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0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1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/>
  <mc:AlternateContent xmlns:mc="http://schemas.openxmlformats.org/markup-compatibility/2006">
    <mc:Choice Requires="x15">
      <x15ac:absPath xmlns:x15ac="http://schemas.microsoft.com/office/spreadsheetml/2010/11/ac" url="C:\Users\richa\Desktop\Data project\Excel\"/>
    </mc:Choice>
  </mc:AlternateContent>
  <xr:revisionPtr revIDLastSave="0" documentId="13_ncr:1_{2755E355-78AB-4540-8F11-6188DFFA2B7B}" xr6:coauthVersionLast="47" xr6:coauthVersionMax="47" xr10:uidLastSave="{00000000-0000-0000-0000-000000000000}"/>
  <bookViews>
    <workbookView xWindow="-120" yWindow="-120" windowWidth="24240" windowHeight="13140" tabRatio="634" firstSheet="8" activeTab="16" xr2:uid="{00000000-000D-0000-FFFF-FFFF00000000}"/>
  </bookViews>
  <sheets>
    <sheet name="Store 1(SE" sheetId="1" r:id="rId1"/>
    <sheet name="Store 2(GE" sheetId="2" r:id="rId2"/>
    <sheet name="Store 3(AS" sheetId="3" r:id="rId3"/>
    <sheet name="Store 4(SO" sheetId="4" r:id="rId4"/>
    <sheet name="Store 5(ADS" sheetId="5" r:id="rId5"/>
    <sheet name="Spur Qtr1" sheetId="7" state="hidden" r:id="rId6"/>
    <sheet name="Spur Qtr2" sheetId="8" state="hidden" r:id="rId7"/>
    <sheet name="Spur Q3" sheetId="9" state="hidden" r:id="rId8"/>
    <sheet name="Store 6(PA" sheetId="10" r:id="rId9"/>
    <sheet name="Store 7(ADP" sheetId="11" r:id="rId10"/>
    <sheet name="Pana Q1" sheetId="12" state="hidden" r:id="rId11"/>
    <sheet name="P Qtr 2" sheetId="13" state="hidden" r:id="rId12"/>
    <sheet name="Pana Q3" sheetId="14" state="hidden" r:id="rId13"/>
    <sheet name="sumQ3" sheetId="15" state="hidden" r:id="rId14"/>
    <sheet name="Freezy 2" sheetId="16" r:id="rId15"/>
    <sheet name="Freezy " sheetId="6" r:id="rId16"/>
    <sheet name="summ" sheetId="17" r:id="rId17"/>
    <sheet name="sheet" sheetId="18" state="hidden" r:id="rId18"/>
    <sheet name="Jan" sheetId="19" r:id="rId19"/>
    <sheet name="feb" sheetId="20" r:id="rId20"/>
    <sheet name="mar" sheetId="21" r:id="rId21"/>
    <sheet name="May" sheetId="22" r:id="rId22"/>
    <sheet name="Jun" sheetId="23" r:id="rId23"/>
    <sheet name="Jul" sheetId="24" r:id="rId24"/>
    <sheet name="Aug" sheetId="25" r:id="rId25"/>
    <sheet name="2nd Qtr (5Strs)" sheetId="26" state="hidden" r:id="rId26"/>
    <sheet name="2nd Qtr (7 strs)" sheetId="27" state="hidden" r:id="rId27"/>
  </sheets>
  <externalReferences>
    <externalReference r:id="rId28"/>
    <externalReference r:id="rId29"/>
  </externalReferences>
  <definedNames>
    <definedName name="_xlnm._FilterDatabase" localSheetId="15" hidden="1">'Freezy '!$A$46:$AE$92</definedName>
    <definedName name="_xlnm._FilterDatabase" localSheetId="14" hidden="1">'Freezy 2'!$B$44:$N$85</definedName>
    <definedName name="_xlnm._FilterDatabase" localSheetId="0" hidden="1">'Store 1(SE'!$C$44:$C$91</definedName>
    <definedName name="_xlnm._FilterDatabase" localSheetId="8" hidden="1">'Store 6(PA'!$B$44:$C$85</definedName>
    <definedName name="_xlnm.Print_Area" localSheetId="6">'Spur Qtr2'!$A$5:$AF$92</definedName>
    <definedName name="_xlnm.Print_Area" localSheetId="0">'Store 1(SE'!$A$1:$CD$92</definedName>
    <definedName name="_xlnm.Print_Area" localSheetId="1">'Store 2(GE'!$B$1:$CG$91</definedName>
    <definedName name="_xlnm.Print_Area" localSheetId="2">'Store 3(AS'!$A$1:$BX$93</definedName>
    <definedName name="_xlnm.Print_Area" localSheetId="3">'Store 4(SO'!$A$1:$BV$92</definedName>
    <definedName name="_xlnm.Print_Area" localSheetId="8">'Store 6(PA'!$A$1:$BX$85</definedName>
    <definedName name="_xlnm.Print_Titles" localSheetId="0">'Store 1(SE'!$1:$7</definedName>
    <definedName name="_xlnm.Print_Titles" localSheetId="1">'Store 2(GE'!$1:$7</definedName>
    <definedName name="_xlnm.Print_Titles" localSheetId="2">'Store 3(AS'!$1:$7</definedName>
    <definedName name="_xlnm.Print_Titles" localSheetId="3">'Store 4(SO'!$1:$7</definedName>
    <definedName name="_xlnm.Print_Titles" localSheetId="8">'Store 6(PA'!$1:$7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7" l="1"/>
  <c r="D7" i="17"/>
  <c r="I14" i="27"/>
  <c r="I16" i="27" s="1"/>
  <c r="I13" i="27"/>
  <c r="I11" i="27"/>
  <c r="I15" i="27" s="1"/>
  <c r="I8" i="27"/>
  <c r="I10" i="27" s="1"/>
  <c r="I7" i="27"/>
  <c r="F18" i="25"/>
  <c r="I14" i="25"/>
  <c r="H14" i="25"/>
  <c r="H16" i="25" s="1"/>
  <c r="G14" i="25"/>
  <c r="F14" i="25"/>
  <c r="F16" i="25" s="1"/>
  <c r="E14" i="25"/>
  <c r="D14" i="25"/>
  <c r="D16" i="25" s="1"/>
  <c r="C14" i="25"/>
  <c r="I13" i="25"/>
  <c r="H13" i="25"/>
  <c r="G13" i="25"/>
  <c r="F13" i="25"/>
  <c r="K13" i="25" s="1"/>
  <c r="E13" i="25"/>
  <c r="D13" i="25"/>
  <c r="C13" i="25"/>
  <c r="I12" i="25"/>
  <c r="H12" i="25"/>
  <c r="G12" i="25"/>
  <c r="F12" i="25"/>
  <c r="K12" i="25" s="1"/>
  <c r="E12" i="25"/>
  <c r="D12" i="25"/>
  <c r="C12" i="25"/>
  <c r="I11" i="25"/>
  <c r="H11" i="25"/>
  <c r="H15" i="25" s="1"/>
  <c r="G11" i="25"/>
  <c r="F11" i="25"/>
  <c r="F15" i="25" s="1"/>
  <c r="E11" i="25"/>
  <c r="D11" i="25"/>
  <c r="D15" i="25" s="1"/>
  <c r="C11" i="25"/>
  <c r="F9" i="25"/>
  <c r="I8" i="25"/>
  <c r="I10" i="25" s="1"/>
  <c r="I18" i="25" s="1"/>
  <c r="H8" i="25"/>
  <c r="H10" i="25" s="1"/>
  <c r="H18" i="25" s="1"/>
  <c r="G8" i="25"/>
  <c r="G10" i="25" s="1"/>
  <c r="G18" i="25" s="1"/>
  <c r="F8" i="25"/>
  <c r="F10" i="25" s="1"/>
  <c r="E8" i="25"/>
  <c r="E10" i="25" s="1"/>
  <c r="E18" i="25" s="1"/>
  <c r="D8" i="25"/>
  <c r="D10" i="25" s="1"/>
  <c r="D18" i="25" s="1"/>
  <c r="C8" i="25"/>
  <c r="C10" i="25" s="1"/>
  <c r="C18" i="25" s="1"/>
  <c r="I7" i="25"/>
  <c r="H7" i="25"/>
  <c r="G7" i="25"/>
  <c r="F7" i="25"/>
  <c r="K7" i="25" s="1"/>
  <c r="E7" i="25"/>
  <c r="D7" i="25"/>
  <c r="C7" i="25"/>
  <c r="I14" i="24"/>
  <c r="I16" i="24" s="1"/>
  <c r="H14" i="24"/>
  <c r="G14" i="24"/>
  <c r="F14" i="24"/>
  <c r="I13" i="24"/>
  <c r="H13" i="24"/>
  <c r="G13" i="24"/>
  <c r="F13" i="24"/>
  <c r="C13" i="24"/>
  <c r="I12" i="24"/>
  <c r="H12" i="24"/>
  <c r="G12" i="24"/>
  <c r="F12" i="24"/>
  <c r="C12" i="24"/>
  <c r="I11" i="24"/>
  <c r="I18" i="24" s="1"/>
  <c r="H11" i="24"/>
  <c r="G11" i="24"/>
  <c r="F11" i="24"/>
  <c r="F15" i="24" s="1"/>
  <c r="E11" i="24"/>
  <c r="E15" i="24" s="1"/>
  <c r="C11" i="24"/>
  <c r="E10" i="24"/>
  <c r="I9" i="24"/>
  <c r="I8" i="24"/>
  <c r="I10" i="24" s="1"/>
  <c r="H8" i="24"/>
  <c r="H10" i="24" s="1"/>
  <c r="H18" i="24" s="1"/>
  <c r="G8" i="24"/>
  <c r="G10" i="24" s="1"/>
  <c r="G18" i="24" s="1"/>
  <c r="F8" i="24"/>
  <c r="F10" i="24" s="1"/>
  <c r="F18" i="24" s="1"/>
  <c r="E8" i="24"/>
  <c r="K8" i="24" s="1"/>
  <c r="D8" i="24"/>
  <c r="D10" i="24" s="1"/>
  <c r="C8" i="24"/>
  <c r="C10" i="24" s="1"/>
  <c r="I7" i="24"/>
  <c r="H7" i="24"/>
  <c r="G7" i="24"/>
  <c r="F7" i="24"/>
  <c r="E7" i="24"/>
  <c r="K7" i="24" s="1"/>
  <c r="D7" i="24"/>
  <c r="C7" i="24"/>
  <c r="I14" i="23"/>
  <c r="H14" i="23"/>
  <c r="H16" i="23" s="1"/>
  <c r="G14" i="23"/>
  <c r="I13" i="23"/>
  <c r="H13" i="23"/>
  <c r="G13" i="23"/>
  <c r="F13" i="23"/>
  <c r="H12" i="23"/>
  <c r="G12" i="23"/>
  <c r="F12" i="23"/>
  <c r="I11" i="23"/>
  <c r="H11" i="23"/>
  <c r="G11" i="23"/>
  <c r="G10" i="23"/>
  <c r="G18" i="23" s="1"/>
  <c r="C10" i="23"/>
  <c r="G9" i="23"/>
  <c r="F9" i="23"/>
  <c r="I8" i="23"/>
  <c r="H8" i="23"/>
  <c r="H10" i="23" s="1"/>
  <c r="H18" i="23" s="1"/>
  <c r="G8" i="23"/>
  <c r="F8" i="23"/>
  <c r="F10" i="23" s="1"/>
  <c r="E8" i="23"/>
  <c r="D8" i="23"/>
  <c r="D10" i="23" s="1"/>
  <c r="C8" i="23"/>
  <c r="C9" i="23" s="1"/>
  <c r="I7" i="23"/>
  <c r="H7" i="23"/>
  <c r="G7" i="23"/>
  <c r="F7" i="23"/>
  <c r="E7" i="23"/>
  <c r="K7" i="23" s="1"/>
  <c r="D7" i="23"/>
  <c r="C7" i="23"/>
  <c r="D16" i="22"/>
  <c r="I15" i="22"/>
  <c r="F15" i="22"/>
  <c r="I14" i="22"/>
  <c r="G14" i="22"/>
  <c r="F14" i="22"/>
  <c r="F16" i="22" s="1"/>
  <c r="E14" i="22"/>
  <c r="E16" i="22" s="1"/>
  <c r="D14" i="22"/>
  <c r="C14" i="22"/>
  <c r="I13" i="22"/>
  <c r="G13" i="22"/>
  <c r="F13" i="22"/>
  <c r="E13" i="22"/>
  <c r="D13" i="22"/>
  <c r="I12" i="22"/>
  <c r="G12" i="22"/>
  <c r="F12" i="22"/>
  <c r="E12" i="22"/>
  <c r="D12" i="22"/>
  <c r="I11" i="22"/>
  <c r="H11" i="22"/>
  <c r="H15" i="22" s="1"/>
  <c r="G11" i="22"/>
  <c r="F11" i="22"/>
  <c r="E11" i="22"/>
  <c r="D11" i="22"/>
  <c r="C11" i="22"/>
  <c r="I10" i="22"/>
  <c r="I18" i="22" s="1"/>
  <c r="H10" i="22"/>
  <c r="F10" i="22"/>
  <c r="F18" i="22" s="1"/>
  <c r="D10" i="22"/>
  <c r="D15" i="22" s="1"/>
  <c r="F9" i="22"/>
  <c r="E9" i="22"/>
  <c r="D9" i="22"/>
  <c r="I8" i="22"/>
  <c r="I9" i="22" s="1"/>
  <c r="H8" i="22"/>
  <c r="G8" i="22"/>
  <c r="G10" i="22" s="1"/>
  <c r="G18" i="22" s="1"/>
  <c r="F8" i="22"/>
  <c r="E8" i="22"/>
  <c r="E10" i="22" s="1"/>
  <c r="D8" i="22"/>
  <c r="C8" i="22"/>
  <c r="C10" i="22" s="1"/>
  <c r="I7" i="22"/>
  <c r="H7" i="22"/>
  <c r="G7" i="22"/>
  <c r="F7" i="22"/>
  <c r="E7" i="22"/>
  <c r="D7" i="22"/>
  <c r="C7" i="22"/>
  <c r="G18" i="21"/>
  <c r="I14" i="21"/>
  <c r="G14" i="21"/>
  <c r="F14" i="21"/>
  <c r="F16" i="21" s="1"/>
  <c r="E14" i="21"/>
  <c r="D14" i="21"/>
  <c r="I13" i="21"/>
  <c r="G13" i="21"/>
  <c r="F13" i="21"/>
  <c r="E13" i="21"/>
  <c r="D13" i="21"/>
  <c r="G12" i="21"/>
  <c r="F12" i="21"/>
  <c r="E12" i="21"/>
  <c r="D12" i="21"/>
  <c r="I11" i="21"/>
  <c r="H11" i="21"/>
  <c r="G11" i="21"/>
  <c r="G15" i="21" s="1"/>
  <c r="F11" i="21"/>
  <c r="F15" i="21" s="1"/>
  <c r="E11" i="21"/>
  <c r="H10" i="21"/>
  <c r="C10" i="21"/>
  <c r="I8" i="21"/>
  <c r="H8" i="21"/>
  <c r="H9" i="21" s="1"/>
  <c r="G8" i="21"/>
  <c r="G10" i="21" s="1"/>
  <c r="F8" i="21"/>
  <c r="F10" i="21" s="1"/>
  <c r="F18" i="21" s="1"/>
  <c r="E8" i="21"/>
  <c r="D8" i="21"/>
  <c r="C8" i="21"/>
  <c r="I7" i="21"/>
  <c r="H7" i="21"/>
  <c r="G7" i="21"/>
  <c r="G9" i="21" s="1"/>
  <c r="F7" i="21"/>
  <c r="E7" i="21"/>
  <c r="D7" i="21"/>
  <c r="C7" i="21"/>
  <c r="G15" i="20"/>
  <c r="I13" i="20"/>
  <c r="G13" i="20"/>
  <c r="F13" i="20"/>
  <c r="D13" i="20"/>
  <c r="I12" i="20"/>
  <c r="G12" i="20"/>
  <c r="F12" i="20"/>
  <c r="D12" i="20"/>
  <c r="C12" i="20"/>
  <c r="G11" i="20"/>
  <c r="I10" i="20"/>
  <c r="H10" i="20"/>
  <c r="G10" i="20"/>
  <c r="F10" i="20"/>
  <c r="C10" i="20"/>
  <c r="I9" i="20"/>
  <c r="H9" i="20"/>
  <c r="E9" i="20"/>
  <c r="D9" i="20"/>
  <c r="I8" i="20"/>
  <c r="H8" i="20"/>
  <c r="G8" i="20"/>
  <c r="G9" i="20" s="1"/>
  <c r="F8" i="20"/>
  <c r="F9" i="20" s="1"/>
  <c r="E8" i="20"/>
  <c r="D8" i="20"/>
  <c r="C8" i="20"/>
  <c r="C9" i="20" s="1"/>
  <c r="I7" i="20"/>
  <c r="H7" i="20"/>
  <c r="G7" i="20"/>
  <c r="F7" i="20"/>
  <c r="K7" i="20" s="1"/>
  <c r="E7" i="20"/>
  <c r="D7" i="20"/>
  <c r="C7" i="20"/>
  <c r="E17" i="19"/>
  <c r="D15" i="19"/>
  <c r="G14" i="19"/>
  <c r="E14" i="19"/>
  <c r="I13" i="19"/>
  <c r="G13" i="19"/>
  <c r="G15" i="19" s="1"/>
  <c r="E13" i="19"/>
  <c r="D13" i="19"/>
  <c r="I12" i="19"/>
  <c r="G12" i="19"/>
  <c r="E12" i="19"/>
  <c r="C12" i="19"/>
  <c r="G11" i="19"/>
  <c r="E11" i="19"/>
  <c r="D11" i="19"/>
  <c r="I10" i="19"/>
  <c r="G10" i="19"/>
  <c r="E10" i="19"/>
  <c r="C10" i="19"/>
  <c r="I9" i="19"/>
  <c r="H9" i="19"/>
  <c r="D9" i="19"/>
  <c r="C9" i="19"/>
  <c r="I8" i="19"/>
  <c r="H8" i="19"/>
  <c r="G8" i="19"/>
  <c r="G9" i="19" s="1"/>
  <c r="G17" i="19" s="1"/>
  <c r="F8" i="19"/>
  <c r="F9" i="19" s="1"/>
  <c r="E8" i="19"/>
  <c r="E9" i="19" s="1"/>
  <c r="D8" i="19"/>
  <c r="C8" i="19"/>
  <c r="K8" i="19" s="1"/>
  <c r="I7" i="19"/>
  <c r="H7" i="19"/>
  <c r="G7" i="19"/>
  <c r="F7" i="19"/>
  <c r="E7" i="19"/>
  <c r="D7" i="19"/>
  <c r="C7" i="19"/>
  <c r="AC79" i="18"/>
  <c r="AC78" i="18"/>
  <c r="AC77" i="18"/>
  <c r="AC76" i="18"/>
  <c r="AC75" i="18"/>
  <c r="AC74" i="18"/>
  <c r="AC73" i="18"/>
  <c r="AC72" i="18"/>
  <c r="AC71" i="18"/>
  <c r="AC70" i="18"/>
  <c r="AC69" i="18"/>
  <c r="AC68" i="18"/>
  <c r="AC67" i="18"/>
  <c r="AC66" i="18"/>
  <c r="AC65" i="18"/>
  <c r="AC64" i="18"/>
  <c r="AC63" i="18"/>
  <c r="AC62" i="18"/>
  <c r="AC61" i="18"/>
  <c r="AC60" i="18"/>
  <c r="AC59" i="18"/>
  <c r="AC58" i="18"/>
  <c r="AC57" i="18"/>
  <c r="AC56" i="18"/>
  <c r="AC55" i="18"/>
  <c r="AC54" i="18"/>
  <c r="AC53" i="18"/>
  <c r="AC52" i="18"/>
  <c r="AC51" i="18"/>
  <c r="AC50" i="18"/>
  <c r="AC49" i="18"/>
  <c r="AC48" i="18"/>
  <c r="AC47" i="18"/>
  <c r="AC46" i="18"/>
  <c r="AC45" i="18"/>
  <c r="AC44" i="18"/>
  <c r="AC43" i="18"/>
  <c r="AC42" i="18"/>
  <c r="AC41" i="18"/>
  <c r="AE40" i="18"/>
  <c r="AC40" i="18"/>
  <c r="AC39" i="18"/>
  <c r="AC38" i="18"/>
  <c r="AC37" i="18"/>
  <c r="AC36" i="18"/>
  <c r="AC35" i="18"/>
  <c r="AC34" i="18"/>
  <c r="AC33" i="18"/>
  <c r="AC32" i="18"/>
  <c r="AC31" i="18"/>
  <c r="AC30" i="18"/>
  <c r="AC29" i="18"/>
  <c r="AC28" i="18"/>
  <c r="AC27" i="18"/>
  <c r="AC26" i="18"/>
  <c r="AC25" i="18"/>
  <c r="AC24" i="18"/>
  <c r="AC23" i="18"/>
  <c r="AC22" i="18"/>
  <c r="AC21" i="18"/>
  <c r="AC20" i="18"/>
  <c r="AC19" i="18"/>
  <c r="AC18" i="18"/>
  <c r="AC17" i="18"/>
  <c r="AC16" i="18"/>
  <c r="AC15" i="18"/>
  <c r="AE15" i="18" s="1"/>
  <c r="AC10" i="18"/>
  <c r="N9" i="18"/>
  <c r="AC8" i="18"/>
  <c r="R7" i="18"/>
  <c r="P7" i="18"/>
  <c r="P9" i="18" s="1"/>
  <c r="N7" i="18"/>
  <c r="L7" i="18"/>
  <c r="R6" i="18"/>
  <c r="R9" i="18" s="1"/>
  <c r="P6" i="18"/>
  <c r="N6" i="18"/>
  <c r="L6" i="18"/>
  <c r="L9" i="18" s="1"/>
  <c r="J6" i="18"/>
  <c r="J9" i="18" s="1"/>
  <c r="AC5" i="18"/>
  <c r="I5" i="18"/>
  <c r="J7" i="18" s="1"/>
  <c r="G5" i="18"/>
  <c r="E5" i="18"/>
  <c r="F7" i="18" s="1"/>
  <c r="H79" i="16"/>
  <c r="U79" i="16" s="1"/>
  <c r="G79" i="16"/>
  <c r="F79" i="16"/>
  <c r="S79" i="16" s="1"/>
  <c r="E79" i="16"/>
  <c r="L77" i="16"/>
  <c r="L61" i="16"/>
  <c r="B57" i="16"/>
  <c r="B56" i="16"/>
  <c r="B55" i="16"/>
  <c r="B54" i="16"/>
  <c r="B53" i="16"/>
  <c r="B52" i="16"/>
  <c r="B50" i="16"/>
  <c r="B49" i="16"/>
  <c r="B48" i="16"/>
  <c r="B47" i="16"/>
  <c r="B39" i="16"/>
  <c r="B38" i="16"/>
  <c r="B37" i="16"/>
  <c r="B36" i="16"/>
  <c r="B35" i="16"/>
  <c r="B34" i="16"/>
  <c r="B33" i="16"/>
  <c r="B32" i="16"/>
  <c r="B31" i="16"/>
  <c r="B30" i="16"/>
  <c r="B29" i="16"/>
  <c r="B28" i="16"/>
  <c r="B27" i="16"/>
  <c r="B26" i="16"/>
  <c r="B25" i="16"/>
  <c r="B24" i="16"/>
  <c r="B23" i="16"/>
  <c r="B22" i="16"/>
  <c r="B21" i="16"/>
  <c r="B20" i="16"/>
  <c r="T13" i="16"/>
  <c r="M13" i="16"/>
  <c r="G13" i="16"/>
  <c r="E13" i="16"/>
  <c r="G12" i="16"/>
  <c r="E12" i="16"/>
  <c r="T11" i="16"/>
  <c r="M11" i="16"/>
  <c r="G11" i="16"/>
  <c r="E11" i="16"/>
  <c r="T10" i="16"/>
  <c r="M10" i="16"/>
  <c r="G10" i="16"/>
  <c r="E10" i="16"/>
  <c r="T9" i="16"/>
  <c r="M9" i="16"/>
  <c r="G9" i="16"/>
  <c r="E9" i="16"/>
  <c r="G13" i="15"/>
  <c r="F12" i="15"/>
  <c r="I10" i="15"/>
  <c r="H10" i="15"/>
  <c r="G10" i="15"/>
  <c r="F10" i="15"/>
  <c r="F13" i="15" s="1"/>
  <c r="E10" i="15"/>
  <c r="D10" i="15"/>
  <c r="C10" i="15"/>
  <c r="I9" i="15"/>
  <c r="H9" i="15"/>
  <c r="G9" i="15"/>
  <c r="F9" i="15"/>
  <c r="E9" i="15"/>
  <c r="D9" i="15"/>
  <c r="C9" i="15"/>
  <c r="F8" i="15"/>
  <c r="I7" i="15"/>
  <c r="I8" i="15" s="1"/>
  <c r="H7" i="15"/>
  <c r="H8" i="15" s="1"/>
  <c r="G7" i="15"/>
  <c r="G8" i="15" s="1"/>
  <c r="F7" i="15"/>
  <c r="E7" i="15"/>
  <c r="E8" i="15" s="1"/>
  <c r="D7" i="15"/>
  <c r="D8" i="15" s="1"/>
  <c r="J8" i="15" s="1"/>
  <c r="C7" i="15"/>
  <c r="C8" i="15" s="1"/>
  <c r="C13" i="15" s="1"/>
  <c r="I6" i="15"/>
  <c r="H6" i="15"/>
  <c r="G6" i="15"/>
  <c r="F6" i="15"/>
  <c r="E6" i="15"/>
  <c r="J6" i="15" s="1"/>
  <c r="D6" i="15"/>
  <c r="C6" i="15"/>
  <c r="Q82" i="12"/>
  <c r="P82" i="12"/>
  <c r="O82" i="12"/>
  <c r="N82" i="12" s="1"/>
  <c r="Q81" i="12"/>
  <c r="O81" i="12"/>
  <c r="N81" i="12" s="1"/>
  <c r="Q80" i="12"/>
  <c r="P80" i="12" s="1"/>
  <c r="O80" i="12"/>
  <c r="Q79" i="12"/>
  <c r="P79" i="12"/>
  <c r="O79" i="12"/>
  <c r="Q78" i="12"/>
  <c r="P78" i="12"/>
  <c r="O78" i="12"/>
  <c r="N78" i="12" s="1"/>
  <c r="Q76" i="12"/>
  <c r="O76" i="12"/>
  <c r="N76" i="12" s="1"/>
  <c r="Q75" i="12"/>
  <c r="P75" i="12" s="1"/>
  <c r="O75" i="12"/>
  <c r="Q74" i="12"/>
  <c r="P74" i="12"/>
  <c r="O74" i="12"/>
  <c r="Q73" i="12"/>
  <c r="P73" i="12"/>
  <c r="O73" i="12"/>
  <c r="N73" i="12" s="1"/>
  <c r="Q72" i="12"/>
  <c r="O72" i="12"/>
  <c r="N72" i="12" s="1"/>
  <c r="Q71" i="12"/>
  <c r="P71" i="12" s="1"/>
  <c r="O71" i="12"/>
  <c r="Q70" i="12"/>
  <c r="P70" i="12"/>
  <c r="O70" i="12"/>
  <c r="Q69" i="12"/>
  <c r="P69" i="12"/>
  <c r="O69" i="12"/>
  <c r="N69" i="12" s="1"/>
  <c r="Q68" i="12"/>
  <c r="O68" i="12"/>
  <c r="N68" i="12" s="1"/>
  <c r="Q67" i="12"/>
  <c r="P67" i="12" s="1"/>
  <c r="O67" i="12"/>
  <c r="Q66" i="12"/>
  <c r="P66" i="12"/>
  <c r="O66" i="12"/>
  <c r="Q65" i="12"/>
  <c r="P65" i="12"/>
  <c r="O65" i="12"/>
  <c r="N65" i="12" s="1"/>
  <c r="Q64" i="12"/>
  <c r="O64" i="12"/>
  <c r="N64" i="12" s="1"/>
  <c r="Q63" i="12"/>
  <c r="P63" i="12" s="1"/>
  <c r="O63" i="12"/>
  <c r="Q62" i="12"/>
  <c r="P62" i="12"/>
  <c r="O62" i="12"/>
  <c r="Q61" i="12"/>
  <c r="P61" i="12"/>
  <c r="O61" i="12"/>
  <c r="N61" i="12" s="1"/>
  <c r="Q60" i="12"/>
  <c r="O60" i="12"/>
  <c r="N60" i="12" s="1"/>
  <c r="Q59" i="12"/>
  <c r="P59" i="12" s="1"/>
  <c r="O59" i="12"/>
  <c r="Q58" i="12"/>
  <c r="P58" i="12"/>
  <c r="O58" i="12"/>
  <c r="Q57" i="12"/>
  <c r="P57" i="12"/>
  <c r="O57" i="12"/>
  <c r="N57" i="12" s="1"/>
  <c r="Q56" i="12"/>
  <c r="O56" i="12"/>
  <c r="N56" i="12" s="1"/>
  <c r="Q55" i="12"/>
  <c r="P55" i="12" s="1"/>
  <c r="O55" i="12"/>
  <c r="Q54" i="12"/>
  <c r="P54" i="12"/>
  <c r="O54" i="12"/>
  <c r="Q53" i="12"/>
  <c r="P53" i="12"/>
  <c r="O53" i="12"/>
  <c r="N53" i="12" s="1"/>
  <c r="Q52" i="12"/>
  <c r="O52" i="12"/>
  <c r="N52" i="12" s="1"/>
  <c r="Q51" i="12"/>
  <c r="P51" i="12" s="1"/>
  <c r="O51" i="12"/>
  <c r="Q50" i="12"/>
  <c r="P50" i="12"/>
  <c r="O50" i="12"/>
  <c r="Q49" i="12"/>
  <c r="P49" i="12"/>
  <c r="O49" i="12"/>
  <c r="N49" i="12" s="1"/>
  <c r="Q48" i="12"/>
  <c r="O48" i="12"/>
  <c r="N48" i="12" s="1"/>
  <c r="Q47" i="12"/>
  <c r="P47" i="12" s="1"/>
  <c r="O47" i="12"/>
  <c r="Q46" i="12"/>
  <c r="P46" i="12"/>
  <c r="O46" i="12"/>
  <c r="Q45" i="12"/>
  <c r="P45" i="12"/>
  <c r="O45" i="12"/>
  <c r="N45" i="12" s="1"/>
  <c r="Q44" i="12"/>
  <c r="O44" i="12"/>
  <c r="N44" i="12" s="1"/>
  <c r="Q43" i="12"/>
  <c r="P43" i="12" s="1"/>
  <c r="O43" i="12"/>
  <c r="Q42" i="12"/>
  <c r="P42" i="12"/>
  <c r="O42" i="12"/>
  <c r="Q41" i="12"/>
  <c r="P41" i="12"/>
  <c r="O41" i="12"/>
  <c r="N41" i="12" s="1"/>
  <c r="Q40" i="12"/>
  <c r="O40" i="12"/>
  <c r="N40" i="12" s="1"/>
  <c r="Q39" i="12"/>
  <c r="P39" i="12" s="1"/>
  <c r="O39" i="12"/>
  <c r="Q38" i="12"/>
  <c r="P38" i="12"/>
  <c r="O38" i="12"/>
  <c r="Q37" i="12"/>
  <c r="P37" i="12"/>
  <c r="O37" i="12"/>
  <c r="N37" i="12" s="1"/>
  <c r="Q36" i="12"/>
  <c r="P36" i="12" s="1"/>
  <c r="O36" i="12"/>
  <c r="N36" i="12" s="1"/>
  <c r="Q35" i="12"/>
  <c r="P35" i="12" s="1"/>
  <c r="O35" i="12"/>
  <c r="Q34" i="12"/>
  <c r="P34" i="12"/>
  <c r="O34" i="12"/>
  <c r="Q33" i="12"/>
  <c r="P33" i="12"/>
  <c r="O33" i="12"/>
  <c r="N33" i="12" s="1"/>
  <c r="Q32" i="12"/>
  <c r="P32" i="12" s="1"/>
  <c r="O32" i="12"/>
  <c r="N32" i="12" s="1"/>
  <c r="Q31" i="12"/>
  <c r="P31" i="12" s="1"/>
  <c r="O31" i="12"/>
  <c r="Q30" i="12"/>
  <c r="P30" i="12"/>
  <c r="O30" i="12"/>
  <c r="Q29" i="12"/>
  <c r="P29" i="12"/>
  <c r="O29" i="12"/>
  <c r="N29" i="12" s="1"/>
  <c r="Q28" i="12"/>
  <c r="P28" i="12" s="1"/>
  <c r="O28" i="12"/>
  <c r="N28" i="12" s="1"/>
  <c r="Q27" i="12"/>
  <c r="P27" i="12" s="1"/>
  <c r="O27" i="12"/>
  <c r="Q26" i="12"/>
  <c r="P26" i="12"/>
  <c r="O26" i="12"/>
  <c r="Q25" i="12"/>
  <c r="P25" i="12"/>
  <c r="O25" i="12"/>
  <c r="N25" i="12" s="1"/>
  <c r="Q24" i="12"/>
  <c r="P24" i="12" s="1"/>
  <c r="O24" i="12"/>
  <c r="N24" i="12" s="1"/>
  <c r="Q23" i="12"/>
  <c r="P23" i="12" s="1"/>
  <c r="O23" i="12"/>
  <c r="Q22" i="12"/>
  <c r="P22" i="12"/>
  <c r="O22" i="12"/>
  <c r="Q21" i="12"/>
  <c r="P21" i="12"/>
  <c r="O21" i="12"/>
  <c r="N21" i="12" s="1"/>
  <c r="Q20" i="12"/>
  <c r="P20" i="12" s="1"/>
  <c r="O20" i="12"/>
  <c r="N20" i="12" s="1"/>
  <c r="Q19" i="12"/>
  <c r="P19" i="12" s="1"/>
  <c r="O19" i="12"/>
  <c r="Q18" i="12"/>
  <c r="P18" i="12"/>
  <c r="O18" i="12"/>
  <c r="Q12" i="12"/>
  <c r="P81" i="12" s="1"/>
  <c r="O12" i="12"/>
  <c r="Q11" i="12"/>
  <c r="O11" i="12"/>
  <c r="Q10" i="12"/>
  <c r="O10" i="12"/>
  <c r="Q9" i="12"/>
  <c r="O9" i="12"/>
  <c r="Q8" i="12"/>
  <c r="O8" i="12"/>
  <c r="AY94" i="11"/>
  <c r="AW94" i="11"/>
  <c r="AU94" i="11"/>
  <c r="AS94" i="11"/>
  <c r="AQ94" i="11"/>
  <c r="AO94" i="11"/>
  <c r="AG94" i="11"/>
  <c r="AE94" i="11"/>
  <c r="AC94" i="11"/>
  <c r="AA94" i="11"/>
  <c r="Y94" i="11"/>
  <c r="W94" i="11"/>
  <c r="O94" i="11"/>
  <c r="M94" i="11"/>
  <c r="K94" i="11"/>
  <c r="I94" i="11"/>
  <c r="G94" i="11"/>
  <c r="E94" i="11"/>
  <c r="AY93" i="11"/>
  <c r="AW93" i="11"/>
  <c r="AU93" i="11"/>
  <c r="AS93" i="11"/>
  <c r="AQ93" i="11"/>
  <c r="AO93" i="11"/>
  <c r="AG93" i="11"/>
  <c r="AE93" i="11"/>
  <c r="AC93" i="11"/>
  <c r="AA93" i="11"/>
  <c r="Y93" i="11"/>
  <c r="W93" i="11"/>
  <c r="O93" i="11"/>
  <c r="M93" i="11"/>
  <c r="K93" i="11"/>
  <c r="I93" i="11"/>
  <c r="G93" i="11"/>
  <c r="E93" i="11"/>
  <c r="AY92" i="11"/>
  <c r="AW92" i="11"/>
  <c r="AU92" i="11"/>
  <c r="AS92" i="11"/>
  <c r="AQ92" i="11"/>
  <c r="AO92" i="11"/>
  <c r="AE92" i="11"/>
  <c r="AC92" i="11"/>
  <c r="AA92" i="11"/>
  <c r="Y92" i="11"/>
  <c r="W92" i="11"/>
  <c r="O92" i="11"/>
  <c r="M92" i="11"/>
  <c r="K92" i="11"/>
  <c r="I92" i="11"/>
  <c r="G92" i="11"/>
  <c r="E92" i="11"/>
  <c r="AY91" i="11"/>
  <c r="AW91" i="11"/>
  <c r="AU91" i="11"/>
  <c r="AS91" i="11"/>
  <c r="AQ91" i="11"/>
  <c r="AO91" i="11"/>
  <c r="AE91" i="11"/>
  <c r="AA91" i="11"/>
  <c r="W91" i="11"/>
  <c r="M91" i="11"/>
  <c r="I91" i="11"/>
  <c r="E91" i="11"/>
  <c r="AY90" i="11"/>
  <c r="AW90" i="11"/>
  <c r="AU90" i="11"/>
  <c r="AS90" i="11"/>
  <c r="AQ90" i="11"/>
  <c r="AO90" i="11"/>
  <c r="AG90" i="11"/>
  <c r="AE90" i="11"/>
  <c r="AC90" i="11"/>
  <c r="AA90" i="11"/>
  <c r="Y90" i="11"/>
  <c r="W90" i="11"/>
  <c r="O90" i="11"/>
  <c r="M90" i="11"/>
  <c r="K90" i="11"/>
  <c r="I90" i="11"/>
  <c r="G90" i="11"/>
  <c r="E90" i="11"/>
  <c r="BD89" i="11"/>
  <c r="BB89" i="11"/>
  <c r="AY89" i="11"/>
  <c r="AW89" i="11"/>
  <c r="AU89" i="11"/>
  <c r="AS89" i="11"/>
  <c r="AQ89" i="11"/>
  <c r="AO89" i="11"/>
  <c r="AL89" i="11"/>
  <c r="AJ89" i="11"/>
  <c r="AG89" i="11"/>
  <c r="AE89" i="11"/>
  <c r="AC89" i="11"/>
  <c r="AA89" i="11"/>
  <c r="Y89" i="11"/>
  <c r="W89" i="11"/>
  <c r="T89" i="11"/>
  <c r="R89" i="11"/>
  <c r="O89" i="11"/>
  <c r="M89" i="11"/>
  <c r="K89" i="11"/>
  <c r="I89" i="11"/>
  <c r="G89" i="11"/>
  <c r="E89" i="11"/>
  <c r="CA83" i="11"/>
  <c r="BW83" i="11"/>
  <c r="BU83" i="11"/>
  <c r="BE83" i="11"/>
  <c r="BC83" i="11"/>
  <c r="BB83" i="11"/>
  <c r="AM83" i="11"/>
  <c r="CC83" i="11" s="1"/>
  <c r="AK83" i="11"/>
  <c r="AG83" i="11"/>
  <c r="U83" i="11"/>
  <c r="S83" i="11"/>
  <c r="CA82" i="11"/>
  <c r="BW82" i="11"/>
  <c r="BU82" i="11"/>
  <c r="BE82" i="11"/>
  <c r="BC82" i="11"/>
  <c r="AM82" i="11"/>
  <c r="AK82" i="11"/>
  <c r="U82" i="11"/>
  <c r="CC82" i="11" s="1"/>
  <c r="N82" i="16" s="1"/>
  <c r="S82" i="11"/>
  <c r="BW81" i="11"/>
  <c r="BV81" i="11"/>
  <c r="BU81" i="11"/>
  <c r="AG81" i="11"/>
  <c r="U81" i="11"/>
  <c r="S81" i="11"/>
  <c r="BW80" i="11"/>
  <c r="BU80" i="11"/>
  <c r="AG80" i="11"/>
  <c r="U80" i="11"/>
  <c r="S80" i="11"/>
  <c r="CC79" i="11"/>
  <c r="BW79" i="11"/>
  <c r="BE79" i="11"/>
  <c r="BD79" i="11"/>
  <c r="BC79" i="11"/>
  <c r="BB79" i="11" s="1"/>
  <c r="AM79" i="11"/>
  <c r="AK79" i="11"/>
  <c r="AG79" i="11"/>
  <c r="U79" i="11"/>
  <c r="S79" i="11"/>
  <c r="CA79" i="11" s="1"/>
  <c r="L78" i="16" s="1"/>
  <c r="CC78" i="11"/>
  <c r="BW78" i="11"/>
  <c r="BU78" i="11"/>
  <c r="BE78" i="11"/>
  <c r="BC78" i="11"/>
  <c r="BB78" i="11"/>
  <c r="AM78" i="11"/>
  <c r="AK78" i="11"/>
  <c r="AG78" i="11"/>
  <c r="U78" i="11"/>
  <c r="S78" i="11"/>
  <c r="CA78" i="11" s="1"/>
  <c r="BW77" i="11"/>
  <c r="BU77" i="11"/>
  <c r="BE77" i="11"/>
  <c r="BD77" i="11" s="1"/>
  <c r="BC77" i="11"/>
  <c r="AM77" i="11"/>
  <c r="CC77" i="11" s="1"/>
  <c r="AK77" i="11"/>
  <c r="AG77" i="11"/>
  <c r="U77" i="11"/>
  <c r="S77" i="11"/>
  <c r="BW76" i="11"/>
  <c r="BU76" i="11"/>
  <c r="BE76" i="11"/>
  <c r="BD76" i="11"/>
  <c r="BC76" i="11"/>
  <c r="AM76" i="11"/>
  <c r="AK76" i="11"/>
  <c r="AG76" i="11"/>
  <c r="U76" i="11"/>
  <c r="CC76" i="11" s="1"/>
  <c r="N75" i="16" s="1"/>
  <c r="S76" i="11"/>
  <c r="BW75" i="11"/>
  <c r="BU75" i="11"/>
  <c r="BE75" i="11"/>
  <c r="BD75" i="11"/>
  <c r="BC75" i="11"/>
  <c r="BB75" i="11" s="1"/>
  <c r="AM75" i="11"/>
  <c r="AK75" i="11"/>
  <c r="CA75" i="11" s="1"/>
  <c r="AG75" i="11"/>
  <c r="U75" i="11"/>
  <c r="S75" i="11"/>
  <c r="CC74" i="11"/>
  <c r="BW74" i="11"/>
  <c r="BU74" i="11"/>
  <c r="BE74" i="11"/>
  <c r="BC74" i="11"/>
  <c r="BB74" i="11"/>
  <c r="AM74" i="11"/>
  <c r="AK74" i="11"/>
  <c r="AG74" i="11"/>
  <c r="U74" i="11"/>
  <c r="S74" i="11"/>
  <c r="CA74" i="11" s="1"/>
  <c r="L73" i="16" s="1"/>
  <c r="BW73" i="11"/>
  <c r="BU73" i="11"/>
  <c r="BE73" i="11"/>
  <c r="BD73" i="11" s="1"/>
  <c r="BC73" i="11"/>
  <c r="BB73" i="11" s="1"/>
  <c r="AM73" i="11"/>
  <c r="CC73" i="11" s="1"/>
  <c r="AK73" i="11"/>
  <c r="AG73" i="11"/>
  <c r="U73" i="11"/>
  <c r="S73" i="11"/>
  <c r="BW72" i="11"/>
  <c r="BU72" i="11"/>
  <c r="BE72" i="11"/>
  <c r="BD72" i="11"/>
  <c r="BC72" i="11"/>
  <c r="AM72" i="11"/>
  <c r="AK72" i="11"/>
  <c r="AG72" i="11"/>
  <c r="U72" i="11"/>
  <c r="CC72" i="11" s="1"/>
  <c r="N71" i="16" s="1"/>
  <c r="S72" i="11"/>
  <c r="BW71" i="11"/>
  <c r="BU71" i="11"/>
  <c r="BE71" i="11"/>
  <c r="BD71" i="11"/>
  <c r="BC71" i="11"/>
  <c r="BB71" i="11" s="1"/>
  <c r="AM71" i="11"/>
  <c r="AK71" i="11"/>
  <c r="CA71" i="11" s="1"/>
  <c r="AG71" i="11"/>
  <c r="U71" i="11"/>
  <c r="S71" i="11"/>
  <c r="BW70" i="11"/>
  <c r="BU70" i="11"/>
  <c r="BE70" i="11"/>
  <c r="AG70" i="11"/>
  <c r="AG92" i="11" s="1"/>
  <c r="U70" i="11"/>
  <c r="S70" i="11"/>
  <c r="BW69" i="11"/>
  <c r="BU69" i="11"/>
  <c r="BE69" i="11"/>
  <c r="BC69" i="11"/>
  <c r="BB69" i="11"/>
  <c r="AM69" i="11"/>
  <c r="CC69" i="11" s="1"/>
  <c r="AK69" i="11"/>
  <c r="AG69" i="11"/>
  <c r="U69" i="11"/>
  <c r="S69" i="11"/>
  <c r="BW68" i="11"/>
  <c r="BU68" i="11"/>
  <c r="BE68" i="11"/>
  <c r="BC68" i="11"/>
  <c r="BB68" i="11" s="1"/>
  <c r="AM68" i="11"/>
  <c r="AK68" i="11"/>
  <c r="AG68" i="11"/>
  <c r="U68" i="11"/>
  <c r="S68" i="11"/>
  <c r="BW67" i="11"/>
  <c r="BU67" i="11"/>
  <c r="BE67" i="11"/>
  <c r="BD67" i="11" s="1"/>
  <c r="BC67" i="11"/>
  <c r="AM67" i="11"/>
  <c r="AL67" i="11"/>
  <c r="AK67" i="11"/>
  <c r="CA67" i="11" s="1"/>
  <c r="AG67" i="11"/>
  <c r="U67" i="11"/>
  <c r="S67" i="11"/>
  <c r="BW66" i="11"/>
  <c r="BU66" i="11"/>
  <c r="BE66" i="11"/>
  <c r="BD66" i="11" s="1"/>
  <c r="BC66" i="11"/>
  <c r="AM66" i="11"/>
  <c r="AK66" i="11"/>
  <c r="AG66" i="11"/>
  <c r="U66" i="11"/>
  <c r="S66" i="11"/>
  <c r="CA66" i="11" s="1"/>
  <c r="L66" i="16" s="1"/>
  <c r="BW65" i="11"/>
  <c r="BU65" i="11"/>
  <c r="BT65" i="11" s="1"/>
  <c r="BE65" i="11"/>
  <c r="BC65" i="11"/>
  <c r="BB65" i="11"/>
  <c r="AM65" i="11"/>
  <c r="CC65" i="11" s="1"/>
  <c r="AK65" i="11"/>
  <c r="AG65" i="11"/>
  <c r="U65" i="11"/>
  <c r="S65" i="11"/>
  <c r="BW64" i="11"/>
  <c r="BU64" i="11"/>
  <c r="BE64" i="11"/>
  <c r="BC64" i="11"/>
  <c r="BB64" i="11" s="1"/>
  <c r="AM64" i="11"/>
  <c r="AK64" i="11"/>
  <c r="AG64" i="11"/>
  <c r="U64" i="11"/>
  <c r="S64" i="11"/>
  <c r="BW63" i="11"/>
  <c r="BU63" i="11"/>
  <c r="BE63" i="11"/>
  <c r="BD63" i="11" s="1"/>
  <c r="BC63" i="11"/>
  <c r="AM63" i="11"/>
  <c r="AK63" i="11"/>
  <c r="CA63" i="11" s="1"/>
  <c r="AG63" i="11"/>
  <c r="U63" i="11"/>
  <c r="S63" i="11"/>
  <c r="BW62" i="11"/>
  <c r="BU62" i="11"/>
  <c r="BE62" i="11"/>
  <c r="BD62" i="11" s="1"/>
  <c r="BC62" i="11"/>
  <c r="AM62" i="11"/>
  <c r="AK62" i="11"/>
  <c r="AG62" i="11"/>
  <c r="U62" i="11"/>
  <c r="S62" i="11"/>
  <c r="CA62" i="11" s="1"/>
  <c r="L62" i="16" s="1"/>
  <c r="CA61" i="11"/>
  <c r="BW61" i="11"/>
  <c r="BE61" i="11"/>
  <c r="BD61" i="11" s="1"/>
  <c r="BC61" i="11"/>
  <c r="AM61" i="11"/>
  <c r="AK61" i="11"/>
  <c r="AG61" i="11"/>
  <c r="U61" i="11"/>
  <c r="S61" i="11"/>
  <c r="BW60" i="11"/>
  <c r="BV60" i="11" s="1"/>
  <c r="BU60" i="11"/>
  <c r="BE60" i="11"/>
  <c r="BD60" i="11" s="1"/>
  <c r="BC60" i="11"/>
  <c r="AM60" i="11"/>
  <c r="AK60" i="11"/>
  <c r="AG60" i="11"/>
  <c r="U60" i="11"/>
  <c r="S60" i="11"/>
  <c r="CA60" i="11" s="1"/>
  <c r="L60" i="16" s="1"/>
  <c r="BW59" i="11"/>
  <c r="BU59" i="11"/>
  <c r="BE59" i="11"/>
  <c r="BC59" i="11"/>
  <c r="BB59" i="11"/>
  <c r="AM59" i="11"/>
  <c r="CC59" i="11" s="1"/>
  <c r="AK59" i="11"/>
  <c r="AG59" i="11"/>
  <c r="U59" i="11"/>
  <c r="S59" i="11"/>
  <c r="BW58" i="11"/>
  <c r="BU58" i="11"/>
  <c r="BE58" i="11"/>
  <c r="BC58" i="11"/>
  <c r="BB58" i="11" s="1"/>
  <c r="AM58" i="11"/>
  <c r="AK58" i="11"/>
  <c r="AG58" i="11"/>
  <c r="U58" i="11"/>
  <c r="S58" i="11"/>
  <c r="BW57" i="11"/>
  <c r="BU57" i="11"/>
  <c r="BE57" i="11"/>
  <c r="BD57" i="11" s="1"/>
  <c r="BC57" i="11"/>
  <c r="AM57" i="11"/>
  <c r="AK57" i="11"/>
  <c r="AG57" i="11"/>
  <c r="U57" i="11"/>
  <c r="CC57" i="11" s="1"/>
  <c r="S57" i="11"/>
  <c r="BW56" i="11"/>
  <c r="BU56" i="11"/>
  <c r="BE56" i="11"/>
  <c r="BD56" i="11"/>
  <c r="BC56" i="11"/>
  <c r="AM56" i="11"/>
  <c r="AK56" i="11"/>
  <c r="AG56" i="11"/>
  <c r="U56" i="11"/>
  <c r="S56" i="11"/>
  <c r="BW55" i="11"/>
  <c r="BU55" i="11"/>
  <c r="BE55" i="11"/>
  <c r="BD55" i="11" s="1"/>
  <c r="BC55" i="11"/>
  <c r="AM55" i="11"/>
  <c r="AK55" i="11"/>
  <c r="AG55" i="11"/>
  <c r="U55" i="11"/>
  <c r="S55" i="11"/>
  <c r="CA54" i="11"/>
  <c r="BW54" i="11"/>
  <c r="BU54" i="11"/>
  <c r="BE54" i="11"/>
  <c r="BD54" i="11"/>
  <c r="BC54" i="11"/>
  <c r="BB54" i="11" s="1"/>
  <c r="AM54" i="11"/>
  <c r="AK54" i="11"/>
  <c r="AG54" i="11"/>
  <c r="U54" i="11"/>
  <c r="CC54" i="11" s="1"/>
  <c r="N53" i="16" s="1"/>
  <c r="S54" i="11"/>
  <c r="CA53" i="11"/>
  <c r="BW53" i="11"/>
  <c r="BU53" i="11"/>
  <c r="BE53" i="11"/>
  <c r="BD53" i="11" s="1"/>
  <c r="BC53" i="11"/>
  <c r="AM53" i="11"/>
  <c r="AK53" i="11"/>
  <c r="AG53" i="11"/>
  <c r="U53" i="11"/>
  <c r="S53" i="11"/>
  <c r="BW52" i="11"/>
  <c r="BU52" i="11"/>
  <c r="BE52" i="11"/>
  <c r="BD52" i="11"/>
  <c r="BC52" i="11"/>
  <c r="AM52" i="11"/>
  <c r="AK52" i="11"/>
  <c r="AG52" i="11"/>
  <c r="U52" i="11"/>
  <c r="S52" i="11"/>
  <c r="BW51" i="11"/>
  <c r="BU51" i="11"/>
  <c r="BE51" i="11"/>
  <c r="BD51" i="11" s="1"/>
  <c r="BC51" i="11"/>
  <c r="AM51" i="11"/>
  <c r="AK51" i="11"/>
  <c r="AG51" i="11"/>
  <c r="U51" i="11"/>
  <c r="S51" i="11"/>
  <c r="BW50" i="11"/>
  <c r="BU50" i="11"/>
  <c r="BE50" i="11"/>
  <c r="BD50" i="11"/>
  <c r="BC50" i="11"/>
  <c r="AM50" i="11"/>
  <c r="AK50" i="11"/>
  <c r="AG50" i="11"/>
  <c r="U50" i="11"/>
  <c r="CC50" i="11" s="1"/>
  <c r="N49" i="16" s="1"/>
  <c r="S50" i="11"/>
  <c r="CA49" i="11"/>
  <c r="BW49" i="11"/>
  <c r="BU49" i="11"/>
  <c r="BE49" i="11"/>
  <c r="BD49" i="11" s="1"/>
  <c r="BC49" i="11"/>
  <c r="AM49" i="11"/>
  <c r="AK49" i="11"/>
  <c r="AG49" i="11"/>
  <c r="U49" i="11"/>
  <c r="CC49" i="11" s="1"/>
  <c r="S49" i="11"/>
  <c r="BW48" i="11"/>
  <c r="BU48" i="11"/>
  <c r="BE48" i="11"/>
  <c r="BD48" i="11"/>
  <c r="BC48" i="11"/>
  <c r="AM48" i="11"/>
  <c r="AK48" i="11"/>
  <c r="AG48" i="11"/>
  <c r="U48" i="11"/>
  <c r="S48" i="11"/>
  <c r="BW47" i="11"/>
  <c r="BU47" i="11"/>
  <c r="BE47" i="11"/>
  <c r="BC47" i="11"/>
  <c r="AM47" i="11"/>
  <c r="AK47" i="11"/>
  <c r="AG47" i="11"/>
  <c r="U47" i="11"/>
  <c r="S47" i="11"/>
  <c r="CA46" i="11"/>
  <c r="BW46" i="11"/>
  <c r="BU46" i="11"/>
  <c r="BE46" i="11"/>
  <c r="BD46" i="11"/>
  <c r="BC46" i="11"/>
  <c r="AM46" i="11"/>
  <c r="AK46" i="11"/>
  <c r="AG46" i="11"/>
  <c r="U46" i="11"/>
  <c r="CC46" i="11" s="1"/>
  <c r="N45" i="16" s="1"/>
  <c r="S46" i="11"/>
  <c r="O46" i="11"/>
  <c r="BW45" i="11"/>
  <c r="BU45" i="11"/>
  <c r="AH45" i="11"/>
  <c r="AG45" i="11" s="1"/>
  <c r="AG91" i="11" s="1"/>
  <c r="AD45" i="11"/>
  <c r="AC45" i="11"/>
  <c r="AC91" i="11" s="1"/>
  <c r="Z45" i="11"/>
  <c r="Y45" i="11" s="1"/>
  <c r="Y91" i="11" s="1"/>
  <c r="P45" i="11"/>
  <c r="O45" i="11"/>
  <c r="O91" i="11" s="1"/>
  <c r="L45" i="11"/>
  <c r="H45" i="11"/>
  <c r="I11" i="19" s="1"/>
  <c r="BW44" i="11"/>
  <c r="BU44" i="11"/>
  <c r="BE44" i="11"/>
  <c r="BC44" i="11"/>
  <c r="BB44" i="11"/>
  <c r="AM44" i="11"/>
  <c r="AK44" i="11"/>
  <c r="AG44" i="11"/>
  <c r="U44" i="11"/>
  <c r="S44" i="11"/>
  <c r="BW43" i="11"/>
  <c r="BU43" i="11"/>
  <c r="BE43" i="11"/>
  <c r="BC43" i="11"/>
  <c r="BB43" i="11" s="1"/>
  <c r="AM43" i="11"/>
  <c r="AK43" i="11"/>
  <c r="AJ43" i="11"/>
  <c r="AG43" i="11"/>
  <c r="U43" i="11"/>
  <c r="CC43" i="11" s="1"/>
  <c r="S43" i="11"/>
  <c r="BW42" i="11"/>
  <c r="BU42" i="11"/>
  <c r="BE42" i="11"/>
  <c r="BD42" i="11"/>
  <c r="BC42" i="11"/>
  <c r="BB42" i="11" s="1"/>
  <c r="AM42" i="11"/>
  <c r="AK42" i="11"/>
  <c r="AG42" i="11"/>
  <c r="U42" i="11"/>
  <c r="CC42" i="11" s="1"/>
  <c r="S42" i="11"/>
  <c r="BW41" i="11"/>
  <c r="BU41" i="11"/>
  <c r="BE41" i="11"/>
  <c r="BD41" i="11" s="1"/>
  <c r="BC41" i="11"/>
  <c r="AM41" i="11"/>
  <c r="AK41" i="11"/>
  <c r="AG41" i="11"/>
  <c r="U41" i="11"/>
  <c r="S41" i="11"/>
  <c r="CA41" i="11" s="1"/>
  <c r="BW40" i="11"/>
  <c r="BU40" i="11"/>
  <c r="BE40" i="11"/>
  <c r="BD40" i="11" s="1"/>
  <c r="BC40" i="11"/>
  <c r="BB40" i="11"/>
  <c r="AM40" i="11"/>
  <c r="AK40" i="11"/>
  <c r="AG40" i="11"/>
  <c r="U40" i="11"/>
  <c r="S40" i="11"/>
  <c r="BW39" i="11"/>
  <c r="BU39" i="11"/>
  <c r="BE39" i="11"/>
  <c r="BC39" i="11"/>
  <c r="BB39" i="11" s="1"/>
  <c r="AM39" i="11"/>
  <c r="AK39" i="11"/>
  <c r="AG39" i="11"/>
  <c r="U39" i="11"/>
  <c r="CC39" i="11" s="1"/>
  <c r="S39" i="11"/>
  <c r="BW38" i="11"/>
  <c r="BV38" i="11"/>
  <c r="BU38" i="11"/>
  <c r="BE38" i="11"/>
  <c r="BD38" i="11"/>
  <c r="BC38" i="11"/>
  <c r="BB38" i="11" s="1"/>
  <c r="AM38" i="11"/>
  <c r="AK38" i="11"/>
  <c r="AG38" i="11"/>
  <c r="U38" i="11"/>
  <c r="CC38" i="11" s="1"/>
  <c r="N37" i="16" s="1"/>
  <c r="S38" i="11"/>
  <c r="BW37" i="11"/>
  <c r="BV37" i="11"/>
  <c r="BU37" i="11"/>
  <c r="BE37" i="11"/>
  <c r="BD37" i="11" s="1"/>
  <c r="BC37" i="11"/>
  <c r="AM37" i="11"/>
  <c r="AL37" i="11" s="1"/>
  <c r="AK37" i="11"/>
  <c r="AG37" i="11"/>
  <c r="U37" i="11"/>
  <c r="S37" i="11"/>
  <c r="CA37" i="11" s="1"/>
  <c r="BW36" i="11"/>
  <c r="BU36" i="11"/>
  <c r="BE36" i="11"/>
  <c r="BD36" i="11" s="1"/>
  <c r="BC36" i="11"/>
  <c r="BB36" i="11"/>
  <c r="AM36" i="11"/>
  <c r="AK36" i="11"/>
  <c r="AG36" i="11"/>
  <c r="U36" i="11"/>
  <c r="S36" i="11"/>
  <c r="BW35" i="11"/>
  <c r="BU35" i="11"/>
  <c r="BT35" i="11" s="1"/>
  <c r="BE35" i="11"/>
  <c r="BC35" i="11"/>
  <c r="BB35" i="11" s="1"/>
  <c r="AM35" i="11"/>
  <c r="AK35" i="11"/>
  <c r="AJ35" i="11" s="1"/>
  <c r="AG35" i="11"/>
  <c r="U35" i="11"/>
  <c r="CC35" i="11" s="1"/>
  <c r="S35" i="11"/>
  <c r="BW34" i="11"/>
  <c r="BV34" i="11"/>
  <c r="BU34" i="11"/>
  <c r="BE34" i="11"/>
  <c r="BD34" i="11"/>
  <c r="BC34" i="11"/>
  <c r="BB34" i="11" s="1"/>
  <c r="AM34" i="11"/>
  <c r="AK34" i="11"/>
  <c r="AG34" i="11"/>
  <c r="U34" i="11"/>
  <c r="CC34" i="11" s="1"/>
  <c r="N33" i="16" s="1"/>
  <c r="S34" i="11"/>
  <c r="BW33" i="11"/>
  <c r="BV33" i="11"/>
  <c r="BU33" i="11"/>
  <c r="BE33" i="11"/>
  <c r="BD33" i="11" s="1"/>
  <c r="BC33" i="11"/>
  <c r="AM33" i="11"/>
  <c r="AL33" i="11" s="1"/>
  <c r="AK33" i="11"/>
  <c r="AG33" i="11"/>
  <c r="U33" i="11"/>
  <c r="S33" i="11"/>
  <c r="CA33" i="11" s="1"/>
  <c r="BW32" i="11"/>
  <c r="BU32" i="11"/>
  <c r="BT32" i="11"/>
  <c r="BE32" i="11"/>
  <c r="BD32" i="11" s="1"/>
  <c r="BC32" i="11"/>
  <c r="BB32" i="11"/>
  <c r="AM32" i="11"/>
  <c r="AL32" i="11" s="1"/>
  <c r="AK32" i="11"/>
  <c r="AG32" i="11"/>
  <c r="U32" i="11"/>
  <c r="S32" i="11"/>
  <c r="BW31" i="11"/>
  <c r="BU31" i="11"/>
  <c r="BT31" i="11" s="1"/>
  <c r="BE31" i="11"/>
  <c r="BC31" i="11"/>
  <c r="BB31" i="11" s="1"/>
  <c r="AM31" i="11"/>
  <c r="AK31" i="11"/>
  <c r="AJ31" i="11"/>
  <c r="AG31" i="11"/>
  <c r="U31" i="11"/>
  <c r="CC31" i="11" s="1"/>
  <c r="S31" i="11"/>
  <c r="BW30" i="11"/>
  <c r="BU30" i="11"/>
  <c r="BE30" i="11"/>
  <c r="BD30" i="11"/>
  <c r="BC30" i="11"/>
  <c r="BB30" i="11" s="1"/>
  <c r="AM30" i="11"/>
  <c r="AK30" i="11"/>
  <c r="AG30" i="11"/>
  <c r="U30" i="11"/>
  <c r="CC30" i="11" s="1"/>
  <c r="N29" i="16" s="1"/>
  <c r="S30" i="11"/>
  <c r="CC29" i="11"/>
  <c r="BW29" i="11"/>
  <c r="BU29" i="11"/>
  <c r="BE29" i="11"/>
  <c r="BD29" i="11" s="1"/>
  <c r="BC29" i="11"/>
  <c r="AM29" i="11"/>
  <c r="AK29" i="11"/>
  <c r="AG29" i="11"/>
  <c r="U29" i="11"/>
  <c r="S29" i="11"/>
  <c r="CA29" i="11" s="1"/>
  <c r="BW28" i="11"/>
  <c r="BU28" i="11"/>
  <c r="BT28" i="11"/>
  <c r="BE28" i="11"/>
  <c r="BD28" i="11" s="1"/>
  <c r="BC28" i="11"/>
  <c r="BB28" i="11"/>
  <c r="AM28" i="11"/>
  <c r="AL28" i="11" s="1"/>
  <c r="AK28" i="11"/>
  <c r="AG28" i="11"/>
  <c r="U28" i="11"/>
  <c r="S28" i="11"/>
  <c r="BW27" i="11"/>
  <c r="BU27" i="11"/>
  <c r="BE27" i="11"/>
  <c r="BC27" i="11"/>
  <c r="BB27" i="11" s="1"/>
  <c r="AM27" i="11"/>
  <c r="AK27" i="11"/>
  <c r="AJ27" i="11"/>
  <c r="AG27" i="11"/>
  <c r="U27" i="11"/>
  <c r="CC27" i="11" s="1"/>
  <c r="S27" i="11"/>
  <c r="BW26" i="11"/>
  <c r="BU26" i="11"/>
  <c r="BE26" i="11"/>
  <c r="BD26" i="11"/>
  <c r="BC26" i="11"/>
  <c r="BB26" i="11" s="1"/>
  <c r="AM26" i="11"/>
  <c r="AK26" i="11"/>
  <c r="AG26" i="11"/>
  <c r="U26" i="11"/>
  <c r="CC26" i="11" s="1"/>
  <c r="N25" i="16" s="1"/>
  <c r="S26" i="11"/>
  <c r="BW25" i="11"/>
  <c r="BU25" i="11"/>
  <c r="BE25" i="11"/>
  <c r="BD25" i="11" s="1"/>
  <c r="BC25" i="11"/>
  <c r="AM25" i="11"/>
  <c r="AK25" i="11"/>
  <c r="AG25" i="11"/>
  <c r="U25" i="11"/>
  <c r="S25" i="11"/>
  <c r="CA25" i="11" s="1"/>
  <c r="BW24" i="11"/>
  <c r="BU24" i="11"/>
  <c r="BE24" i="11"/>
  <c r="BD24" i="11" s="1"/>
  <c r="BC24" i="11"/>
  <c r="BB24" i="11"/>
  <c r="AM24" i="11"/>
  <c r="AK24" i="11"/>
  <c r="AG24" i="11"/>
  <c r="U24" i="11"/>
  <c r="S24" i="11"/>
  <c r="BW23" i="11"/>
  <c r="BU23" i="11"/>
  <c r="BE23" i="11"/>
  <c r="BC23" i="11"/>
  <c r="BB23" i="11" s="1"/>
  <c r="AM23" i="11"/>
  <c r="AK23" i="11"/>
  <c r="AG23" i="11"/>
  <c r="U23" i="11"/>
  <c r="CC23" i="11" s="1"/>
  <c r="S23" i="11"/>
  <c r="BW22" i="11"/>
  <c r="BV22" i="11"/>
  <c r="BU22" i="11"/>
  <c r="BE22" i="11"/>
  <c r="BD22" i="11"/>
  <c r="BC22" i="11"/>
  <c r="BB22" i="11" s="1"/>
  <c r="AM22" i="11"/>
  <c r="AK22" i="11"/>
  <c r="AG22" i="11"/>
  <c r="U22" i="11"/>
  <c r="CC22" i="11" s="1"/>
  <c r="N21" i="16" s="1"/>
  <c r="S22" i="11"/>
  <c r="BW21" i="11"/>
  <c r="BV21" i="11"/>
  <c r="BU21" i="11"/>
  <c r="BE21" i="11"/>
  <c r="BD21" i="11" s="1"/>
  <c r="BC21" i="11"/>
  <c r="AM21" i="11"/>
  <c r="AL21" i="11" s="1"/>
  <c r="AK21" i="11"/>
  <c r="AG21" i="11"/>
  <c r="U21" i="11"/>
  <c r="S21" i="11"/>
  <c r="CA21" i="11" s="1"/>
  <c r="BW20" i="11"/>
  <c r="BU20" i="11"/>
  <c r="BE20" i="11"/>
  <c r="BD20" i="11" s="1"/>
  <c r="BD90" i="11" s="1"/>
  <c r="BC20" i="11"/>
  <c r="BB20" i="11"/>
  <c r="BB90" i="11" s="1"/>
  <c r="AM20" i="11"/>
  <c r="AK20" i="11"/>
  <c r="AG20" i="11"/>
  <c r="U20" i="11"/>
  <c r="S20" i="11"/>
  <c r="U16" i="11"/>
  <c r="S16" i="11"/>
  <c r="CC15" i="11"/>
  <c r="AM15" i="11"/>
  <c r="AK15" i="11"/>
  <c r="U15" i="11"/>
  <c r="S15" i="11"/>
  <c r="BW14" i="11"/>
  <c r="BT40" i="11" s="1"/>
  <c r="BU14" i="11"/>
  <c r="BE14" i="11"/>
  <c r="BD82" i="11" s="1"/>
  <c r="BC14" i="11"/>
  <c r="AM14" i="11"/>
  <c r="AL49" i="11" s="1"/>
  <c r="AK14" i="11"/>
  <c r="CC13" i="11"/>
  <c r="N12" i="16" s="1"/>
  <c r="BW13" i="11"/>
  <c r="BU13" i="11"/>
  <c r="BE13" i="11"/>
  <c r="BC13" i="11"/>
  <c r="AM13" i="11"/>
  <c r="AK13" i="11"/>
  <c r="U13" i="11"/>
  <c r="S13" i="11"/>
  <c r="CA13" i="11" s="1"/>
  <c r="L12" i="16" s="1"/>
  <c r="BW12" i="11"/>
  <c r="BU12" i="11"/>
  <c r="BE12" i="11"/>
  <c r="BC12" i="11"/>
  <c r="AM12" i="11"/>
  <c r="AK12" i="11"/>
  <c r="L12" i="11"/>
  <c r="L14" i="11" s="1"/>
  <c r="J12" i="11"/>
  <c r="H12" i="11"/>
  <c r="U12" i="11" s="1"/>
  <c r="CC12" i="11" s="1"/>
  <c r="N11" i="16" s="1"/>
  <c r="F12" i="11"/>
  <c r="F14" i="11" s="1"/>
  <c r="BW11" i="11"/>
  <c r="BU11" i="11"/>
  <c r="BE11" i="11"/>
  <c r="BC11" i="11"/>
  <c r="AM11" i="11"/>
  <c r="AK11" i="11"/>
  <c r="U11" i="11"/>
  <c r="CC11" i="11" s="1"/>
  <c r="N10" i="16" s="1"/>
  <c r="L11" i="11"/>
  <c r="J11" i="11"/>
  <c r="J14" i="11" s="1"/>
  <c r="H11" i="11"/>
  <c r="H14" i="11" s="1"/>
  <c r="F11" i="11"/>
  <c r="S11" i="11" s="1"/>
  <c r="BW10" i="11"/>
  <c r="BX10" i="11" s="1"/>
  <c r="BV10" i="11"/>
  <c r="BU10" i="11"/>
  <c r="BT10" i="11"/>
  <c r="BE10" i="11"/>
  <c r="BD10" i="11"/>
  <c r="BC10" i="11"/>
  <c r="CA10" i="11" s="1"/>
  <c r="L9" i="16" s="1"/>
  <c r="I7" i="17" s="1"/>
  <c r="BB10" i="11"/>
  <c r="AM10" i="11"/>
  <c r="AN10" i="11" s="1"/>
  <c r="AL10" i="11"/>
  <c r="AK10" i="11"/>
  <c r="AJ10" i="11"/>
  <c r="U10" i="11"/>
  <c r="CC10" i="11" s="1"/>
  <c r="T10" i="11"/>
  <c r="S10" i="11"/>
  <c r="R10" i="11"/>
  <c r="CC3" i="11"/>
  <c r="BD96" i="10"/>
  <c r="BR95" i="10"/>
  <c r="BP95" i="10"/>
  <c r="AW95" i="10"/>
  <c r="AU95" i="10"/>
  <c r="N95" i="10"/>
  <c r="BR94" i="10"/>
  <c r="BP94" i="10"/>
  <c r="BN94" i="10"/>
  <c r="BL94" i="10"/>
  <c r="BJ94" i="10"/>
  <c r="BH94" i="10"/>
  <c r="BF94" i="10"/>
  <c r="BD94" i="10"/>
  <c r="AW94" i="10"/>
  <c r="AU94" i="10"/>
  <c r="AS94" i="10"/>
  <c r="AQ94" i="10"/>
  <c r="AO94" i="10"/>
  <c r="AM94" i="10"/>
  <c r="AF94" i="10"/>
  <c r="AB94" i="10"/>
  <c r="X94" i="10"/>
  <c r="N94" i="10"/>
  <c r="J94" i="10"/>
  <c r="F94" i="10"/>
  <c r="BR93" i="10"/>
  <c r="BP93" i="10"/>
  <c r="BN93" i="10"/>
  <c r="BN95" i="10" s="1"/>
  <c r="BL93" i="10"/>
  <c r="BL95" i="10" s="1"/>
  <c r="BJ93" i="10"/>
  <c r="BJ95" i="10" s="1"/>
  <c r="BH93" i="10"/>
  <c r="BH95" i="10" s="1"/>
  <c r="BF93" i="10"/>
  <c r="BF95" i="10" s="1"/>
  <c r="BD93" i="10"/>
  <c r="BD95" i="10" s="1"/>
  <c r="AW93" i="10"/>
  <c r="AU93" i="10"/>
  <c r="AS93" i="10"/>
  <c r="AS95" i="10" s="1"/>
  <c r="AQ93" i="10"/>
  <c r="AQ95" i="10" s="1"/>
  <c r="AO93" i="10"/>
  <c r="AO95" i="10" s="1"/>
  <c r="AM93" i="10"/>
  <c r="AM95" i="10" s="1"/>
  <c r="AF93" i="10"/>
  <c r="AF95" i="10" s="1"/>
  <c r="AD93" i="10"/>
  <c r="AB93" i="10"/>
  <c r="Z93" i="10"/>
  <c r="X93" i="10"/>
  <c r="X95" i="10" s="1"/>
  <c r="V93" i="10"/>
  <c r="N93" i="10"/>
  <c r="J93" i="10"/>
  <c r="J95" i="10" s="1"/>
  <c r="F93" i="10"/>
  <c r="F95" i="10" s="1"/>
  <c r="BR92" i="10"/>
  <c r="BP92" i="10"/>
  <c r="BN92" i="10"/>
  <c r="BN96" i="10" s="1"/>
  <c r="BL92" i="10"/>
  <c r="BL96" i="10" s="1"/>
  <c r="BJ92" i="10"/>
  <c r="BH92" i="10"/>
  <c r="BF92" i="10"/>
  <c r="BF96" i="10" s="1"/>
  <c r="BD92" i="10"/>
  <c r="AW92" i="10"/>
  <c r="AU92" i="10"/>
  <c r="AS92" i="10"/>
  <c r="AS96" i="10" s="1"/>
  <c r="AQ92" i="10"/>
  <c r="AQ96" i="10" s="1"/>
  <c r="AO92" i="10"/>
  <c r="AM92" i="10"/>
  <c r="AF92" i="10"/>
  <c r="AD92" i="10"/>
  <c r="AB92" i="10"/>
  <c r="AB96" i="10" s="1"/>
  <c r="Z92" i="10"/>
  <c r="X92" i="10"/>
  <c r="V92" i="10"/>
  <c r="N92" i="10"/>
  <c r="L92" i="10"/>
  <c r="J92" i="10"/>
  <c r="J96" i="10" s="1"/>
  <c r="H92" i="10"/>
  <c r="F92" i="10"/>
  <c r="D92" i="10"/>
  <c r="BR91" i="10"/>
  <c r="BR96" i="10" s="1"/>
  <c r="BP91" i="10"/>
  <c r="BP96" i="10" s="1"/>
  <c r="BN91" i="10"/>
  <c r="BL91" i="10"/>
  <c r="BJ91" i="10"/>
  <c r="BJ96" i="10" s="1"/>
  <c r="BH91" i="10"/>
  <c r="BH96" i="10" s="1"/>
  <c r="BF91" i="10"/>
  <c r="BD91" i="10"/>
  <c r="AW91" i="10"/>
  <c r="AW96" i="10" s="1"/>
  <c r="AU91" i="10"/>
  <c r="AU96" i="10" s="1"/>
  <c r="AS91" i="10"/>
  <c r="AQ91" i="10"/>
  <c r="AO91" i="10"/>
  <c r="AO96" i="10" s="1"/>
  <c r="AM91" i="10"/>
  <c r="AM96" i="10" s="1"/>
  <c r="AK91" i="10"/>
  <c r="AI91" i="10"/>
  <c r="AF91" i="10"/>
  <c r="AD91" i="10"/>
  <c r="AB91" i="10"/>
  <c r="Z91" i="10"/>
  <c r="X91" i="10"/>
  <c r="V91" i="10"/>
  <c r="S91" i="10"/>
  <c r="Q91" i="10"/>
  <c r="N91" i="10"/>
  <c r="N96" i="10" s="1"/>
  <c r="L91" i="10"/>
  <c r="J91" i="10"/>
  <c r="H91" i="10"/>
  <c r="F91" i="10"/>
  <c r="D91" i="10"/>
  <c r="DJ85" i="10"/>
  <c r="DH85" i="10"/>
  <c r="CQ85" i="10"/>
  <c r="CP85" i="10"/>
  <c r="CO85" i="10"/>
  <c r="BV85" i="10"/>
  <c r="BU85" i="10"/>
  <c r="BB85" i="10"/>
  <c r="AZ85" i="10"/>
  <c r="AL85" i="10"/>
  <c r="AJ85" i="10"/>
  <c r="T85" i="10"/>
  <c r="DP85" i="10" s="1"/>
  <c r="R85" i="10"/>
  <c r="DJ84" i="10"/>
  <c r="DH84" i="10"/>
  <c r="CQ84" i="10"/>
  <c r="CP84" i="10"/>
  <c r="CO84" i="10"/>
  <c r="CN84" i="10" s="1"/>
  <c r="BV84" i="10"/>
  <c r="BU84" i="10"/>
  <c r="BB84" i="10"/>
  <c r="AZ84" i="10"/>
  <c r="AL84" i="10"/>
  <c r="AJ84" i="10"/>
  <c r="AI84" i="10" s="1"/>
  <c r="T84" i="10"/>
  <c r="DP84" i="10" s="1"/>
  <c r="R84" i="10"/>
  <c r="DN84" i="10" s="1"/>
  <c r="DJ83" i="10"/>
  <c r="DI83" i="10"/>
  <c r="DH83" i="10"/>
  <c r="CQ83" i="10"/>
  <c r="CO83" i="10"/>
  <c r="CN83" i="10" s="1"/>
  <c r="BV83" i="10"/>
  <c r="BW83" i="10" s="1"/>
  <c r="BU83" i="10"/>
  <c r="BB83" i="10"/>
  <c r="AZ83" i="10"/>
  <c r="AY83" i="10"/>
  <c r="AL83" i="10"/>
  <c r="AJ83" i="10"/>
  <c r="T83" i="10"/>
  <c r="DP83" i="10" s="1"/>
  <c r="R83" i="10"/>
  <c r="DJ82" i="10"/>
  <c r="DH82" i="10"/>
  <c r="CQ82" i="10"/>
  <c r="CO82" i="10"/>
  <c r="BV82" i="10"/>
  <c r="BU82" i="10"/>
  <c r="BB82" i="10"/>
  <c r="AZ82" i="10"/>
  <c r="AY82" i="10"/>
  <c r="AL82" i="10"/>
  <c r="AJ82" i="10"/>
  <c r="T82" i="10"/>
  <c r="DP82" i="10" s="1"/>
  <c r="R82" i="10"/>
  <c r="DJ81" i="10"/>
  <c r="DH81" i="10"/>
  <c r="BV81" i="10"/>
  <c r="BB81" i="10"/>
  <c r="AE81" i="10"/>
  <c r="AA81" i="10"/>
  <c r="BU81" i="10" s="1"/>
  <c r="W81" i="10"/>
  <c r="T81" i="10"/>
  <c r="DP81" i="10" s="1"/>
  <c r="R81" i="10"/>
  <c r="M81" i="10"/>
  <c r="I81" i="10"/>
  <c r="E81" i="10"/>
  <c r="DJ80" i="10"/>
  <c r="DH80" i="10"/>
  <c r="CQ80" i="10"/>
  <c r="CO80" i="10"/>
  <c r="BV80" i="10"/>
  <c r="BB80" i="10"/>
  <c r="AZ80" i="10"/>
  <c r="AL80" i="10"/>
  <c r="AE80" i="10"/>
  <c r="AA80" i="10"/>
  <c r="W80" i="10"/>
  <c r="AJ80" i="10" s="1"/>
  <c r="T80" i="10"/>
  <c r="M80" i="10"/>
  <c r="I80" i="10"/>
  <c r="E80" i="10"/>
  <c r="BV79" i="10"/>
  <c r="BU79" i="10"/>
  <c r="BB79" i="10"/>
  <c r="BV78" i="10"/>
  <c r="BU78" i="10"/>
  <c r="BB78" i="10"/>
  <c r="AE78" i="10"/>
  <c r="AA78" i="10"/>
  <c r="W78" i="10"/>
  <c r="T78" i="10"/>
  <c r="M78" i="10"/>
  <c r="I78" i="10"/>
  <c r="R78" i="10" s="1"/>
  <c r="E78" i="10"/>
  <c r="DJ77" i="10"/>
  <c r="DH77" i="10"/>
  <c r="CQ77" i="10"/>
  <c r="CP77" i="10"/>
  <c r="CO77" i="10"/>
  <c r="BV77" i="10"/>
  <c r="BB77" i="10"/>
  <c r="AZ77" i="10"/>
  <c r="AL77" i="10"/>
  <c r="AJ77" i="10"/>
  <c r="AE77" i="10"/>
  <c r="AA77" i="10"/>
  <c r="W77" i="10"/>
  <c r="T77" i="10"/>
  <c r="M77" i="10"/>
  <c r="I77" i="10"/>
  <c r="E77" i="10"/>
  <c r="DJ76" i="10"/>
  <c r="DH76" i="10"/>
  <c r="CQ76" i="10"/>
  <c r="CO76" i="10"/>
  <c r="BV76" i="10"/>
  <c r="BB76" i="10"/>
  <c r="AZ76" i="10"/>
  <c r="AL76" i="10"/>
  <c r="AE76" i="10"/>
  <c r="AA76" i="10"/>
  <c r="W76" i="10"/>
  <c r="T76" i="10"/>
  <c r="R76" i="10"/>
  <c r="M76" i="10"/>
  <c r="I76" i="10"/>
  <c r="E76" i="10"/>
  <c r="DJ75" i="10"/>
  <c r="DH75" i="10"/>
  <c r="CQ75" i="10"/>
  <c r="CO75" i="10"/>
  <c r="BV75" i="10"/>
  <c r="BB75" i="10"/>
  <c r="AZ75" i="10"/>
  <c r="AL75" i="10"/>
  <c r="AE75" i="10"/>
  <c r="AA75" i="10"/>
  <c r="W75" i="10"/>
  <c r="AJ75" i="10" s="1"/>
  <c r="T75" i="10"/>
  <c r="M75" i="10"/>
  <c r="I75" i="10"/>
  <c r="E75" i="10"/>
  <c r="DP74" i="10"/>
  <c r="DJ74" i="10"/>
  <c r="DH74" i="10"/>
  <c r="CQ74" i="10"/>
  <c r="CO74" i="10"/>
  <c r="CN74" i="10"/>
  <c r="BW74" i="10"/>
  <c r="BV74" i="10"/>
  <c r="BB74" i="10"/>
  <c r="BA74" i="10"/>
  <c r="AZ74" i="10"/>
  <c r="AL74" i="10"/>
  <c r="AE74" i="10"/>
  <c r="AJ74" i="10" s="1"/>
  <c r="AA74" i="10"/>
  <c r="W74" i="10"/>
  <c r="T74" i="10"/>
  <c r="M74" i="10"/>
  <c r="I74" i="10"/>
  <c r="E74" i="10"/>
  <c r="BU74" i="10" s="1"/>
  <c r="DJ73" i="10"/>
  <c r="DI73" i="10"/>
  <c r="DH73" i="10"/>
  <c r="CQ73" i="10"/>
  <c r="CO73" i="10"/>
  <c r="CN73" i="10" s="1"/>
  <c r="BV73" i="10"/>
  <c r="BB73" i="10"/>
  <c r="AZ73" i="10"/>
  <c r="AL73" i="10"/>
  <c r="AE73" i="10"/>
  <c r="AA73" i="10"/>
  <c r="W73" i="10"/>
  <c r="AJ73" i="10" s="1"/>
  <c r="AI73" i="10" s="1"/>
  <c r="T73" i="10"/>
  <c r="M73" i="10"/>
  <c r="R73" i="10" s="1"/>
  <c r="I73" i="10"/>
  <c r="E73" i="10"/>
  <c r="DJ72" i="10"/>
  <c r="DH72" i="10"/>
  <c r="CQ72" i="10"/>
  <c r="CO72" i="10"/>
  <c r="CN72" i="10"/>
  <c r="BV72" i="10"/>
  <c r="BB72" i="10"/>
  <c r="BA72" i="10" s="1"/>
  <c r="AZ72" i="10"/>
  <c r="AL72" i="10"/>
  <c r="DP72" i="10" s="1"/>
  <c r="AE72" i="10"/>
  <c r="AA72" i="10"/>
  <c r="W72" i="10"/>
  <c r="T72" i="10"/>
  <c r="M72" i="10"/>
  <c r="I72" i="10"/>
  <c r="E72" i="10"/>
  <c r="DJ71" i="10"/>
  <c r="DH71" i="10"/>
  <c r="CQ71" i="10"/>
  <c r="CP71" i="10"/>
  <c r="CO71" i="10"/>
  <c r="CN71" i="10" s="1"/>
  <c r="BV71" i="10"/>
  <c r="BB71" i="10"/>
  <c r="AZ71" i="10"/>
  <c r="AL71" i="10"/>
  <c r="AJ71" i="10"/>
  <c r="AI71" i="10" s="1"/>
  <c r="AE71" i="10"/>
  <c r="AA71" i="10"/>
  <c r="W71" i="10"/>
  <c r="W70" i="10" s="1"/>
  <c r="T71" i="10"/>
  <c r="M71" i="10"/>
  <c r="I71" i="10"/>
  <c r="E71" i="10"/>
  <c r="DJ70" i="10"/>
  <c r="DH70" i="10"/>
  <c r="CQ70" i="10"/>
  <c r="CP70" i="10" s="1"/>
  <c r="CO70" i="10"/>
  <c r="BV70" i="10"/>
  <c r="BB70" i="10"/>
  <c r="BA70" i="10" s="1"/>
  <c r="AZ70" i="10"/>
  <c r="AL70" i="10"/>
  <c r="AK70" i="10" s="1"/>
  <c r="AK94" i="10" s="1"/>
  <c r="V70" i="10"/>
  <c r="V94" i="10" s="1"/>
  <c r="T70" i="10"/>
  <c r="DP69" i="10"/>
  <c r="DJ69" i="10"/>
  <c r="DH69" i="10"/>
  <c r="DG69" i="10"/>
  <c r="CQ69" i="10"/>
  <c r="CP69" i="10" s="1"/>
  <c r="CO69" i="10"/>
  <c r="BW69" i="10"/>
  <c r="BV69" i="10"/>
  <c r="BU69" i="10"/>
  <c r="BB69" i="10"/>
  <c r="BA69" i="10"/>
  <c r="AZ69" i="10"/>
  <c r="AY69" i="10" s="1"/>
  <c r="AL69" i="10"/>
  <c r="AJ69" i="10"/>
  <c r="T69" i="10"/>
  <c r="R69" i="10"/>
  <c r="DN69" i="10" s="1"/>
  <c r="F69" i="16" s="1"/>
  <c r="BV68" i="10"/>
  <c r="BU68" i="10"/>
  <c r="BB68" i="10"/>
  <c r="DP67" i="10"/>
  <c r="DJ67" i="10"/>
  <c r="DH67" i="10"/>
  <c r="DG67" i="10"/>
  <c r="CQ67" i="10"/>
  <c r="CP67" i="10" s="1"/>
  <c r="CO67" i="10"/>
  <c r="DN67" i="10" s="1"/>
  <c r="F68" i="16" s="1"/>
  <c r="BV67" i="10"/>
  <c r="BU67" i="10"/>
  <c r="BB67" i="10"/>
  <c r="H67" i="10"/>
  <c r="D67" i="10"/>
  <c r="DJ66" i="10"/>
  <c r="DI66" i="10" s="1"/>
  <c r="DH66" i="10"/>
  <c r="CQ66" i="10"/>
  <c r="CP66" i="10"/>
  <c r="CO66" i="10"/>
  <c r="DN66" i="10" s="1"/>
  <c r="BV66" i="10"/>
  <c r="BU66" i="10"/>
  <c r="BB66" i="10"/>
  <c r="BA66" i="10" s="1"/>
  <c r="H66" i="10"/>
  <c r="D66" i="10"/>
  <c r="DJ65" i="10"/>
  <c r="DH65" i="10"/>
  <c r="CQ65" i="10"/>
  <c r="CP65" i="10"/>
  <c r="CO65" i="10"/>
  <c r="BV65" i="10"/>
  <c r="BU65" i="10"/>
  <c r="BW65" i="10" s="1"/>
  <c r="BB65" i="10"/>
  <c r="BA65" i="10" s="1"/>
  <c r="AZ65" i="10"/>
  <c r="AL65" i="10"/>
  <c r="AJ65" i="10"/>
  <c r="T65" i="10"/>
  <c r="DP65" i="10" s="1"/>
  <c r="R65" i="10"/>
  <c r="H65" i="10"/>
  <c r="D65" i="10"/>
  <c r="DQ64" i="10"/>
  <c r="DP64" i="10"/>
  <c r="DJ64" i="10"/>
  <c r="DH64" i="10"/>
  <c r="DG64" i="10"/>
  <c r="CQ64" i="10"/>
  <c r="CO64" i="10"/>
  <c r="CN64" i="10"/>
  <c r="BW64" i="10"/>
  <c r="BV64" i="10"/>
  <c r="BU64" i="10"/>
  <c r="BB64" i="10"/>
  <c r="BA64" i="10"/>
  <c r="AZ64" i="10"/>
  <c r="AL64" i="10"/>
  <c r="AJ64" i="10"/>
  <c r="AI64" i="10" s="1"/>
  <c r="T64" i="10"/>
  <c r="R64" i="10"/>
  <c r="DN64" i="10" s="1"/>
  <c r="H64" i="10"/>
  <c r="D64" i="10"/>
  <c r="DJ63" i="10"/>
  <c r="DH63" i="10"/>
  <c r="CQ63" i="10"/>
  <c r="CP63" i="10"/>
  <c r="CO63" i="10"/>
  <c r="BV63" i="10"/>
  <c r="BU63" i="10"/>
  <c r="BW63" i="10" s="1"/>
  <c r="BB63" i="10"/>
  <c r="BA63" i="10" s="1"/>
  <c r="AZ63" i="10"/>
  <c r="AL63" i="10"/>
  <c r="AJ63" i="10"/>
  <c r="T63" i="10"/>
  <c r="DP63" i="10" s="1"/>
  <c r="R63" i="10"/>
  <c r="H63" i="10"/>
  <c r="D63" i="10"/>
  <c r="DP62" i="10"/>
  <c r="DJ62" i="10"/>
  <c r="DH62" i="10"/>
  <c r="CQ62" i="10"/>
  <c r="CO62" i="10"/>
  <c r="CN62" i="10"/>
  <c r="BW62" i="10"/>
  <c r="BV62" i="10"/>
  <c r="BU62" i="10"/>
  <c r="BB62" i="10"/>
  <c r="BA62" i="10" s="1"/>
  <c r="AZ62" i="10"/>
  <c r="AL62" i="10"/>
  <c r="AJ62" i="10"/>
  <c r="T62" i="10"/>
  <c r="R62" i="10"/>
  <c r="DN62" i="10" s="1"/>
  <c r="H62" i="10"/>
  <c r="D62" i="10"/>
  <c r="DJ61" i="10"/>
  <c r="DH61" i="10"/>
  <c r="CQ61" i="10"/>
  <c r="CP61" i="10"/>
  <c r="CO61" i="10"/>
  <c r="BV61" i="10"/>
  <c r="BU61" i="10"/>
  <c r="BW61" i="10" s="1"/>
  <c r="BB61" i="10"/>
  <c r="AZ61" i="10"/>
  <c r="AL61" i="10"/>
  <c r="AJ61" i="10"/>
  <c r="T61" i="10"/>
  <c r="DP61" i="10" s="1"/>
  <c r="R61" i="10"/>
  <c r="H61" i="10"/>
  <c r="D61" i="10"/>
  <c r="DQ60" i="10"/>
  <c r="DP60" i="10"/>
  <c r="DJ60" i="10"/>
  <c r="DH60" i="10"/>
  <c r="DG60" i="10"/>
  <c r="CQ60" i="10"/>
  <c r="CO60" i="10"/>
  <c r="CN60" i="10"/>
  <c r="BW60" i="10"/>
  <c r="BV60" i="10"/>
  <c r="BU60" i="10"/>
  <c r="BB60" i="10"/>
  <c r="BA60" i="10"/>
  <c r="AZ60" i="10"/>
  <c r="AL60" i="10"/>
  <c r="AJ60" i="10"/>
  <c r="T60" i="10"/>
  <c r="R60" i="10"/>
  <c r="DN60" i="10" s="1"/>
  <c r="H60" i="10"/>
  <c r="D60" i="10"/>
  <c r="DJ59" i="10"/>
  <c r="DH59" i="10"/>
  <c r="CQ59" i="10"/>
  <c r="CP59" i="10"/>
  <c r="CO59" i="10"/>
  <c r="BV59" i="10"/>
  <c r="BU59" i="10"/>
  <c r="BW59" i="10" s="1"/>
  <c r="BB59" i="10"/>
  <c r="AZ59" i="10"/>
  <c r="AL59" i="10"/>
  <c r="AJ59" i="10"/>
  <c r="T59" i="10"/>
  <c r="DP59" i="10" s="1"/>
  <c r="R59" i="10"/>
  <c r="H59" i="10"/>
  <c r="D59" i="10"/>
  <c r="DP58" i="10"/>
  <c r="DJ58" i="10"/>
  <c r="DH58" i="10"/>
  <c r="CQ58" i="10"/>
  <c r="CO58" i="10"/>
  <c r="CN58" i="10"/>
  <c r="BW58" i="10"/>
  <c r="BV58" i="10"/>
  <c r="BU58" i="10"/>
  <c r="BB58" i="10"/>
  <c r="BA58" i="10" s="1"/>
  <c r="AZ58" i="10"/>
  <c r="AL58" i="10"/>
  <c r="AJ58" i="10"/>
  <c r="T58" i="10"/>
  <c r="R58" i="10"/>
  <c r="DN58" i="10" s="1"/>
  <c r="H58" i="10"/>
  <c r="D58" i="10"/>
  <c r="DJ57" i="10"/>
  <c r="DH57" i="10"/>
  <c r="CQ57" i="10"/>
  <c r="CP57" i="10"/>
  <c r="CO57" i="10"/>
  <c r="BV57" i="10"/>
  <c r="BU57" i="10"/>
  <c r="BW57" i="10" s="1"/>
  <c r="BB57" i="10"/>
  <c r="AZ57" i="10"/>
  <c r="AL57" i="10"/>
  <c r="AJ57" i="10"/>
  <c r="T57" i="10"/>
  <c r="DP57" i="10" s="1"/>
  <c r="R57" i="10"/>
  <c r="H57" i="10"/>
  <c r="D57" i="10"/>
  <c r="B57" i="10"/>
  <c r="DJ56" i="10"/>
  <c r="DH56" i="10"/>
  <c r="CQ56" i="10"/>
  <c r="CO56" i="10"/>
  <c r="CN56" i="10" s="1"/>
  <c r="BV56" i="10"/>
  <c r="BU56" i="10"/>
  <c r="BW56" i="10" s="1"/>
  <c r="BB56" i="10"/>
  <c r="BA56" i="10" s="1"/>
  <c r="AZ56" i="10"/>
  <c r="AL56" i="10"/>
  <c r="AJ56" i="10"/>
  <c r="T56" i="10"/>
  <c r="R56" i="10"/>
  <c r="Q56" i="10"/>
  <c r="H56" i="10"/>
  <c r="D56" i="10"/>
  <c r="B56" i="10"/>
  <c r="DQ55" i="10"/>
  <c r="DP55" i="10"/>
  <c r="DJ55" i="10"/>
  <c r="DH55" i="10"/>
  <c r="DG55" i="10"/>
  <c r="CQ55" i="10"/>
  <c r="CO55" i="10"/>
  <c r="DN55" i="10" s="1"/>
  <c r="F55" i="16" s="1"/>
  <c r="CN55" i="10"/>
  <c r="BW55" i="10"/>
  <c r="BV55" i="10"/>
  <c r="BU55" i="10"/>
  <c r="BB55" i="10"/>
  <c r="BA55" i="10"/>
  <c r="AZ55" i="10"/>
  <c r="AL55" i="10"/>
  <c r="AJ55" i="10"/>
  <c r="T55" i="10"/>
  <c r="R55" i="10"/>
  <c r="H55" i="10"/>
  <c r="D55" i="10"/>
  <c r="B55" i="10"/>
  <c r="DJ54" i="10"/>
  <c r="DH54" i="10"/>
  <c r="CQ54" i="10"/>
  <c r="CP54" i="10" s="1"/>
  <c r="CO54" i="10"/>
  <c r="BW54" i="10"/>
  <c r="BV54" i="10"/>
  <c r="BU54" i="10"/>
  <c r="BB54" i="10"/>
  <c r="BA54" i="10"/>
  <c r="AZ54" i="10"/>
  <c r="AL54" i="10"/>
  <c r="AJ54" i="10"/>
  <c r="T54" i="10"/>
  <c r="R54" i="10"/>
  <c r="H54" i="10"/>
  <c r="D54" i="10"/>
  <c r="B54" i="10"/>
  <c r="DJ53" i="10"/>
  <c r="DH53" i="10"/>
  <c r="CQ53" i="10"/>
  <c r="CP53" i="10"/>
  <c r="CO53" i="10"/>
  <c r="BV53" i="10"/>
  <c r="BU53" i="10"/>
  <c r="BW53" i="10" s="1"/>
  <c r="BB53" i="10"/>
  <c r="AZ53" i="10"/>
  <c r="AL53" i="10"/>
  <c r="AJ53" i="10"/>
  <c r="T53" i="10"/>
  <c r="DP53" i="10" s="1"/>
  <c r="R53" i="10"/>
  <c r="H53" i="10"/>
  <c r="D53" i="10"/>
  <c r="B53" i="10"/>
  <c r="DJ52" i="10"/>
  <c r="DI52" i="10" s="1"/>
  <c r="DH52" i="10"/>
  <c r="CQ52" i="10"/>
  <c r="CO52" i="10"/>
  <c r="DN52" i="10" s="1"/>
  <c r="CN52" i="10"/>
  <c r="BV52" i="10"/>
  <c r="BU52" i="10"/>
  <c r="BW52" i="10" s="1"/>
  <c r="BB52" i="10"/>
  <c r="BA52" i="10" s="1"/>
  <c r="AZ52" i="10"/>
  <c r="AL52" i="10"/>
  <c r="AJ52" i="10"/>
  <c r="T52" i="10"/>
  <c r="R52" i="10"/>
  <c r="H52" i="10"/>
  <c r="D52" i="10"/>
  <c r="B52" i="10"/>
  <c r="DP51" i="10"/>
  <c r="DJ51" i="10"/>
  <c r="DH51" i="10"/>
  <c r="CQ51" i="10"/>
  <c r="CO51" i="10"/>
  <c r="CN51" i="10"/>
  <c r="BV51" i="10"/>
  <c r="BU51" i="10"/>
  <c r="BB51" i="10"/>
  <c r="BA51" i="10"/>
  <c r="AZ51" i="10"/>
  <c r="AL51" i="10"/>
  <c r="AJ51" i="10"/>
  <c r="AI51" i="10" s="1"/>
  <c r="T51" i="10"/>
  <c r="R51" i="10"/>
  <c r="H51" i="10"/>
  <c r="D51" i="10"/>
  <c r="DJ50" i="10"/>
  <c r="DH50" i="10"/>
  <c r="CQ50" i="10"/>
  <c r="CO50" i="10"/>
  <c r="BV50" i="10"/>
  <c r="BU50" i="10"/>
  <c r="BW50" i="10" s="1"/>
  <c r="BB50" i="10"/>
  <c r="BA50" i="10" s="1"/>
  <c r="AZ50" i="10"/>
  <c r="AL50" i="10"/>
  <c r="AJ50" i="10"/>
  <c r="T50" i="10"/>
  <c r="R50" i="10"/>
  <c r="H50" i="10"/>
  <c r="D50" i="10"/>
  <c r="B50" i="10"/>
  <c r="DJ49" i="10"/>
  <c r="DH49" i="10"/>
  <c r="CQ49" i="10"/>
  <c r="CO49" i="10"/>
  <c r="CN49" i="10"/>
  <c r="BW49" i="10"/>
  <c r="BV49" i="10"/>
  <c r="BU49" i="10"/>
  <c r="BB49" i="10"/>
  <c r="BA49" i="10" s="1"/>
  <c r="AZ49" i="10"/>
  <c r="AL49" i="10"/>
  <c r="AJ49" i="10"/>
  <c r="T49" i="10"/>
  <c r="DP49" i="10" s="1"/>
  <c r="R49" i="10"/>
  <c r="DN49" i="10" s="1"/>
  <c r="H49" i="10"/>
  <c r="D49" i="10"/>
  <c r="B49" i="10"/>
  <c r="DP48" i="10"/>
  <c r="DJ48" i="10"/>
  <c r="DI48" i="10"/>
  <c r="DH48" i="10"/>
  <c r="CQ48" i="10"/>
  <c r="CO48" i="10"/>
  <c r="BW48" i="10"/>
  <c r="BV48" i="10"/>
  <c r="BU48" i="10"/>
  <c r="BB48" i="10"/>
  <c r="BA48" i="10"/>
  <c r="AZ48" i="10"/>
  <c r="AL48" i="10"/>
  <c r="AJ48" i="10"/>
  <c r="AI48" i="10" s="1"/>
  <c r="T48" i="10"/>
  <c r="R48" i="10"/>
  <c r="H48" i="10"/>
  <c r="D48" i="10"/>
  <c r="B48" i="10"/>
  <c r="DJ47" i="10"/>
  <c r="DH47" i="10"/>
  <c r="CQ47" i="10"/>
  <c r="CO47" i="10"/>
  <c r="BV47" i="10"/>
  <c r="BU47" i="10"/>
  <c r="BB47" i="10"/>
  <c r="AZ47" i="10"/>
  <c r="AY47" i="10"/>
  <c r="AL47" i="10"/>
  <c r="AJ47" i="10"/>
  <c r="T47" i="10"/>
  <c r="DP47" i="10" s="1"/>
  <c r="R47" i="10"/>
  <c r="H47" i="10"/>
  <c r="D47" i="10"/>
  <c r="B47" i="10"/>
  <c r="DJ46" i="10"/>
  <c r="DH46" i="10"/>
  <c r="CQ46" i="10"/>
  <c r="CP46" i="10" s="1"/>
  <c r="CO46" i="10"/>
  <c r="BV46" i="10"/>
  <c r="BU46" i="10"/>
  <c r="BW46" i="10" s="1"/>
  <c r="BB46" i="10"/>
  <c r="BA46" i="10" s="1"/>
  <c r="AZ46" i="10"/>
  <c r="AL46" i="10"/>
  <c r="AJ46" i="10"/>
  <c r="T46" i="10"/>
  <c r="R46" i="10"/>
  <c r="H46" i="10"/>
  <c r="D46" i="10"/>
  <c r="DJ45" i="10"/>
  <c r="DH45" i="10"/>
  <c r="CQ45" i="10"/>
  <c r="CO45" i="10"/>
  <c r="BV45" i="10"/>
  <c r="BB45" i="10"/>
  <c r="AZ45" i="10"/>
  <c r="AL45" i="10"/>
  <c r="AJ45" i="10"/>
  <c r="W45" i="10"/>
  <c r="T45" i="10"/>
  <c r="M45" i="10"/>
  <c r="I45" i="10"/>
  <c r="I44" i="10" s="1"/>
  <c r="H44" i="10" s="1"/>
  <c r="H93" i="10" s="1"/>
  <c r="E45" i="10"/>
  <c r="BU45" i="10" s="1"/>
  <c r="BW45" i="10" s="1"/>
  <c r="DJ44" i="10"/>
  <c r="DI44" i="10" s="1"/>
  <c r="DH44" i="10"/>
  <c r="CQ44" i="10"/>
  <c r="CP44" i="10"/>
  <c r="CO44" i="10"/>
  <c r="CN44" i="10" s="1"/>
  <c r="BV44" i="10"/>
  <c r="BB44" i="10"/>
  <c r="BA44" i="10"/>
  <c r="AZ44" i="10"/>
  <c r="AL44" i="10"/>
  <c r="AK44" i="10"/>
  <c r="AK93" i="10" s="1"/>
  <c r="AK95" i="10" s="1"/>
  <c r="AJ44" i="10"/>
  <c r="W44" i="10"/>
  <c r="V44" i="10"/>
  <c r="T44" i="10"/>
  <c r="DP44" i="10" s="1"/>
  <c r="E44" i="10"/>
  <c r="DP43" i="10"/>
  <c r="DJ43" i="10"/>
  <c r="DH43" i="10"/>
  <c r="CQ43" i="10"/>
  <c r="CO43" i="10"/>
  <c r="BW43" i="10"/>
  <c r="BV43" i="10"/>
  <c r="BU43" i="10"/>
  <c r="BB43" i="10"/>
  <c r="BA43" i="10"/>
  <c r="AZ43" i="10"/>
  <c r="AL43" i="10"/>
  <c r="AK43" i="10"/>
  <c r="AJ43" i="10"/>
  <c r="T43" i="10"/>
  <c r="R43" i="10"/>
  <c r="DP42" i="10"/>
  <c r="DJ42" i="10"/>
  <c r="DH42" i="10"/>
  <c r="CQ42" i="10"/>
  <c r="CO42" i="10"/>
  <c r="CN42" i="10" s="1"/>
  <c r="BW42" i="10"/>
  <c r="BV42" i="10"/>
  <c r="BU42" i="10"/>
  <c r="BB42" i="10"/>
  <c r="BA42" i="10"/>
  <c r="AZ42" i="10"/>
  <c r="AL42" i="10"/>
  <c r="AJ42" i="10"/>
  <c r="T42" i="10"/>
  <c r="R42" i="10"/>
  <c r="DJ41" i="10"/>
  <c r="DI41" i="10"/>
  <c r="DH41" i="10"/>
  <c r="CQ41" i="10"/>
  <c r="CO41" i="10"/>
  <c r="CN41" i="10" s="1"/>
  <c r="BV41" i="10"/>
  <c r="BU41" i="10"/>
  <c r="BB41" i="10"/>
  <c r="AZ41" i="10"/>
  <c r="AY41" i="10"/>
  <c r="AL41" i="10"/>
  <c r="AJ41" i="10"/>
  <c r="T41" i="10"/>
  <c r="DP41" i="10" s="1"/>
  <c r="R41" i="10"/>
  <c r="DN40" i="10"/>
  <c r="DJ40" i="10"/>
  <c r="DH40" i="10"/>
  <c r="CQ40" i="10"/>
  <c r="CO40" i="10"/>
  <c r="BV40" i="10"/>
  <c r="BU40" i="10"/>
  <c r="BB40" i="10"/>
  <c r="AZ40" i="10"/>
  <c r="AY40" i="10"/>
  <c r="AL40" i="10"/>
  <c r="AJ40" i="10"/>
  <c r="T40" i="10"/>
  <c r="DP40" i="10" s="1"/>
  <c r="S40" i="10"/>
  <c r="R40" i="10"/>
  <c r="DJ39" i="10"/>
  <c r="DH39" i="10"/>
  <c r="CQ39" i="10"/>
  <c r="CP39" i="10" s="1"/>
  <c r="CO39" i="10"/>
  <c r="DN39" i="10" s="1"/>
  <c r="F39" i="16" s="1"/>
  <c r="CN39" i="10"/>
  <c r="BW39" i="10"/>
  <c r="BV39" i="10"/>
  <c r="BU39" i="10"/>
  <c r="BB39" i="10"/>
  <c r="BA39" i="10"/>
  <c r="AZ39" i="10"/>
  <c r="AL39" i="10"/>
  <c r="AK39" i="10" s="1"/>
  <c r="AJ39" i="10"/>
  <c r="T39" i="10"/>
  <c r="R39" i="10"/>
  <c r="B39" i="10"/>
  <c r="DJ38" i="10"/>
  <c r="DH38" i="10"/>
  <c r="DG38" i="10" s="1"/>
  <c r="CQ38" i="10"/>
  <c r="CO38" i="10"/>
  <c r="CN38" i="10"/>
  <c r="BV38" i="10"/>
  <c r="BU38" i="10"/>
  <c r="BW38" i="10" s="1"/>
  <c r="BB38" i="10"/>
  <c r="BA38" i="10" s="1"/>
  <c r="AZ38" i="10"/>
  <c r="AL38" i="10"/>
  <c r="AJ38" i="10"/>
  <c r="AI38" i="10"/>
  <c r="T38" i="10"/>
  <c r="R38" i="10"/>
  <c r="B38" i="10"/>
  <c r="DJ37" i="10"/>
  <c r="DI37" i="10"/>
  <c r="DH37" i="10"/>
  <c r="CQ37" i="10"/>
  <c r="DP37" i="10" s="1"/>
  <c r="CP37" i="10"/>
  <c r="CO37" i="10"/>
  <c r="CN37" i="10" s="1"/>
  <c r="BV37" i="10"/>
  <c r="BU37" i="10"/>
  <c r="BB37" i="10"/>
  <c r="AZ37" i="10"/>
  <c r="AY37" i="10" s="1"/>
  <c r="AL37" i="10"/>
  <c r="AJ37" i="10"/>
  <c r="AI37" i="10"/>
  <c r="T37" i="10"/>
  <c r="R37" i="10"/>
  <c r="B37" i="10"/>
  <c r="DJ36" i="10"/>
  <c r="DP36" i="10" s="1"/>
  <c r="DI36" i="10"/>
  <c r="DH36" i="10"/>
  <c r="CQ36" i="10"/>
  <c r="CP36" i="10"/>
  <c r="CO36" i="10"/>
  <c r="BW36" i="10"/>
  <c r="BV36" i="10"/>
  <c r="BU36" i="10"/>
  <c r="BB36" i="10"/>
  <c r="BA36" i="10"/>
  <c r="AZ36" i="10"/>
  <c r="AL36" i="10"/>
  <c r="AK36" i="10"/>
  <c r="AJ36" i="10"/>
  <c r="T36" i="10"/>
  <c r="R36" i="10"/>
  <c r="B36" i="10"/>
  <c r="DJ35" i="10"/>
  <c r="DH35" i="10"/>
  <c r="DG35" i="10"/>
  <c r="CQ35" i="10"/>
  <c r="CP35" i="10" s="1"/>
  <c r="CO35" i="10"/>
  <c r="DN35" i="10" s="1"/>
  <c r="F35" i="16" s="1"/>
  <c r="CN35" i="10"/>
  <c r="BW35" i="10"/>
  <c r="BV35" i="10"/>
  <c r="BU35" i="10"/>
  <c r="BB35" i="10"/>
  <c r="BA35" i="10"/>
  <c r="AZ35" i="10"/>
  <c r="AL35" i="10"/>
  <c r="AK35" i="10" s="1"/>
  <c r="AJ35" i="10"/>
  <c r="T35" i="10"/>
  <c r="R35" i="10"/>
  <c r="B35" i="10"/>
  <c r="DJ34" i="10"/>
  <c r="DH34" i="10"/>
  <c r="DG34" i="10" s="1"/>
  <c r="CQ34" i="10"/>
  <c r="CO34" i="10"/>
  <c r="CN34" i="10"/>
  <c r="BV34" i="10"/>
  <c r="BU34" i="10"/>
  <c r="BW34" i="10" s="1"/>
  <c r="BB34" i="10"/>
  <c r="BA34" i="10" s="1"/>
  <c r="AZ34" i="10"/>
  <c r="AL34" i="10"/>
  <c r="AJ34" i="10"/>
  <c r="AI34" i="10"/>
  <c r="T34" i="10"/>
  <c r="R34" i="10"/>
  <c r="B34" i="10"/>
  <c r="DJ33" i="10"/>
  <c r="DI33" i="10"/>
  <c r="DH33" i="10"/>
  <c r="CQ33" i="10"/>
  <c r="DP33" i="10" s="1"/>
  <c r="CP33" i="10"/>
  <c r="CO33" i="10"/>
  <c r="CN33" i="10" s="1"/>
  <c r="BV33" i="10"/>
  <c r="BU33" i="10"/>
  <c r="BB33" i="10"/>
  <c r="AZ33" i="10"/>
  <c r="AY33" i="10" s="1"/>
  <c r="AL33" i="10"/>
  <c r="AJ33" i="10"/>
  <c r="AI33" i="10"/>
  <c r="T33" i="10"/>
  <c r="R33" i="10"/>
  <c r="B33" i="10"/>
  <c r="DJ32" i="10"/>
  <c r="DP32" i="10" s="1"/>
  <c r="DI32" i="10"/>
  <c r="DH32" i="10"/>
  <c r="CQ32" i="10"/>
  <c r="CP32" i="10"/>
  <c r="CO32" i="10"/>
  <c r="BW32" i="10"/>
  <c r="BV32" i="10"/>
  <c r="BU32" i="10"/>
  <c r="BB32" i="10"/>
  <c r="BA32" i="10"/>
  <c r="AZ32" i="10"/>
  <c r="AL32" i="10"/>
  <c r="AK32" i="10"/>
  <c r="AJ32" i="10"/>
  <c r="T32" i="10"/>
  <c r="R32" i="10"/>
  <c r="B32" i="10"/>
  <c r="DJ31" i="10"/>
  <c r="DH31" i="10"/>
  <c r="DG31" i="10"/>
  <c r="CQ31" i="10"/>
  <c r="CP31" i="10" s="1"/>
  <c r="CO31" i="10"/>
  <c r="DN31" i="10" s="1"/>
  <c r="F31" i="16" s="1"/>
  <c r="CN31" i="10"/>
  <c r="BW31" i="10"/>
  <c r="BV31" i="10"/>
  <c r="BU31" i="10"/>
  <c r="BB31" i="10"/>
  <c r="BA31" i="10"/>
  <c r="AZ31" i="10"/>
  <c r="AL31" i="10"/>
  <c r="AK31" i="10" s="1"/>
  <c r="AJ31" i="10"/>
  <c r="T31" i="10"/>
  <c r="R31" i="10"/>
  <c r="B31" i="10"/>
  <c r="DJ30" i="10"/>
  <c r="DH30" i="10"/>
  <c r="DG30" i="10" s="1"/>
  <c r="CQ30" i="10"/>
  <c r="CO30" i="10"/>
  <c r="CN30" i="10"/>
  <c r="BV30" i="10"/>
  <c r="BU30" i="10"/>
  <c r="BW30" i="10" s="1"/>
  <c r="BB30" i="10"/>
  <c r="BA30" i="10" s="1"/>
  <c r="AZ30" i="10"/>
  <c r="AL30" i="10"/>
  <c r="AJ30" i="10"/>
  <c r="AI30" i="10"/>
  <c r="T30" i="10"/>
  <c r="R30" i="10"/>
  <c r="B30" i="10"/>
  <c r="DJ29" i="10"/>
  <c r="DI29" i="10"/>
  <c r="DH29" i="10"/>
  <c r="CQ29" i="10"/>
  <c r="DP29" i="10" s="1"/>
  <c r="CP29" i="10"/>
  <c r="CO29" i="10"/>
  <c r="CN29" i="10" s="1"/>
  <c r="BV29" i="10"/>
  <c r="BU29" i="10"/>
  <c r="BB29" i="10"/>
  <c r="AZ29" i="10"/>
  <c r="AY29" i="10" s="1"/>
  <c r="AL29" i="10"/>
  <c r="AJ29" i="10"/>
  <c r="AI29" i="10"/>
  <c r="T29" i="10"/>
  <c r="R29" i="10"/>
  <c r="B29" i="10"/>
  <c r="DJ28" i="10"/>
  <c r="DI28" i="10"/>
  <c r="DH28" i="10"/>
  <c r="CQ28" i="10"/>
  <c r="DP28" i="10" s="1"/>
  <c r="CP28" i="10"/>
  <c r="CO28" i="10"/>
  <c r="BV28" i="10"/>
  <c r="BW28" i="10" s="1"/>
  <c r="BU28" i="10"/>
  <c r="BB28" i="10"/>
  <c r="BA28" i="10"/>
  <c r="AZ28" i="10"/>
  <c r="AL28" i="10"/>
  <c r="AK28" i="10"/>
  <c r="AJ28" i="10"/>
  <c r="T28" i="10"/>
  <c r="R28" i="10"/>
  <c r="B28" i="10"/>
  <c r="DJ27" i="10"/>
  <c r="DH27" i="10"/>
  <c r="DG27" i="10"/>
  <c r="CQ27" i="10"/>
  <c r="CP27" i="10" s="1"/>
  <c r="CO27" i="10"/>
  <c r="CN27" i="10"/>
  <c r="BW27" i="10"/>
  <c r="BV27" i="10"/>
  <c r="BU27" i="10"/>
  <c r="BB27" i="10"/>
  <c r="BA27" i="10"/>
  <c r="AZ27" i="10"/>
  <c r="AL27" i="10"/>
  <c r="AJ27" i="10"/>
  <c r="T27" i="10"/>
  <c r="R27" i="10"/>
  <c r="DN27" i="10" s="1"/>
  <c r="F27" i="16" s="1"/>
  <c r="B27" i="10"/>
  <c r="DJ26" i="10"/>
  <c r="DH26" i="10"/>
  <c r="DG26" i="10" s="1"/>
  <c r="CQ26" i="10"/>
  <c r="CO26" i="10"/>
  <c r="DN26" i="10" s="1"/>
  <c r="CN26" i="10"/>
  <c r="BV26" i="10"/>
  <c r="BU26" i="10"/>
  <c r="BW26" i="10" s="1"/>
  <c r="BB26" i="10"/>
  <c r="BA26" i="10" s="1"/>
  <c r="AZ26" i="10"/>
  <c r="AL26" i="10"/>
  <c r="AJ26" i="10"/>
  <c r="AI26" i="10"/>
  <c r="T26" i="10"/>
  <c r="R26" i="10"/>
  <c r="B26" i="10"/>
  <c r="DJ25" i="10"/>
  <c r="DI25" i="10"/>
  <c r="DH25" i="10"/>
  <c r="CQ25" i="10"/>
  <c r="DP25" i="10" s="1"/>
  <c r="CP25" i="10"/>
  <c r="CO25" i="10"/>
  <c r="CN25" i="10" s="1"/>
  <c r="BV25" i="10"/>
  <c r="BU25" i="10"/>
  <c r="BW25" i="10" s="1"/>
  <c r="BB25" i="10"/>
  <c r="AZ25" i="10"/>
  <c r="AY25" i="10" s="1"/>
  <c r="AL25" i="10"/>
  <c r="AJ25" i="10"/>
  <c r="AI25" i="10"/>
  <c r="T25" i="10"/>
  <c r="R25" i="10"/>
  <c r="DN25" i="10" s="1"/>
  <c r="B25" i="10"/>
  <c r="DJ24" i="10"/>
  <c r="DI24" i="10"/>
  <c r="DH24" i="10"/>
  <c r="CQ24" i="10"/>
  <c r="DP24" i="10" s="1"/>
  <c r="CP24" i="10"/>
  <c r="CO24" i="10"/>
  <c r="BV24" i="10"/>
  <c r="BW24" i="10" s="1"/>
  <c r="BU24" i="10"/>
  <c r="BB24" i="10"/>
  <c r="BA24" i="10"/>
  <c r="AZ24" i="10"/>
  <c r="AL24" i="10"/>
  <c r="AK24" i="10"/>
  <c r="AJ24" i="10"/>
  <c r="T24" i="10"/>
  <c r="R24" i="10"/>
  <c r="B24" i="10"/>
  <c r="DJ23" i="10"/>
  <c r="DH23" i="10"/>
  <c r="DG23" i="10"/>
  <c r="CQ23" i="10"/>
  <c r="CP23" i="10" s="1"/>
  <c r="CO23" i="10"/>
  <c r="CN23" i="10"/>
  <c r="BW23" i="10"/>
  <c r="BV23" i="10"/>
  <c r="BU23" i="10"/>
  <c r="BB23" i="10"/>
  <c r="BA23" i="10"/>
  <c r="AZ23" i="10"/>
  <c r="AL23" i="10"/>
  <c r="AJ23" i="10"/>
  <c r="T23" i="10"/>
  <c r="R23" i="10"/>
  <c r="DN23" i="10" s="1"/>
  <c r="F23" i="16" s="1"/>
  <c r="B23" i="10"/>
  <c r="DJ22" i="10"/>
  <c r="DH22" i="10"/>
  <c r="DG22" i="10" s="1"/>
  <c r="CQ22" i="10"/>
  <c r="CO22" i="10"/>
  <c r="CN22" i="10"/>
  <c r="BV22" i="10"/>
  <c r="BU22" i="10"/>
  <c r="BW22" i="10" s="1"/>
  <c r="BB22" i="10"/>
  <c r="BA22" i="10" s="1"/>
  <c r="AZ22" i="10"/>
  <c r="AL22" i="10"/>
  <c r="AJ22" i="10"/>
  <c r="AI22" i="10"/>
  <c r="T22" i="10"/>
  <c r="R22" i="10"/>
  <c r="B22" i="10"/>
  <c r="DJ21" i="10"/>
  <c r="DI21" i="10"/>
  <c r="DH21" i="10"/>
  <c r="CQ21" i="10"/>
  <c r="CP21" i="10"/>
  <c r="CO21" i="10"/>
  <c r="CN21" i="10" s="1"/>
  <c r="BV21" i="10"/>
  <c r="BU21" i="10"/>
  <c r="BW21" i="10" s="1"/>
  <c r="BB21" i="10"/>
  <c r="AZ21" i="10"/>
  <c r="AY21" i="10" s="1"/>
  <c r="AL21" i="10"/>
  <c r="AJ21" i="10"/>
  <c r="AI21" i="10"/>
  <c r="T21" i="10"/>
  <c r="DP21" i="10" s="1"/>
  <c r="R21" i="10"/>
  <c r="B21" i="10"/>
  <c r="DJ20" i="10"/>
  <c r="DI20" i="10"/>
  <c r="DI19" i="10" s="1"/>
  <c r="DH20" i="10"/>
  <c r="CQ20" i="10"/>
  <c r="DP20" i="10" s="1"/>
  <c r="CP20" i="10"/>
  <c r="CP19" i="10" s="1"/>
  <c r="CO20" i="10"/>
  <c r="BV20" i="10"/>
  <c r="BW20" i="10" s="1"/>
  <c r="BU20" i="10"/>
  <c r="BB20" i="10"/>
  <c r="BA20" i="10"/>
  <c r="AZ20" i="10"/>
  <c r="AY20" i="10" s="1"/>
  <c r="AL20" i="10"/>
  <c r="AK20" i="10"/>
  <c r="AJ20" i="10"/>
  <c r="T20" i="10"/>
  <c r="R20" i="10"/>
  <c r="B20" i="10"/>
  <c r="DJ19" i="10"/>
  <c r="DH19" i="10"/>
  <c r="CQ19" i="10"/>
  <c r="CO19" i="10"/>
  <c r="BW19" i="10"/>
  <c r="BV19" i="10"/>
  <c r="BU19" i="10"/>
  <c r="BB19" i="10"/>
  <c r="BA19" i="10"/>
  <c r="AZ19" i="10"/>
  <c r="AL19" i="10"/>
  <c r="AJ19" i="10"/>
  <c r="T19" i="10"/>
  <c r="DP19" i="10" s="1"/>
  <c r="R19" i="10"/>
  <c r="DN19" i="10" s="1"/>
  <c r="F19" i="16" s="1"/>
  <c r="T15" i="10"/>
  <c r="DP14" i="10"/>
  <c r="DJ14" i="10"/>
  <c r="CQ14" i="10"/>
  <c r="BV14" i="10"/>
  <c r="BU14" i="10"/>
  <c r="BB14" i="10"/>
  <c r="AL14" i="10"/>
  <c r="T14" i="10"/>
  <c r="DJ13" i="10"/>
  <c r="DG62" i="10" s="1"/>
  <c r="DH13" i="10"/>
  <c r="CQ13" i="10"/>
  <c r="CP83" i="10" s="1"/>
  <c r="CO13" i="10"/>
  <c r="BV13" i="10"/>
  <c r="BB13" i="10"/>
  <c r="AZ13" i="10"/>
  <c r="AL13" i="10"/>
  <c r="AK49" i="10" s="1"/>
  <c r="T13" i="10"/>
  <c r="E13" i="10"/>
  <c r="BU13" i="10" s="1"/>
  <c r="DJ12" i="10"/>
  <c r="DH12" i="10"/>
  <c r="CQ12" i="10"/>
  <c r="CO12" i="10"/>
  <c r="BV12" i="10"/>
  <c r="BW12" i="10" s="1"/>
  <c r="BU12" i="10"/>
  <c r="BB12" i="10"/>
  <c r="AZ12" i="10"/>
  <c r="AL12" i="10"/>
  <c r="AJ12" i="10"/>
  <c r="T12" i="10"/>
  <c r="R12" i="10"/>
  <c r="DJ11" i="10"/>
  <c r="DH11" i="10"/>
  <c r="CQ11" i="10"/>
  <c r="CO11" i="10"/>
  <c r="BV11" i="10"/>
  <c r="BB11" i="10"/>
  <c r="AZ11" i="10"/>
  <c r="AL11" i="10"/>
  <c r="AA11" i="10"/>
  <c r="W11" i="10"/>
  <c r="W13" i="10" s="1"/>
  <c r="T11" i="10"/>
  <c r="I11" i="10"/>
  <c r="R11" i="10" s="1"/>
  <c r="E11" i="10"/>
  <c r="DJ10" i="10"/>
  <c r="DH10" i="10"/>
  <c r="CQ10" i="10"/>
  <c r="CO10" i="10"/>
  <c r="BV10" i="10"/>
  <c r="BB10" i="10"/>
  <c r="AZ10" i="10"/>
  <c r="AL10" i="10"/>
  <c r="AA10" i="10"/>
  <c r="AA13" i="10" s="1"/>
  <c r="AJ13" i="10" s="1"/>
  <c r="W10" i="10"/>
  <c r="AJ10" i="10" s="1"/>
  <c r="T10" i="10"/>
  <c r="I10" i="10"/>
  <c r="I13" i="10" s="1"/>
  <c r="E10" i="10"/>
  <c r="DK9" i="10"/>
  <c r="DJ9" i="10"/>
  <c r="DH9" i="10"/>
  <c r="CQ9" i="10"/>
  <c r="CR9" i="10" s="1"/>
  <c r="CO9" i="10"/>
  <c r="BV9" i="10"/>
  <c r="BU9" i="10"/>
  <c r="BB9" i="10"/>
  <c r="AZ9" i="10"/>
  <c r="AL9" i="10"/>
  <c r="AJ9" i="10"/>
  <c r="T9" i="10"/>
  <c r="DP9" i="10" s="1"/>
  <c r="R9" i="10"/>
  <c r="AF87" i="9"/>
  <c r="Z87" i="9"/>
  <c r="T87" i="9"/>
  <c r="Z9" i="9"/>
  <c r="T9" i="9"/>
  <c r="N9" i="9"/>
  <c r="AR90" i="8"/>
  <c r="AP90" i="8"/>
  <c r="AF90" i="8"/>
  <c r="Z90" i="8"/>
  <c r="T90" i="8"/>
  <c r="N90" i="8"/>
  <c r="H90" i="8"/>
  <c r="AR89" i="8"/>
  <c r="AP89" i="8"/>
  <c r="AR88" i="8"/>
  <c r="AP88" i="8"/>
  <c r="AR87" i="8"/>
  <c r="AP87" i="8"/>
  <c r="AR86" i="8"/>
  <c r="AP86" i="8"/>
  <c r="AR85" i="8"/>
  <c r="AP85" i="8"/>
  <c r="AR84" i="8"/>
  <c r="AP84" i="8"/>
  <c r="AR83" i="8"/>
  <c r="AP83" i="8"/>
  <c r="AR82" i="8"/>
  <c r="AP82" i="8"/>
  <c r="AR81" i="8"/>
  <c r="AP81" i="8"/>
  <c r="AR80" i="8"/>
  <c r="AP80" i="8"/>
  <c r="AR79" i="8"/>
  <c r="AP79" i="8"/>
  <c r="AR78" i="8"/>
  <c r="AP78" i="8"/>
  <c r="AR77" i="8"/>
  <c r="AP77" i="8"/>
  <c r="AR76" i="8"/>
  <c r="AP76" i="8"/>
  <c r="AR75" i="8"/>
  <c r="AP75" i="8"/>
  <c r="AR74" i="8"/>
  <c r="AP74" i="8"/>
  <c r="AR73" i="8"/>
  <c r="AP73" i="8"/>
  <c r="AR72" i="8"/>
  <c r="AP72" i="8"/>
  <c r="AR71" i="8"/>
  <c r="AP71" i="8"/>
  <c r="AR69" i="8"/>
  <c r="AP69" i="8"/>
  <c r="AR68" i="8"/>
  <c r="AP68" i="8"/>
  <c r="AR67" i="8"/>
  <c r="AP67" i="8"/>
  <c r="AR66" i="8"/>
  <c r="AP66" i="8"/>
  <c r="AR65" i="8"/>
  <c r="AP65" i="8"/>
  <c r="AR64" i="8"/>
  <c r="AP64" i="8"/>
  <c r="AR63" i="8"/>
  <c r="AP63" i="8"/>
  <c r="AR62" i="8"/>
  <c r="AP62" i="8"/>
  <c r="AR61" i="8"/>
  <c r="AP61" i="8"/>
  <c r="AR60" i="8"/>
  <c r="AP60" i="8"/>
  <c r="AR58" i="8"/>
  <c r="AP58" i="8"/>
  <c r="AR57" i="8"/>
  <c r="AP57" i="8"/>
  <c r="AR56" i="8"/>
  <c r="AP56" i="8"/>
  <c r="AR55" i="8"/>
  <c r="AP55" i="8"/>
  <c r="AR54" i="8"/>
  <c r="AP54" i="8"/>
  <c r="AR53" i="8"/>
  <c r="AP53" i="8"/>
  <c r="AR52" i="8"/>
  <c r="AP52" i="8"/>
  <c r="AR51" i="8"/>
  <c r="AP51" i="8"/>
  <c r="AR50" i="8"/>
  <c r="AP50" i="8"/>
  <c r="AR49" i="8"/>
  <c r="AP49" i="8"/>
  <c r="AR48" i="8"/>
  <c r="AP48" i="8"/>
  <c r="AR47" i="8"/>
  <c r="AP47" i="8"/>
  <c r="AR46" i="8"/>
  <c r="AP46" i="8"/>
  <c r="AR45" i="8"/>
  <c r="AP45" i="8"/>
  <c r="AR44" i="8"/>
  <c r="AP44" i="8"/>
  <c r="AR43" i="8"/>
  <c r="AP43" i="8"/>
  <c r="AR42" i="8"/>
  <c r="AP42" i="8"/>
  <c r="AR41" i="8"/>
  <c r="AP41" i="8"/>
  <c r="AR40" i="8"/>
  <c r="AP40" i="8"/>
  <c r="AR39" i="8"/>
  <c r="AP39" i="8"/>
  <c r="AR38" i="8"/>
  <c r="AP38" i="8"/>
  <c r="AR37" i="8"/>
  <c r="AP37" i="8"/>
  <c r="AR36" i="8"/>
  <c r="AP36" i="8"/>
  <c r="AR35" i="8"/>
  <c r="AP35" i="8"/>
  <c r="AR34" i="8"/>
  <c r="AP34" i="8"/>
  <c r="AR33" i="8"/>
  <c r="AP33" i="8"/>
  <c r="AR32" i="8"/>
  <c r="AP32" i="8"/>
  <c r="AR31" i="8"/>
  <c r="AP31" i="8"/>
  <c r="AR30" i="8"/>
  <c r="AP30" i="8"/>
  <c r="AR29" i="8"/>
  <c r="AP29" i="8"/>
  <c r="AR28" i="8"/>
  <c r="AP28" i="8"/>
  <c r="AR27" i="8"/>
  <c r="AP27" i="8"/>
  <c r="AR26" i="8"/>
  <c r="AP26" i="8"/>
  <c r="AR25" i="8"/>
  <c r="AP25" i="8"/>
  <c r="AR24" i="8"/>
  <c r="AP24" i="8"/>
  <c r="AR23" i="8"/>
  <c r="AP23" i="8"/>
  <c r="AR22" i="8"/>
  <c r="AP22" i="8"/>
  <c r="AR21" i="8"/>
  <c r="AP21" i="8"/>
  <c r="AR20" i="8"/>
  <c r="AP20" i="8"/>
  <c r="AR19" i="8"/>
  <c r="AP19" i="8"/>
  <c r="AS13" i="8"/>
  <c r="AR13" i="8"/>
  <c r="AP13" i="8"/>
  <c r="AR12" i="8"/>
  <c r="AP12" i="8"/>
  <c r="AR11" i="8"/>
  <c r="AP11" i="8"/>
  <c r="AR10" i="8"/>
  <c r="AP10" i="8"/>
  <c r="AS9" i="8"/>
  <c r="AR9" i="8"/>
  <c r="AP9" i="8"/>
  <c r="AF9" i="8"/>
  <c r="Z9" i="8"/>
  <c r="T9" i="8"/>
  <c r="N9" i="8"/>
  <c r="H9" i="8"/>
  <c r="AH93" i="7"/>
  <c r="AG93" i="7" s="1"/>
  <c r="AF93" i="7"/>
  <c r="AE93" i="7"/>
  <c r="AH92" i="7"/>
  <c r="AG92" i="7" s="1"/>
  <c r="AF92" i="7"/>
  <c r="AE92" i="7"/>
  <c r="AH91" i="7"/>
  <c r="AG91" i="7" s="1"/>
  <c r="AF91" i="7"/>
  <c r="AE91" i="7"/>
  <c r="AH90" i="7"/>
  <c r="AG90" i="7" s="1"/>
  <c r="AF90" i="7"/>
  <c r="AE90" i="7"/>
  <c r="AH89" i="7"/>
  <c r="AG89" i="7" s="1"/>
  <c r="AF89" i="7"/>
  <c r="AE89" i="7"/>
  <c r="AH88" i="7"/>
  <c r="AG88" i="7" s="1"/>
  <c r="AF88" i="7"/>
  <c r="AE88" i="7"/>
  <c r="AH87" i="7"/>
  <c r="AG87" i="7" s="1"/>
  <c r="AF87" i="7"/>
  <c r="AE87" i="7"/>
  <c r="AH86" i="7"/>
  <c r="AG86" i="7" s="1"/>
  <c r="AF86" i="7"/>
  <c r="AE86" i="7"/>
  <c r="AH85" i="7"/>
  <c r="AG85" i="7" s="1"/>
  <c r="AF85" i="7"/>
  <c r="AE85" i="7"/>
  <c r="AH84" i="7"/>
  <c r="AG84" i="7" s="1"/>
  <c r="AF84" i="7"/>
  <c r="AE84" i="7"/>
  <c r="AH83" i="7"/>
  <c r="AG83" i="7" s="1"/>
  <c r="AF83" i="7"/>
  <c r="AE83" i="7"/>
  <c r="AH82" i="7"/>
  <c r="AG82" i="7" s="1"/>
  <c r="AF82" i="7"/>
  <c r="AE82" i="7"/>
  <c r="AH81" i="7"/>
  <c r="AG81" i="7" s="1"/>
  <c r="AF81" i="7"/>
  <c r="AE81" i="7"/>
  <c r="AH80" i="7"/>
  <c r="AG80" i="7" s="1"/>
  <c r="AF80" i="7"/>
  <c r="AE80" i="7"/>
  <c r="AH78" i="7"/>
  <c r="AG78" i="7" s="1"/>
  <c r="AF78" i="7"/>
  <c r="AE78" i="7"/>
  <c r="AH77" i="7"/>
  <c r="AG77" i="7" s="1"/>
  <c r="AF77" i="7"/>
  <c r="AE77" i="7"/>
  <c r="AH76" i="7"/>
  <c r="AF76" i="7"/>
  <c r="AE76" i="7"/>
  <c r="AH75" i="7"/>
  <c r="AF75" i="7"/>
  <c r="AE75" i="7"/>
  <c r="AH74" i="7"/>
  <c r="AG74" i="7" s="1"/>
  <c r="AF74" i="7"/>
  <c r="AE74" i="7"/>
  <c r="AH73" i="7"/>
  <c r="AG73" i="7" s="1"/>
  <c r="AF73" i="7"/>
  <c r="AE73" i="7"/>
  <c r="AH72" i="7"/>
  <c r="AG72" i="7" s="1"/>
  <c r="AF72" i="7"/>
  <c r="AE72" i="7"/>
  <c r="AH71" i="7"/>
  <c r="AG71" i="7" s="1"/>
  <c r="AF71" i="7"/>
  <c r="AE71" i="7"/>
  <c r="AH70" i="7"/>
  <c r="AG70" i="7" s="1"/>
  <c r="AF70" i="7"/>
  <c r="AE70" i="7"/>
  <c r="AH69" i="7"/>
  <c r="AG69" i="7" s="1"/>
  <c r="AF69" i="7"/>
  <c r="AE69" i="7"/>
  <c r="AH68" i="7"/>
  <c r="AG68" i="7" s="1"/>
  <c r="AF68" i="7"/>
  <c r="AE68" i="7"/>
  <c r="AH67" i="7"/>
  <c r="AG67" i="7" s="1"/>
  <c r="AF67" i="7"/>
  <c r="AE67" i="7"/>
  <c r="AH66" i="7"/>
  <c r="AG66" i="7" s="1"/>
  <c r="AF66" i="7"/>
  <c r="AE66" i="7"/>
  <c r="AH65" i="7"/>
  <c r="AG65" i="7" s="1"/>
  <c r="AF65" i="7"/>
  <c r="AE65" i="7"/>
  <c r="AH64" i="7"/>
  <c r="AG64" i="7" s="1"/>
  <c r="AF64" i="7"/>
  <c r="AE64" i="7"/>
  <c r="AH63" i="7"/>
  <c r="AG63" i="7" s="1"/>
  <c r="AF63" i="7"/>
  <c r="AE63" i="7"/>
  <c r="AH62" i="7"/>
  <c r="AG62" i="7" s="1"/>
  <c r="AF62" i="7"/>
  <c r="AE62" i="7"/>
  <c r="AH61" i="7"/>
  <c r="AG61" i="7" s="1"/>
  <c r="AF61" i="7"/>
  <c r="AE61" i="7"/>
  <c r="AH60" i="7"/>
  <c r="AG60" i="7" s="1"/>
  <c r="AF60" i="7"/>
  <c r="AE60" i="7"/>
  <c r="AH59" i="7"/>
  <c r="AG59" i="7" s="1"/>
  <c r="AF59" i="7"/>
  <c r="AE59" i="7"/>
  <c r="AH58" i="7"/>
  <c r="AG58" i="7" s="1"/>
  <c r="AF58" i="7"/>
  <c r="AE58" i="7"/>
  <c r="AH57" i="7"/>
  <c r="AG57" i="7" s="1"/>
  <c r="AF57" i="7"/>
  <c r="AE57" i="7"/>
  <c r="AH56" i="7"/>
  <c r="AG56" i="7" s="1"/>
  <c r="AF56" i="7"/>
  <c r="AE56" i="7"/>
  <c r="AH55" i="7"/>
  <c r="AG55" i="7" s="1"/>
  <c r="AF55" i="7"/>
  <c r="AE55" i="7"/>
  <c r="AH54" i="7"/>
  <c r="AG54" i="7" s="1"/>
  <c r="AF54" i="7"/>
  <c r="AE54" i="7"/>
  <c r="AH53" i="7"/>
  <c r="AG53" i="7" s="1"/>
  <c r="AF53" i="7"/>
  <c r="AE53" i="7"/>
  <c r="AH52" i="7"/>
  <c r="AG52" i="7" s="1"/>
  <c r="AF52" i="7"/>
  <c r="AE52" i="7"/>
  <c r="AH51" i="7"/>
  <c r="AG51" i="7" s="1"/>
  <c r="AF51" i="7"/>
  <c r="AE51" i="7"/>
  <c r="AH50" i="7"/>
  <c r="AG50" i="7" s="1"/>
  <c r="AF50" i="7"/>
  <c r="AE50" i="7"/>
  <c r="AH49" i="7"/>
  <c r="AG49" i="7" s="1"/>
  <c r="AF49" i="7"/>
  <c r="AE49" i="7"/>
  <c r="AH48" i="7"/>
  <c r="AG48" i="7" s="1"/>
  <c r="AF48" i="7"/>
  <c r="AE48" i="7"/>
  <c r="AH47" i="7"/>
  <c r="AF47" i="7"/>
  <c r="AE47" i="7"/>
  <c r="AH46" i="7"/>
  <c r="AF46" i="7"/>
  <c r="AE46" i="7"/>
  <c r="AH45" i="7"/>
  <c r="AF45" i="7"/>
  <c r="AH44" i="7"/>
  <c r="AG44" i="7" s="1"/>
  <c r="AF44" i="7"/>
  <c r="AH43" i="7"/>
  <c r="AG43" i="7"/>
  <c r="AF43" i="7"/>
  <c r="AH42" i="7"/>
  <c r="AG42" i="7"/>
  <c r="AF42" i="7"/>
  <c r="AH41" i="7"/>
  <c r="AG41" i="7" s="1"/>
  <c r="AF41" i="7"/>
  <c r="AH40" i="7"/>
  <c r="AG40" i="7" s="1"/>
  <c r="AF40" i="7"/>
  <c r="AH39" i="7"/>
  <c r="AG39" i="7"/>
  <c r="AF39" i="7"/>
  <c r="AH38" i="7"/>
  <c r="AG38" i="7"/>
  <c r="AF38" i="7"/>
  <c r="AH37" i="7"/>
  <c r="AG37" i="7" s="1"/>
  <c r="AF37" i="7"/>
  <c r="AH36" i="7"/>
  <c r="AG36" i="7" s="1"/>
  <c r="AF36" i="7"/>
  <c r="AH35" i="7"/>
  <c r="AG35" i="7"/>
  <c r="AF35" i="7"/>
  <c r="AH34" i="7"/>
  <c r="AG34" i="7"/>
  <c r="AF34" i="7"/>
  <c r="AH33" i="7"/>
  <c r="AG33" i="7" s="1"/>
  <c r="AF33" i="7"/>
  <c r="AH32" i="7"/>
  <c r="AG32" i="7" s="1"/>
  <c r="AG22" i="7" s="1"/>
  <c r="AG46" i="7" s="1"/>
  <c r="AF32" i="7"/>
  <c r="AH31" i="7"/>
  <c r="AG31" i="7"/>
  <c r="AF31" i="7"/>
  <c r="AE31" i="7"/>
  <c r="AH30" i="7"/>
  <c r="AG30" i="7"/>
  <c r="AF30" i="7"/>
  <c r="AE30" i="7"/>
  <c r="AH29" i="7"/>
  <c r="AG29" i="7"/>
  <c r="AF29" i="7"/>
  <c r="AE29" i="7"/>
  <c r="AH28" i="7"/>
  <c r="AG28" i="7"/>
  <c r="AF28" i="7"/>
  <c r="AE28" i="7"/>
  <c r="AH27" i="7"/>
  <c r="AG27" i="7"/>
  <c r="AF27" i="7"/>
  <c r="AE27" i="7"/>
  <c r="AH26" i="7"/>
  <c r="AG26" i="7"/>
  <c r="AF26" i="7"/>
  <c r="AE26" i="7"/>
  <c r="AH25" i="7"/>
  <c r="AG25" i="7"/>
  <c r="AF25" i="7"/>
  <c r="AE25" i="7"/>
  <c r="AH24" i="7"/>
  <c r="AG24" i="7"/>
  <c r="AF24" i="7"/>
  <c r="AE24" i="7"/>
  <c r="AH23" i="7"/>
  <c r="AG23" i="7"/>
  <c r="AF23" i="7"/>
  <c r="AE23" i="7"/>
  <c r="AH22" i="7"/>
  <c r="AF22" i="7"/>
  <c r="AE22" i="7"/>
  <c r="AH17" i="7"/>
  <c r="AF17" i="7"/>
  <c r="AH16" i="7"/>
  <c r="AE45" i="7" s="1"/>
  <c r="AF16" i="7"/>
  <c r="AH15" i="7"/>
  <c r="AF15" i="7"/>
  <c r="AH14" i="7"/>
  <c r="AF14" i="7"/>
  <c r="AH13" i="7"/>
  <c r="AF13" i="7"/>
  <c r="AH12" i="7"/>
  <c r="AF12" i="7"/>
  <c r="X80" i="6"/>
  <c r="Y76" i="6"/>
  <c r="X76" i="6"/>
  <c r="W76" i="6"/>
  <c r="V76" i="6"/>
  <c r="AE41" i="6"/>
  <c r="Y39" i="6"/>
  <c r="AE37" i="6"/>
  <c r="Y35" i="6"/>
  <c r="AE31" i="6"/>
  <c r="Y31" i="6"/>
  <c r="AE20" i="6"/>
  <c r="AD20" i="6"/>
  <c r="AC20" i="6"/>
  <c r="AB20" i="6"/>
  <c r="Y20" i="6"/>
  <c r="X20" i="6"/>
  <c r="V20" i="6"/>
  <c r="S20" i="6"/>
  <c r="R20" i="6"/>
  <c r="Q20" i="6"/>
  <c r="P20" i="6"/>
  <c r="M20" i="6"/>
  <c r="L20" i="6"/>
  <c r="K20" i="6"/>
  <c r="J20" i="6"/>
  <c r="AD17" i="6"/>
  <c r="AB17" i="6"/>
  <c r="X17" i="6"/>
  <c r="V17" i="6"/>
  <c r="S17" i="6"/>
  <c r="R17" i="6"/>
  <c r="Q17" i="6"/>
  <c r="P17" i="6"/>
  <c r="M17" i="6"/>
  <c r="L17" i="6"/>
  <c r="K17" i="6"/>
  <c r="J17" i="6"/>
  <c r="AD15" i="6"/>
  <c r="AB15" i="6"/>
  <c r="X15" i="6"/>
  <c r="V15" i="6"/>
  <c r="R15" i="6"/>
  <c r="P15" i="6"/>
  <c r="L15" i="6"/>
  <c r="J15" i="6"/>
  <c r="F15" i="6"/>
  <c r="D15" i="6"/>
  <c r="AD14" i="6"/>
  <c r="AB14" i="6"/>
  <c r="Y14" i="6"/>
  <c r="X14" i="6"/>
  <c r="V14" i="6"/>
  <c r="L14" i="6"/>
  <c r="J14" i="6"/>
  <c r="F14" i="6"/>
  <c r="D14" i="6"/>
  <c r="AD13" i="6"/>
  <c r="AB13" i="6"/>
  <c r="X13" i="6"/>
  <c r="V13" i="6"/>
  <c r="R13" i="6"/>
  <c r="P13" i="6"/>
  <c r="L13" i="6"/>
  <c r="J13" i="6"/>
  <c r="F13" i="6"/>
  <c r="D13" i="6"/>
  <c r="AD12" i="6"/>
  <c r="AB12" i="6"/>
  <c r="X12" i="6"/>
  <c r="V12" i="6"/>
  <c r="R12" i="6"/>
  <c r="P12" i="6"/>
  <c r="L12" i="6"/>
  <c r="J12" i="6"/>
  <c r="F12" i="6"/>
  <c r="D12" i="6"/>
  <c r="AD11" i="6"/>
  <c r="AB11" i="6"/>
  <c r="R11" i="6"/>
  <c r="P11" i="6"/>
  <c r="L11" i="6"/>
  <c r="J11" i="6"/>
  <c r="F11" i="6"/>
  <c r="D11" i="6"/>
  <c r="AN98" i="5"/>
  <c r="AF97" i="5"/>
  <c r="Z97" i="5"/>
  <c r="AP96" i="5"/>
  <c r="AN96" i="5"/>
  <c r="AF96" i="5"/>
  <c r="AD96" i="5"/>
  <c r="V96" i="5"/>
  <c r="V98" i="5" s="1"/>
  <c r="L96" i="5"/>
  <c r="H96" i="5"/>
  <c r="D96" i="5"/>
  <c r="AP95" i="5"/>
  <c r="AP97" i="5" s="1"/>
  <c r="AN95" i="5"/>
  <c r="AN97" i="5" s="1"/>
  <c r="AF95" i="5"/>
  <c r="AP94" i="5"/>
  <c r="AN94" i="5"/>
  <c r="AF94" i="5"/>
  <c r="AD94" i="5"/>
  <c r="AD98" i="5" s="1"/>
  <c r="Z94" i="5"/>
  <c r="X94" i="5"/>
  <c r="V94" i="5"/>
  <c r="N94" i="5"/>
  <c r="L94" i="5"/>
  <c r="L98" i="5" s="1"/>
  <c r="J94" i="5"/>
  <c r="H94" i="5"/>
  <c r="D94" i="5"/>
  <c r="AP93" i="5"/>
  <c r="AP98" i="5" s="1"/>
  <c r="AN93" i="5"/>
  <c r="AK93" i="5"/>
  <c r="AI93" i="5"/>
  <c r="AF93" i="5"/>
  <c r="AF98" i="5" s="1"/>
  <c r="AD93" i="5"/>
  <c r="AB93" i="5"/>
  <c r="Z93" i="5"/>
  <c r="X93" i="5"/>
  <c r="V93" i="5"/>
  <c r="S93" i="5"/>
  <c r="Q93" i="5"/>
  <c r="N93" i="5"/>
  <c r="L93" i="5"/>
  <c r="J93" i="5"/>
  <c r="H93" i="5"/>
  <c r="F93" i="5"/>
  <c r="D93" i="5"/>
  <c r="BQ90" i="5"/>
  <c r="BM90" i="5"/>
  <c r="BI90" i="5"/>
  <c r="AY90" i="5"/>
  <c r="AU90" i="5"/>
  <c r="AQ90" i="5"/>
  <c r="BV88" i="5"/>
  <c r="BT88" i="5"/>
  <c r="BS88" i="5"/>
  <c r="BD88" i="5"/>
  <c r="BB88" i="5"/>
  <c r="T88" i="5"/>
  <c r="R88" i="5"/>
  <c r="CA87" i="5"/>
  <c r="AE91" i="6" s="1"/>
  <c r="BV87" i="5"/>
  <c r="BT87" i="5"/>
  <c r="BS87" i="5"/>
  <c r="BD87" i="5"/>
  <c r="BB87" i="5"/>
  <c r="AL87" i="5"/>
  <c r="AE87" i="5"/>
  <c r="AA87" i="5"/>
  <c r="AJ87" i="5" s="1"/>
  <c r="AI87" i="5" s="1"/>
  <c r="AM87" i="5" s="1"/>
  <c r="W87" i="5"/>
  <c r="T87" i="5"/>
  <c r="R87" i="5"/>
  <c r="BV86" i="5"/>
  <c r="BU86" i="5"/>
  <c r="BT86" i="5"/>
  <c r="BD86" i="5"/>
  <c r="BB86" i="5"/>
  <c r="BA86" i="5" s="1"/>
  <c r="AE86" i="5"/>
  <c r="AE88" i="5" s="1"/>
  <c r="AD88" i="5" s="1"/>
  <c r="AD86" i="5"/>
  <c r="AA86" i="5"/>
  <c r="Z86" i="5"/>
  <c r="W86" i="5"/>
  <c r="W88" i="5" s="1"/>
  <c r="V88" i="5" s="1"/>
  <c r="V86" i="5"/>
  <c r="R86" i="5"/>
  <c r="BV85" i="5"/>
  <c r="BU85" i="5" s="1"/>
  <c r="BT85" i="5"/>
  <c r="BD85" i="5"/>
  <c r="BB85" i="5"/>
  <c r="AJ85" i="5"/>
  <c r="AI85" i="5"/>
  <c r="AM85" i="5" s="1"/>
  <c r="AE85" i="5"/>
  <c r="AD85" i="5"/>
  <c r="AA85" i="5"/>
  <c r="Z85" i="5"/>
  <c r="X85" i="5"/>
  <c r="R85" i="5"/>
  <c r="O85" i="5"/>
  <c r="N85" i="5" s="1"/>
  <c r="CA84" i="5"/>
  <c r="AE88" i="6" s="1"/>
  <c r="BY84" i="5"/>
  <c r="BV84" i="5"/>
  <c r="BU84" i="5"/>
  <c r="BT84" i="5"/>
  <c r="BD84" i="5"/>
  <c r="BB84" i="5"/>
  <c r="AL84" i="5"/>
  <c r="AJ84" i="5"/>
  <c r="AB84" i="5"/>
  <c r="T84" i="5"/>
  <c r="R84" i="5"/>
  <c r="CB83" i="5"/>
  <c r="CA83" i="5"/>
  <c r="AE87" i="6" s="1"/>
  <c r="BY83" i="5"/>
  <c r="AC87" i="6" s="1"/>
  <c r="BV83" i="5"/>
  <c r="BT83" i="5"/>
  <c r="BD83" i="5"/>
  <c r="BB83" i="5"/>
  <c r="AL83" i="5"/>
  <c r="AJ83" i="5"/>
  <c r="AI83" i="5" s="1"/>
  <c r="AM83" i="5" s="1"/>
  <c r="AB83" i="5"/>
  <c r="T83" i="5"/>
  <c r="R83" i="5"/>
  <c r="CA82" i="5"/>
  <c r="BY82" i="5"/>
  <c r="AC86" i="6" s="1"/>
  <c r="BV82" i="5"/>
  <c r="BT82" i="5"/>
  <c r="BD82" i="5"/>
  <c r="BC82" i="5" s="1"/>
  <c r="BB82" i="5"/>
  <c r="AL82" i="5"/>
  <c r="AJ82" i="5"/>
  <c r="AB82" i="5"/>
  <c r="T82" i="5"/>
  <c r="R82" i="5"/>
  <c r="CA81" i="5"/>
  <c r="BY81" i="5"/>
  <c r="AC84" i="6" s="1"/>
  <c r="BV81" i="5"/>
  <c r="BT81" i="5"/>
  <c r="BD81" i="5"/>
  <c r="BB81" i="5"/>
  <c r="AL81" i="5"/>
  <c r="AJ81" i="5"/>
  <c r="AB81" i="5"/>
  <c r="T81" i="5"/>
  <c r="R81" i="5"/>
  <c r="CA80" i="5"/>
  <c r="AE83" i="6" s="1"/>
  <c r="BY80" i="5"/>
  <c r="BV80" i="5"/>
  <c r="BU80" i="5"/>
  <c r="BT80" i="5"/>
  <c r="BD80" i="5"/>
  <c r="BB80" i="5"/>
  <c r="AL80" i="5"/>
  <c r="AJ80" i="5"/>
  <c r="AB80" i="5"/>
  <c r="T80" i="5"/>
  <c r="R80" i="5"/>
  <c r="CB79" i="5"/>
  <c r="CA79" i="5"/>
  <c r="AE82" i="6" s="1"/>
  <c r="BY79" i="5"/>
  <c r="AC82" i="6" s="1"/>
  <c r="BV79" i="5"/>
  <c r="BT79" i="5"/>
  <c r="BD79" i="5"/>
  <c r="BB79" i="5"/>
  <c r="AL79" i="5"/>
  <c r="AJ79" i="5"/>
  <c r="AI79" i="5" s="1"/>
  <c r="AM79" i="5" s="1"/>
  <c r="AB79" i="5"/>
  <c r="T79" i="5"/>
  <c r="R79" i="5"/>
  <c r="CA78" i="5"/>
  <c r="BY78" i="5"/>
  <c r="AC81" i="6" s="1"/>
  <c r="BV78" i="5"/>
  <c r="BT78" i="5"/>
  <c r="BD78" i="5"/>
  <c r="BB78" i="5"/>
  <c r="AL78" i="5"/>
  <c r="AJ78" i="5"/>
  <c r="AB78" i="5"/>
  <c r="T78" i="5"/>
  <c r="R78" i="5"/>
  <c r="CA77" i="5"/>
  <c r="BY77" i="5"/>
  <c r="AC80" i="6" s="1"/>
  <c r="BV77" i="5"/>
  <c r="BT77" i="5"/>
  <c r="BD77" i="5"/>
  <c r="BB77" i="5"/>
  <c r="AL77" i="5"/>
  <c r="AJ77" i="5"/>
  <c r="AB77" i="5"/>
  <c r="T77" i="5"/>
  <c r="R77" i="5"/>
  <c r="CA76" i="5"/>
  <c r="AE79" i="6" s="1"/>
  <c r="BY76" i="5"/>
  <c r="BV76" i="5"/>
  <c r="BU76" i="5"/>
  <c r="BT76" i="5"/>
  <c r="BD76" i="5"/>
  <c r="BB76" i="5"/>
  <c r="AL76" i="5"/>
  <c r="AJ76" i="5"/>
  <c r="AB76" i="5"/>
  <c r="T76" i="5"/>
  <c r="R76" i="5"/>
  <c r="CB75" i="5"/>
  <c r="CA75" i="5"/>
  <c r="AE78" i="6" s="1"/>
  <c r="BY75" i="5"/>
  <c r="AC78" i="6" s="1"/>
  <c r="BV75" i="5"/>
  <c r="BT75" i="5"/>
  <c r="BD75" i="5"/>
  <c r="BB75" i="5"/>
  <c r="AL75" i="5"/>
  <c r="AJ75" i="5"/>
  <c r="AI75" i="5" s="1"/>
  <c r="AM75" i="5" s="1"/>
  <c r="AB75" i="5"/>
  <c r="T75" i="5"/>
  <c r="R75" i="5"/>
  <c r="CA74" i="5"/>
  <c r="BY74" i="5"/>
  <c r="AC77" i="6" s="1"/>
  <c r="BV74" i="5"/>
  <c r="BT74" i="5"/>
  <c r="BD74" i="5"/>
  <c r="BB74" i="5"/>
  <c r="AL74" i="5"/>
  <c r="AJ74" i="5"/>
  <c r="AB74" i="5"/>
  <c r="T74" i="5"/>
  <c r="R74" i="5"/>
  <c r="CA73" i="5"/>
  <c r="BY73" i="5"/>
  <c r="AC76" i="6" s="1"/>
  <c r="BV73" i="5"/>
  <c r="BT73" i="5"/>
  <c r="BD73" i="5"/>
  <c r="BB73" i="5"/>
  <c r="AL73" i="5"/>
  <c r="AJ73" i="5"/>
  <c r="AB73" i="5"/>
  <c r="T73" i="5"/>
  <c r="R73" i="5"/>
  <c r="CA72" i="5"/>
  <c r="AE59" i="6" s="1"/>
  <c r="BY72" i="5"/>
  <c r="BV72" i="5"/>
  <c r="BU72" i="5"/>
  <c r="BT72" i="5"/>
  <c r="BD72" i="5"/>
  <c r="BB72" i="5"/>
  <c r="BA72" i="5" s="1"/>
  <c r="AL72" i="5"/>
  <c r="AJ72" i="5"/>
  <c r="AB72" i="5"/>
  <c r="T72" i="5"/>
  <c r="R72" i="5"/>
  <c r="BY71" i="5"/>
  <c r="AC75" i="6" s="1"/>
  <c r="BV71" i="5"/>
  <c r="BT71" i="5"/>
  <c r="BS71" i="5" s="1"/>
  <c r="BD71" i="5"/>
  <c r="BB71" i="5"/>
  <c r="BA71" i="5"/>
  <c r="AJ71" i="5"/>
  <c r="AC71" i="5"/>
  <c r="AB71" i="5"/>
  <c r="AB96" i="5" s="1"/>
  <c r="Z71" i="5"/>
  <c r="Z96" i="5" s="1"/>
  <c r="Y71" i="5"/>
  <c r="X71" i="5"/>
  <c r="X96" i="5" s="1"/>
  <c r="T71" i="5"/>
  <c r="R71" i="5"/>
  <c r="O71" i="5"/>
  <c r="N71" i="5"/>
  <c r="N96" i="5" s="1"/>
  <c r="K71" i="5"/>
  <c r="H12" i="20" s="1"/>
  <c r="G71" i="5"/>
  <c r="H12" i="19" s="1"/>
  <c r="BY70" i="5"/>
  <c r="BV70" i="5"/>
  <c r="BT70" i="5"/>
  <c r="BS70" i="5" s="1"/>
  <c r="BD70" i="5"/>
  <c r="BB70" i="5"/>
  <c r="AJ70" i="5"/>
  <c r="Z70" i="5"/>
  <c r="R70" i="5"/>
  <c r="CA69" i="5"/>
  <c r="AE73" i="6" s="1"/>
  <c r="BY69" i="5"/>
  <c r="AC73" i="6" s="1"/>
  <c r="BV69" i="5"/>
  <c r="BU69" i="5" s="1"/>
  <c r="BT69" i="5"/>
  <c r="BD69" i="5"/>
  <c r="BB69" i="5"/>
  <c r="AL69" i="5"/>
  <c r="AJ69" i="5"/>
  <c r="AB69" i="5"/>
  <c r="T69" i="5"/>
  <c r="R69" i="5"/>
  <c r="CA68" i="5"/>
  <c r="AE72" i="6" s="1"/>
  <c r="BY68" i="5"/>
  <c r="AI68" i="5"/>
  <c r="AM68" i="5" s="1"/>
  <c r="AB68" i="5"/>
  <c r="R68" i="5"/>
  <c r="CB67" i="5"/>
  <c r="CA67" i="5"/>
  <c r="BY67" i="5"/>
  <c r="AC71" i="6" s="1"/>
  <c r="BV67" i="5"/>
  <c r="BU67" i="5" s="1"/>
  <c r="BT67" i="5"/>
  <c r="BD67" i="5"/>
  <c r="BB67" i="5"/>
  <c r="BA67" i="5" s="1"/>
  <c r="AL67" i="5"/>
  <c r="AJ67" i="5"/>
  <c r="AI67" i="5" s="1"/>
  <c r="AM67" i="5" s="1"/>
  <c r="AB67" i="5"/>
  <c r="T67" i="5"/>
  <c r="R67" i="5"/>
  <c r="CA66" i="5"/>
  <c r="BY66" i="5"/>
  <c r="AC70" i="6" s="1"/>
  <c r="BV66" i="5"/>
  <c r="BT66" i="5"/>
  <c r="BD66" i="5"/>
  <c r="BB66" i="5"/>
  <c r="AL66" i="5"/>
  <c r="AJ66" i="5"/>
  <c r="AB66" i="5"/>
  <c r="T66" i="5"/>
  <c r="R66" i="5"/>
  <c r="CA65" i="5"/>
  <c r="BY65" i="5"/>
  <c r="AC69" i="6" s="1"/>
  <c r="BV65" i="5"/>
  <c r="BU65" i="5" s="1"/>
  <c r="BT65" i="5"/>
  <c r="BD65" i="5"/>
  <c r="BB65" i="5"/>
  <c r="AM65" i="5"/>
  <c r="AL65" i="5"/>
  <c r="AJ65" i="5"/>
  <c r="AI65" i="5"/>
  <c r="AB65" i="5"/>
  <c r="T65" i="5"/>
  <c r="R65" i="5"/>
  <c r="CA64" i="5"/>
  <c r="AE68" i="6" s="1"/>
  <c r="BY64" i="5"/>
  <c r="AC68" i="6" s="1"/>
  <c r="BV64" i="5"/>
  <c r="BU64" i="5"/>
  <c r="BT64" i="5"/>
  <c r="BD64" i="5"/>
  <c r="BB64" i="5"/>
  <c r="AL64" i="5"/>
  <c r="AK64" i="5" s="1"/>
  <c r="AJ64" i="5"/>
  <c r="AB64" i="5"/>
  <c r="T64" i="5"/>
  <c r="R64" i="5"/>
  <c r="CA63" i="5"/>
  <c r="AE67" i="6" s="1"/>
  <c r="BY63" i="5"/>
  <c r="BV63" i="5"/>
  <c r="BT63" i="5"/>
  <c r="BS63" i="5" s="1"/>
  <c r="BD63" i="5"/>
  <c r="BB63" i="5"/>
  <c r="AL63" i="5"/>
  <c r="AK63" i="5"/>
  <c r="AJ63" i="5"/>
  <c r="AB63" i="5"/>
  <c r="T63" i="5"/>
  <c r="R63" i="5"/>
  <c r="CB62" i="5"/>
  <c r="CA62" i="5"/>
  <c r="AE66" i="6" s="1"/>
  <c r="BY62" i="5"/>
  <c r="AC66" i="6" s="1"/>
  <c r="BV62" i="5"/>
  <c r="BT62" i="5"/>
  <c r="BS62" i="5"/>
  <c r="BD62" i="5"/>
  <c r="BB62" i="5"/>
  <c r="AL62" i="5"/>
  <c r="AJ62" i="5"/>
  <c r="AI62" i="5" s="1"/>
  <c r="AM62" i="5" s="1"/>
  <c r="AB62" i="5"/>
  <c r="T62" i="5"/>
  <c r="R62" i="5"/>
  <c r="CA61" i="5"/>
  <c r="BY61" i="5"/>
  <c r="AC65" i="6" s="1"/>
  <c r="BV61" i="5"/>
  <c r="BU61" i="5" s="1"/>
  <c r="BT61" i="5"/>
  <c r="BS61" i="5"/>
  <c r="BD61" i="5"/>
  <c r="BB61" i="5"/>
  <c r="AL61" i="5"/>
  <c r="AJ61" i="5"/>
  <c r="AI61" i="5"/>
  <c r="AM61" i="5" s="1"/>
  <c r="AB61" i="5"/>
  <c r="T61" i="5"/>
  <c r="R61" i="5"/>
  <c r="CA60" i="5"/>
  <c r="AE64" i="6" s="1"/>
  <c r="BY60" i="5"/>
  <c r="AC64" i="6" s="1"/>
  <c r="BV60" i="5"/>
  <c r="BU60" i="5"/>
  <c r="BT60" i="5"/>
  <c r="BD60" i="5"/>
  <c r="BB60" i="5"/>
  <c r="AL60" i="5"/>
  <c r="AK60" i="5" s="1"/>
  <c r="AJ60" i="5"/>
  <c r="AI60" i="5"/>
  <c r="AM60" i="5" s="1"/>
  <c r="AB60" i="5"/>
  <c r="T60" i="5"/>
  <c r="R60" i="5"/>
  <c r="CA59" i="5"/>
  <c r="AE63" i="6" s="1"/>
  <c r="BY59" i="5"/>
  <c r="BV59" i="5"/>
  <c r="BU59" i="5"/>
  <c r="BT59" i="5"/>
  <c r="BS59" i="5" s="1"/>
  <c r="BD59" i="5"/>
  <c r="BB59" i="5"/>
  <c r="AL59" i="5"/>
  <c r="AK59" i="5"/>
  <c r="AJ59" i="5"/>
  <c r="AB59" i="5"/>
  <c r="T59" i="5"/>
  <c r="R59" i="5"/>
  <c r="CB58" i="5"/>
  <c r="CA58" i="5"/>
  <c r="AE62" i="6" s="1"/>
  <c r="BY58" i="5"/>
  <c r="AC62" i="6" s="1"/>
  <c r="BV58" i="5"/>
  <c r="BT58" i="5"/>
  <c r="BS58" i="5"/>
  <c r="BD58" i="5"/>
  <c r="BB58" i="5"/>
  <c r="AL58" i="5"/>
  <c r="AK58" i="5"/>
  <c r="AJ58" i="5"/>
  <c r="AI58" i="5" s="1"/>
  <c r="AM58" i="5" s="1"/>
  <c r="AB58" i="5"/>
  <c r="T58" i="5"/>
  <c r="R58" i="5"/>
  <c r="CA57" i="5"/>
  <c r="BY57" i="5"/>
  <c r="AC61" i="6" s="1"/>
  <c r="BV57" i="5"/>
  <c r="BU57" i="5" s="1"/>
  <c r="BT57" i="5"/>
  <c r="BS57" i="5"/>
  <c r="BD57" i="5"/>
  <c r="BB57" i="5"/>
  <c r="AL57" i="5"/>
  <c r="AJ57" i="5"/>
  <c r="AI57" i="5"/>
  <c r="AM57" i="5" s="1"/>
  <c r="AB57" i="5"/>
  <c r="T57" i="5"/>
  <c r="R57" i="5"/>
  <c r="CA56" i="5"/>
  <c r="AE60" i="6" s="1"/>
  <c r="BY56" i="5"/>
  <c r="AC60" i="6" s="1"/>
  <c r="BV56" i="5"/>
  <c r="BU56" i="5"/>
  <c r="BT56" i="5"/>
  <c r="BD56" i="5"/>
  <c r="BB56" i="5"/>
  <c r="AL56" i="5"/>
  <c r="AK56" i="5" s="1"/>
  <c r="AJ56" i="5"/>
  <c r="AI56" i="5"/>
  <c r="AM56" i="5" s="1"/>
  <c r="AB56" i="5"/>
  <c r="T56" i="5"/>
  <c r="R56" i="5"/>
  <c r="CA55" i="5"/>
  <c r="AE58" i="6" s="1"/>
  <c r="BY55" i="5"/>
  <c r="BV55" i="5"/>
  <c r="BU55" i="5"/>
  <c r="BT55" i="5"/>
  <c r="BS55" i="5" s="1"/>
  <c r="BD55" i="5"/>
  <c r="BB55" i="5"/>
  <c r="AL55" i="5"/>
  <c r="AK55" i="5"/>
  <c r="AJ55" i="5"/>
  <c r="AB55" i="5"/>
  <c r="T55" i="5"/>
  <c r="R55" i="5"/>
  <c r="CB54" i="5"/>
  <c r="CA54" i="5"/>
  <c r="AE57" i="6" s="1"/>
  <c r="BY54" i="5"/>
  <c r="AC57" i="6" s="1"/>
  <c r="BV54" i="5"/>
  <c r="BT54" i="5"/>
  <c r="BS54" i="5"/>
  <c r="BD54" i="5"/>
  <c r="BB54" i="5"/>
  <c r="AL54" i="5"/>
  <c r="AK54" i="5"/>
  <c r="AJ54" i="5"/>
  <c r="AI54" i="5" s="1"/>
  <c r="AM54" i="5" s="1"/>
  <c r="AB54" i="5"/>
  <c r="T54" i="5"/>
  <c r="R54" i="5"/>
  <c r="CA53" i="5"/>
  <c r="BY53" i="5"/>
  <c r="AC56" i="6" s="1"/>
  <c r="BV53" i="5"/>
  <c r="BU53" i="5" s="1"/>
  <c r="BT53" i="5"/>
  <c r="BS53" i="5"/>
  <c r="BD53" i="5"/>
  <c r="BB53" i="5"/>
  <c r="AL53" i="5"/>
  <c r="AJ53" i="5"/>
  <c r="AI53" i="5"/>
  <c r="AM53" i="5" s="1"/>
  <c r="AB53" i="5"/>
  <c r="T53" i="5"/>
  <c r="R53" i="5"/>
  <c r="CA52" i="5"/>
  <c r="AE55" i="6" s="1"/>
  <c r="BY52" i="5"/>
  <c r="AC55" i="6" s="1"/>
  <c r="BV52" i="5"/>
  <c r="BU52" i="5"/>
  <c r="BT52" i="5"/>
  <c r="BD52" i="5"/>
  <c r="BB52" i="5"/>
  <c r="AL52" i="5"/>
  <c r="AK52" i="5" s="1"/>
  <c r="AJ52" i="5"/>
  <c r="AI52" i="5"/>
  <c r="AM52" i="5" s="1"/>
  <c r="AB52" i="5"/>
  <c r="T52" i="5"/>
  <c r="R52" i="5"/>
  <c r="CA51" i="5"/>
  <c r="AE54" i="6" s="1"/>
  <c r="BY51" i="5"/>
  <c r="BV51" i="5"/>
  <c r="BU51" i="5"/>
  <c r="BT51" i="5"/>
  <c r="BS51" i="5" s="1"/>
  <c r="BD51" i="5"/>
  <c r="BB51" i="5"/>
  <c r="AL51" i="5"/>
  <c r="AK51" i="5"/>
  <c r="AJ51" i="5"/>
  <c r="AB51" i="5"/>
  <c r="T51" i="5"/>
  <c r="R51" i="5"/>
  <c r="CB50" i="5"/>
  <c r="CA50" i="5"/>
  <c r="AE53" i="6" s="1"/>
  <c r="BY50" i="5"/>
  <c r="AC53" i="6" s="1"/>
  <c r="BV50" i="5"/>
  <c r="BT50" i="5"/>
  <c r="BS50" i="5"/>
  <c r="BD50" i="5"/>
  <c r="BB50" i="5"/>
  <c r="AL50" i="5"/>
  <c r="AK50" i="5"/>
  <c r="AJ50" i="5"/>
  <c r="AI50" i="5" s="1"/>
  <c r="AM50" i="5" s="1"/>
  <c r="AB50" i="5"/>
  <c r="T50" i="5"/>
  <c r="R50" i="5"/>
  <c r="CA49" i="5"/>
  <c r="BY49" i="5"/>
  <c r="AC52" i="6" s="1"/>
  <c r="BV49" i="5"/>
  <c r="BU49" i="5" s="1"/>
  <c r="BT49" i="5"/>
  <c r="BS49" i="5"/>
  <c r="BD49" i="5"/>
  <c r="BB49" i="5"/>
  <c r="AL49" i="5"/>
  <c r="AJ49" i="5"/>
  <c r="AI49" i="5"/>
  <c r="AM49" i="5" s="1"/>
  <c r="AB49" i="5"/>
  <c r="T49" i="5"/>
  <c r="R49" i="5"/>
  <c r="CA48" i="5"/>
  <c r="AE51" i="6" s="1"/>
  <c r="BY48" i="5"/>
  <c r="AC51" i="6" s="1"/>
  <c r="BV48" i="5"/>
  <c r="BU48" i="5"/>
  <c r="BT48" i="5"/>
  <c r="BD48" i="5"/>
  <c r="BB48" i="5"/>
  <c r="AL48" i="5"/>
  <c r="AK48" i="5" s="1"/>
  <c r="AJ48" i="5"/>
  <c r="AI48" i="5"/>
  <c r="AM48" i="5" s="1"/>
  <c r="AB48" i="5"/>
  <c r="T48" i="5"/>
  <c r="R48" i="5"/>
  <c r="CA47" i="5"/>
  <c r="AE50" i="6" s="1"/>
  <c r="BY47" i="5"/>
  <c r="BV47" i="5"/>
  <c r="BU47" i="5"/>
  <c r="BT47" i="5"/>
  <c r="BS47" i="5" s="1"/>
  <c r="BD47" i="5"/>
  <c r="BB47" i="5"/>
  <c r="AL47" i="5"/>
  <c r="AK47" i="5"/>
  <c r="AJ47" i="5"/>
  <c r="AB47" i="5"/>
  <c r="T47" i="5"/>
  <c r="R47" i="5"/>
  <c r="CB46" i="5"/>
  <c r="CA46" i="5"/>
  <c r="AE49" i="6" s="1"/>
  <c r="BY46" i="5"/>
  <c r="AC49" i="6" s="1"/>
  <c r="BV46" i="5"/>
  <c r="BT46" i="5"/>
  <c r="BS46" i="5"/>
  <c r="BD46" i="5"/>
  <c r="BB46" i="5"/>
  <c r="AL46" i="5"/>
  <c r="AK46" i="5"/>
  <c r="AJ46" i="5"/>
  <c r="AI46" i="5" s="1"/>
  <c r="AM46" i="5" s="1"/>
  <c r="AB46" i="5"/>
  <c r="T46" i="5"/>
  <c r="R46" i="5"/>
  <c r="CA45" i="5"/>
  <c r="BY45" i="5"/>
  <c r="AC48" i="6" s="1"/>
  <c r="BV45" i="5"/>
  <c r="BU45" i="5" s="1"/>
  <c r="BT45" i="5"/>
  <c r="BS45" i="5"/>
  <c r="BD45" i="5"/>
  <c r="BB45" i="5"/>
  <c r="AL45" i="5"/>
  <c r="AJ45" i="5"/>
  <c r="AI45" i="5"/>
  <c r="AM45" i="5" s="1"/>
  <c r="AB45" i="5"/>
  <c r="T45" i="5"/>
  <c r="R45" i="5"/>
  <c r="CA44" i="5"/>
  <c r="AE47" i="6" s="1"/>
  <c r="BY44" i="5"/>
  <c r="AC47" i="6" s="1"/>
  <c r="BV44" i="5"/>
  <c r="BU44" i="5"/>
  <c r="BT44" i="5"/>
  <c r="BD44" i="5"/>
  <c r="BB44" i="5"/>
  <c r="AL44" i="5"/>
  <c r="AK44" i="5" s="1"/>
  <c r="AJ44" i="5"/>
  <c r="AI44" i="5"/>
  <c r="AM44" i="5" s="1"/>
  <c r="AB44" i="5"/>
  <c r="T44" i="5"/>
  <c r="R44" i="5"/>
  <c r="BY43" i="5"/>
  <c r="BV43" i="5"/>
  <c r="BU43" i="5"/>
  <c r="BT43" i="5"/>
  <c r="BS43" i="5" s="1"/>
  <c r="BD43" i="5"/>
  <c r="BB43" i="5"/>
  <c r="AD43" i="5"/>
  <c r="AD95" i="5" s="1"/>
  <c r="AD97" i="5" s="1"/>
  <c r="AC43" i="5"/>
  <c r="Z43" i="5"/>
  <c r="Z95" i="5" s="1"/>
  <c r="Y43" i="5"/>
  <c r="Y85" i="5" s="1"/>
  <c r="X43" i="5"/>
  <c r="X95" i="5" s="1"/>
  <c r="X97" i="5" s="1"/>
  <c r="W43" i="5"/>
  <c r="W85" i="5" s="1"/>
  <c r="V85" i="5" s="1"/>
  <c r="V43" i="5"/>
  <c r="V95" i="5" s="1"/>
  <c r="O43" i="5"/>
  <c r="N43" i="5"/>
  <c r="N95" i="5" s="1"/>
  <c r="N97" i="5" s="1"/>
  <c r="M43" i="5"/>
  <c r="L43" i="5"/>
  <c r="L95" i="5" s="1"/>
  <c r="L97" i="5" s="1"/>
  <c r="K43" i="5"/>
  <c r="H11" i="20" s="1"/>
  <c r="I43" i="5"/>
  <c r="R43" i="5" s="1"/>
  <c r="G43" i="5"/>
  <c r="H11" i="19" s="1"/>
  <c r="F43" i="5"/>
  <c r="F95" i="5" s="1"/>
  <c r="E43" i="5"/>
  <c r="BY42" i="5"/>
  <c r="AC45" i="6" s="1"/>
  <c r="BV42" i="5"/>
  <c r="BU42" i="5" s="1"/>
  <c r="BT42" i="5"/>
  <c r="BS42" i="5"/>
  <c r="BR42" i="5"/>
  <c r="BD42" i="5"/>
  <c r="BB42" i="5"/>
  <c r="AJ42" i="5"/>
  <c r="AC42" i="5"/>
  <c r="AB42" i="5"/>
  <c r="Y42" i="5"/>
  <c r="X42" i="5"/>
  <c r="R42" i="5"/>
  <c r="O42" i="5"/>
  <c r="N42" i="5"/>
  <c r="CA41" i="5"/>
  <c r="AE44" i="6" s="1"/>
  <c r="BY41" i="5"/>
  <c r="BV41" i="5"/>
  <c r="BU41" i="5"/>
  <c r="BT41" i="5"/>
  <c r="BS41" i="5" s="1"/>
  <c r="BD41" i="5"/>
  <c r="BB41" i="5"/>
  <c r="AL41" i="5"/>
  <c r="AK41" i="5"/>
  <c r="AJ41" i="5"/>
  <c r="AI41" i="5" s="1"/>
  <c r="T41" i="5"/>
  <c r="R41" i="5"/>
  <c r="CA40" i="5"/>
  <c r="AE43" i="6" s="1"/>
  <c r="BY40" i="5"/>
  <c r="AC43" i="6" s="1"/>
  <c r="BV40" i="5"/>
  <c r="BU40" i="5"/>
  <c r="BT40" i="5"/>
  <c r="BD40" i="5"/>
  <c r="BC40" i="5"/>
  <c r="BB40" i="5"/>
  <c r="AL40" i="5"/>
  <c r="AK40" i="5"/>
  <c r="AJ40" i="5"/>
  <c r="T40" i="5"/>
  <c r="R40" i="5"/>
  <c r="CA39" i="5"/>
  <c r="BY39" i="5"/>
  <c r="AC42" i="6" s="1"/>
  <c r="BV39" i="5"/>
  <c r="BU39" i="5" s="1"/>
  <c r="BT39" i="5"/>
  <c r="BS39" i="5"/>
  <c r="BD39" i="5"/>
  <c r="BB39" i="5"/>
  <c r="AL39" i="5"/>
  <c r="AK39" i="5" s="1"/>
  <c r="AJ39" i="5"/>
  <c r="AI39" i="5"/>
  <c r="T39" i="5"/>
  <c r="R39" i="5"/>
  <c r="CB38" i="5"/>
  <c r="CA38" i="5"/>
  <c r="BY38" i="5"/>
  <c r="AC41" i="6" s="1"/>
  <c r="BV38" i="5"/>
  <c r="BT38" i="5"/>
  <c r="BS38" i="5"/>
  <c r="BD38" i="5"/>
  <c r="BB38" i="5"/>
  <c r="AL38" i="5"/>
  <c r="AJ38" i="5"/>
  <c r="AI38" i="5"/>
  <c r="T38" i="5"/>
  <c r="R38" i="5"/>
  <c r="CA37" i="5"/>
  <c r="AE40" i="6" s="1"/>
  <c r="BY37" i="5"/>
  <c r="BV37" i="5"/>
  <c r="BU37" i="5"/>
  <c r="BT37" i="5"/>
  <c r="BS37" i="5" s="1"/>
  <c r="BD37" i="5"/>
  <c r="BB37" i="5"/>
  <c r="AL37" i="5"/>
  <c r="AK37" i="5"/>
  <c r="AJ37" i="5"/>
  <c r="AI37" i="5" s="1"/>
  <c r="T37" i="5"/>
  <c r="R37" i="5"/>
  <c r="CA36" i="5"/>
  <c r="CB36" i="5" s="1"/>
  <c r="BY36" i="5"/>
  <c r="AC39" i="6" s="1"/>
  <c r="BV36" i="5"/>
  <c r="BU36" i="5"/>
  <c r="BT36" i="5"/>
  <c r="BD36" i="5"/>
  <c r="BB36" i="5"/>
  <c r="AL36" i="5"/>
  <c r="AK36" i="5"/>
  <c r="AJ36" i="5"/>
  <c r="T36" i="5"/>
  <c r="R36" i="5"/>
  <c r="CA35" i="5"/>
  <c r="BY35" i="5"/>
  <c r="AC38" i="6" s="1"/>
  <c r="BV35" i="5"/>
  <c r="BU35" i="5" s="1"/>
  <c r="BT35" i="5"/>
  <c r="BS35" i="5"/>
  <c r="BD35" i="5"/>
  <c r="BC35" i="5" s="1"/>
  <c r="BB35" i="5"/>
  <c r="AL35" i="5"/>
  <c r="AK35" i="5" s="1"/>
  <c r="AJ35" i="5"/>
  <c r="AI35" i="5"/>
  <c r="T35" i="5"/>
  <c r="R35" i="5"/>
  <c r="CB34" i="5"/>
  <c r="CA34" i="5"/>
  <c r="BY34" i="5"/>
  <c r="AC37" i="6" s="1"/>
  <c r="BV34" i="5"/>
  <c r="BT34" i="5"/>
  <c r="BS34" i="5"/>
  <c r="BD34" i="5"/>
  <c r="BB34" i="5"/>
  <c r="BA34" i="5"/>
  <c r="AL34" i="5"/>
  <c r="AJ34" i="5"/>
  <c r="AI34" i="5"/>
  <c r="T34" i="5"/>
  <c r="R34" i="5"/>
  <c r="CA33" i="5"/>
  <c r="AE36" i="6" s="1"/>
  <c r="BY33" i="5"/>
  <c r="BV33" i="5"/>
  <c r="BU33" i="5"/>
  <c r="BT33" i="5"/>
  <c r="BS33" i="5" s="1"/>
  <c r="BD33" i="5"/>
  <c r="BB33" i="5"/>
  <c r="AL33" i="5"/>
  <c r="AK33" i="5"/>
  <c r="AJ33" i="5"/>
  <c r="AI33" i="5" s="1"/>
  <c r="T33" i="5"/>
  <c r="R33" i="5"/>
  <c r="CA32" i="5"/>
  <c r="CB32" i="5" s="1"/>
  <c r="BY32" i="5"/>
  <c r="AC35" i="6" s="1"/>
  <c r="BU32" i="5"/>
  <c r="BS32" i="5"/>
  <c r="AK32" i="5"/>
  <c r="AI32" i="5"/>
  <c r="CA31" i="5"/>
  <c r="AE34" i="6" s="1"/>
  <c r="BY31" i="5"/>
  <c r="BV31" i="5"/>
  <c r="BU31" i="5"/>
  <c r="BT31" i="5"/>
  <c r="BS31" i="5" s="1"/>
  <c r="BD31" i="5"/>
  <c r="BB31" i="5"/>
  <c r="BA31" i="5" s="1"/>
  <c r="AL31" i="5"/>
  <c r="AK31" i="5"/>
  <c r="AJ31" i="5"/>
  <c r="AI31" i="5" s="1"/>
  <c r="T31" i="5"/>
  <c r="R31" i="5"/>
  <c r="CA30" i="5"/>
  <c r="CB30" i="5" s="1"/>
  <c r="BY30" i="5"/>
  <c r="AC33" i="6" s="1"/>
  <c r="BV30" i="5"/>
  <c r="BU30" i="5"/>
  <c r="BT30" i="5"/>
  <c r="BD30" i="5"/>
  <c r="BB30" i="5"/>
  <c r="AL30" i="5"/>
  <c r="AK30" i="5"/>
  <c r="AJ30" i="5"/>
  <c r="T30" i="5"/>
  <c r="R30" i="5"/>
  <c r="CA29" i="5"/>
  <c r="BY29" i="5"/>
  <c r="AC32" i="6" s="1"/>
  <c r="BV29" i="5"/>
  <c r="BU29" i="5" s="1"/>
  <c r="BT29" i="5"/>
  <c r="BS29" i="5"/>
  <c r="BD29" i="5"/>
  <c r="BB29" i="5"/>
  <c r="AL29" i="5"/>
  <c r="AK29" i="5" s="1"/>
  <c r="AJ29" i="5"/>
  <c r="AI29" i="5"/>
  <c r="T29" i="5"/>
  <c r="R29" i="5"/>
  <c r="CB28" i="5"/>
  <c r="CA28" i="5"/>
  <c r="BY28" i="5"/>
  <c r="AC31" i="6" s="1"/>
  <c r="BV28" i="5"/>
  <c r="BT28" i="5"/>
  <c r="BS28" i="5"/>
  <c r="BD28" i="5"/>
  <c r="BB28" i="5"/>
  <c r="AL28" i="5"/>
  <c r="AJ28" i="5"/>
  <c r="AI28" i="5"/>
  <c r="T28" i="5"/>
  <c r="R28" i="5"/>
  <c r="CA27" i="5"/>
  <c r="AE30" i="6" s="1"/>
  <c r="BY27" i="5"/>
  <c r="BV27" i="5"/>
  <c r="BU27" i="5"/>
  <c r="BT27" i="5"/>
  <c r="BS27" i="5" s="1"/>
  <c r="BD27" i="5"/>
  <c r="BB27" i="5"/>
  <c r="BA27" i="5" s="1"/>
  <c r="AL27" i="5"/>
  <c r="AK27" i="5"/>
  <c r="AJ27" i="5"/>
  <c r="AI27" i="5" s="1"/>
  <c r="T27" i="5"/>
  <c r="R27" i="5"/>
  <c r="CA26" i="5"/>
  <c r="CB26" i="5" s="1"/>
  <c r="BY26" i="5"/>
  <c r="AC29" i="6" s="1"/>
  <c r="BV26" i="5"/>
  <c r="BU26" i="5"/>
  <c r="BT26" i="5"/>
  <c r="BD26" i="5"/>
  <c r="BC26" i="5"/>
  <c r="BB26" i="5"/>
  <c r="AL26" i="5"/>
  <c r="AK26" i="5"/>
  <c r="AJ26" i="5"/>
  <c r="T26" i="5"/>
  <c r="R26" i="5"/>
  <c r="CA25" i="5"/>
  <c r="BY25" i="5"/>
  <c r="AC28" i="6" s="1"/>
  <c r="BV25" i="5"/>
  <c r="BU25" i="5" s="1"/>
  <c r="BT25" i="5"/>
  <c r="BS25" i="5"/>
  <c r="BD25" i="5"/>
  <c r="BB25" i="5"/>
  <c r="AL25" i="5"/>
  <c r="AK25" i="5" s="1"/>
  <c r="AJ25" i="5"/>
  <c r="AI25" i="5"/>
  <c r="T25" i="5"/>
  <c r="R25" i="5"/>
  <c r="CB24" i="5"/>
  <c r="CA24" i="5"/>
  <c r="AE27" i="6" s="1"/>
  <c r="BY24" i="5"/>
  <c r="AC27" i="6" s="1"/>
  <c r="BV24" i="5"/>
  <c r="BT24" i="5"/>
  <c r="BS24" i="5"/>
  <c r="BD24" i="5"/>
  <c r="BB24" i="5"/>
  <c r="AL24" i="5"/>
  <c r="AJ24" i="5"/>
  <c r="AI24" i="5"/>
  <c r="T24" i="5"/>
  <c r="R24" i="5"/>
  <c r="CA23" i="5"/>
  <c r="AE26" i="6" s="1"/>
  <c r="BY23" i="5"/>
  <c r="BV23" i="5"/>
  <c r="BU23" i="5"/>
  <c r="BT23" i="5"/>
  <c r="BS23" i="5" s="1"/>
  <c r="BD23" i="5"/>
  <c r="BB23" i="5"/>
  <c r="AL23" i="5"/>
  <c r="AK23" i="5"/>
  <c r="AJ23" i="5"/>
  <c r="AI23" i="5" s="1"/>
  <c r="T23" i="5"/>
  <c r="R23" i="5"/>
  <c r="CA22" i="5"/>
  <c r="AE25" i="6" s="1"/>
  <c r="BY22" i="5"/>
  <c r="AC25" i="6" s="1"/>
  <c r="BV22" i="5"/>
  <c r="BU22" i="5"/>
  <c r="BT22" i="5"/>
  <c r="BD22" i="5"/>
  <c r="BC22" i="5"/>
  <c r="BB22" i="5"/>
  <c r="AL22" i="5"/>
  <c r="AK22" i="5"/>
  <c r="AJ22" i="5"/>
  <c r="T22" i="5"/>
  <c r="R22" i="5"/>
  <c r="CA21" i="5"/>
  <c r="BY21" i="5"/>
  <c r="AC24" i="6" s="1"/>
  <c r="BV21" i="5"/>
  <c r="BU21" i="5" s="1"/>
  <c r="BT21" i="5"/>
  <c r="BS21" i="5"/>
  <c r="BD21" i="5"/>
  <c r="BC21" i="5" s="1"/>
  <c r="BB21" i="5"/>
  <c r="AL21" i="5"/>
  <c r="AK21" i="5" s="1"/>
  <c r="AJ21" i="5"/>
  <c r="AI21" i="5"/>
  <c r="T21" i="5"/>
  <c r="R21" i="5"/>
  <c r="CB20" i="5"/>
  <c r="CA20" i="5"/>
  <c r="AE23" i="6" s="1"/>
  <c r="BY20" i="5"/>
  <c r="AC23" i="6" s="1"/>
  <c r="BV20" i="5"/>
  <c r="BT20" i="5"/>
  <c r="BS20" i="5"/>
  <c r="BD20" i="5"/>
  <c r="BB20" i="5"/>
  <c r="BA20" i="5"/>
  <c r="AL20" i="5"/>
  <c r="AJ20" i="5"/>
  <c r="AI20" i="5"/>
  <c r="T20" i="5"/>
  <c r="R20" i="5"/>
  <c r="CA19" i="5"/>
  <c r="AE22" i="6" s="1"/>
  <c r="BY19" i="5"/>
  <c r="BV19" i="5"/>
  <c r="BU19" i="5"/>
  <c r="BT19" i="5"/>
  <c r="BS19" i="5" s="1"/>
  <c r="BD19" i="5"/>
  <c r="BB19" i="5"/>
  <c r="AL19" i="5"/>
  <c r="AK19" i="5"/>
  <c r="AJ19" i="5"/>
  <c r="AI19" i="5" s="1"/>
  <c r="T19" i="5"/>
  <c r="R19" i="5"/>
  <c r="BY18" i="5"/>
  <c r="AC21" i="6" s="1"/>
  <c r="BV18" i="5"/>
  <c r="BU18" i="5"/>
  <c r="BT18" i="5"/>
  <c r="BD18" i="5"/>
  <c r="BB18" i="5"/>
  <c r="AL18" i="5"/>
  <c r="H11" i="27" s="1"/>
  <c r="AK18" i="5"/>
  <c r="AK94" i="5" s="1"/>
  <c r="AJ18" i="5"/>
  <c r="AB18" i="5"/>
  <c r="AB94" i="5" s="1"/>
  <c r="T18" i="5"/>
  <c r="R18" i="5"/>
  <c r="G18" i="5"/>
  <c r="CB17" i="5"/>
  <c r="CB16" i="5"/>
  <c r="CB15" i="5"/>
  <c r="CA14" i="5"/>
  <c r="AE17" i="6" s="1"/>
  <c r="BY14" i="5"/>
  <c r="AC17" i="6" s="1"/>
  <c r="BV14" i="5"/>
  <c r="BT14" i="5"/>
  <c r="BD14" i="5"/>
  <c r="BB14" i="5"/>
  <c r="AL14" i="5"/>
  <c r="AJ14" i="5"/>
  <c r="T14" i="5"/>
  <c r="R14" i="5"/>
  <c r="CB13" i="5"/>
  <c r="CA13" i="5"/>
  <c r="BY13" i="5"/>
  <c r="BV13" i="5"/>
  <c r="BT13" i="5"/>
  <c r="BD13" i="5"/>
  <c r="BB13" i="5"/>
  <c r="AL13" i="5"/>
  <c r="AJ13" i="5"/>
  <c r="T13" i="5"/>
  <c r="R13" i="5"/>
  <c r="BV12" i="5"/>
  <c r="BS82" i="5" s="1"/>
  <c r="BT12" i="5"/>
  <c r="BD12" i="5"/>
  <c r="BC69" i="5" s="1"/>
  <c r="BB12" i="5"/>
  <c r="AL12" i="5"/>
  <c r="AK83" i="5" s="1"/>
  <c r="AJ12" i="5"/>
  <c r="G12" i="5"/>
  <c r="CA11" i="5"/>
  <c r="AE14" i="6" s="1"/>
  <c r="BY11" i="5"/>
  <c r="BV11" i="5"/>
  <c r="BT11" i="5"/>
  <c r="BD11" i="5"/>
  <c r="BB11" i="5"/>
  <c r="AL11" i="5"/>
  <c r="AJ11" i="5"/>
  <c r="T11" i="5"/>
  <c r="R11" i="5"/>
  <c r="BV10" i="5"/>
  <c r="BT10" i="5"/>
  <c r="BD10" i="5"/>
  <c r="BB10" i="5"/>
  <c r="AL10" i="5"/>
  <c r="AJ10" i="5"/>
  <c r="K10" i="5"/>
  <c r="CA10" i="5" s="1"/>
  <c r="AE13" i="6" s="1"/>
  <c r="I10" i="5"/>
  <c r="G10" i="5"/>
  <c r="E10" i="5"/>
  <c r="BY10" i="5" s="1"/>
  <c r="BV9" i="5"/>
  <c r="BT9" i="5"/>
  <c r="BD9" i="5"/>
  <c r="BB9" i="5"/>
  <c r="AL9" i="5"/>
  <c r="AJ9" i="5"/>
  <c r="K9" i="5"/>
  <c r="CA9" i="5" s="1"/>
  <c r="AE12" i="6" s="1"/>
  <c r="I9" i="5"/>
  <c r="G9" i="5"/>
  <c r="T9" i="5" s="1"/>
  <c r="E9" i="5"/>
  <c r="E12" i="5" s="1"/>
  <c r="CA8" i="5"/>
  <c r="BY8" i="5"/>
  <c r="AC11" i="6" s="1"/>
  <c r="H7" i="17" s="1"/>
  <c r="BV8" i="5"/>
  <c r="BT8" i="5"/>
  <c r="BD8" i="5"/>
  <c r="BB8" i="5"/>
  <c r="AL8" i="5"/>
  <c r="H8" i="27" s="1"/>
  <c r="AJ8" i="5"/>
  <c r="H7" i="27" s="1"/>
  <c r="T8" i="5"/>
  <c r="R8" i="5"/>
  <c r="V101" i="4"/>
  <c r="AP100" i="4"/>
  <c r="AN100" i="4"/>
  <c r="AL100" i="4"/>
  <c r="AL102" i="4" s="1"/>
  <c r="AJ100" i="4"/>
  <c r="AD100" i="4"/>
  <c r="AB100" i="4"/>
  <c r="Z100" i="4"/>
  <c r="X100" i="4"/>
  <c r="V100" i="4"/>
  <c r="T100" i="4"/>
  <c r="N100" i="4"/>
  <c r="N101" i="4" s="1"/>
  <c r="L100" i="4"/>
  <c r="J100" i="4"/>
  <c r="H100" i="4"/>
  <c r="F100" i="4"/>
  <c r="AP99" i="4"/>
  <c r="AP101" i="4" s="1"/>
  <c r="AN99" i="4"/>
  <c r="AN101" i="4" s="1"/>
  <c r="AL99" i="4"/>
  <c r="AL101" i="4" s="1"/>
  <c r="AJ99" i="4"/>
  <c r="AJ101" i="4" s="1"/>
  <c r="AD99" i="4"/>
  <c r="AD101" i="4" s="1"/>
  <c r="AB99" i="4"/>
  <c r="AB101" i="4" s="1"/>
  <c r="Z99" i="4"/>
  <c r="Z101" i="4" s="1"/>
  <c r="X99" i="4"/>
  <c r="X101" i="4" s="1"/>
  <c r="V99" i="4"/>
  <c r="T99" i="4"/>
  <c r="T101" i="4" s="1"/>
  <c r="N99" i="4"/>
  <c r="L99" i="4"/>
  <c r="L101" i="4" s="1"/>
  <c r="J99" i="4"/>
  <c r="J101" i="4" s="1"/>
  <c r="H99" i="4"/>
  <c r="H101" i="4" s="1"/>
  <c r="D99" i="4"/>
  <c r="D101" i="4" s="1"/>
  <c r="AP98" i="4"/>
  <c r="AN98" i="4"/>
  <c r="AL98" i="4"/>
  <c r="AJ98" i="4"/>
  <c r="AD98" i="4"/>
  <c r="AB98" i="4"/>
  <c r="Z98" i="4"/>
  <c r="X98" i="4"/>
  <c r="V98" i="4"/>
  <c r="T98" i="4"/>
  <c r="N98" i="4"/>
  <c r="L98" i="4"/>
  <c r="J98" i="4"/>
  <c r="H98" i="4"/>
  <c r="D98" i="4"/>
  <c r="AP97" i="4"/>
  <c r="AP102" i="4" s="1"/>
  <c r="AN97" i="4"/>
  <c r="AN102" i="4" s="1"/>
  <c r="AL97" i="4"/>
  <c r="AJ97" i="4"/>
  <c r="AJ102" i="4" s="1"/>
  <c r="AH97" i="4"/>
  <c r="AF97" i="4"/>
  <c r="AD97" i="4"/>
  <c r="AD102" i="4" s="1"/>
  <c r="AB97" i="4"/>
  <c r="AB102" i="4" s="1"/>
  <c r="Z97" i="4"/>
  <c r="Z102" i="4" s="1"/>
  <c r="X97" i="4"/>
  <c r="X102" i="4" s="1"/>
  <c r="V97" i="4"/>
  <c r="V102" i="4" s="1"/>
  <c r="T97" i="4"/>
  <c r="T102" i="4" s="1"/>
  <c r="R97" i="4"/>
  <c r="P97" i="4"/>
  <c r="N97" i="4"/>
  <c r="N102" i="4" s="1"/>
  <c r="L97" i="4"/>
  <c r="L102" i="4" s="1"/>
  <c r="J97" i="4"/>
  <c r="J102" i="4" s="1"/>
  <c r="H97" i="4"/>
  <c r="H102" i="4" s="1"/>
  <c r="F97" i="4"/>
  <c r="D97" i="4"/>
  <c r="D102" i="4" s="1"/>
  <c r="BO91" i="4"/>
  <c r="BM91" i="4"/>
  <c r="AY91" i="4"/>
  <c r="AX91" i="4"/>
  <c r="AW91" i="4"/>
  <c r="AI91" i="4"/>
  <c r="AG91" i="4"/>
  <c r="BT90" i="4"/>
  <c r="BO90" i="4"/>
  <c r="BM90" i="4"/>
  <c r="AY90" i="4"/>
  <c r="AW90" i="4"/>
  <c r="AI90" i="4"/>
  <c r="AG90" i="4"/>
  <c r="G90" i="4"/>
  <c r="S90" i="4" s="1"/>
  <c r="E90" i="4"/>
  <c r="Q90" i="4" s="1"/>
  <c r="BR90" i="4" s="1"/>
  <c r="BO89" i="4"/>
  <c r="BM89" i="4"/>
  <c r="AY89" i="4"/>
  <c r="AW89" i="4"/>
  <c r="AI89" i="4"/>
  <c r="AG89" i="4"/>
  <c r="BO88" i="4"/>
  <c r="BM88" i="4"/>
  <c r="AY88" i="4"/>
  <c r="AX88" i="4"/>
  <c r="AW88" i="4"/>
  <c r="AI88" i="4"/>
  <c r="AH88" i="4"/>
  <c r="AG88" i="4"/>
  <c r="BT87" i="4"/>
  <c r="BR87" i="4"/>
  <c r="W88" i="6" s="1"/>
  <c r="BU86" i="4"/>
  <c r="BT86" i="4"/>
  <c r="Y87" i="6" s="1"/>
  <c r="BR86" i="4"/>
  <c r="W87" i="6" s="1"/>
  <c r="BQ86" i="4"/>
  <c r="V87" i="6" s="1"/>
  <c r="AV86" i="4"/>
  <c r="AG86" i="4"/>
  <c r="BU85" i="4"/>
  <c r="BT85" i="4"/>
  <c r="Y86" i="6" s="1"/>
  <c r="BR85" i="4"/>
  <c r="W86" i="6" s="1"/>
  <c r="BQ85" i="4"/>
  <c r="V86" i="6" s="1"/>
  <c r="AV85" i="4"/>
  <c r="AG85" i="4"/>
  <c r="BT84" i="4"/>
  <c r="Y84" i="6" s="1"/>
  <c r="BO84" i="4"/>
  <c r="BM84" i="4"/>
  <c r="BL84" i="4"/>
  <c r="AY84" i="4"/>
  <c r="AW84" i="4"/>
  <c r="AV84" i="4"/>
  <c r="AI84" i="4"/>
  <c r="AG84" i="4"/>
  <c r="S84" i="4"/>
  <c r="Q84" i="4"/>
  <c r="BR84" i="4" s="1"/>
  <c r="W84" i="6" s="1"/>
  <c r="AI82" i="4"/>
  <c r="AG82" i="4"/>
  <c r="AF82" i="4"/>
  <c r="S82" i="4"/>
  <c r="Q82" i="4"/>
  <c r="E82" i="4"/>
  <c r="BT81" i="4"/>
  <c r="Y83" i="6" s="1"/>
  <c r="BS81" i="4"/>
  <c r="X83" i="6" s="1"/>
  <c r="BO81" i="4"/>
  <c r="BN81" i="4"/>
  <c r="BM81" i="4"/>
  <c r="AY81" i="4"/>
  <c r="AX81" i="4"/>
  <c r="AW81" i="4"/>
  <c r="AI81" i="4"/>
  <c r="AG81" i="4"/>
  <c r="S81" i="4"/>
  <c r="Q81" i="4"/>
  <c r="BR81" i="4" s="1"/>
  <c r="BT80" i="4"/>
  <c r="BO80" i="4"/>
  <c r="BN80" i="4" s="1"/>
  <c r="BM80" i="4"/>
  <c r="AY80" i="4"/>
  <c r="AW80" i="4"/>
  <c r="AV80" i="4"/>
  <c r="AI80" i="4"/>
  <c r="AG80" i="4"/>
  <c r="S80" i="4"/>
  <c r="Q80" i="4"/>
  <c r="BR80" i="4" s="1"/>
  <c r="BU79" i="4"/>
  <c r="BT79" i="4"/>
  <c r="Y81" i="6" s="1"/>
  <c r="BQ79" i="4"/>
  <c r="V81" i="6" s="1"/>
  <c r="BO79" i="4"/>
  <c r="BM79" i="4"/>
  <c r="AY79" i="4"/>
  <c r="AW79" i="4"/>
  <c r="AV79" i="4"/>
  <c r="AI79" i="4"/>
  <c r="AG79" i="4"/>
  <c r="AF79" i="4"/>
  <c r="S79" i="4"/>
  <c r="Q79" i="4"/>
  <c r="BR79" i="4" s="1"/>
  <c r="W81" i="6" s="1"/>
  <c r="BT78" i="4"/>
  <c r="Y80" i="6" s="1"/>
  <c r="BS78" i="4"/>
  <c r="BO78" i="4"/>
  <c r="BM78" i="4"/>
  <c r="BL78" i="4" s="1"/>
  <c r="AY78" i="4"/>
  <c r="AX78" i="4"/>
  <c r="AW78" i="4"/>
  <c r="AI78" i="4"/>
  <c r="AG78" i="4"/>
  <c r="S78" i="4"/>
  <c r="Q78" i="4"/>
  <c r="BR78" i="4" s="1"/>
  <c r="BT77" i="4"/>
  <c r="Y79" i="6" s="1"/>
  <c r="BS77" i="4"/>
  <c r="X79" i="6" s="1"/>
  <c r="BO77" i="4"/>
  <c r="BM77" i="4"/>
  <c r="AY77" i="4"/>
  <c r="AX77" i="4"/>
  <c r="AW77" i="4"/>
  <c r="AI77" i="4"/>
  <c r="AG77" i="4"/>
  <c r="S77" i="4"/>
  <c r="Q77" i="4"/>
  <c r="BR77" i="4" s="1"/>
  <c r="BT76" i="4"/>
  <c r="BO76" i="4"/>
  <c r="BM76" i="4"/>
  <c r="AY76" i="4"/>
  <c r="AW76" i="4"/>
  <c r="AV76" i="4"/>
  <c r="AI76" i="4"/>
  <c r="AG76" i="4"/>
  <c r="S76" i="4"/>
  <c r="Q76" i="4"/>
  <c r="BR76" i="4" s="1"/>
  <c r="BU75" i="4"/>
  <c r="BT75" i="4"/>
  <c r="Y77" i="6" s="1"/>
  <c r="BO75" i="4"/>
  <c r="BM75" i="4"/>
  <c r="AY75" i="4"/>
  <c r="AW75" i="4"/>
  <c r="AV75" i="4"/>
  <c r="AI75" i="4"/>
  <c r="AG75" i="4"/>
  <c r="S75" i="4"/>
  <c r="Q75" i="4"/>
  <c r="BR75" i="4" s="1"/>
  <c r="W77" i="6" s="1"/>
  <c r="BT74" i="4"/>
  <c r="Y59" i="6" s="1"/>
  <c r="BS74" i="4"/>
  <c r="X59" i="6" s="1"/>
  <c r="BO74" i="4"/>
  <c r="BM74" i="4"/>
  <c r="AY74" i="4"/>
  <c r="AX74" i="4"/>
  <c r="AW74" i="4"/>
  <c r="AI74" i="4"/>
  <c r="AG74" i="4"/>
  <c r="BR74" i="4" s="1"/>
  <c r="S74" i="4"/>
  <c r="Q74" i="4"/>
  <c r="BO73" i="4"/>
  <c r="BM73" i="4"/>
  <c r="AY73" i="4"/>
  <c r="AX73" i="4"/>
  <c r="AW73" i="4"/>
  <c r="AI73" i="4"/>
  <c r="AG73" i="4"/>
  <c r="G73" i="4"/>
  <c r="F12" i="19" s="1"/>
  <c r="F73" i="4"/>
  <c r="E73" i="4"/>
  <c r="E88" i="4" s="1"/>
  <c r="D88" i="4" s="1"/>
  <c r="D73" i="4"/>
  <c r="D100" i="4" s="1"/>
  <c r="BQ72" i="4"/>
  <c r="V74" i="6" s="1"/>
  <c r="BO72" i="4"/>
  <c r="BM72" i="4"/>
  <c r="AY72" i="4"/>
  <c r="AW72" i="4"/>
  <c r="AV72" i="4"/>
  <c r="AI72" i="4"/>
  <c r="AG72" i="4"/>
  <c r="Q72" i="4"/>
  <c r="BR72" i="4" s="1"/>
  <c r="W74" i="6" s="1"/>
  <c r="BT70" i="4"/>
  <c r="BR70" i="4"/>
  <c r="W73" i="6" s="1"/>
  <c r="BQ70" i="4"/>
  <c r="V73" i="6" s="1"/>
  <c r="AV70" i="4"/>
  <c r="BU69" i="4"/>
  <c r="BT69" i="4"/>
  <c r="Y72" i="6" s="1"/>
  <c r="BO69" i="4"/>
  <c r="BM69" i="4"/>
  <c r="AY69" i="4"/>
  <c r="AW69" i="4"/>
  <c r="AV69" i="4"/>
  <c r="AI69" i="4"/>
  <c r="AG69" i="4"/>
  <c r="S69" i="4"/>
  <c r="Q69" i="4"/>
  <c r="BR69" i="4" s="1"/>
  <c r="W72" i="6" s="1"/>
  <c r="BT68" i="4"/>
  <c r="Y71" i="6" s="1"/>
  <c r="BS68" i="4"/>
  <c r="X71" i="6" s="1"/>
  <c r="BR68" i="4"/>
  <c r="AX68" i="4"/>
  <c r="BT67" i="4"/>
  <c r="Y70" i="6" s="1"/>
  <c r="BS67" i="4"/>
  <c r="X70" i="6" s="1"/>
  <c r="BO67" i="4"/>
  <c r="BM67" i="4"/>
  <c r="AY67" i="4"/>
  <c r="AX67" i="4"/>
  <c r="AW67" i="4"/>
  <c r="AI67" i="4"/>
  <c r="AH67" i="4"/>
  <c r="AG67" i="4"/>
  <c r="S67" i="4"/>
  <c r="Q67" i="4"/>
  <c r="BR67" i="4" s="1"/>
  <c r="BT66" i="4"/>
  <c r="BO66" i="4"/>
  <c r="BM66" i="4"/>
  <c r="AY66" i="4"/>
  <c r="AW66" i="4"/>
  <c r="AV66" i="4"/>
  <c r="AI66" i="4"/>
  <c r="AG66" i="4"/>
  <c r="S66" i="4"/>
  <c r="Q66" i="4"/>
  <c r="BR66" i="4" s="1"/>
  <c r="BT65" i="4"/>
  <c r="Y68" i="6" s="1"/>
  <c r="BO65" i="4"/>
  <c r="BM65" i="4"/>
  <c r="BL65" i="4"/>
  <c r="AY65" i="4"/>
  <c r="AW65" i="4"/>
  <c r="AV65" i="4"/>
  <c r="AI65" i="4"/>
  <c r="AG65" i="4"/>
  <c r="S65" i="4"/>
  <c r="Q65" i="4"/>
  <c r="BR65" i="4" s="1"/>
  <c r="W68" i="6" s="1"/>
  <c r="BT64" i="4"/>
  <c r="Y67" i="6" s="1"/>
  <c r="BS64" i="4"/>
  <c r="X67" i="6" s="1"/>
  <c r="BR64" i="4"/>
  <c r="BO64" i="4"/>
  <c r="BM64" i="4"/>
  <c r="AY64" i="4"/>
  <c r="AX64" i="4"/>
  <c r="AW64" i="4"/>
  <c r="AI64" i="4"/>
  <c r="AG64" i="4"/>
  <c r="S64" i="4"/>
  <c r="Q64" i="4"/>
  <c r="BT63" i="4"/>
  <c r="Y66" i="6" s="1"/>
  <c r="BS63" i="4"/>
  <c r="X66" i="6" s="1"/>
  <c r="BO63" i="4"/>
  <c r="BM63" i="4"/>
  <c r="AY63" i="4"/>
  <c r="AX63" i="4"/>
  <c r="AW63" i="4"/>
  <c r="AI63" i="4"/>
  <c r="AH63" i="4"/>
  <c r="AG63" i="4"/>
  <c r="S63" i="4"/>
  <c r="Q63" i="4"/>
  <c r="BR63" i="4" s="1"/>
  <c r="BT62" i="4"/>
  <c r="BO62" i="4"/>
  <c r="BM62" i="4"/>
  <c r="AY62" i="4"/>
  <c r="AW62" i="4"/>
  <c r="AV62" i="4"/>
  <c r="AI62" i="4"/>
  <c r="AG62" i="4"/>
  <c r="S62" i="4"/>
  <c r="Q62" i="4"/>
  <c r="BR62" i="4" s="1"/>
  <c r="BT61" i="4"/>
  <c r="Y64" i="6" s="1"/>
  <c r="BQ61" i="4"/>
  <c r="V64" i="6" s="1"/>
  <c r="BO61" i="4"/>
  <c r="BM61" i="4"/>
  <c r="BL61" i="4"/>
  <c r="AY61" i="4"/>
  <c r="AW61" i="4"/>
  <c r="AV61" i="4"/>
  <c r="AI61" i="4"/>
  <c r="AG61" i="4"/>
  <c r="S61" i="4"/>
  <c r="Q61" i="4"/>
  <c r="BR61" i="4" s="1"/>
  <c r="W64" i="6" s="1"/>
  <c r="BT60" i="4"/>
  <c r="Y63" i="6" s="1"/>
  <c r="BS60" i="4"/>
  <c r="X63" i="6" s="1"/>
  <c r="BO60" i="4"/>
  <c r="BM60" i="4"/>
  <c r="AY60" i="4"/>
  <c r="AX60" i="4"/>
  <c r="AW60" i="4"/>
  <c r="AI60" i="4"/>
  <c r="AG60" i="4"/>
  <c r="S60" i="4"/>
  <c r="Q60" i="4"/>
  <c r="BR60" i="4" s="1"/>
  <c r="BT59" i="4"/>
  <c r="Y62" i="6" s="1"/>
  <c r="BS59" i="4"/>
  <c r="X62" i="6" s="1"/>
  <c r="BO59" i="4"/>
  <c r="BN59" i="4"/>
  <c r="BM59" i="4"/>
  <c r="AY59" i="4"/>
  <c r="AX59" i="4"/>
  <c r="AW59" i="4"/>
  <c r="AI59" i="4"/>
  <c r="AG59" i="4"/>
  <c r="S59" i="4"/>
  <c r="Q59" i="4"/>
  <c r="BR59" i="4" s="1"/>
  <c r="BT58" i="4"/>
  <c r="BO58" i="4"/>
  <c r="BN58" i="4" s="1"/>
  <c r="BM58" i="4"/>
  <c r="AY58" i="4"/>
  <c r="AW58" i="4"/>
  <c r="AV58" i="4"/>
  <c r="AI58" i="4"/>
  <c r="AG58" i="4"/>
  <c r="S58" i="4"/>
  <c r="Q58" i="4"/>
  <c r="BR58" i="4" s="1"/>
  <c r="BU57" i="4"/>
  <c r="BT57" i="4"/>
  <c r="Y60" i="6" s="1"/>
  <c r="BQ57" i="4"/>
  <c r="V60" i="6" s="1"/>
  <c r="BO57" i="4"/>
  <c r="BM57" i="4"/>
  <c r="AY57" i="4"/>
  <c r="AW57" i="4"/>
  <c r="AV57" i="4"/>
  <c r="AI57" i="4"/>
  <c r="AG57" i="4"/>
  <c r="AF57" i="4"/>
  <c r="S57" i="4"/>
  <c r="Q57" i="4"/>
  <c r="BR57" i="4" s="1"/>
  <c r="W60" i="6" s="1"/>
  <c r="BT56" i="4"/>
  <c r="Y58" i="6" s="1"/>
  <c r="BS56" i="4"/>
  <c r="X58" i="6" s="1"/>
  <c r="BO56" i="4"/>
  <c r="BM56" i="4"/>
  <c r="BL56" i="4" s="1"/>
  <c r="AY56" i="4"/>
  <c r="AX56" i="4"/>
  <c r="AW56" i="4"/>
  <c r="AI56" i="4"/>
  <c r="AG56" i="4"/>
  <c r="S56" i="4"/>
  <c r="Q56" i="4"/>
  <c r="BR56" i="4" s="1"/>
  <c r="BT55" i="4"/>
  <c r="Y57" i="6" s="1"/>
  <c r="BS55" i="4"/>
  <c r="X57" i="6" s="1"/>
  <c r="BO55" i="4"/>
  <c r="BN55" i="4"/>
  <c r="BM55" i="4"/>
  <c r="AY55" i="4"/>
  <c r="AX55" i="4"/>
  <c r="AW55" i="4"/>
  <c r="AI55" i="4"/>
  <c r="AG55" i="4"/>
  <c r="S55" i="4"/>
  <c r="Q55" i="4"/>
  <c r="BR55" i="4" s="1"/>
  <c r="BT54" i="4"/>
  <c r="BO54" i="4"/>
  <c r="BN54" i="4" s="1"/>
  <c r="BM54" i="4"/>
  <c r="AY54" i="4"/>
  <c r="AW54" i="4"/>
  <c r="AV54" i="4"/>
  <c r="AI54" i="4"/>
  <c r="AG54" i="4"/>
  <c r="S54" i="4"/>
  <c r="Q54" i="4"/>
  <c r="BR54" i="4" s="1"/>
  <c r="BU53" i="4"/>
  <c r="BT53" i="4"/>
  <c r="Y55" i="6" s="1"/>
  <c r="BO53" i="4"/>
  <c r="BM53" i="4"/>
  <c r="BL53" i="4"/>
  <c r="AY53" i="4"/>
  <c r="AW53" i="4"/>
  <c r="AV53" i="4"/>
  <c r="AI53" i="4"/>
  <c r="AG53" i="4"/>
  <c r="AF53" i="4"/>
  <c r="S53" i="4"/>
  <c r="Q53" i="4"/>
  <c r="BR53" i="4" s="1"/>
  <c r="W55" i="6" s="1"/>
  <c r="BT52" i="4"/>
  <c r="Y54" i="6" s="1"/>
  <c r="BS52" i="4"/>
  <c r="X54" i="6" s="1"/>
  <c r="BO52" i="4"/>
  <c r="BM52" i="4"/>
  <c r="BL52" i="4" s="1"/>
  <c r="AY52" i="4"/>
  <c r="AX52" i="4"/>
  <c r="AW52" i="4"/>
  <c r="AI52" i="4"/>
  <c r="AG52" i="4"/>
  <c r="BR52" i="4" s="1"/>
  <c r="S52" i="4"/>
  <c r="Q52" i="4"/>
  <c r="BT51" i="4"/>
  <c r="Y53" i="6" s="1"/>
  <c r="BS51" i="4"/>
  <c r="X53" i="6" s="1"/>
  <c r="BO51" i="4"/>
  <c r="BM51" i="4"/>
  <c r="AY51" i="4"/>
  <c r="AX51" i="4"/>
  <c r="AW51" i="4"/>
  <c r="AI51" i="4"/>
  <c r="AH51" i="4"/>
  <c r="AG51" i="4"/>
  <c r="S51" i="4"/>
  <c r="Q51" i="4"/>
  <c r="BR51" i="4" s="1"/>
  <c r="BT50" i="4"/>
  <c r="BO50" i="4"/>
  <c r="BM50" i="4"/>
  <c r="AY50" i="4"/>
  <c r="AW50" i="4"/>
  <c r="AV50" i="4"/>
  <c r="AI50" i="4"/>
  <c r="AG50" i="4"/>
  <c r="S50" i="4"/>
  <c r="Q50" i="4"/>
  <c r="BR50" i="4" s="1"/>
  <c r="BT49" i="4"/>
  <c r="Y51" i="6" s="1"/>
  <c r="BQ49" i="4"/>
  <c r="V51" i="6" s="1"/>
  <c r="BO49" i="4"/>
  <c r="BM49" i="4"/>
  <c r="BL49" i="4"/>
  <c r="AY49" i="4"/>
  <c r="AW49" i="4"/>
  <c r="AV49" i="4"/>
  <c r="AI49" i="4"/>
  <c r="AG49" i="4"/>
  <c r="S49" i="4"/>
  <c r="Q49" i="4"/>
  <c r="BR49" i="4" s="1"/>
  <c r="W51" i="6" s="1"/>
  <c r="BT48" i="4"/>
  <c r="Y50" i="6" s="1"/>
  <c r="BS48" i="4"/>
  <c r="X50" i="6" s="1"/>
  <c r="BO48" i="4"/>
  <c r="BM48" i="4"/>
  <c r="AY48" i="4"/>
  <c r="AX48" i="4"/>
  <c r="AW48" i="4"/>
  <c r="AI48" i="4"/>
  <c r="AG48" i="4"/>
  <c r="S48" i="4"/>
  <c r="Q48" i="4"/>
  <c r="BR48" i="4" s="1"/>
  <c r="BT47" i="4"/>
  <c r="Y49" i="6" s="1"/>
  <c r="BS47" i="4"/>
  <c r="X49" i="6" s="1"/>
  <c r="BO47" i="4"/>
  <c r="BN47" i="4"/>
  <c r="BM47" i="4"/>
  <c r="AY47" i="4"/>
  <c r="AX47" i="4"/>
  <c r="AW47" i="4"/>
  <c r="AI47" i="4"/>
  <c r="AH47" i="4"/>
  <c r="AG47" i="4"/>
  <c r="S47" i="4"/>
  <c r="Q47" i="4"/>
  <c r="BR47" i="4" s="1"/>
  <c r="BT46" i="4"/>
  <c r="BO46" i="4"/>
  <c r="BN46" i="4" s="1"/>
  <c r="BM46" i="4"/>
  <c r="AY46" i="4"/>
  <c r="AW46" i="4"/>
  <c r="AV46" i="4"/>
  <c r="AI46" i="4"/>
  <c r="AG46" i="4"/>
  <c r="S46" i="4"/>
  <c r="Q46" i="4"/>
  <c r="BR46" i="4" s="1"/>
  <c r="BT45" i="4"/>
  <c r="Y47" i="6" s="1"/>
  <c r="BQ45" i="4"/>
  <c r="V47" i="6" s="1"/>
  <c r="BO45" i="4"/>
  <c r="BM45" i="4"/>
  <c r="BL45" i="4"/>
  <c r="AY45" i="4"/>
  <c r="AW45" i="4"/>
  <c r="AV45" i="4"/>
  <c r="AI45" i="4"/>
  <c r="AG45" i="4"/>
  <c r="AF45" i="4"/>
  <c r="S45" i="4"/>
  <c r="Q45" i="4"/>
  <c r="BR45" i="4" s="1"/>
  <c r="W47" i="6" s="1"/>
  <c r="BO44" i="4"/>
  <c r="BM44" i="4"/>
  <c r="BL44" i="4" s="1"/>
  <c r="AY44" i="4"/>
  <c r="AX44" i="4"/>
  <c r="AW44" i="4"/>
  <c r="AI44" i="4"/>
  <c r="AG44" i="4"/>
  <c r="Q44" i="4"/>
  <c r="BR44" i="4" s="1"/>
  <c r="K44" i="4"/>
  <c r="F11" i="20" s="1"/>
  <c r="F17" i="20" s="1"/>
  <c r="G44" i="4"/>
  <c r="F11" i="19" s="1"/>
  <c r="F44" i="4"/>
  <c r="F99" i="4" s="1"/>
  <c r="F101" i="4" s="1"/>
  <c r="BT43" i="4"/>
  <c r="Y45" i="6" s="1"/>
  <c r="BS43" i="4"/>
  <c r="X45" i="6" s="1"/>
  <c r="BO43" i="4"/>
  <c r="BM43" i="4"/>
  <c r="BL43" i="4" s="1"/>
  <c r="AY43" i="4"/>
  <c r="AX43" i="4"/>
  <c r="AW43" i="4"/>
  <c r="AI43" i="4"/>
  <c r="AG43" i="4"/>
  <c r="S43" i="4"/>
  <c r="Q43" i="4"/>
  <c r="F43" i="4"/>
  <c r="BT42" i="4"/>
  <c r="BO42" i="4"/>
  <c r="BN42" i="4" s="1"/>
  <c r="BM42" i="4"/>
  <c r="AY42" i="4"/>
  <c r="AW42" i="4"/>
  <c r="AV42" i="4"/>
  <c r="AI42" i="4"/>
  <c r="AG42" i="4"/>
  <c r="S42" i="4"/>
  <c r="Q42" i="4"/>
  <c r="BR42" i="4" s="1"/>
  <c r="BT41" i="4"/>
  <c r="Y43" i="6" s="1"/>
  <c r="BO41" i="4"/>
  <c r="BM41" i="4"/>
  <c r="BL41" i="4" s="1"/>
  <c r="AY41" i="4"/>
  <c r="AW41" i="4"/>
  <c r="AV41" i="4"/>
  <c r="AI41" i="4"/>
  <c r="AG41" i="4"/>
  <c r="AF41" i="4"/>
  <c r="S41" i="4"/>
  <c r="Q41" i="4"/>
  <c r="BR41" i="4" s="1"/>
  <c r="BT40" i="4"/>
  <c r="Y42" i="6" s="1"/>
  <c r="BS40" i="4"/>
  <c r="X42" i="6" s="1"/>
  <c r="BO40" i="4"/>
  <c r="BN40" i="4"/>
  <c r="BM40" i="4"/>
  <c r="BL40" i="4" s="1"/>
  <c r="AY40" i="4"/>
  <c r="AX40" i="4"/>
  <c r="AW40" i="4"/>
  <c r="AI40" i="4"/>
  <c r="AG40" i="4"/>
  <c r="S40" i="4"/>
  <c r="Q40" i="4"/>
  <c r="BR40" i="4" s="1"/>
  <c r="BT39" i="4"/>
  <c r="BS39" i="4"/>
  <c r="X41" i="6" s="1"/>
  <c r="BO39" i="4"/>
  <c r="BN39" i="4" s="1"/>
  <c r="BM39" i="4"/>
  <c r="AY39" i="4"/>
  <c r="AX39" i="4"/>
  <c r="AW39" i="4"/>
  <c r="AI39" i="4"/>
  <c r="AH39" i="4"/>
  <c r="AG39" i="4"/>
  <c r="S39" i="4"/>
  <c r="Q39" i="4"/>
  <c r="BR39" i="4" s="1"/>
  <c r="BU38" i="4"/>
  <c r="BT38" i="4"/>
  <c r="BQ38" i="4"/>
  <c r="V40" i="6" s="1"/>
  <c r="BO38" i="4"/>
  <c r="BN38" i="4" s="1"/>
  <c r="BM38" i="4"/>
  <c r="AY38" i="4"/>
  <c r="AW38" i="4"/>
  <c r="AV38" i="4"/>
  <c r="AI38" i="4"/>
  <c r="AG38" i="4"/>
  <c r="AF38" i="4"/>
  <c r="S38" i="4"/>
  <c r="Q38" i="4"/>
  <c r="BR38" i="4" s="1"/>
  <c r="W40" i="6" s="1"/>
  <c r="BT37" i="4"/>
  <c r="BO37" i="4"/>
  <c r="BM37" i="4"/>
  <c r="BL37" i="4" s="1"/>
  <c r="AY37" i="4"/>
  <c r="AW37" i="4"/>
  <c r="AV37" i="4"/>
  <c r="AI37" i="4"/>
  <c r="AG37" i="4"/>
  <c r="AF37" i="4"/>
  <c r="S37" i="4"/>
  <c r="Q37" i="4"/>
  <c r="BR37" i="4" s="1"/>
  <c r="BT36" i="4"/>
  <c r="BS36" i="4"/>
  <c r="X38" i="6" s="1"/>
  <c r="BO36" i="4"/>
  <c r="BN36" i="4"/>
  <c r="BM36" i="4"/>
  <c r="BL36" i="4" s="1"/>
  <c r="AY36" i="4"/>
  <c r="AX36" i="4"/>
  <c r="AW36" i="4"/>
  <c r="AI36" i="4"/>
  <c r="AG36" i="4"/>
  <c r="S36" i="4"/>
  <c r="Q36" i="4"/>
  <c r="BR36" i="4" s="1"/>
  <c r="BT35" i="4"/>
  <c r="BS35" i="4"/>
  <c r="X37" i="6" s="1"/>
  <c r="BO35" i="4"/>
  <c r="BN35" i="4" s="1"/>
  <c r="BM35" i="4"/>
  <c r="AY35" i="4"/>
  <c r="AX35" i="4"/>
  <c r="AW35" i="4"/>
  <c r="AI35" i="4"/>
  <c r="AH35" i="4"/>
  <c r="AG35" i="4"/>
  <c r="S35" i="4"/>
  <c r="Q35" i="4"/>
  <c r="BR35" i="4" s="1"/>
  <c r="BU34" i="4"/>
  <c r="BT34" i="4"/>
  <c r="BQ34" i="4"/>
  <c r="V36" i="6" s="1"/>
  <c r="BO34" i="4"/>
  <c r="BN34" i="4" s="1"/>
  <c r="BM34" i="4"/>
  <c r="AY34" i="4"/>
  <c r="AW34" i="4"/>
  <c r="AV34" i="4"/>
  <c r="AI34" i="4"/>
  <c r="AG34" i="4"/>
  <c r="AF34" i="4"/>
  <c r="S34" i="4"/>
  <c r="Q34" i="4"/>
  <c r="BR34" i="4" s="1"/>
  <c r="W36" i="6" s="1"/>
  <c r="BT33" i="4"/>
  <c r="BO33" i="4"/>
  <c r="BM33" i="4"/>
  <c r="BL33" i="4" s="1"/>
  <c r="AY33" i="4"/>
  <c r="AW33" i="4"/>
  <c r="AV33" i="4"/>
  <c r="AI33" i="4"/>
  <c r="AG33" i="4"/>
  <c r="AF33" i="4"/>
  <c r="S33" i="4"/>
  <c r="Q33" i="4"/>
  <c r="BR33" i="4" s="1"/>
  <c r="BT32" i="4"/>
  <c r="BS32" i="4"/>
  <c r="X34" i="6" s="1"/>
  <c r="BO32" i="4"/>
  <c r="BN32" i="4"/>
  <c r="BM32" i="4"/>
  <c r="BL32" i="4" s="1"/>
  <c r="AY32" i="4"/>
  <c r="AX32" i="4"/>
  <c r="AW32" i="4"/>
  <c r="AI32" i="4"/>
  <c r="AG32" i="4"/>
  <c r="S32" i="4"/>
  <c r="Q32" i="4"/>
  <c r="BR32" i="4" s="1"/>
  <c r="BT31" i="4"/>
  <c r="BS31" i="4"/>
  <c r="X33" i="6" s="1"/>
  <c r="BO31" i="4"/>
  <c r="BN31" i="4" s="1"/>
  <c r="BM31" i="4"/>
  <c r="AY31" i="4"/>
  <c r="AX31" i="4"/>
  <c r="AW31" i="4"/>
  <c r="AI31" i="4"/>
  <c r="AH31" i="4"/>
  <c r="AG31" i="4"/>
  <c r="S31" i="4"/>
  <c r="Q31" i="4"/>
  <c r="BR31" i="4" s="1"/>
  <c r="BU30" i="4"/>
  <c r="BT30" i="4"/>
  <c r="BQ30" i="4"/>
  <c r="V32" i="6" s="1"/>
  <c r="BO30" i="4"/>
  <c r="BN30" i="4" s="1"/>
  <c r="BM30" i="4"/>
  <c r="AY30" i="4"/>
  <c r="AW30" i="4"/>
  <c r="AV30" i="4"/>
  <c r="AI30" i="4"/>
  <c r="AG30" i="4"/>
  <c r="AF30" i="4"/>
  <c r="S30" i="4"/>
  <c r="Q30" i="4"/>
  <c r="BR30" i="4" s="1"/>
  <c r="W32" i="6" s="1"/>
  <c r="BT29" i="4"/>
  <c r="BO29" i="4"/>
  <c r="BM29" i="4"/>
  <c r="BL29" i="4" s="1"/>
  <c r="AY29" i="4"/>
  <c r="AW29" i="4"/>
  <c r="AV29" i="4"/>
  <c r="AI29" i="4"/>
  <c r="AG29" i="4"/>
  <c r="AF29" i="4"/>
  <c r="S29" i="4"/>
  <c r="Q29" i="4"/>
  <c r="BR29" i="4" s="1"/>
  <c r="BT28" i="4"/>
  <c r="BS28" i="4"/>
  <c r="X30" i="6" s="1"/>
  <c r="BO28" i="4"/>
  <c r="BN28" i="4"/>
  <c r="BM28" i="4"/>
  <c r="BL28" i="4" s="1"/>
  <c r="AY28" i="4"/>
  <c r="AX28" i="4"/>
  <c r="AW28" i="4"/>
  <c r="AI28" i="4"/>
  <c r="AG28" i="4"/>
  <c r="S28" i="4"/>
  <c r="Q28" i="4"/>
  <c r="BR28" i="4" s="1"/>
  <c r="BT27" i="4"/>
  <c r="BS27" i="4"/>
  <c r="X29" i="6" s="1"/>
  <c r="BO27" i="4"/>
  <c r="BN27" i="4" s="1"/>
  <c r="BM27" i="4"/>
  <c r="AY27" i="4"/>
  <c r="AX27" i="4"/>
  <c r="AW27" i="4"/>
  <c r="AI27" i="4"/>
  <c r="AH27" i="4"/>
  <c r="AG27" i="4"/>
  <c r="S27" i="4"/>
  <c r="Q27" i="4"/>
  <c r="BR27" i="4" s="1"/>
  <c r="BU26" i="4"/>
  <c r="BT26" i="4"/>
  <c r="BQ26" i="4"/>
  <c r="V28" i="6" s="1"/>
  <c r="BO26" i="4"/>
  <c r="BN26" i="4" s="1"/>
  <c r="BM26" i="4"/>
  <c r="AY26" i="4"/>
  <c r="AW26" i="4"/>
  <c r="AV26" i="4"/>
  <c r="AI26" i="4"/>
  <c r="AG26" i="4"/>
  <c r="AF26" i="4"/>
  <c r="S26" i="4"/>
  <c r="Q26" i="4"/>
  <c r="BR26" i="4" s="1"/>
  <c r="W28" i="6" s="1"/>
  <c r="BT25" i="4"/>
  <c r="Y27" i="6" s="1"/>
  <c r="BO25" i="4"/>
  <c r="BM25" i="4"/>
  <c r="BL25" i="4" s="1"/>
  <c r="AY25" i="4"/>
  <c r="AW25" i="4"/>
  <c r="AV25" i="4"/>
  <c r="AI25" i="4"/>
  <c r="AG25" i="4"/>
  <c r="AF25" i="4"/>
  <c r="S25" i="4"/>
  <c r="Q25" i="4"/>
  <c r="BR25" i="4" s="1"/>
  <c r="BT24" i="4"/>
  <c r="BS24" i="4"/>
  <c r="X26" i="6" s="1"/>
  <c r="BO24" i="4"/>
  <c r="BN24" i="4"/>
  <c r="BM24" i="4"/>
  <c r="BL24" i="4" s="1"/>
  <c r="AY24" i="4"/>
  <c r="AX24" i="4"/>
  <c r="AW24" i="4"/>
  <c r="AI24" i="4"/>
  <c r="AG24" i="4"/>
  <c r="S24" i="4"/>
  <c r="Q24" i="4"/>
  <c r="BR24" i="4" s="1"/>
  <c r="BT23" i="4"/>
  <c r="BS23" i="4"/>
  <c r="X25" i="6" s="1"/>
  <c r="BO23" i="4"/>
  <c r="BN23" i="4" s="1"/>
  <c r="BM23" i="4"/>
  <c r="AY23" i="4"/>
  <c r="AX23" i="4"/>
  <c r="AW23" i="4"/>
  <c r="AI23" i="4"/>
  <c r="AH23" i="4"/>
  <c r="AG23" i="4"/>
  <c r="S23" i="4"/>
  <c r="Q23" i="4"/>
  <c r="BR23" i="4" s="1"/>
  <c r="BU22" i="4"/>
  <c r="BT22" i="4"/>
  <c r="BQ22" i="4"/>
  <c r="V24" i="6" s="1"/>
  <c r="BO22" i="4"/>
  <c r="BN22" i="4" s="1"/>
  <c r="BM22" i="4"/>
  <c r="AY22" i="4"/>
  <c r="AW22" i="4"/>
  <c r="AV22" i="4"/>
  <c r="AI22" i="4"/>
  <c r="AG22" i="4"/>
  <c r="AF22" i="4"/>
  <c r="S22" i="4"/>
  <c r="Q22" i="4"/>
  <c r="BR22" i="4" s="1"/>
  <c r="W24" i="6" s="1"/>
  <c r="BT21" i="4"/>
  <c r="Y23" i="6" s="1"/>
  <c r="BO21" i="4"/>
  <c r="BM21" i="4"/>
  <c r="BL21" i="4" s="1"/>
  <c r="AY21" i="4"/>
  <c r="AW21" i="4"/>
  <c r="AV21" i="4"/>
  <c r="AI21" i="4"/>
  <c r="AG21" i="4"/>
  <c r="AF21" i="4"/>
  <c r="S21" i="4"/>
  <c r="Q21" i="4"/>
  <c r="BR21" i="4" s="1"/>
  <c r="BT20" i="4"/>
  <c r="BS20" i="4"/>
  <c r="X22" i="6" s="1"/>
  <c r="BO20" i="4"/>
  <c r="BN20" i="4"/>
  <c r="BN19" i="4" s="1"/>
  <c r="BM20" i="4"/>
  <c r="BL20" i="4" s="1"/>
  <c r="BL19" i="4" s="1"/>
  <c r="AY20" i="4"/>
  <c r="AX20" i="4"/>
  <c r="AW20" i="4"/>
  <c r="AI20" i="4"/>
  <c r="AG20" i="4"/>
  <c r="S20" i="4"/>
  <c r="Q20" i="4"/>
  <c r="BR20" i="4" s="1"/>
  <c r="BO19" i="4"/>
  <c r="BM19" i="4"/>
  <c r="AY19" i="4"/>
  <c r="AW19" i="4"/>
  <c r="AI19" i="4"/>
  <c r="AH19" i="4"/>
  <c r="AH98" i="4" s="1"/>
  <c r="AG19" i="4"/>
  <c r="Q19" i="4"/>
  <c r="BR19" i="4" s="1"/>
  <c r="G19" i="4"/>
  <c r="BR18" i="4"/>
  <c r="W20" i="6" s="1"/>
  <c r="BU17" i="4"/>
  <c r="BR17" i="4"/>
  <c r="BR16" i="4"/>
  <c r="BU16" i="4" s="1"/>
  <c r="BT15" i="4"/>
  <c r="BR15" i="4"/>
  <c r="W17" i="6" s="1"/>
  <c r="BT14" i="4"/>
  <c r="BR14" i="4"/>
  <c r="BT13" i="4"/>
  <c r="Y15" i="6" s="1"/>
  <c r="BO13" i="4"/>
  <c r="BN91" i="4" s="1"/>
  <c r="BM13" i="4"/>
  <c r="AY13" i="4"/>
  <c r="AX90" i="4" s="1"/>
  <c r="AW13" i="4"/>
  <c r="AI13" i="4"/>
  <c r="AF75" i="4" s="1"/>
  <c r="U13" i="4"/>
  <c r="S13" i="4"/>
  <c r="BT12" i="4"/>
  <c r="BO12" i="4"/>
  <c r="BM12" i="4"/>
  <c r="AY12" i="4"/>
  <c r="AW12" i="4"/>
  <c r="AI12" i="4"/>
  <c r="AG12" i="4"/>
  <c r="S12" i="4"/>
  <c r="Q12" i="4"/>
  <c r="BT11" i="4"/>
  <c r="Y13" i="6" s="1"/>
  <c r="BO11" i="4"/>
  <c r="BM11" i="4"/>
  <c r="AY11" i="4"/>
  <c r="AW11" i="4"/>
  <c r="AI11" i="4"/>
  <c r="Y11" i="4"/>
  <c r="AG11" i="4" s="1"/>
  <c r="U11" i="4"/>
  <c r="S11" i="4"/>
  <c r="I11" i="4"/>
  <c r="Q11" i="4" s="1"/>
  <c r="BR11" i="4" s="1"/>
  <c r="W13" i="6" s="1"/>
  <c r="E11" i="4"/>
  <c r="BT10" i="4"/>
  <c r="BO10" i="4"/>
  <c r="BM10" i="4"/>
  <c r="AY10" i="4"/>
  <c r="AW10" i="4"/>
  <c r="AI10" i="4"/>
  <c r="Y10" i="4"/>
  <c r="U10" i="4"/>
  <c r="S10" i="4"/>
  <c r="I10" i="4"/>
  <c r="E10" i="4"/>
  <c r="E13" i="4" s="1"/>
  <c r="BT9" i="4"/>
  <c r="BS9" i="4"/>
  <c r="X11" i="6" s="1"/>
  <c r="BQ9" i="4"/>
  <c r="V11" i="6" s="1"/>
  <c r="BO9" i="4"/>
  <c r="BN9" i="4"/>
  <c r="BM9" i="4"/>
  <c r="BL9" i="4"/>
  <c r="AY9" i="4"/>
  <c r="AX9" i="4"/>
  <c r="AW9" i="4"/>
  <c r="AV9" i="4"/>
  <c r="AI9" i="4"/>
  <c r="AH9" i="4"/>
  <c r="AG9" i="4"/>
  <c r="AF9" i="4"/>
  <c r="S9" i="4"/>
  <c r="R9" i="4"/>
  <c r="Q9" i="4"/>
  <c r="BR9" i="4" s="1"/>
  <c r="P9" i="4"/>
  <c r="N102" i="3"/>
  <c r="L102" i="3"/>
  <c r="AJ100" i="3"/>
  <c r="AB100" i="3"/>
  <c r="Z100" i="3"/>
  <c r="X100" i="3"/>
  <c r="V100" i="3"/>
  <c r="T100" i="3"/>
  <c r="N100" i="3"/>
  <c r="L100" i="3"/>
  <c r="J100" i="3"/>
  <c r="H100" i="3"/>
  <c r="F100" i="3"/>
  <c r="D100" i="3"/>
  <c r="AJ99" i="3"/>
  <c r="AB99" i="3"/>
  <c r="AB101" i="3" s="1"/>
  <c r="Z99" i="3"/>
  <c r="Z101" i="3" s="1"/>
  <c r="X99" i="3"/>
  <c r="X101" i="3" s="1"/>
  <c r="V99" i="3"/>
  <c r="V101" i="3" s="1"/>
  <c r="T99" i="3"/>
  <c r="T101" i="3" s="1"/>
  <c r="N99" i="3"/>
  <c r="L99" i="3"/>
  <c r="L101" i="3" s="1"/>
  <c r="H99" i="3"/>
  <c r="H101" i="3" s="1"/>
  <c r="F99" i="3"/>
  <c r="F101" i="3" s="1"/>
  <c r="D99" i="3"/>
  <c r="D101" i="3" s="1"/>
  <c r="AL98" i="3"/>
  <c r="AJ98" i="3"/>
  <c r="AJ102" i="3" s="1"/>
  <c r="AD98" i="3"/>
  <c r="AD102" i="3" s="1"/>
  <c r="AB98" i="3"/>
  <c r="AB102" i="3" s="1"/>
  <c r="Z98" i="3"/>
  <c r="X98" i="3"/>
  <c r="V98" i="3"/>
  <c r="V102" i="3" s="1"/>
  <c r="T98" i="3"/>
  <c r="T102" i="3" s="1"/>
  <c r="N98" i="3"/>
  <c r="L98" i="3"/>
  <c r="J98" i="3"/>
  <c r="H98" i="3"/>
  <c r="F98" i="3"/>
  <c r="D98" i="3"/>
  <c r="D102" i="3" s="1"/>
  <c r="AL97" i="3"/>
  <c r="AJ97" i="3"/>
  <c r="AH97" i="3"/>
  <c r="AF97" i="3"/>
  <c r="AD97" i="3"/>
  <c r="AB97" i="3"/>
  <c r="Z97" i="3"/>
  <c r="Z102" i="3" s="1"/>
  <c r="X97" i="3"/>
  <c r="X102" i="3" s="1"/>
  <c r="V97" i="3"/>
  <c r="T97" i="3"/>
  <c r="R97" i="3"/>
  <c r="P97" i="3"/>
  <c r="N97" i="3"/>
  <c r="L97" i="3"/>
  <c r="J97" i="3"/>
  <c r="H97" i="3"/>
  <c r="H102" i="3" s="1"/>
  <c r="F97" i="3"/>
  <c r="D97" i="3"/>
  <c r="BR91" i="3"/>
  <c r="Q92" i="6" s="1"/>
  <c r="BO91" i="3"/>
  <c r="BN91" i="3" s="1"/>
  <c r="BM91" i="3"/>
  <c r="BL91" i="3"/>
  <c r="P92" i="6" s="1"/>
  <c r="AW91" i="3"/>
  <c r="AG91" i="3"/>
  <c r="Q91" i="3"/>
  <c r="BR90" i="3"/>
  <c r="BO90" i="3"/>
  <c r="BN90" i="3"/>
  <c r="BM90" i="3"/>
  <c r="BL90" i="3" s="1"/>
  <c r="P91" i="6" s="1"/>
  <c r="AW90" i="3"/>
  <c r="AM90" i="3"/>
  <c r="AY90" i="3" s="1"/>
  <c r="AI90" i="3"/>
  <c r="AH90" i="3"/>
  <c r="AG90" i="3"/>
  <c r="AE90" i="3"/>
  <c r="BT90" i="3" s="1"/>
  <c r="S91" i="6" s="1"/>
  <c r="S90" i="3"/>
  <c r="Q90" i="3"/>
  <c r="BR89" i="3"/>
  <c r="BO89" i="3"/>
  <c r="BN89" i="3"/>
  <c r="BM89" i="3"/>
  <c r="BL89" i="3" s="1"/>
  <c r="P90" i="6" s="1"/>
  <c r="AW89" i="3"/>
  <c r="AG89" i="3"/>
  <c r="AF89" i="3"/>
  <c r="Q89" i="3"/>
  <c r="BR88" i="3"/>
  <c r="Q89" i="6" s="1"/>
  <c r="BO88" i="3"/>
  <c r="BN88" i="3" s="1"/>
  <c r="BM88" i="3"/>
  <c r="BL88" i="3"/>
  <c r="P89" i="6" s="1"/>
  <c r="AW88" i="3"/>
  <c r="AG88" i="3"/>
  <c r="Q88" i="3"/>
  <c r="BT87" i="3"/>
  <c r="S88" i="6" s="1"/>
  <c r="BR87" i="3"/>
  <c r="BL87" i="3"/>
  <c r="P88" i="6" s="1"/>
  <c r="Q87" i="3"/>
  <c r="BT86" i="3"/>
  <c r="BR86" i="3"/>
  <c r="Q87" i="6" s="1"/>
  <c r="BO86" i="3"/>
  <c r="BN86" i="3" s="1"/>
  <c r="BM86" i="3"/>
  <c r="BL86" i="3"/>
  <c r="P87" i="6" s="1"/>
  <c r="AY86" i="3"/>
  <c r="AW86" i="3"/>
  <c r="AI86" i="3"/>
  <c r="AG86" i="3"/>
  <c r="AF86" i="3"/>
  <c r="S86" i="3"/>
  <c r="Q86" i="3"/>
  <c r="BT85" i="3"/>
  <c r="S86" i="6" s="1"/>
  <c r="BR85" i="3"/>
  <c r="BO85" i="3"/>
  <c r="BM85" i="3"/>
  <c r="BL85" i="3"/>
  <c r="P86" i="6" s="1"/>
  <c r="AY85" i="3"/>
  <c r="AW85" i="3"/>
  <c r="AI85" i="3"/>
  <c r="Q85" i="3"/>
  <c r="BT84" i="3"/>
  <c r="S84" i="6" s="1"/>
  <c r="BR84" i="3"/>
  <c r="BO84" i="3"/>
  <c r="BM84" i="3"/>
  <c r="BL84" i="3"/>
  <c r="P84" i="6" s="1"/>
  <c r="AY84" i="3"/>
  <c r="AW84" i="3"/>
  <c r="AI84" i="3"/>
  <c r="AG84" i="3"/>
  <c r="AF84" i="3" s="1"/>
  <c r="S84" i="3"/>
  <c r="Q84" i="3"/>
  <c r="AY83" i="3"/>
  <c r="AI83" i="3"/>
  <c r="AH83" i="3"/>
  <c r="BT82" i="3"/>
  <c r="S83" i="6" s="1"/>
  <c r="BR82" i="3"/>
  <c r="BO82" i="3"/>
  <c r="BN82" i="3"/>
  <c r="BM82" i="3"/>
  <c r="BL82" i="3" s="1"/>
  <c r="P83" i="6" s="1"/>
  <c r="AY82" i="3"/>
  <c r="AW82" i="3"/>
  <c r="AI82" i="3"/>
  <c r="AH82" i="3"/>
  <c r="AG82" i="3"/>
  <c r="S82" i="3"/>
  <c r="Q82" i="3"/>
  <c r="BT81" i="3"/>
  <c r="BR81" i="3"/>
  <c r="Q82" i="6" s="1"/>
  <c r="BO81" i="3"/>
  <c r="BN81" i="3"/>
  <c r="BM81" i="3"/>
  <c r="AY81" i="3"/>
  <c r="AW81" i="3"/>
  <c r="AI81" i="3"/>
  <c r="AH81" i="3" s="1"/>
  <c r="AG81" i="3"/>
  <c r="S81" i="3"/>
  <c r="Q81" i="3"/>
  <c r="BT80" i="3"/>
  <c r="BR80" i="3"/>
  <c r="Q81" i="6" s="1"/>
  <c r="BO80" i="3"/>
  <c r="BN80" i="3" s="1"/>
  <c r="BM80" i="3"/>
  <c r="BL80" i="3"/>
  <c r="P81" i="6" s="1"/>
  <c r="AY80" i="3"/>
  <c r="AW80" i="3"/>
  <c r="AI80" i="3"/>
  <c r="AG80" i="3"/>
  <c r="AF80" i="3"/>
  <c r="S80" i="3"/>
  <c r="Q80" i="3"/>
  <c r="BT79" i="3"/>
  <c r="S80" i="6" s="1"/>
  <c r="BR79" i="3"/>
  <c r="BO79" i="3"/>
  <c r="BM79" i="3"/>
  <c r="BL79" i="3" s="1"/>
  <c r="P80" i="6" s="1"/>
  <c r="AY79" i="3"/>
  <c r="AW79" i="3"/>
  <c r="AI79" i="3"/>
  <c r="AG79" i="3"/>
  <c r="AF79" i="3"/>
  <c r="S79" i="3"/>
  <c r="Q79" i="3"/>
  <c r="BT78" i="3"/>
  <c r="S79" i="6" s="1"/>
  <c r="BR78" i="3"/>
  <c r="BL78" i="3"/>
  <c r="P79" i="6" s="1"/>
  <c r="Q78" i="3"/>
  <c r="BT77" i="3"/>
  <c r="BR77" i="3"/>
  <c r="Q78" i="6" s="1"/>
  <c r="BO77" i="3"/>
  <c r="BN77" i="3" s="1"/>
  <c r="BM77" i="3"/>
  <c r="AY77" i="3"/>
  <c r="AW77" i="3"/>
  <c r="AI77" i="3"/>
  <c r="AH77" i="3"/>
  <c r="AG77" i="3"/>
  <c r="S77" i="3"/>
  <c r="Q77" i="3"/>
  <c r="BU76" i="3"/>
  <c r="BT76" i="3"/>
  <c r="BR76" i="3"/>
  <c r="Q77" i="6" s="1"/>
  <c r="BO76" i="3"/>
  <c r="BN76" i="3" s="1"/>
  <c r="BM76" i="3"/>
  <c r="BL76" i="3"/>
  <c r="P77" i="6" s="1"/>
  <c r="AY76" i="3"/>
  <c r="AY73" i="3" s="1"/>
  <c r="AW76" i="3"/>
  <c r="AI76" i="3"/>
  <c r="AG76" i="3"/>
  <c r="AF76" i="3"/>
  <c r="S76" i="3"/>
  <c r="Q76" i="3"/>
  <c r="BU75" i="3"/>
  <c r="BT75" i="3"/>
  <c r="S59" i="6" s="1"/>
  <c r="BR75" i="3"/>
  <c r="Q59" i="6" s="1"/>
  <c r="BO75" i="3"/>
  <c r="BM75" i="3"/>
  <c r="BL75" i="3" s="1"/>
  <c r="P59" i="6" s="1"/>
  <c r="AY75" i="3"/>
  <c r="AW75" i="3"/>
  <c r="AI75" i="3"/>
  <c r="AG75" i="3"/>
  <c r="AF75" i="3"/>
  <c r="S75" i="3"/>
  <c r="Q75" i="3"/>
  <c r="BT74" i="3"/>
  <c r="S76" i="6" s="1"/>
  <c r="BR74" i="3"/>
  <c r="BO74" i="3"/>
  <c r="BN74" i="3"/>
  <c r="BM74" i="3"/>
  <c r="BL74" i="3" s="1"/>
  <c r="P76" i="6" s="1"/>
  <c r="AY74" i="3"/>
  <c r="AW74" i="3"/>
  <c r="AW73" i="3" s="1"/>
  <c r="AI74" i="3"/>
  <c r="AH74" i="3"/>
  <c r="AG74" i="3"/>
  <c r="AG73" i="3" s="1"/>
  <c r="AF73" i="3" s="1"/>
  <c r="AF100" i="3" s="1"/>
  <c r="S74" i="3"/>
  <c r="Q74" i="3"/>
  <c r="BR73" i="3"/>
  <c r="Q75" i="6" s="1"/>
  <c r="BO73" i="3"/>
  <c r="BN73" i="3" s="1"/>
  <c r="BM73" i="3"/>
  <c r="BL73" i="3"/>
  <c r="P75" i="6" s="1"/>
  <c r="AM73" i="3"/>
  <c r="AM88" i="3" s="1"/>
  <c r="AE73" i="3"/>
  <c r="E13" i="23" s="1"/>
  <c r="AD73" i="3"/>
  <c r="AD100" i="3" s="1"/>
  <c r="Q73" i="3"/>
  <c r="K73" i="3"/>
  <c r="BR72" i="3"/>
  <c r="BO72" i="3"/>
  <c r="BN72" i="3"/>
  <c r="BM72" i="3"/>
  <c r="BL72" i="3" s="1"/>
  <c r="P74" i="6" s="1"/>
  <c r="AW72" i="3"/>
  <c r="AG72" i="3"/>
  <c r="AF72" i="3"/>
  <c r="Q72" i="3"/>
  <c r="AY71" i="3"/>
  <c r="BT70" i="3"/>
  <c r="S73" i="6" s="1"/>
  <c r="BR70" i="3"/>
  <c r="BL70" i="3"/>
  <c r="P73" i="6" s="1"/>
  <c r="AY70" i="3"/>
  <c r="Q70" i="3"/>
  <c r="BT69" i="3"/>
  <c r="S72" i="6" s="1"/>
  <c r="BR69" i="3"/>
  <c r="BO69" i="3"/>
  <c r="BM69" i="3"/>
  <c r="BL69" i="3" s="1"/>
  <c r="P72" i="6" s="1"/>
  <c r="AY69" i="3"/>
  <c r="AW69" i="3"/>
  <c r="AI69" i="3"/>
  <c r="AG69" i="3"/>
  <c r="AF69" i="3"/>
  <c r="S69" i="3"/>
  <c r="Q69" i="3"/>
  <c r="BT68" i="3"/>
  <c r="S71" i="6" s="1"/>
  <c r="BR68" i="3"/>
  <c r="BO68" i="3"/>
  <c r="BN68" i="3"/>
  <c r="BM68" i="3"/>
  <c r="BL68" i="3" s="1"/>
  <c r="P71" i="6" s="1"/>
  <c r="AY68" i="3"/>
  <c r="AW68" i="3"/>
  <c r="AI68" i="3"/>
  <c r="AH68" i="3"/>
  <c r="AG68" i="3"/>
  <c r="S68" i="3"/>
  <c r="Q68" i="3"/>
  <c r="BT67" i="3"/>
  <c r="S70" i="6" s="1"/>
  <c r="BR67" i="3"/>
  <c r="BO67" i="3"/>
  <c r="BN67" i="3"/>
  <c r="BM67" i="3"/>
  <c r="BL67" i="3" s="1"/>
  <c r="P70" i="6" s="1"/>
  <c r="AY67" i="3"/>
  <c r="AW67" i="3"/>
  <c r="AI67" i="3"/>
  <c r="AH67" i="3"/>
  <c r="AG67" i="3"/>
  <c r="S67" i="3"/>
  <c r="Q67" i="3"/>
  <c r="BT66" i="3"/>
  <c r="BR66" i="3"/>
  <c r="Q69" i="6" s="1"/>
  <c r="BO66" i="3"/>
  <c r="BN66" i="3"/>
  <c r="BM66" i="3"/>
  <c r="AY66" i="3"/>
  <c r="AW66" i="3"/>
  <c r="AI66" i="3"/>
  <c r="AH66" i="3"/>
  <c r="AG66" i="3"/>
  <c r="S66" i="3"/>
  <c r="Q66" i="3"/>
  <c r="BT65" i="3"/>
  <c r="S68" i="6" s="1"/>
  <c r="BR65" i="3"/>
  <c r="Q68" i="6" s="1"/>
  <c r="BO65" i="3"/>
  <c r="BN65" i="3" s="1"/>
  <c r="BM65" i="3"/>
  <c r="AY65" i="3"/>
  <c r="AW65" i="3"/>
  <c r="AI65" i="3"/>
  <c r="AH65" i="3" s="1"/>
  <c r="AG65" i="3"/>
  <c r="S65" i="3"/>
  <c r="Q65" i="3"/>
  <c r="BT64" i="3"/>
  <c r="BR64" i="3"/>
  <c r="Q67" i="6" s="1"/>
  <c r="BO64" i="3"/>
  <c r="BN64" i="3" s="1"/>
  <c r="BM64" i="3"/>
  <c r="BL64" i="3"/>
  <c r="P67" i="6" s="1"/>
  <c r="AY64" i="3"/>
  <c r="AW64" i="3"/>
  <c r="AI64" i="3"/>
  <c r="AG64" i="3"/>
  <c r="AF64" i="3"/>
  <c r="S64" i="3"/>
  <c r="Q64" i="3"/>
  <c r="BT63" i="3"/>
  <c r="S66" i="6" s="1"/>
  <c r="BR63" i="3"/>
  <c r="BO63" i="3"/>
  <c r="BM63" i="3"/>
  <c r="BL63" i="3"/>
  <c r="P66" i="6" s="1"/>
  <c r="AY63" i="3"/>
  <c r="AW63" i="3"/>
  <c r="AI63" i="3"/>
  <c r="AG63" i="3"/>
  <c r="AF63" i="3"/>
  <c r="S63" i="3"/>
  <c r="Q63" i="3"/>
  <c r="BT62" i="3"/>
  <c r="S65" i="6" s="1"/>
  <c r="BR62" i="3"/>
  <c r="BO62" i="3"/>
  <c r="BN62" i="3"/>
  <c r="BM62" i="3"/>
  <c r="BL62" i="3" s="1"/>
  <c r="P65" i="6" s="1"/>
  <c r="AY62" i="3"/>
  <c r="AW62" i="3"/>
  <c r="AI62" i="3"/>
  <c r="AH62" i="3"/>
  <c r="AG62" i="3"/>
  <c r="S62" i="3"/>
  <c r="Q62" i="3"/>
  <c r="BT61" i="3"/>
  <c r="S64" i="6" s="1"/>
  <c r="BR61" i="3"/>
  <c r="BO61" i="3"/>
  <c r="BN61" i="3"/>
  <c r="BM61" i="3"/>
  <c r="BL61" i="3" s="1"/>
  <c r="P64" i="6" s="1"/>
  <c r="AY61" i="3"/>
  <c r="AW61" i="3"/>
  <c r="AI61" i="3"/>
  <c r="AH61" i="3"/>
  <c r="AG61" i="3"/>
  <c r="S61" i="3"/>
  <c r="Q61" i="3"/>
  <c r="BT60" i="3"/>
  <c r="BR60" i="3"/>
  <c r="Q63" i="6" s="1"/>
  <c r="BO60" i="3"/>
  <c r="BN60" i="3" s="1"/>
  <c r="BM60" i="3"/>
  <c r="AY60" i="3"/>
  <c r="AW60" i="3"/>
  <c r="AI60" i="3"/>
  <c r="AH60" i="3"/>
  <c r="AG60" i="3"/>
  <c r="S60" i="3"/>
  <c r="Q60" i="3"/>
  <c r="BT59" i="3"/>
  <c r="BR59" i="3"/>
  <c r="Q62" i="6" s="1"/>
  <c r="BO59" i="3"/>
  <c r="BN59" i="3" s="1"/>
  <c r="BM59" i="3"/>
  <c r="BL59" i="3"/>
  <c r="P62" i="6" s="1"/>
  <c r="AY59" i="3"/>
  <c r="AW59" i="3"/>
  <c r="AI59" i="3"/>
  <c r="AG59" i="3"/>
  <c r="AF59" i="3"/>
  <c r="S59" i="3"/>
  <c r="Q59" i="3"/>
  <c r="BT58" i="3"/>
  <c r="BR58" i="3"/>
  <c r="Q61" i="6" s="1"/>
  <c r="BN58" i="3"/>
  <c r="Q58" i="3"/>
  <c r="BT57" i="3"/>
  <c r="S60" i="6" s="1"/>
  <c r="BR57" i="3"/>
  <c r="Q60" i="6" s="1"/>
  <c r="BO57" i="3"/>
  <c r="BM57" i="3"/>
  <c r="BL57" i="3"/>
  <c r="P60" i="6" s="1"/>
  <c r="AY57" i="3"/>
  <c r="AW57" i="3"/>
  <c r="AI57" i="3"/>
  <c r="AG57" i="3"/>
  <c r="AF57" i="3"/>
  <c r="S57" i="3"/>
  <c r="Q57" i="3"/>
  <c r="BT56" i="3"/>
  <c r="S58" i="6" s="1"/>
  <c r="BR56" i="3"/>
  <c r="BO56" i="3"/>
  <c r="BN56" i="3"/>
  <c r="BM56" i="3"/>
  <c r="BL56" i="3" s="1"/>
  <c r="P58" i="6" s="1"/>
  <c r="AY56" i="3"/>
  <c r="AW56" i="3"/>
  <c r="AI56" i="3"/>
  <c r="AH56" i="3"/>
  <c r="AG56" i="3"/>
  <c r="S56" i="3"/>
  <c r="Q56" i="3"/>
  <c r="BT55" i="3"/>
  <c r="BR55" i="3"/>
  <c r="Q57" i="6" s="1"/>
  <c r="BO55" i="3"/>
  <c r="BN55" i="3" s="1"/>
  <c r="BM55" i="3"/>
  <c r="AY55" i="3"/>
  <c r="AW55" i="3"/>
  <c r="AI55" i="3"/>
  <c r="AH55" i="3" s="1"/>
  <c r="AG55" i="3"/>
  <c r="S55" i="3"/>
  <c r="Q55" i="3"/>
  <c r="BT54" i="3"/>
  <c r="BR54" i="3"/>
  <c r="Q56" i="6" s="1"/>
  <c r="BO54" i="3"/>
  <c r="BN54" i="3" s="1"/>
  <c r="BM54" i="3"/>
  <c r="BL54" i="3"/>
  <c r="P56" i="6" s="1"/>
  <c r="AY54" i="3"/>
  <c r="AW54" i="3"/>
  <c r="AI54" i="3"/>
  <c r="AG54" i="3"/>
  <c r="AF54" i="3"/>
  <c r="S54" i="3"/>
  <c r="Q54" i="3"/>
  <c r="BT53" i="3"/>
  <c r="S55" i="6" s="1"/>
  <c r="BR53" i="3"/>
  <c r="BO53" i="3"/>
  <c r="BM53" i="3"/>
  <c r="BL53" i="3"/>
  <c r="P55" i="6" s="1"/>
  <c r="AY53" i="3"/>
  <c r="AW53" i="3"/>
  <c r="AI53" i="3"/>
  <c r="AG53" i="3"/>
  <c r="AF53" i="3"/>
  <c r="S53" i="3"/>
  <c r="Q53" i="3"/>
  <c r="BT52" i="3"/>
  <c r="S54" i="6" s="1"/>
  <c r="BR52" i="3"/>
  <c r="BO52" i="3"/>
  <c r="BN52" i="3"/>
  <c r="BM52" i="3"/>
  <c r="BL52" i="3" s="1"/>
  <c r="P54" i="6" s="1"/>
  <c r="AY52" i="3"/>
  <c r="AW52" i="3"/>
  <c r="AI52" i="3"/>
  <c r="AH52" i="3"/>
  <c r="AG52" i="3"/>
  <c r="S52" i="3"/>
  <c r="Q52" i="3"/>
  <c r="BT51" i="3"/>
  <c r="BR51" i="3"/>
  <c r="Q53" i="6" s="1"/>
  <c r="BO51" i="3"/>
  <c r="BN51" i="3" s="1"/>
  <c r="BM51" i="3"/>
  <c r="AY51" i="3"/>
  <c r="AW51" i="3"/>
  <c r="AI51" i="3"/>
  <c r="AH51" i="3"/>
  <c r="AG51" i="3"/>
  <c r="S51" i="3"/>
  <c r="Q51" i="3"/>
  <c r="BU50" i="3"/>
  <c r="BT50" i="3"/>
  <c r="BR50" i="3"/>
  <c r="Q52" i="6" s="1"/>
  <c r="BO50" i="3"/>
  <c r="BN50" i="3" s="1"/>
  <c r="BM50" i="3"/>
  <c r="BL50" i="3"/>
  <c r="P52" i="6" s="1"/>
  <c r="AY50" i="3"/>
  <c r="AW50" i="3"/>
  <c r="AI50" i="3"/>
  <c r="AG50" i="3"/>
  <c r="AF50" i="3"/>
  <c r="S50" i="3"/>
  <c r="Q50" i="3"/>
  <c r="BT49" i="3"/>
  <c r="S51" i="6" s="1"/>
  <c r="BR49" i="3"/>
  <c r="BO49" i="3"/>
  <c r="BM49" i="3"/>
  <c r="BL49" i="3"/>
  <c r="P51" i="6" s="1"/>
  <c r="AY49" i="3"/>
  <c r="AW49" i="3"/>
  <c r="AI49" i="3"/>
  <c r="AG49" i="3"/>
  <c r="AF49" i="3" s="1"/>
  <c r="S49" i="3"/>
  <c r="Q49" i="3"/>
  <c r="BT48" i="3"/>
  <c r="S50" i="6" s="1"/>
  <c r="BR48" i="3"/>
  <c r="BO48" i="3"/>
  <c r="BN48" i="3"/>
  <c r="BM48" i="3"/>
  <c r="BL48" i="3" s="1"/>
  <c r="P50" i="6" s="1"/>
  <c r="AY48" i="3"/>
  <c r="AW48" i="3"/>
  <c r="AI48" i="3"/>
  <c r="AH48" i="3"/>
  <c r="AG48" i="3"/>
  <c r="S48" i="3"/>
  <c r="Q48" i="3"/>
  <c r="BT47" i="3"/>
  <c r="BR47" i="3"/>
  <c r="Q49" i="6" s="1"/>
  <c r="BO47" i="3"/>
  <c r="BN47" i="3"/>
  <c r="BM47" i="3"/>
  <c r="BL47" i="3"/>
  <c r="P49" i="6" s="1"/>
  <c r="AY47" i="3"/>
  <c r="AW47" i="3"/>
  <c r="AI47" i="3"/>
  <c r="AH47" i="3"/>
  <c r="AG47" i="3"/>
  <c r="AF47" i="3"/>
  <c r="S47" i="3"/>
  <c r="Q47" i="3"/>
  <c r="BT46" i="3"/>
  <c r="BR46" i="3"/>
  <c r="Q48" i="6" s="1"/>
  <c r="BO46" i="3"/>
  <c r="BN46" i="3" s="1"/>
  <c r="BM46" i="3"/>
  <c r="BL46" i="3"/>
  <c r="P48" i="6" s="1"/>
  <c r="AY46" i="3"/>
  <c r="AW46" i="3"/>
  <c r="AI46" i="3"/>
  <c r="AI44" i="3" s="1"/>
  <c r="AG46" i="3"/>
  <c r="AF46" i="3"/>
  <c r="S46" i="3"/>
  <c r="Q46" i="3"/>
  <c r="BU45" i="3"/>
  <c r="BT45" i="3"/>
  <c r="S47" i="6" s="1"/>
  <c r="BR45" i="3"/>
  <c r="Q47" i="6" s="1"/>
  <c r="BO45" i="3"/>
  <c r="BN45" i="3"/>
  <c r="BM45" i="3"/>
  <c r="BL45" i="3"/>
  <c r="P47" i="6" s="1"/>
  <c r="AY45" i="3"/>
  <c r="AW45" i="3"/>
  <c r="AI45" i="3"/>
  <c r="AH45" i="3"/>
  <c r="AG45" i="3"/>
  <c r="AF45" i="3"/>
  <c r="S45" i="3"/>
  <c r="Q45" i="3"/>
  <c r="BR44" i="3"/>
  <c r="Q46" i="6" s="1"/>
  <c r="BO44" i="3"/>
  <c r="BN44" i="3" s="1"/>
  <c r="BM44" i="3"/>
  <c r="BL44" i="3"/>
  <c r="P46" i="6" s="1"/>
  <c r="AY44" i="3"/>
  <c r="AW44" i="3"/>
  <c r="AM44" i="3"/>
  <c r="E12" i="24" s="1"/>
  <c r="AL44" i="3"/>
  <c r="AL99" i="3" s="1"/>
  <c r="AE44" i="3"/>
  <c r="E12" i="23" s="1"/>
  <c r="AD44" i="3"/>
  <c r="AD99" i="3" s="1"/>
  <c r="K44" i="3"/>
  <c r="BT44" i="3" s="1"/>
  <c r="BR43" i="3"/>
  <c r="BO43" i="3"/>
  <c r="BN43" i="3"/>
  <c r="BM43" i="3"/>
  <c r="BL43" i="3" s="1"/>
  <c r="P45" i="6" s="1"/>
  <c r="AY43" i="3"/>
  <c r="AW43" i="3"/>
  <c r="AM43" i="3"/>
  <c r="AL43" i="3" s="1"/>
  <c r="AG43" i="3"/>
  <c r="AF43" i="3" s="1"/>
  <c r="AE43" i="3"/>
  <c r="AE72" i="3" s="1"/>
  <c r="AD72" i="3" s="1"/>
  <c r="Q43" i="3"/>
  <c r="BT42" i="3"/>
  <c r="BR42" i="3"/>
  <c r="BO42" i="3"/>
  <c r="BN42" i="3" s="1"/>
  <c r="BM42" i="3"/>
  <c r="BL42" i="3" s="1"/>
  <c r="P44" i="6" s="1"/>
  <c r="AY42" i="3"/>
  <c r="AW42" i="3"/>
  <c r="AI42" i="3"/>
  <c r="AG42" i="3"/>
  <c r="AF42" i="3" s="1"/>
  <c r="S42" i="3"/>
  <c r="Q42" i="3"/>
  <c r="BT41" i="3"/>
  <c r="S43" i="6" s="1"/>
  <c r="BR41" i="3"/>
  <c r="BO41" i="3"/>
  <c r="BN41" i="3"/>
  <c r="BM41" i="3"/>
  <c r="BL41" i="3" s="1"/>
  <c r="P43" i="6" s="1"/>
  <c r="AY41" i="3"/>
  <c r="AW41" i="3"/>
  <c r="AI41" i="3"/>
  <c r="AH41" i="3"/>
  <c r="AG41" i="3"/>
  <c r="AF41" i="3" s="1"/>
  <c r="S41" i="3"/>
  <c r="Q41" i="3"/>
  <c r="BT40" i="3"/>
  <c r="S42" i="6" s="1"/>
  <c r="BR40" i="3"/>
  <c r="BO40" i="3"/>
  <c r="BN40" i="3"/>
  <c r="BM40" i="3"/>
  <c r="BL40" i="3" s="1"/>
  <c r="P42" i="6" s="1"/>
  <c r="AY40" i="3"/>
  <c r="AW40" i="3"/>
  <c r="AI40" i="3"/>
  <c r="AH40" i="3"/>
  <c r="AG40" i="3"/>
  <c r="S40" i="3"/>
  <c r="Q40" i="3"/>
  <c r="BT39" i="3"/>
  <c r="BR39" i="3"/>
  <c r="Q41" i="6" s="1"/>
  <c r="BO39" i="3"/>
  <c r="BN39" i="3" s="1"/>
  <c r="BM39" i="3"/>
  <c r="BL39" i="3"/>
  <c r="P41" i="6" s="1"/>
  <c r="AY39" i="3"/>
  <c r="AW39" i="3"/>
  <c r="AI39" i="3"/>
  <c r="AH39" i="3"/>
  <c r="AG39" i="3"/>
  <c r="AF39" i="3"/>
  <c r="S39" i="3"/>
  <c r="Q39" i="3"/>
  <c r="BT38" i="3"/>
  <c r="BR38" i="3"/>
  <c r="BO38" i="3"/>
  <c r="BN38" i="3" s="1"/>
  <c r="BM38" i="3"/>
  <c r="BL38" i="3" s="1"/>
  <c r="P40" i="6" s="1"/>
  <c r="AY38" i="3"/>
  <c r="AW38" i="3"/>
  <c r="AI38" i="3"/>
  <c r="AG38" i="3"/>
  <c r="AF38" i="3"/>
  <c r="S38" i="3"/>
  <c r="Q38" i="3"/>
  <c r="BU37" i="3"/>
  <c r="BT37" i="3"/>
  <c r="S39" i="6" s="1"/>
  <c r="BR37" i="3"/>
  <c r="Q39" i="6" s="1"/>
  <c r="BO37" i="3"/>
  <c r="BN37" i="3"/>
  <c r="BM37" i="3"/>
  <c r="BL37" i="3"/>
  <c r="P39" i="6" s="1"/>
  <c r="AY37" i="3"/>
  <c r="AW37" i="3"/>
  <c r="AI37" i="3"/>
  <c r="AH37" i="3"/>
  <c r="AG37" i="3"/>
  <c r="AF37" i="3"/>
  <c r="S37" i="3"/>
  <c r="Q37" i="3"/>
  <c r="BT36" i="3"/>
  <c r="S38" i="6" s="1"/>
  <c r="BR36" i="3"/>
  <c r="BO36" i="3"/>
  <c r="BN36" i="3" s="1"/>
  <c r="BM36" i="3"/>
  <c r="BL36" i="3" s="1"/>
  <c r="P38" i="6" s="1"/>
  <c r="AY36" i="3"/>
  <c r="AW36" i="3"/>
  <c r="AI36" i="3"/>
  <c r="AH36" i="3" s="1"/>
  <c r="AG36" i="3"/>
  <c r="S36" i="3"/>
  <c r="Q36" i="3"/>
  <c r="BT35" i="3"/>
  <c r="BR35" i="3"/>
  <c r="Q37" i="6" s="1"/>
  <c r="BO35" i="3"/>
  <c r="BN35" i="3" s="1"/>
  <c r="BM35" i="3"/>
  <c r="BL35" i="3"/>
  <c r="P37" i="6" s="1"/>
  <c r="AY35" i="3"/>
  <c r="AW35" i="3"/>
  <c r="AI35" i="3"/>
  <c r="AH35" i="3" s="1"/>
  <c r="AG35" i="3"/>
  <c r="AF35" i="3"/>
  <c r="S35" i="3"/>
  <c r="Q35" i="3"/>
  <c r="BU34" i="3"/>
  <c r="BT34" i="3"/>
  <c r="BR34" i="3"/>
  <c r="Q36" i="6" s="1"/>
  <c r="BO34" i="3"/>
  <c r="BN34" i="3" s="1"/>
  <c r="BM34" i="3"/>
  <c r="BL34" i="3" s="1"/>
  <c r="P36" i="6" s="1"/>
  <c r="AY34" i="3"/>
  <c r="AW34" i="3"/>
  <c r="AV34" i="3"/>
  <c r="AI34" i="3"/>
  <c r="AG34" i="3"/>
  <c r="AF34" i="3" s="1"/>
  <c r="S34" i="3"/>
  <c r="Q34" i="3"/>
  <c r="BT33" i="3"/>
  <c r="S35" i="6" s="1"/>
  <c r="BR33" i="3"/>
  <c r="Q35" i="6" s="1"/>
  <c r="BO33" i="3"/>
  <c r="BN33" i="3"/>
  <c r="BM33" i="3"/>
  <c r="BL33" i="3"/>
  <c r="P35" i="6" s="1"/>
  <c r="AY33" i="3"/>
  <c r="AW33" i="3"/>
  <c r="AI33" i="3"/>
  <c r="AH33" i="3"/>
  <c r="AG33" i="3"/>
  <c r="AF33" i="3" s="1"/>
  <c r="S33" i="3"/>
  <c r="Q33" i="3"/>
  <c r="BT32" i="3"/>
  <c r="BR32" i="3"/>
  <c r="BO32" i="3"/>
  <c r="BN32" i="3"/>
  <c r="BM32" i="3"/>
  <c r="BL32" i="3" s="1"/>
  <c r="P34" i="6" s="1"/>
  <c r="AY32" i="3"/>
  <c r="AW32" i="3"/>
  <c r="AI32" i="3"/>
  <c r="AH32" i="3"/>
  <c r="AG32" i="3"/>
  <c r="S32" i="3"/>
  <c r="Q32" i="3"/>
  <c r="BU31" i="3"/>
  <c r="BT31" i="3"/>
  <c r="BR31" i="3"/>
  <c r="Q33" i="6" s="1"/>
  <c r="BO31" i="3"/>
  <c r="BN31" i="3" s="1"/>
  <c r="BM31" i="3"/>
  <c r="BL31" i="3"/>
  <c r="P33" i="6" s="1"/>
  <c r="AY31" i="3"/>
  <c r="AW31" i="3"/>
  <c r="AI31" i="3"/>
  <c r="AH31" i="3" s="1"/>
  <c r="AG31" i="3"/>
  <c r="AF31" i="3"/>
  <c r="S31" i="3"/>
  <c r="Q31" i="3"/>
  <c r="BT30" i="3"/>
  <c r="BR30" i="3"/>
  <c r="BO30" i="3"/>
  <c r="BN30" i="3" s="1"/>
  <c r="BM30" i="3"/>
  <c r="BL30" i="3"/>
  <c r="P32" i="6" s="1"/>
  <c r="AY30" i="3"/>
  <c r="AW30" i="3"/>
  <c r="AI30" i="3"/>
  <c r="AG30" i="3"/>
  <c r="AF30" i="3" s="1"/>
  <c r="S30" i="3"/>
  <c r="Q30" i="3"/>
  <c r="BT29" i="3"/>
  <c r="S31" i="6" s="1"/>
  <c r="BR29" i="3"/>
  <c r="BO29" i="3"/>
  <c r="BN29" i="3"/>
  <c r="BM29" i="3"/>
  <c r="BL29" i="3" s="1"/>
  <c r="P31" i="6" s="1"/>
  <c r="AY29" i="3"/>
  <c r="AW29" i="3"/>
  <c r="AI29" i="3"/>
  <c r="AH29" i="3"/>
  <c r="AG29" i="3"/>
  <c r="AF29" i="3" s="1"/>
  <c r="S29" i="3"/>
  <c r="Q29" i="3"/>
  <c r="BT28" i="3"/>
  <c r="S30" i="6" s="1"/>
  <c r="BR28" i="3"/>
  <c r="BO28" i="3"/>
  <c r="BN28" i="3" s="1"/>
  <c r="BM28" i="3"/>
  <c r="BL28" i="3" s="1"/>
  <c r="P30" i="6" s="1"/>
  <c r="AY28" i="3"/>
  <c r="AW28" i="3"/>
  <c r="AI28" i="3"/>
  <c r="AH28" i="3" s="1"/>
  <c r="AG28" i="3"/>
  <c r="S28" i="3"/>
  <c r="Q28" i="3"/>
  <c r="BU27" i="3"/>
  <c r="BT27" i="3"/>
  <c r="S29" i="6" s="1"/>
  <c r="BR27" i="3"/>
  <c r="Q29" i="6" s="1"/>
  <c r="BO27" i="3"/>
  <c r="BN27" i="3"/>
  <c r="BM27" i="3"/>
  <c r="BL27" i="3"/>
  <c r="P29" i="6" s="1"/>
  <c r="AY27" i="3"/>
  <c r="AW27" i="3"/>
  <c r="AI27" i="3"/>
  <c r="AH27" i="3"/>
  <c r="AG27" i="3"/>
  <c r="AF27" i="3"/>
  <c r="S27" i="3"/>
  <c r="Q27" i="3"/>
  <c r="BT26" i="3"/>
  <c r="BR26" i="3"/>
  <c r="BO26" i="3"/>
  <c r="BN26" i="3" s="1"/>
  <c r="BM26" i="3"/>
  <c r="BL26" i="3"/>
  <c r="P28" i="6" s="1"/>
  <c r="AY26" i="3"/>
  <c r="AW26" i="3"/>
  <c r="AI26" i="3"/>
  <c r="AG26" i="3"/>
  <c r="AF26" i="3"/>
  <c r="S26" i="3"/>
  <c r="Q26" i="3"/>
  <c r="BU25" i="3"/>
  <c r="BT25" i="3"/>
  <c r="S27" i="6" s="1"/>
  <c r="BR25" i="3"/>
  <c r="Q27" i="6" s="1"/>
  <c r="BQ25" i="3"/>
  <c r="BO25" i="3"/>
  <c r="BN25" i="3"/>
  <c r="BM25" i="3"/>
  <c r="BL25" i="3"/>
  <c r="P27" i="6" s="1"/>
  <c r="AY25" i="3"/>
  <c r="AW25" i="3"/>
  <c r="AI25" i="3"/>
  <c r="AH25" i="3"/>
  <c r="AG25" i="3"/>
  <c r="AF25" i="3"/>
  <c r="S25" i="3"/>
  <c r="Q25" i="3"/>
  <c r="BT24" i="3"/>
  <c r="S26" i="6" s="1"/>
  <c r="BR24" i="3"/>
  <c r="BO24" i="3"/>
  <c r="BN24" i="3" s="1"/>
  <c r="BM24" i="3"/>
  <c r="BL24" i="3" s="1"/>
  <c r="P26" i="6" s="1"/>
  <c r="AY24" i="3"/>
  <c r="AX24" i="3"/>
  <c r="AW24" i="3"/>
  <c r="AI24" i="3"/>
  <c r="AH24" i="3" s="1"/>
  <c r="AG24" i="3"/>
  <c r="S24" i="3"/>
  <c r="Q24" i="3"/>
  <c r="BU23" i="3"/>
  <c r="BT23" i="3"/>
  <c r="S25" i="6" s="1"/>
  <c r="BR23" i="3"/>
  <c r="Q25" i="6" s="1"/>
  <c r="BO23" i="3"/>
  <c r="BN23" i="3"/>
  <c r="BM23" i="3"/>
  <c r="BL23" i="3"/>
  <c r="P25" i="6" s="1"/>
  <c r="AY23" i="3"/>
  <c r="AW23" i="3"/>
  <c r="AV23" i="3"/>
  <c r="AI23" i="3"/>
  <c r="AH23" i="3"/>
  <c r="AG23" i="3"/>
  <c r="AF23" i="3"/>
  <c r="S23" i="3"/>
  <c r="Q23" i="3"/>
  <c r="BT22" i="3"/>
  <c r="BR22" i="3"/>
  <c r="Q24" i="6" s="1"/>
  <c r="BO22" i="3"/>
  <c r="BN22" i="3" s="1"/>
  <c r="BM22" i="3"/>
  <c r="BL22" i="3" s="1"/>
  <c r="P24" i="6" s="1"/>
  <c r="AY22" i="3"/>
  <c r="AW22" i="3"/>
  <c r="AI22" i="3"/>
  <c r="AG22" i="3"/>
  <c r="AF22" i="3" s="1"/>
  <c r="S22" i="3"/>
  <c r="Q22" i="3"/>
  <c r="BT21" i="3"/>
  <c r="S23" i="6" s="1"/>
  <c r="BR21" i="3"/>
  <c r="BO21" i="3"/>
  <c r="BN21" i="3"/>
  <c r="BM21" i="3"/>
  <c r="AY21" i="3"/>
  <c r="AW21" i="3"/>
  <c r="AI21" i="3"/>
  <c r="AH21" i="3"/>
  <c r="AG21" i="3"/>
  <c r="S21" i="3"/>
  <c r="Q21" i="3"/>
  <c r="BT20" i="3"/>
  <c r="S22" i="6" s="1"/>
  <c r="BR20" i="3"/>
  <c r="BO20" i="3"/>
  <c r="BN20" i="3"/>
  <c r="BN19" i="3" s="1"/>
  <c r="BM20" i="3"/>
  <c r="BL20" i="3" s="1"/>
  <c r="P22" i="6" s="1"/>
  <c r="AY20" i="3"/>
  <c r="AW20" i="3"/>
  <c r="AI20" i="3"/>
  <c r="AH20" i="3"/>
  <c r="AG20" i="3"/>
  <c r="S20" i="3"/>
  <c r="Q20" i="3"/>
  <c r="BR19" i="3"/>
  <c r="BO19" i="3"/>
  <c r="BL19" i="3"/>
  <c r="P21" i="6" s="1"/>
  <c r="AY19" i="3"/>
  <c r="AI19" i="3"/>
  <c r="Q19" i="3"/>
  <c r="K19" i="3"/>
  <c r="E10" i="20" s="1"/>
  <c r="E14" i="20" s="1"/>
  <c r="BT17" i="3"/>
  <c r="BR17" i="3"/>
  <c r="BT14" i="3"/>
  <c r="BR14" i="3"/>
  <c r="BT13" i="3"/>
  <c r="BQ57" i="3" s="1"/>
  <c r="BO13" i="3"/>
  <c r="BL58" i="3" s="1"/>
  <c r="P61" i="6" s="1"/>
  <c r="BM13" i="3"/>
  <c r="AY13" i="3"/>
  <c r="AX36" i="3" s="1"/>
  <c r="AW13" i="3"/>
  <c r="AI13" i="3"/>
  <c r="AF91" i="3" s="1"/>
  <c r="Q13" i="3"/>
  <c r="I13" i="3"/>
  <c r="BU12" i="3"/>
  <c r="BT12" i="3"/>
  <c r="S14" i="6" s="1"/>
  <c r="BR12" i="3"/>
  <c r="Q14" i="6" s="1"/>
  <c r="BO12" i="3"/>
  <c r="BM12" i="3"/>
  <c r="AY12" i="3"/>
  <c r="AW12" i="3"/>
  <c r="AI12" i="3"/>
  <c r="AG12" i="3"/>
  <c r="S12" i="3"/>
  <c r="Q12" i="3"/>
  <c r="BT11" i="3"/>
  <c r="BO11" i="3"/>
  <c r="BM11" i="3"/>
  <c r="AY11" i="3"/>
  <c r="AW11" i="3"/>
  <c r="AI11" i="3"/>
  <c r="AG11" i="3"/>
  <c r="Y11" i="3"/>
  <c r="U11" i="3"/>
  <c r="BR11" i="3" s="1"/>
  <c r="Q13" i="6" s="1"/>
  <c r="S11" i="3"/>
  <c r="Q11" i="3"/>
  <c r="BT10" i="3"/>
  <c r="S12" i="6" s="1"/>
  <c r="BO10" i="3"/>
  <c r="BM10" i="3"/>
  <c r="AY10" i="3"/>
  <c r="AW10" i="3"/>
  <c r="AI10" i="3"/>
  <c r="Y10" i="3"/>
  <c r="AG10" i="3" s="1"/>
  <c r="U10" i="3"/>
  <c r="U13" i="3" s="1"/>
  <c r="S10" i="3"/>
  <c r="Q10" i="3"/>
  <c r="BU9" i="3"/>
  <c r="BT9" i="3"/>
  <c r="S11" i="6" s="1"/>
  <c r="BR9" i="3"/>
  <c r="Q11" i="6" s="1"/>
  <c r="E7" i="17" s="1"/>
  <c r="BO9" i="3"/>
  <c r="BM9" i="3"/>
  <c r="AY9" i="3"/>
  <c r="AW9" i="3"/>
  <c r="AI9" i="3"/>
  <c r="AG9" i="3"/>
  <c r="S9" i="3"/>
  <c r="Q9" i="3"/>
  <c r="AL102" i="2"/>
  <c r="N101" i="2"/>
  <c r="AR100" i="2"/>
  <c r="AP100" i="2"/>
  <c r="AN100" i="2"/>
  <c r="AL100" i="2"/>
  <c r="AD100" i="2"/>
  <c r="AD101" i="2" s="1"/>
  <c r="AB100" i="2"/>
  <c r="Z100" i="2"/>
  <c r="X100" i="2"/>
  <c r="V100" i="2"/>
  <c r="V102" i="2" s="1"/>
  <c r="P100" i="2"/>
  <c r="N100" i="2"/>
  <c r="L100" i="2"/>
  <c r="AR99" i="2"/>
  <c r="AR101" i="2" s="1"/>
  <c r="AP99" i="2"/>
  <c r="AP101" i="2" s="1"/>
  <c r="AL99" i="2"/>
  <c r="AL101" i="2" s="1"/>
  <c r="AD99" i="2"/>
  <c r="AB99" i="2"/>
  <c r="AB101" i="2" s="1"/>
  <c r="Z99" i="2"/>
  <c r="Z101" i="2" s="1"/>
  <c r="X99" i="2"/>
  <c r="X101" i="2" s="1"/>
  <c r="V99" i="2"/>
  <c r="V101" i="2" s="1"/>
  <c r="P99" i="2"/>
  <c r="P101" i="2" s="1"/>
  <c r="N99" i="2"/>
  <c r="H99" i="2"/>
  <c r="F99" i="2"/>
  <c r="AR98" i="2"/>
  <c r="AP98" i="2"/>
  <c r="AN98" i="2"/>
  <c r="AL98" i="2"/>
  <c r="AD98" i="2"/>
  <c r="AB98" i="2"/>
  <c r="Z98" i="2"/>
  <c r="X98" i="2"/>
  <c r="V98" i="2"/>
  <c r="N98" i="2"/>
  <c r="J98" i="2"/>
  <c r="F98" i="2"/>
  <c r="AR97" i="2"/>
  <c r="AR102" i="2" s="1"/>
  <c r="AP97" i="2"/>
  <c r="AP102" i="2" s="1"/>
  <c r="AN97" i="2"/>
  <c r="AL97" i="2"/>
  <c r="AJ97" i="2"/>
  <c r="AH97" i="2"/>
  <c r="AF97" i="2"/>
  <c r="AD97" i="2"/>
  <c r="AD102" i="2" s="1"/>
  <c r="AB97" i="2"/>
  <c r="AB102" i="2" s="1"/>
  <c r="Z97" i="2"/>
  <c r="Z102" i="2" s="1"/>
  <c r="X97" i="2"/>
  <c r="X102" i="2" s="1"/>
  <c r="V97" i="2"/>
  <c r="T97" i="2"/>
  <c r="R97" i="2"/>
  <c r="P97" i="2"/>
  <c r="N97" i="2"/>
  <c r="N102" i="2" s="1"/>
  <c r="L97" i="2"/>
  <c r="J97" i="2"/>
  <c r="H97" i="2"/>
  <c r="F97" i="2"/>
  <c r="BQ91" i="2"/>
  <c r="BO91" i="2"/>
  <c r="BN91" i="2" s="1"/>
  <c r="AY91" i="2"/>
  <c r="AI91" i="2"/>
  <c r="U91" i="2"/>
  <c r="S91" i="2"/>
  <c r="R91" i="2" s="1"/>
  <c r="BQ90" i="2"/>
  <c r="BP90" i="2" s="1"/>
  <c r="BO90" i="2"/>
  <c r="AY90" i="2"/>
  <c r="AO90" i="2"/>
  <c r="BZ90" i="2" s="1"/>
  <c r="AI90" i="2"/>
  <c r="AG90" i="2"/>
  <c r="AK90" i="2" s="1"/>
  <c r="AJ90" i="2" s="1"/>
  <c r="U90" i="2"/>
  <c r="S90" i="2"/>
  <c r="BQ89" i="2"/>
  <c r="BP89" i="2"/>
  <c r="BO89" i="2"/>
  <c r="AY89" i="2"/>
  <c r="AI89" i="2"/>
  <c r="U89" i="2"/>
  <c r="T89" i="2"/>
  <c r="S89" i="2"/>
  <c r="BT89" i="2" s="1"/>
  <c r="K90" i="6" s="1"/>
  <c r="BQ88" i="2"/>
  <c r="BO88" i="2"/>
  <c r="AY88" i="2"/>
  <c r="AX88" i="2"/>
  <c r="AI88" i="2"/>
  <c r="AH88" i="2"/>
  <c r="Q88" i="2"/>
  <c r="P88" i="2"/>
  <c r="O88" i="2"/>
  <c r="N88" i="2"/>
  <c r="BZ87" i="2"/>
  <c r="BV87" i="2"/>
  <c r="BT87" i="2"/>
  <c r="BQ87" i="2"/>
  <c r="BN87" i="2"/>
  <c r="BA87" i="2"/>
  <c r="AK87" i="2"/>
  <c r="AH87" i="2"/>
  <c r="G87" i="2"/>
  <c r="BZ86" i="2"/>
  <c r="BQ86" i="2"/>
  <c r="BO86" i="2"/>
  <c r="BA86" i="2"/>
  <c r="AY86" i="2"/>
  <c r="AX86" i="2" s="1"/>
  <c r="AK86" i="2"/>
  <c r="AI86" i="2"/>
  <c r="U86" i="2"/>
  <c r="S86" i="2"/>
  <c r="R86" i="2" s="1"/>
  <c r="G86" i="2"/>
  <c r="BZ85" i="2"/>
  <c r="BQ85" i="2"/>
  <c r="BO85" i="2"/>
  <c r="BA85" i="2"/>
  <c r="AY85" i="2"/>
  <c r="AK85" i="2"/>
  <c r="AI85" i="2"/>
  <c r="U85" i="2"/>
  <c r="BV85" i="2" s="1"/>
  <c r="M86" i="6" s="1"/>
  <c r="S85" i="2"/>
  <c r="BT85" i="2" s="1"/>
  <c r="K86" i="6" s="1"/>
  <c r="G85" i="2"/>
  <c r="BZ84" i="2"/>
  <c r="BQ84" i="2"/>
  <c r="BO84" i="2"/>
  <c r="BA84" i="2"/>
  <c r="AZ84" i="2" s="1"/>
  <c r="AY84" i="2"/>
  <c r="AK84" i="2"/>
  <c r="AI84" i="2"/>
  <c r="U84" i="2"/>
  <c r="T84" i="2" s="1"/>
  <c r="G84" i="2"/>
  <c r="S84" i="2" s="1"/>
  <c r="BZ82" i="2"/>
  <c r="BW82" i="2"/>
  <c r="BQ82" i="2"/>
  <c r="BP82" i="2"/>
  <c r="BO82" i="2"/>
  <c r="BA82" i="2"/>
  <c r="AZ82" i="2"/>
  <c r="AY82" i="2"/>
  <c r="AK82" i="2"/>
  <c r="AJ82" i="2"/>
  <c r="AI82" i="2"/>
  <c r="U82" i="2"/>
  <c r="BV82" i="2" s="1"/>
  <c r="M83" i="6" s="1"/>
  <c r="T82" i="2"/>
  <c r="G82" i="2"/>
  <c r="S82" i="2" s="1"/>
  <c r="BT82" i="2" s="1"/>
  <c r="K83" i="6" s="1"/>
  <c r="BZ81" i="2"/>
  <c r="BQ81" i="2"/>
  <c r="BO81" i="2"/>
  <c r="BA81" i="2"/>
  <c r="AZ81" i="2" s="1"/>
  <c r="AY81" i="2"/>
  <c r="AK81" i="2"/>
  <c r="AI81" i="2"/>
  <c r="U81" i="2"/>
  <c r="T81" i="2" s="1"/>
  <c r="G81" i="2"/>
  <c r="S81" i="2" s="1"/>
  <c r="BZ80" i="2"/>
  <c r="BW80" i="2"/>
  <c r="BQ80" i="2"/>
  <c r="BP80" i="2"/>
  <c r="BO80" i="2"/>
  <c r="BA80" i="2"/>
  <c r="AZ80" i="2"/>
  <c r="AY80" i="2"/>
  <c r="AK80" i="2"/>
  <c r="AJ80" i="2"/>
  <c r="AI80" i="2"/>
  <c r="U80" i="2"/>
  <c r="BV80" i="2" s="1"/>
  <c r="M81" i="6" s="1"/>
  <c r="T80" i="2"/>
  <c r="S80" i="2"/>
  <c r="BT80" i="2" s="1"/>
  <c r="K81" i="6" s="1"/>
  <c r="G80" i="2"/>
  <c r="BZ79" i="2"/>
  <c r="BQ79" i="2"/>
  <c r="BO79" i="2"/>
  <c r="BN79" i="2" s="1"/>
  <c r="BA79" i="2"/>
  <c r="AY79" i="2"/>
  <c r="AK79" i="2"/>
  <c r="AI79" i="2"/>
  <c r="AH79" i="2" s="1"/>
  <c r="U79" i="2"/>
  <c r="S79" i="2"/>
  <c r="G79" i="2"/>
  <c r="BZ78" i="2"/>
  <c r="BQ78" i="2"/>
  <c r="BO78" i="2"/>
  <c r="BN78" i="2" s="1"/>
  <c r="BA78" i="2"/>
  <c r="AY78" i="2"/>
  <c r="AK78" i="2"/>
  <c r="AI78" i="2"/>
  <c r="AH78" i="2" s="1"/>
  <c r="G78" i="2"/>
  <c r="BZ77" i="2"/>
  <c r="BQ77" i="2"/>
  <c r="BO77" i="2"/>
  <c r="BA77" i="2"/>
  <c r="AY77" i="2"/>
  <c r="AK77" i="2"/>
  <c r="AI77" i="2"/>
  <c r="U77" i="2"/>
  <c r="BV77" i="2" s="1"/>
  <c r="M78" i="6" s="1"/>
  <c r="R77" i="2"/>
  <c r="G77" i="2"/>
  <c r="S77" i="2" s="1"/>
  <c r="BT77" i="2" s="1"/>
  <c r="K78" i="6" s="1"/>
  <c r="BZ76" i="2"/>
  <c r="BQ76" i="2"/>
  <c r="BO76" i="2"/>
  <c r="BA76" i="2"/>
  <c r="AY76" i="2"/>
  <c r="AX76" i="2" s="1"/>
  <c r="AK76" i="2"/>
  <c r="AI76" i="2"/>
  <c r="U76" i="2"/>
  <c r="S76" i="2"/>
  <c r="R76" i="2" s="1"/>
  <c r="G76" i="2"/>
  <c r="BZ75" i="2"/>
  <c r="BQ75" i="2"/>
  <c r="BO75" i="2"/>
  <c r="BA75" i="2"/>
  <c r="AY75" i="2"/>
  <c r="AK75" i="2"/>
  <c r="AI75" i="2"/>
  <c r="U75" i="2"/>
  <c r="BV75" i="2" s="1"/>
  <c r="M59" i="6" s="1"/>
  <c r="S75" i="2"/>
  <c r="BT75" i="2" s="1"/>
  <c r="K59" i="6" s="1"/>
  <c r="G75" i="2"/>
  <c r="BZ74" i="2"/>
  <c r="BQ74" i="2"/>
  <c r="BO74" i="2"/>
  <c r="BN74" i="2" s="1"/>
  <c r="BA74" i="2"/>
  <c r="AY74" i="2"/>
  <c r="AX74" i="2"/>
  <c r="AK74" i="2"/>
  <c r="AI74" i="2"/>
  <c r="AH74" i="2" s="1"/>
  <c r="U74" i="2"/>
  <c r="T74" i="2" s="1"/>
  <c r="G74" i="2"/>
  <c r="S74" i="2" s="1"/>
  <c r="BZ73" i="2"/>
  <c r="BQ73" i="2"/>
  <c r="BP73" i="2" s="1"/>
  <c r="BO73" i="2"/>
  <c r="BN73" i="2" s="1"/>
  <c r="AY73" i="2"/>
  <c r="AX73" i="2" s="1"/>
  <c r="AO73" i="2"/>
  <c r="AI73" i="2"/>
  <c r="AG73" i="2"/>
  <c r="AF73" i="2"/>
  <c r="AF100" i="2" s="1"/>
  <c r="K73" i="2"/>
  <c r="J73" i="2"/>
  <c r="J100" i="2" s="1"/>
  <c r="I73" i="2"/>
  <c r="H73" i="2"/>
  <c r="H100" i="2" s="1"/>
  <c r="G73" i="2"/>
  <c r="G88" i="2" s="1"/>
  <c r="F88" i="2" s="1"/>
  <c r="F73" i="2"/>
  <c r="F100" i="2" s="1"/>
  <c r="F102" i="2" s="1"/>
  <c r="BQ72" i="2"/>
  <c r="BO72" i="2"/>
  <c r="BN72" i="2"/>
  <c r="AY72" i="2"/>
  <c r="AX72" i="2"/>
  <c r="AI72" i="2"/>
  <c r="U72" i="2"/>
  <c r="S72" i="2"/>
  <c r="BT72" i="2" s="1"/>
  <c r="BA71" i="2"/>
  <c r="AZ71" i="2" s="1"/>
  <c r="BZ70" i="2"/>
  <c r="BQ70" i="2"/>
  <c r="BP70" i="2" s="1"/>
  <c r="BO70" i="2"/>
  <c r="BN70" i="2" s="1"/>
  <c r="BA70" i="2"/>
  <c r="AZ70" i="2" s="1"/>
  <c r="AY70" i="2"/>
  <c r="AX70" i="2" s="1"/>
  <c r="AK70" i="2"/>
  <c r="AJ70" i="2" s="1"/>
  <c r="AI70" i="2"/>
  <c r="AH70" i="2" s="1"/>
  <c r="U70" i="2"/>
  <c r="T70" i="2" s="1"/>
  <c r="S70" i="2"/>
  <c r="BT70" i="2" s="1"/>
  <c r="BZ69" i="2"/>
  <c r="BQ69" i="2"/>
  <c r="BP69" i="2" s="1"/>
  <c r="BO69" i="2"/>
  <c r="BN69" i="2" s="1"/>
  <c r="BA69" i="2"/>
  <c r="BV69" i="2" s="1"/>
  <c r="AY69" i="2"/>
  <c r="AK69" i="2"/>
  <c r="AI69" i="2"/>
  <c r="U69" i="2"/>
  <c r="S69" i="2"/>
  <c r="BT69" i="2" s="1"/>
  <c r="BZ68" i="2"/>
  <c r="BQ68" i="2"/>
  <c r="BP68" i="2"/>
  <c r="BO68" i="2"/>
  <c r="BA68" i="2"/>
  <c r="AZ68" i="2"/>
  <c r="AY68" i="2"/>
  <c r="AK68" i="2"/>
  <c r="AJ68" i="2"/>
  <c r="AI68" i="2"/>
  <c r="U68" i="2"/>
  <c r="BV68" i="2" s="1"/>
  <c r="T68" i="2"/>
  <c r="S68" i="2"/>
  <c r="BT68" i="2" s="1"/>
  <c r="BZ67" i="2"/>
  <c r="BQ67" i="2"/>
  <c r="BO67" i="2"/>
  <c r="BN67" i="2"/>
  <c r="BA67" i="2"/>
  <c r="AY67" i="2"/>
  <c r="AX67" i="2"/>
  <c r="AK67" i="2"/>
  <c r="AI67" i="2"/>
  <c r="AH67" i="2"/>
  <c r="U67" i="2"/>
  <c r="BV67" i="2" s="1"/>
  <c r="S67" i="2"/>
  <c r="BT67" i="2" s="1"/>
  <c r="R67" i="2"/>
  <c r="BZ66" i="2"/>
  <c r="BQ66" i="2"/>
  <c r="BP66" i="2"/>
  <c r="BO66" i="2"/>
  <c r="BA66" i="2"/>
  <c r="AZ66" i="2"/>
  <c r="AY66" i="2"/>
  <c r="AK66" i="2"/>
  <c r="AJ66" i="2"/>
  <c r="AI66" i="2"/>
  <c r="U66" i="2"/>
  <c r="BV66" i="2" s="1"/>
  <c r="T66" i="2"/>
  <c r="S66" i="2"/>
  <c r="BT66" i="2" s="1"/>
  <c r="BZ65" i="2"/>
  <c r="BQ65" i="2"/>
  <c r="BP65" i="2" s="1"/>
  <c r="BO65" i="2"/>
  <c r="BN65" i="2" s="1"/>
  <c r="BA65" i="2"/>
  <c r="AZ65" i="2" s="1"/>
  <c r="AY65" i="2"/>
  <c r="AX65" i="2" s="1"/>
  <c r="AK65" i="2"/>
  <c r="AJ65" i="2" s="1"/>
  <c r="AI65" i="2"/>
  <c r="AH65" i="2" s="1"/>
  <c r="U65" i="2"/>
  <c r="T65" i="2" s="1"/>
  <c r="S65" i="2"/>
  <c r="BT65" i="2" s="1"/>
  <c r="BZ64" i="2"/>
  <c r="BQ64" i="2"/>
  <c r="BP64" i="2" s="1"/>
  <c r="BO64" i="2"/>
  <c r="BN64" i="2" s="1"/>
  <c r="BA64" i="2"/>
  <c r="AZ64" i="2" s="1"/>
  <c r="AY64" i="2"/>
  <c r="AX64" i="2" s="1"/>
  <c r="AK64" i="2"/>
  <c r="AJ64" i="2" s="1"/>
  <c r="AI64" i="2"/>
  <c r="AH64" i="2" s="1"/>
  <c r="U64" i="2"/>
  <c r="BV64" i="2" s="1"/>
  <c r="S64" i="2"/>
  <c r="R64" i="2" s="1"/>
  <c r="BZ63" i="2"/>
  <c r="BQ63" i="2"/>
  <c r="BP63" i="2" s="1"/>
  <c r="BO63" i="2"/>
  <c r="BN63" i="2" s="1"/>
  <c r="BA63" i="2"/>
  <c r="AZ63" i="2" s="1"/>
  <c r="AY63" i="2"/>
  <c r="AX63" i="2" s="1"/>
  <c r="AK63" i="2"/>
  <c r="AJ63" i="2" s="1"/>
  <c r="AI63" i="2"/>
  <c r="AH63" i="2" s="1"/>
  <c r="U63" i="2"/>
  <c r="T63" i="2" s="1"/>
  <c r="S63" i="2"/>
  <c r="BT63" i="2" s="1"/>
  <c r="BZ62" i="2"/>
  <c r="BQ62" i="2"/>
  <c r="BP62" i="2" s="1"/>
  <c r="BO62" i="2"/>
  <c r="BN62" i="2" s="1"/>
  <c r="BA62" i="2"/>
  <c r="AZ62" i="2" s="1"/>
  <c r="AY62" i="2"/>
  <c r="AX62" i="2" s="1"/>
  <c r="AK62" i="2"/>
  <c r="AJ62" i="2" s="1"/>
  <c r="AI62" i="2"/>
  <c r="AH62" i="2" s="1"/>
  <c r="U62" i="2"/>
  <c r="BV62" i="2" s="1"/>
  <c r="S62" i="2"/>
  <c r="R62" i="2" s="1"/>
  <c r="BZ61" i="2"/>
  <c r="BQ61" i="2"/>
  <c r="BP61" i="2"/>
  <c r="BO61" i="2"/>
  <c r="BA61" i="2"/>
  <c r="AZ61" i="2"/>
  <c r="AY61" i="2"/>
  <c r="AK61" i="2"/>
  <c r="BV61" i="2" s="1"/>
  <c r="AJ61" i="2"/>
  <c r="AI61" i="2"/>
  <c r="S61" i="2"/>
  <c r="BT61" i="2" s="1"/>
  <c r="R61" i="2"/>
  <c r="BZ60" i="2"/>
  <c r="BQ60" i="2"/>
  <c r="BP60" i="2"/>
  <c r="BO60" i="2"/>
  <c r="BA60" i="2"/>
  <c r="AZ60" i="2"/>
  <c r="AY60" i="2"/>
  <c r="AK60" i="2"/>
  <c r="AJ60" i="2"/>
  <c r="AI60" i="2"/>
  <c r="U60" i="2"/>
  <c r="BV60" i="2" s="1"/>
  <c r="T60" i="2"/>
  <c r="S60" i="2"/>
  <c r="BT60" i="2" s="1"/>
  <c r="BZ59" i="2"/>
  <c r="BQ59" i="2"/>
  <c r="BO59" i="2"/>
  <c r="BN59" i="2"/>
  <c r="BA59" i="2"/>
  <c r="AY59" i="2"/>
  <c r="AX59" i="2"/>
  <c r="AK59" i="2"/>
  <c r="AI59" i="2"/>
  <c r="AH59" i="2"/>
  <c r="U59" i="2"/>
  <c r="BV59" i="2" s="1"/>
  <c r="S59" i="2"/>
  <c r="BT59" i="2" s="1"/>
  <c r="R59" i="2"/>
  <c r="BZ58" i="2"/>
  <c r="BQ58" i="2"/>
  <c r="BP58" i="2" s="1"/>
  <c r="BO58" i="2"/>
  <c r="BN58" i="2" s="1"/>
  <c r="BA58" i="2"/>
  <c r="AZ58" i="2" s="1"/>
  <c r="AY58" i="2"/>
  <c r="AX58" i="2" s="1"/>
  <c r="AK58" i="2"/>
  <c r="AJ58" i="2" s="1"/>
  <c r="AI58" i="2"/>
  <c r="AH58" i="2" s="1"/>
  <c r="U58" i="2"/>
  <c r="BV58" i="2" s="1"/>
  <c r="S58" i="2"/>
  <c r="R58" i="2" s="1"/>
  <c r="BZ57" i="2"/>
  <c r="BQ57" i="2"/>
  <c r="BP57" i="2"/>
  <c r="BO57" i="2"/>
  <c r="BA57" i="2"/>
  <c r="AZ57" i="2"/>
  <c r="AY57" i="2"/>
  <c r="AK57" i="2"/>
  <c r="AJ57" i="2"/>
  <c r="AI57" i="2"/>
  <c r="U57" i="2"/>
  <c r="BV57" i="2" s="1"/>
  <c r="T57" i="2"/>
  <c r="S57" i="2"/>
  <c r="BT57" i="2" s="1"/>
  <c r="BZ56" i="2"/>
  <c r="BQ56" i="2"/>
  <c r="BO56" i="2"/>
  <c r="BN56" i="2"/>
  <c r="BA56" i="2"/>
  <c r="AY56" i="2"/>
  <c r="AX56" i="2"/>
  <c r="AK56" i="2"/>
  <c r="AI56" i="2"/>
  <c r="AH56" i="2"/>
  <c r="U56" i="2"/>
  <c r="BV56" i="2" s="1"/>
  <c r="S56" i="2"/>
  <c r="BT56" i="2" s="1"/>
  <c r="R56" i="2"/>
  <c r="BZ55" i="2"/>
  <c r="BQ55" i="2"/>
  <c r="BP55" i="2"/>
  <c r="BO55" i="2"/>
  <c r="BA55" i="2"/>
  <c r="AZ55" i="2"/>
  <c r="AY55" i="2"/>
  <c r="AK55" i="2"/>
  <c r="AJ55" i="2"/>
  <c r="AI55" i="2"/>
  <c r="U55" i="2"/>
  <c r="BV55" i="2" s="1"/>
  <c r="T55" i="2"/>
  <c r="S55" i="2"/>
  <c r="BT55" i="2" s="1"/>
  <c r="BZ54" i="2"/>
  <c r="BQ54" i="2"/>
  <c r="BO54" i="2"/>
  <c r="BN54" i="2"/>
  <c r="BA54" i="2"/>
  <c r="AY54" i="2"/>
  <c r="AX54" i="2"/>
  <c r="AK54" i="2"/>
  <c r="AI54" i="2"/>
  <c r="AH54" i="2"/>
  <c r="U54" i="2"/>
  <c r="BV54" i="2" s="1"/>
  <c r="S54" i="2"/>
  <c r="BT54" i="2" s="1"/>
  <c r="R54" i="2"/>
  <c r="BZ53" i="2"/>
  <c r="BQ53" i="2"/>
  <c r="BP53" i="2"/>
  <c r="BO53" i="2"/>
  <c r="BA53" i="2"/>
  <c r="AZ53" i="2"/>
  <c r="AY53" i="2"/>
  <c r="AK53" i="2"/>
  <c r="AJ53" i="2"/>
  <c r="AI53" i="2"/>
  <c r="U53" i="2"/>
  <c r="BV53" i="2" s="1"/>
  <c r="T53" i="2"/>
  <c r="S53" i="2"/>
  <c r="BT53" i="2" s="1"/>
  <c r="BZ52" i="2"/>
  <c r="BQ52" i="2"/>
  <c r="BO52" i="2"/>
  <c r="BN52" i="2"/>
  <c r="BA52" i="2"/>
  <c r="AY52" i="2"/>
  <c r="AX52" i="2"/>
  <c r="AK52" i="2"/>
  <c r="AI52" i="2"/>
  <c r="AH52" i="2"/>
  <c r="U52" i="2"/>
  <c r="BV52" i="2" s="1"/>
  <c r="S52" i="2"/>
  <c r="BT52" i="2" s="1"/>
  <c r="R52" i="2"/>
  <c r="BZ51" i="2"/>
  <c r="BQ51" i="2"/>
  <c r="BP51" i="2"/>
  <c r="BO51" i="2"/>
  <c r="BA51" i="2"/>
  <c r="AZ51" i="2"/>
  <c r="AY51" i="2"/>
  <c r="AK51" i="2"/>
  <c r="AJ51" i="2"/>
  <c r="AI51" i="2"/>
  <c r="U51" i="2"/>
  <c r="BV51" i="2" s="1"/>
  <c r="T51" i="2"/>
  <c r="S51" i="2"/>
  <c r="BT51" i="2" s="1"/>
  <c r="BZ50" i="2"/>
  <c r="BQ50" i="2"/>
  <c r="BO50" i="2"/>
  <c r="BN50" i="2"/>
  <c r="BA50" i="2"/>
  <c r="AY50" i="2"/>
  <c r="AX50" i="2"/>
  <c r="AK50" i="2"/>
  <c r="AI50" i="2"/>
  <c r="AH50" i="2"/>
  <c r="U50" i="2"/>
  <c r="BV50" i="2" s="1"/>
  <c r="S50" i="2"/>
  <c r="BT50" i="2" s="1"/>
  <c r="R50" i="2"/>
  <c r="BZ49" i="2"/>
  <c r="BQ49" i="2"/>
  <c r="BP49" i="2"/>
  <c r="BO49" i="2"/>
  <c r="BA49" i="2"/>
  <c r="AZ49" i="2"/>
  <c r="AY49" i="2"/>
  <c r="AK49" i="2"/>
  <c r="AJ49" i="2"/>
  <c r="AI49" i="2"/>
  <c r="U49" i="2"/>
  <c r="BV49" i="2" s="1"/>
  <c r="T49" i="2"/>
  <c r="S49" i="2"/>
  <c r="BT49" i="2" s="1"/>
  <c r="BZ48" i="2"/>
  <c r="BQ48" i="2"/>
  <c r="BO48" i="2"/>
  <c r="BN48" i="2"/>
  <c r="BA48" i="2"/>
  <c r="AY48" i="2"/>
  <c r="AX48" i="2"/>
  <c r="AK48" i="2"/>
  <c r="AI48" i="2"/>
  <c r="AH48" i="2"/>
  <c r="U48" i="2"/>
  <c r="BV48" i="2" s="1"/>
  <c r="S48" i="2"/>
  <c r="BT48" i="2" s="1"/>
  <c r="R48" i="2"/>
  <c r="BZ47" i="2"/>
  <c r="BQ47" i="2"/>
  <c r="BP47" i="2"/>
  <c r="BO47" i="2"/>
  <c r="BA47" i="2"/>
  <c r="AZ47" i="2"/>
  <c r="AY47" i="2"/>
  <c r="AK47" i="2"/>
  <c r="AJ47" i="2"/>
  <c r="AI47" i="2"/>
  <c r="U47" i="2"/>
  <c r="BV47" i="2" s="1"/>
  <c r="T47" i="2"/>
  <c r="S47" i="2"/>
  <c r="BT47" i="2" s="1"/>
  <c r="BZ46" i="2"/>
  <c r="BQ46" i="2"/>
  <c r="BO46" i="2"/>
  <c r="BN46" i="2"/>
  <c r="BA46" i="2"/>
  <c r="AY46" i="2"/>
  <c r="AX46" i="2"/>
  <c r="AK46" i="2"/>
  <c r="AI46" i="2"/>
  <c r="AH46" i="2"/>
  <c r="U46" i="2"/>
  <c r="BV46" i="2" s="1"/>
  <c r="S46" i="2"/>
  <c r="BT46" i="2" s="1"/>
  <c r="R46" i="2"/>
  <c r="BZ45" i="2"/>
  <c r="BQ45" i="2"/>
  <c r="BP45" i="2"/>
  <c r="BO45" i="2"/>
  <c r="BA45" i="2"/>
  <c r="AZ45" i="2"/>
  <c r="AY45" i="2"/>
  <c r="AK45" i="2"/>
  <c r="AJ45" i="2"/>
  <c r="AI45" i="2"/>
  <c r="U45" i="2"/>
  <c r="BV45" i="2" s="1"/>
  <c r="T45" i="2"/>
  <c r="S45" i="2"/>
  <c r="BT45" i="2" s="1"/>
  <c r="BQ44" i="2"/>
  <c r="BP44" i="2" s="1"/>
  <c r="BO44" i="2"/>
  <c r="BN44" i="2" s="1"/>
  <c r="AY44" i="2"/>
  <c r="AO44" i="2"/>
  <c r="D12" i="24" s="1"/>
  <c r="AK44" i="2"/>
  <c r="AG44" i="2"/>
  <c r="D12" i="23" s="1"/>
  <c r="S44" i="2"/>
  <c r="M44" i="2"/>
  <c r="L44" i="2" s="1"/>
  <c r="L99" i="2" s="1"/>
  <c r="L101" i="2" s="1"/>
  <c r="K44" i="2"/>
  <c r="J44" i="2" s="1"/>
  <c r="J99" i="2" s="1"/>
  <c r="BQ43" i="2"/>
  <c r="BP43" i="2" s="1"/>
  <c r="BO43" i="2"/>
  <c r="BN43" i="2" s="1"/>
  <c r="AY43" i="2"/>
  <c r="AX43" i="2" s="1"/>
  <c r="AO43" i="2"/>
  <c r="AI43" i="2"/>
  <c r="AG43" i="2"/>
  <c r="AF43" i="2" s="1"/>
  <c r="U43" i="2"/>
  <c r="S43" i="2"/>
  <c r="BT43" i="2" s="1"/>
  <c r="BZ42" i="2"/>
  <c r="BQ42" i="2"/>
  <c r="BP42" i="2" s="1"/>
  <c r="BO42" i="2"/>
  <c r="BN42" i="2" s="1"/>
  <c r="BA42" i="2"/>
  <c r="AZ42" i="2" s="1"/>
  <c r="AY42" i="2"/>
  <c r="AX42" i="2" s="1"/>
  <c r="AK42" i="2"/>
  <c r="AJ42" i="2" s="1"/>
  <c r="AI42" i="2"/>
  <c r="AH42" i="2" s="1"/>
  <c r="U42" i="2"/>
  <c r="BV42" i="2" s="1"/>
  <c r="S42" i="2"/>
  <c r="R42" i="2" s="1"/>
  <c r="BZ41" i="2"/>
  <c r="BQ41" i="2"/>
  <c r="BP41" i="2" s="1"/>
  <c r="BO41" i="2"/>
  <c r="BN41" i="2" s="1"/>
  <c r="BA41" i="2"/>
  <c r="AZ41" i="2" s="1"/>
  <c r="AY41" i="2"/>
  <c r="AX41" i="2" s="1"/>
  <c r="AK41" i="2"/>
  <c r="AJ41" i="2" s="1"/>
  <c r="AI41" i="2"/>
  <c r="AH41" i="2" s="1"/>
  <c r="U41" i="2"/>
  <c r="T41" i="2" s="1"/>
  <c r="S41" i="2"/>
  <c r="BT41" i="2" s="1"/>
  <c r="BZ40" i="2"/>
  <c r="BQ40" i="2"/>
  <c r="BP40" i="2" s="1"/>
  <c r="BO40" i="2"/>
  <c r="BN40" i="2" s="1"/>
  <c r="BA40" i="2"/>
  <c r="AZ40" i="2" s="1"/>
  <c r="AY40" i="2"/>
  <c r="AX40" i="2" s="1"/>
  <c r="AK40" i="2"/>
  <c r="AJ40" i="2" s="1"/>
  <c r="AI40" i="2"/>
  <c r="AH40" i="2" s="1"/>
  <c r="U40" i="2"/>
  <c r="BV40" i="2" s="1"/>
  <c r="S40" i="2"/>
  <c r="R40" i="2" s="1"/>
  <c r="BZ39" i="2"/>
  <c r="BQ39" i="2"/>
  <c r="BP39" i="2" s="1"/>
  <c r="BO39" i="2"/>
  <c r="BN39" i="2" s="1"/>
  <c r="BA39" i="2"/>
  <c r="AZ39" i="2" s="1"/>
  <c r="AY39" i="2"/>
  <c r="AX39" i="2" s="1"/>
  <c r="AK39" i="2"/>
  <c r="AJ39" i="2" s="1"/>
  <c r="AI39" i="2"/>
  <c r="AH39" i="2" s="1"/>
  <c r="U39" i="2"/>
  <c r="T39" i="2" s="1"/>
  <c r="S39" i="2"/>
  <c r="BT39" i="2" s="1"/>
  <c r="BZ38" i="2"/>
  <c r="BQ38" i="2"/>
  <c r="BP38" i="2" s="1"/>
  <c r="BO38" i="2"/>
  <c r="BN38" i="2" s="1"/>
  <c r="BA38" i="2"/>
  <c r="AZ38" i="2" s="1"/>
  <c r="AY38" i="2"/>
  <c r="AX38" i="2" s="1"/>
  <c r="AK38" i="2"/>
  <c r="AJ38" i="2" s="1"/>
  <c r="AI38" i="2"/>
  <c r="AH38" i="2" s="1"/>
  <c r="U38" i="2"/>
  <c r="BV38" i="2" s="1"/>
  <c r="S38" i="2"/>
  <c r="R38" i="2" s="1"/>
  <c r="BZ37" i="2"/>
  <c r="BQ37" i="2"/>
  <c r="BP37" i="2" s="1"/>
  <c r="BO37" i="2"/>
  <c r="BN37" i="2" s="1"/>
  <c r="BA37" i="2"/>
  <c r="AZ37" i="2" s="1"/>
  <c r="AY37" i="2"/>
  <c r="AX37" i="2" s="1"/>
  <c r="AK37" i="2"/>
  <c r="AJ37" i="2" s="1"/>
  <c r="AI37" i="2"/>
  <c r="AH37" i="2" s="1"/>
  <c r="U37" i="2"/>
  <c r="T37" i="2" s="1"/>
  <c r="S37" i="2"/>
  <c r="BT37" i="2" s="1"/>
  <c r="BZ36" i="2"/>
  <c r="BQ36" i="2"/>
  <c r="BP36" i="2" s="1"/>
  <c r="BO36" i="2"/>
  <c r="BN36" i="2" s="1"/>
  <c r="BA36" i="2"/>
  <c r="AZ36" i="2" s="1"/>
  <c r="AY36" i="2"/>
  <c r="AX36" i="2" s="1"/>
  <c r="AK36" i="2"/>
  <c r="AJ36" i="2" s="1"/>
  <c r="AI36" i="2"/>
  <c r="AH36" i="2" s="1"/>
  <c r="U36" i="2"/>
  <c r="BV36" i="2" s="1"/>
  <c r="S36" i="2"/>
  <c r="R36" i="2" s="1"/>
  <c r="BZ35" i="2"/>
  <c r="BQ35" i="2"/>
  <c r="BP35" i="2" s="1"/>
  <c r="BO35" i="2"/>
  <c r="BN35" i="2" s="1"/>
  <c r="BA35" i="2"/>
  <c r="AZ35" i="2" s="1"/>
  <c r="AY35" i="2"/>
  <c r="AX35" i="2" s="1"/>
  <c r="AK35" i="2"/>
  <c r="AJ35" i="2" s="1"/>
  <c r="AI35" i="2"/>
  <c r="AH35" i="2" s="1"/>
  <c r="U35" i="2"/>
  <c r="T35" i="2" s="1"/>
  <c r="S35" i="2"/>
  <c r="BT35" i="2" s="1"/>
  <c r="BZ34" i="2"/>
  <c r="BQ34" i="2"/>
  <c r="BP34" i="2" s="1"/>
  <c r="BO34" i="2"/>
  <c r="BN34" i="2" s="1"/>
  <c r="BA34" i="2"/>
  <c r="AZ34" i="2" s="1"/>
  <c r="AY34" i="2"/>
  <c r="AX34" i="2" s="1"/>
  <c r="AK34" i="2"/>
  <c r="AJ34" i="2" s="1"/>
  <c r="AI34" i="2"/>
  <c r="AH34" i="2" s="1"/>
  <c r="U34" i="2"/>
  <c r="BV34" i="2" s="1"/>
  <c r="S34" i="2"/>
  <c r="R34" i="2" s="1"/>
  <c r="BZ33" i="2"/>
  <c r="BQ33" i="2"/>
  <c r="BP33" i="2" s="1"/>
  <c r="BO33" i="2"/>
  <c r="BN33" i="2" s="1"/>
  <c r="BA33" i="2"/>
  <c r="AZ33" i="2" s="1"/>
  <c r="AY33" i="2"/>
  <c r="AX33" i="2" s="1"/>
  <c r="AK33" i="2"/>
  <c r="AJ33" i="2" s="1"/>
  <c r="AI33" i="2"/>
  <c r="AH33" i="2" s="1"/>
  <c r="U33" i="2"/>
  <c r="T33" i="2" s="1"/>
  <c r="S33" i="2"/>
  <c r="BT33" i="2" s="1"/>
  <c r="BZ32" i="2"/>
  <c r="BQ32" i="2"/>
  <c r="BP32" i="2" s="1"/>
  <c r="BO32" i="2"/>
  <c r="BN32" i="2" s="1"/>
  <c r="BA32" i="2"/>
  <c r="AZ32" i="2" s="1"/>
  <c r="AY32" i="2"/>
  <c r="AX32" i="2" s="1"/>
  <c r="AK32" i="2"/>
  <c r="AJ32" i="2" s="1"/>
  <c r="AI32" i="2"/>
  <c r="AH32" i="2" s="1"/>
  <c r="U32" i="2"/>
  <c r="BV32" i="2" s="1"/>
  <c r="S32" i="2"/>
  <c r="R32" i="2" s="1"/>
  <c r="BZ31" i="2"/>
  <c r="BQ31" i="2"/>
  <c r="BP31" i="2" s="1"/>
  <c r="BO31" i="2"/>
  <c r="BN31" i="2" s="1"/>
  <c r="BA31" i="2"/>
  <c r="AZ31" i="2" s="1"/>
  <c r="AY31" i="2"/>
  <c r="AX31" i="2" s="1"/>
  <c r="AK31" i="2"/>
  <c r="AJ31" i="2" s="1"/>
  <c r="AI31" i="2"/>
  <c r="AH31" i="2" s="1"/>
  <c r="U31" i="2"/>
  <c r="T31" i="2" s="1"/>
  <c r="S31" i="2"/>
  <c r="BT31" i="2" s="1"/>
  <c r="BZ30" i="2"/>
  <c r="BQ30" i="2"/>
  <c r="BP30" i="2" s="1"/>
  <c r="BO30" i="2"/>
  <c r="BN30" i="2" s="1"/>
  <c r="BA30" i="2"/>
  <c r="AZ30" i="2" s="1"/>
  <c r="AY30" i="2"/>
  <c r="AX30" i="2" s="1"/>
  <c r="AK30" i="2"/>
  <c r="AJ30" i="2" s="1"/>
  <c r="AI30" i="2"/>
  <c r="AH30" i="2" s="1"/>
  <c r="U30" i="2"/>
  <c r="BV30" i="2" s="1"/>
  <c r="S30" i="2"/>
  <c r="R30" i="2" s="1"/>
  <c r="BZ29" i="2"/>
  <c r="BQ29" i="2"/>
  <c r="BP29" i="2" s="1"/>
  <c r="BO29" i="2"/>
  <c r="BN29" i="2" s="1"/>
  <c r="BA29" i="2"/>
  <c r="AZ29" i="2" s="1"/>
  <c r="AY29" i="2"/>
  <c r="AX29" i="2" s="1"/>
  <c r="AK29" i="2"/>
  <c r="AJ29" i="2" s="1"/>
  <c r="AI29" i="2"/>
  <c r="AH29" i="2" s="1"/>
  <c r="U29" i="2"/>
  <c r="T29" i="2" s="1"/>
  <c r="S29" i="2"/>
  <c r="BT29" i="2" s="1"/>
  <c r="BZ28" i="2"/>
  <c r="BQ28" i="2"/>
  <c r="BP28" i="2" s="1"/>
  <c r="BO28" i="2"/>
  <c r="BN28" i="2" s="1"/>
  <c r="BA28" i="2"/>
  <c r="AZ28" i="2" s="1"/>
  <c r="AY28" i="2"/>
  <c r="AX28" i="2" s="1"/>
  <c r="AK28" i="2"/>
  <c r="AJ28" i="2" s="1"/>
  <c r="AI28" i="2"/>
  <c r="AH28" i="2" s="1"/>
  <c r="U28" i="2"/>
  <c r="BV28" i="2" s="1"/>
  <c r="S28" i="2"/>
  <c r="R28" i="2" s="1"/>
  <c r="BZ27" i="2"/>
  <c r="BQ27" i="2"/>
  <c r="BP27" i="2" s="1"/>
  <c r="BO27" i="2"/>
  <c r="BN27" i="2" s="1"/>
  <c r="BA27" i="2"/>
  <c r="AZ27" i="2" s="1"/>
  <c r="AY27" i="2"/>
  <c r="AX27" i="2" s="1"/>
  <c r="AK27" i="2"/>
  <c r="AJ27" i="2" s="1"/>
  <c r="AI27" i="2"/>
  <c r="AH27" i="2" s="1"/>
  <c r="U27" i="2"/>
  <c r="T27" i="2" s="1"/>
  <c r="S27" i="2"/>
  <c r="BT27" i="2" s="1"/>
  <c r="BZ26" i="2"/>
  <c r="BQ26" i="2"/>
  <c r="BP26" i="2" s="1"/>
  <c r="BO26" i="2"/>
  <c r="BN26" i="2" s="1"/>
  <c r="BA26" i="2"/>
  <c r="AZ26" i="2" s="1"/>
  <c r="AY26" i="2"/>
  <c r="AX26" i="2" s="1"/>
  <c r="AK26" i="2"/>
  <c r="AJ26" i="2" s="1"/>
  <c r="AI26" i="2"/>
  <c r="AH26" i="2" s="1"/>
  <c r="U26" i="2"/>
  <c r="BV26" i="2" s="1"/>
  <c r="S26" i="2"/>
  <c r="R26" i="2" s="1"/>
  <c r="BZ25" i="2"/>
  <c r="BQ25" i="2"/>
  <c r="BP25" i="2" s="1"/>
  <c r="BO25" i="2"/>
  <c r="BN25" i="2" s="1"/>
  <c r="BA25" i="2"/>
  <c r="AZ25" i="2" s="1"/>
  <c r="AY25" i="2"/>
  <c r="AX25" i="2" s="1"/>
  <c r="AK25" i="2"/>
  <c r="AJ25" i="2" s="1"/>
  <c r="AI25" i="2"/>
  <c r="AH25" i="2" s="1"/>
  <c r="U25" i="2"/>
  <c r="T25" i="2" s="1"/>
  <c r="S25" i="2"/>
  <c r="BT25" i="2" s="1"/>
  <c r="BZ24" i="2"/>
  <c r="BQ24" i="2"/>
  <c r="BP24" i="2" s="1"/>
  <c r="BO24" i="2"/>
  <c r="BN24" i="2" s="1"/>
  <c r="BA24" i="2"/>
  <c r="AZ24" i="2" s="1"/>
  <c r="AY24" i="2"/>
  <c r="AX24" i="2" s="1"/>
  <c r="AK24" i="2"/>
  <c r="AJ24" i="2" s="1"/>
  <c r="AI24" i="2"/>
  <c r="AH24" i="2" s="1"/>
  <c r="U24" i="2"/>
  <c r="BV24" i="2" s="1"/>
  <c r="S24" i="2"/>
  <c r="R24" i="2" s="1"/>
  <c r="BZ23" i="2"/>
  <c r="BQ23" i="2"/>
  <c r="BP23" i="2" s="1"/>
  <c r="BO23" i="2"/>
  <c r="BN23" i="2" s="1"/>
  <c r="BA23" i="2"/>
  <c r="AZ23" i="2" s="1"/>
  <c r="AY23" i="2"/>
  <c r="AX23" i="2" s="1"/>
  <c r="AK23" i="2"/>
  <c r="AJ23" i="2" s="1"/>
  <c r="AI23" i="2"/>
  <c r="AH23" i="2" s="1"/>
  <c r="U23" i="2"/>
  <c r="T23" i="2" s="1"/>
  <c r="S23" i="2"/>
  <c r="BT23" i="2" s="1"/>
  <c r="BZ22" i="2"/>
  <c r="BQ22" i="2"/>
  <c r="BP22" i="2" s="1"/>
  <c r="BO22" i="2"/>
  <c r="BN22" i="2" s="1"/>
  <c r="BA22" i="2"/>
  <c r="AZ22" i="2" s="1"/>
  <c r="AY22" i="2"/>
  <c r="AX22" i="2" s="1"/>
  <c r="AK22" i="2"/>
  <c r="AJ22" i="2" s="1"/>
  <c r="AI22" i="2"/>
  <c r="AH22" i="2" s="1"/>
  <c r="U22" i="2"/>
  <c r="BV22" i="2" s="1"/>
  <c r="S22" i="2"/>
  <c r="R22" i="2" s="1"/>
  <c r="BZ21" i="2"/>
  <c r="BQ21" i="2"/>
  <c r="BP21" i="2" s="1"/>
  <c r="BO21" i="2"/>
  <c r="BN21" i="2" s="1"/>
  <c r="BA21" i="2"/>
  <c r="AZ21" i="2" s="1"/>
  <c r="AY21" i="2"/>
  <c r="AX21" i="2" s="1"/>
  <c r="AK21" i="2"/>
  <c r="AJ21" i="2" s="1"/>
  <c r="AI21" i="2"/>
  <c r="AH21" i="2" s="1"/>
  <c r="U21" i="2"/>
  <c r="T21" i="2" s="1"/>
  <c r="S21" i="2"/>
  <c r="BT21" i="2" s="1"/>
  <c r="BZ20" i="2"/>
  <c r="BQ20" i="2"/>
  <c r="BP20" i="2" s="1"/>
  <c r="BP19" i="2" s="1"/>
  <c r="BO20" i="2"/>
  <c r="BN20" i="2" s="1"/>
  <c r="BN19" i="2" s="1"/>
  <c r="BA20" i="2"/>
  <c r="AZ20" i="2" s="1"/>
  <c r="AY20" i="2"/>
  <c r="AX20" i="2" s="1"/>
  <c r="AK20" i="2"/>
  <c r="AJ20" i="2" s="1"/>
  <c r="AI20" i="2"/>
  <c r="AH20" i="2" s="1"/>
  <c r="AH19" i="2" s="1"/>
  <c r="U20" i="2"/>
  <c r="BV20" i="2" s="1"/>
  <c r="S20" i="2"/>
  <c r="R20" i="2" s="1"/>
  <c r="BQ19" i="2"/>
  <c r="BO19" i="2"/>
  <c r="AY19" i="2"/>
  <c r="AO19" i="2"/>
  <c r="D11" i="24" s="1"/>
  <c r="D15" i="24" s="1"/>
  <c r="AK19" i="2"/>
  <c r="AJ19" i="2" s="1"/>
  <c r="AI19" i="2"/>
  <c r="AF19" i="2"/>
  <c r="AF98" i="2" s="1"/>
  <c r="S19" i="2"/>
  <c r="BT19" i="2" s="1"/>
  <c r="Q19" i="2"/>
  <c r="D11" i="21" s="1"/>
  <c r="P19" i="2"/>
  <c r="P98" i="2" s="1"/>
  <c r="M19" i="2"/>
  <c r="D10" i="20" s="1"/>
  <c r="L19" i="2"/>
  <c r="L98" i="2" s="1"/>
  <c r="I19" i="2"/>
  <c r="D10" i="19" s="1"/>
  <c r="D14" i="19" s="1"/>
  <c r="H19" i="2"/>
  <c r="H98" i="2" s="1"/>
  <c r="BZ18" i="2"/>
  <c r="BZ17" i="2"/>
  <c r="BZ16" i="2"/>
  <c r="BZ15" i="2"/>
  <c r="BZ14" i="2"/>
  <c r="BV14" i="2"/>
  <c r="BT14" i="2"/>
  <c r="BZ13" i="2"/>
  <c r="BQ13" i="2"/>
  <c r="BN88" i="2" s="1"/>
  <c r="BO13" i="2"/>
  <c r="BA13" i="2"/>
  <c r="AX87" i="2" s="1"/>
  <c r="AY13" i="2"/>
  <c r="AK13" i="2"/>
  <c r="AH89" i="2" s="1"/>
  <c r="W13" i="2"/>
  <c r="U13" i="2"/>
  <c r="R85" i="2" s="1"/>
  <c r="G13" i="2"/>
  <c r="BQ12" i="2"/>
  <c r="BO12" i="2"/>
  <c r="BA12" i="2"/>
  <c r="AY12" i="2"/>
  <c r="AK12" i="2"/>
  <c r="AI12" i="2"/>
  <c r="U12" i="2"/>
  <c r="BV12" i="2" s="1"/>
  <c r="S12" i="2"/>
  <c r="BT12" i="2" s="1"/>
  <c r="K14" i="6" s="1"/>
  <c r="BQ11" i="2"/>
  <c r="BO11" i="2"/>
  <c r="AY11" i="2"/>
  <c r="AO11" i="2"/>
  <c r="BA11" i="2" s="1"/>
  <c r="AK11" i="2"/>
  <c r="AA11" i="2"/>
  <c r="AI11" i="2" s="1"/>
  <c r="W11" i="2"/>
  <c r="U11" i="2"/>
  <c r="BV11" i="2" s="1"/>
  <c r="K11" i="2"/>
  <c r="S11" i="2" s="1"/>
  <c r="G11" i="2"/>
  <c r="BQ10" i="2"/>
  <c r="BO10" i="2"/>
  <c r="AY10" i="2"/>
  <c r="AO10" i="2"/>
  <c r="BA10" i="2" s="1"/>
  <c r="AK10" i="2"/>
  <c r="AA10" i="2"/>
  <c r="AI10" i="2" s="1"/>
  <c r="W10" i="2"/>
  <c r="U10" i="2"/>
  <c r="BV10" i="2" s="1"/>
  <c r="K10" i="2"/>
  <c r="S10" i="2" s="1"/>
  <c r="G10" i="2"/>
  <c r="BQ9" i="2"/>
  <c r="BO9" i="2"/>
  <c r="BA9" i="2"/>
  <c r="AY9" i="2"/>
  <c r="AK9" i="2"/>
  <c r="AI9" i="2"/>
  <c r="U9" i="2"/>
  <c r="BV9" i="2" s="1"/>
  <c r="S9" i="2"/>
  <c r="BT9" i="2" s="1"/>
  <c r="K11" i="6" s="1"/>
  <c r="AO100" i="1"/>
  <c r="AM100" i="1"/>
  <c r="AD100" i="1"/>
  <c r="Z100" i="1"/>
  <c r="V100" i="1"/>
  <c r="K100" i="1"/>
  <c r="I100" i="1"/>
  <c r="G100" i="1"/>
  <c r="E100" i="1"/>
  <c r="AO99" i="1"/>
  <c r="AO101" i="1" s="1"/>
  <c r="AM99" i="1"/>
  <c r="AM101" i="1" s="1"/>
  <c r="AD99" i="1"/>
  <c r="AD101" i="1" s="1"/>
  <c r="K99" i="1"/>
  <c r="K101" i="1" s="1"/>
  <c r="I99" i="1"/>
  <c r="I101" i="1" s="1"/>
  <c r="G99" i="1"/>
  <c r="G101" i="1" s="1"/>
  <c r="E99" i="1"/>
  <c r="E101" i="1" s="1"/>
  <c r="AO98" i="1"/>
  <c r="AM98" i="1"/>
  <c r="AM102" i="1" s="1"/>
  <c r="AD98" i="1"/>
  <c r="AD102" i="1" s="1"/>
  <c r="AB98" i="1"/>
  <c r="Z98" i="1"/>
  <c r="V98" i="1"/>
  <c r="M98" i="1"/>
  <c r="M102" i="1" s="1"/>
  <c r="K98" i="1"/>
  <c r="I98" i="1"/>
  <c r="G98" i="1"/>
  <c r="E98" i="1"/>
  <c r="E102" i="1" s="1"/>
  <c r="AO97" i="1"/>
  <c r="AO102" i="1" s="1"/>
  <c r="AM97" i="1"/>
  <c r="AJ97" i="1"/>
  <c r="AH97" i="1"/>
  <c r="AF97" i="1"/>
  <c r="AD97" i="1"/>
  <c r="AB97" i="1"/>
  <c r="Z97" i="1"/>
  <c r="X97" i="1"/>
  <c r="V97" i="1"/>
  <c r="S97" i="1"/>
  <c r="Q97" i="1"/>
  <c r="O97" i="1"/>
  <c r="M97" i="1"/>
  <c r="K97" i="1"/>
  <c r="K102" i="1" s="1"/>
  <c r="I97" i="1"/>
  <c r="I102" i="1" s="1"/>
  <c r="G97" i="1"/>
  <c r="G102" i="1" s="1"/>
  <c r="E97" i="1"/>
  <c r="BS91" i="1"/>
  <c r="BR91" i="1"/>
  <c r="BQ91" i="1"/>
  <c r="AZ91" i="1"/>
  <c r="AI91" i="1"/>
  <c r="AH91" i="1"/>
  <c r="BS90" i="1"/>
  <c r="BQ90" i="1"/>
  <c r="BP90" i="1"/>
  <c r="AZ90" i="1"/>
  <c r="AY90" i="1"/>
  <c r="AP90" i="1"/>
  <c r="BB90" i="1" s="1"/>
  <c r="BA90" i="1" s="1"/>
  <c r="AI90" i="1"/>
  <c r="AH90" i="1" s="1"/>
  <c r="AG90" i="1"/>
  <c r="AK90" i="1" s="1"/>
  <c r="AJ90" i="1" s="1"/>
  <c r="T90" i="1"/>
  <c r="BX90" i="1" s="1"/>
  <c r="S90" i="1"/>
  <c r="N90" i="1"/>
  <c r="R90" i="1" s="1"/>
  <c r="BS89" i="1"/>
  <c r="BR89" i="1" s="1"/>
  <c r="BQ89" i="1"/>
  <c r="BP89" i="1" s="1"/>
  <c r="AZ89" i="1"/>
  <c r="AY89" i="1"/>
  <c r="AI89" i="1"/>
  <c r="AH89" i="1" s="1"/>
  <c r="X89" i="1"/>
  <c r="V89" i="1"/>
  <c r="BS88" i="1"/>
  <c r="BR88" i="1" s="1"/>
  <c r="BQ88" i="1"/>
  <c r="BP88" i="1" s="1"/>
  <c r="AZ88" i="1"/>
  <c r="AY88" i="1" s="1"/>
  <c r="AP88" i="1"/>
  <c r="AP89" i="1" s="1"/>
  <c r="AI88" i="1"/>
  <c r="AH88" i="1" s="1"/>
  <c r="AG88" i="1"/>
  <c r="AF88" i="1" s="1"/>
  <c r="Y88" i="1"/>
  <c r="X88" i="1" s="1"/>
  <c r="V88" i="1"/>
  <c r="H88" i="1"/>
  <c r="H89" i="1" s="1"/>
  <c r="BS87" i="1"/>
  <c r="BQ87" i="1"/>
  <c r="BP87" i="1"/>
  <c r="BB87" i="1"/>
  <c r="AZ87" i="1"/>
  <c r="AY87" i="1"/>
  <c r="AK87" i="1"/>
  <c r="AI87" i="1"/>
  <c r="AH87" i="1"/>
  <c r="X87" i="1"/>
  <c r="V87" i="1"/>
  <c r="T87" i="1"/>
  <c r="BX87" i="1" s="1"/>
  <c r="S87" i="1"/>
  <c r="R87" i="1"/>
  <c r="BV87" i="1" s="1"/>
  <c r="BS86" i="1"/>
  <c r="BR86" i="1"/>
  <c r="BQ86" i="1"/>
  <c r="BB86" i="1"/>
  <c r="BA86" i="1"/>
  <c r="AZ86" i="1"/>
  <c r="AK86" i="1"/>
  <c r="AJ86" i="1"/>
  <c r="AI86" i="1"/>
  <c r="X86" i="1"/>
  <c r="V86" i="1"/>
  <c r="T86" i="1"/>
  <c r="BX86" i="1" s="1"/>
  <c r="N86" i="1"/>
  <c r="R86" i="1" s="1"/>
  <c r="BS85" i="1"/>
  <c r="BR85" i="1" s="1"/>
  <c r="BQ85" i="1"/>
  <c r="BP85" i="1" s="1"/>
  <c r="BB85" i="1"/>
  <c r="BA85" i="1" s="1"/>
  <c r="AZ85" i="1"/>
  <c r="AY85" i="1" s="1"/>
  <c r="AK85" i="1"/>
  <c r="AJ85" i="1" s="1"/>
  <c r="AI85" i="1"/>
  <c r="AH85" i="1" s="1"/>
  <c r="X85" i="1"/>
  <c r="V85" i="1"/>
  <c r="T85" i="1"/>
  <c r="S85" i="1" s="1"/>
  <c r="N85" i="1"/>
  <c r="R85" i="1" s="1"/>
  <c r="BS84" i="1"/>
  <c r="BQ84" i="1"/>
  <c r="BP84" i="1"/>
  <c r="BB84" i="1"/>
  <c r="AZ84" i="1"/>
  <c r="AY84" i="1"/>
  <c r="AK84" i="1"/>
  <c r="AI84" i="1"/>
  <c r="AH84" i="1"/>
  <c r="X84" i="1"/>
  <c r="V84" i="1"/>
  <c r="T84" i="1"/>
  <c r="BX84" i="1" s="1"/>
  <c r="S84" i="1"/>
  <c r="R84" i="1"/>
  <c r="BV84" i="1" s="1"/>
  <c r="BS82" i="1"/>
  <c r="BR82" i="1"/>
  <c r="BQ82" i="1"/>
  <c r="BB82" i="1"/>
  <c r="BA82" i="1"/>
  <c r="AZ82" i="1"/>
  <c r="AK82" i="1"/>
  <c r="AJ82" i="1"/>
  <c r="AI82" i="1"/>
  <c r="X82" i="1"/>
  <c r="V82" i="1"/>
  <c r="T82" i="1"/>
  <c r="BX82" i="1" s="1"/>
  <c r="N82" i="1"/>
  <c r="R82" i="1" s="1"/>
  <c r="BS81" i="1"/>
  <c r="BR81" i="1" s="1"/>
  <c r="BQ81" i="1"/>
  <c r="BP81" i="1" s="1"/>
  <c r="BB81" i="1"/>
  <c r="BA81" i="1" s="1"/>
  <c r="AZ81" i="1"/>
  <c r="AY81" i="1" s="1"/>
  <c r="AK81" i="1"/>
  <c r="AJ81" i="1" s="1"/>
  <c r="AI81" i="1"/>
  <c r="AH81" i="1" s="1"/>
  <c r="X81" i="1"/>
  <c r="V81" i="1"/>
  <c r="T81" i="1"/>
  <c r="S81" i="1" s="1"/>
  <c r="R81" i="1"/>
  <c r="Q81" i="1" s="1"/>
  <c r="BS80" i="1"/>
  <c r="BR80" i="1" s="1"/>
  <c r="BQ80" i="1"/>
  <c r="BP80" i="1" s="1"/>
  <c r="BB80" i="1"/>
  <c r="BA80" i="1" s="1"/>
  <c r="AZ80" i="1"/>
  <c r="AY80" i="1" s="1"/>
  <c r="AK80" i="1"/>
  <c r="AJ80" i="1" s="1"/>
  <c r="AI80" i="1"/>
  <c r="AH80" i="1" s="1"/>
  <c r="X80" i="1"/>
  <c r="V80" i="1"/>
  <c r="T80" i="1"/>
  <c r="S80" i="1" s="1"/>
  <c r="R80" i="1"/>
  <c r="Q80" i="1" s="1"/>
  <c r="BS79" i="1"/>
  <c r="BR79" i="1" s="1"/>
  <c r="BQ79" i="1"/>
  <c r="BP79" i="1" s="1"/>
  <c r="BB79" i="1"/>
  <c r="BA79" i="1" s="1"/>
  <c r="AZ79" i="1"/>
  <c r="AY79" i="1" s="1"/>
  <c r="AK79" i="1"/>
  <c r="AJ79" i="1" s="1"/>
  <c r="AI79" i="1"/>
  <c r="AH79" i="1" s="1"/>
  <c r="X79" i="1"/>
  <c r="V79" i="1"/>
  <c r="T79" i="1"/>
  <c r="S79" i="1" s="1"/>
  <c r="R79" i="1"/>
  <c r="Q79" i="1" s="1"/>
  <c r="BS78" i="1"/>
  <c r="BR78" i="1" s="1"/>
  <c r="BQ78" i="1"/>
  <c r="BP78" i="1" s="1"/>
  <c r="BB78" i="1"/>
  <c r="BA78" i="1" s="1"/>
  <c r="AZ78" i="1"/>
  <c r="BV78" i="1" s="1"/>
  <c r="X78" i="1"/>
  <c r="V78" i="1"/>
  <c r="BS77" i="1"/>
  <c r="BR77" i="1" s="1"/>
  <c r="BQ77" i="1"/>
  <c r="BP77" i="1" s="1"/>
  <c r="BB77" i="1"/>
  <c r="BA77" i="1" s="1"/>
  <c r="AZ77" i="1"/>
  <c r="AY77" i="1" s="1"/>
  <c r="AK77" i="1"/>
  <c r="AJ77" i="1" s="1"/>
  <c r="AI77" i="1"/>
  <c r="AH77" i="1" s="1"/>
  <c r="X77" i="1"/>
  <c r="V77" i="1"/>
  <c r="T77" i="1"/>
  <c r="S77" i="1" s="1"/>
  <c r="R77" i="1"/>
  <c r="Q77" i="1" s="1"/>
  <c r="BS76" i="1"/>
  <c r="BR76" i="1" s="1"/>
  <c r="BQ76" i="1"/>
  <c r="BP76" i="1" s="1"/>
  <c r="BB76" i="1"/>
  <c r="BA76" i="1" s="1"/>
  <c r="AZ76" i="1"/>
  <c r="AY76" i="1" s="1"/>
  <c r="AK76" i="1"/>
  <c r="AJ76" i="1" s="1"/>
  <c r="AI76" i="1"/>
  <c r="AH76" i="1" s="1"/>
  <c r="X76" i="1"/>
  <c r="V76" i="1"/>
  <c r="T76" i="1"/>
  <c r="S76" i="1" s="1"/>
  <c r="R76" i="1"/>
  <c r="Q76" i="1" s="1"/>
  <c r="BS75" i="1"/>
  <c r="BR75" i="1" s="1"/>
  <c r="BQ75" i="1"/>
  <c r="BP75" i="1" s="1"/>
  <c r="BB75" i="1"/>
  <c r="BA75" i="1" s="1"/>
  <c r="AZ75" i="1"/>
  <c r="AY75" i="1" s="1"/>
  <c r="AK75" i="1"/>
  <c r="AJ75" i="1" s="1"/>
  <c r="AI75" i="1"/>
  <c r="AH75" i="1" s="1"/>
  <c r="X75" i="1"/>
  <c r="V75" i="1"/>
  <c r="T75" i="1"/>
  <c r="S75" i="1" s="1"/>
  <c r="R75" i="1"/>
  <c r="Q75" i="1" s="1"/>
  <c r="BS74" i="1"/>
  <c r="BR74" i="1" s="1"/>
  <c r="BQ74" i="1"/>
  <c r="BP74" i="1" s="1"/>
  <c r="BB74" i="1"/>
  <c r="BA74" i="1" s="1"/>
  <c r="AZ74" i="1"/>
  <c r="AY74" i="1" s="1"/>
  <c r="AK74" i="1"/>
  <c r="AJ74" i="1" s="1"/>
  <c r="AI74" i="1"/>
  <c r="AH74" i="1" s="1"/>
  <c r="X74" i="1"/>
  <c r="V74" i="1"/>
  <c r="T74" i="1"/>
  <c r="S74" i="1" s="1"/>
  <c r="R74" i="1"/>
  <c r="Q74" i="1" s="1"/>
  <c r="BS73" i="1"/>
  <c r="BR73" i="1"/>
  <c r="BQ73" i="1"/>
  <c r="BB73" i="1"/>
  <c r="BA73" i="1"/>
  <c r="AZ73" i="1"/>
  <c r="AI73" i="1"/>
  <c r="AG73" i="1"/>
  <c r="C13" i="23" s="1"/>
  <c r="AF73" i="1"/>
  <c r="AF100" i="1" s="1"/>
  <c r="AC73" i="1"/>
  <c r="C13" i="22" s="1"/>
  <c r="AB73" i="1"/>
  <c r="AB100" i="1" s="1"/>
  <c r="Y73" i="1"/>
  <c r="X73" i="1"/>
  <c r="X100" i="1" s="1"/>
  <c r="V73" i="1"/>
  <c r="P73" i="1"/>
  <c r="C13" i="21" s="1"/>
  <c r="N73" i="1"/>
  <c r="M73" i="1" s="1"/>
  <c r="M100" i="1" s="1"/>
  <c r="BS72" i="1"/>
  <c r="BR72" i="1" s="1"/>
  <c r="BQ72" i="1"/>
  <c r="BP72" i="1" s="1"/>
  <c r="BB72" i="1"/>
  <c r="BA72" i="1" s="1"/>
  <c r="AZ72" i="1"/>
  <c r="AY72" i="1" s="1"/>
  <c r="AK72" i="1"/>
  <c r="AI72" i="1"/>
  <c r="BV72" i="1" s="1"/>
  <c r="AF72" i="1"/>
  <c r="X72" i="1"/>
  <c r="V72" i="1"/>
  <c r="R72" i="1"/>
  <c r="Q72" i="1"/>
  <c r="BB71" i="1"/>
  <c r="BA71" i="1"/>
  <c r="AK71" i="1"/>
  <c r="BS70" i="1"/>
  <c r="BR70" i="1" s="1"/>
  <c r="BQ70" i="1"/>
  <c r="BP70" i="1" s="1"/>
  <c r="BB70" i="1"/>
  <c r="BA70" i="1" s="1"/>
  <c r="AZ70" i="1"/>
  <c r="AY70" i="1" s="1"/>
  <c r="AK70" i="1"/>
  <c r="BX70" i="1" s="1"/>
  <c r="AA70" i="1"/>
  <c r="X70" i="1"/>
  <c r="V70" i="1"/>
  <c r="R70" i="1"/>
  <c r="Q70" i="1" s="1"/>
  <c r="BS69" i="1"/>
  <c r="BR69" i="1" s="1"/>
  <c r="BQ69" i="1"/>
  <c r="BP69" i="1" s="1"/>
  <c r="BB69" i="1"/>
  <c r="BA69" i="1" s="1"/>
  <c r="AZ69" i="1"/>
  <c r="AY69" i="1" s="1"/>
  <c r="AK69" i="1"/>
  <c r="BX69" i="1" s="1"/>
  <c r="AA69" i="1"/>
  <c r="X69" i="1"/>
  <c r="V69" i="1"/>
  <c r="R69" i="1"/>
  <c r="Q69" i="1" s="1"/>
  <c r="BS68" i="1"/>
  <c r="BR68" i="1" s="1"/>
  <c r="BQ68" i="1"/>
  <c r="BP68" i="1" s="1"/>
  <c r="BB68" i="1"/>
  <c r="BA68" i="1" s="1"/>
  <c r="AZ68" i="1"/>
  <c r="AY68" i="1" s="1"/>
  <c r="AK68" i="1"/>
  <c r="AJ68" i="1" s="1"/>
  <c r="AI68" i="1"/>
  <c r="AH68" i="1" s="1"/>
  <c r="AA68" i="1"/>
  <c r="X68" i="1"/>
  <c r="V68" i="1"/>
  <c r="R68" i="1"/>
  <c r="Q68" i="1"/>
  <c r="P68" i="1"/>
  <c r="T68" i="1" s="1"/>
  <c r="O68" i="1"/>
  <c r="K68" i="1"/>
  <c r="G68" i="1"/>
  <c r="BS67" i="1"/>
  <c r="BQ67" i="1"/>
  <c r="BP67" i="1"/>
  <c r="BB67" i="1"/>
  <c r="AZ67" i="1"/>
  <c r="AY67" i="1"/>
  <c r="AK67" i="1"/>
  <c r="AI67" i="1"/>
  <c r="AH67" i="1"/>
  <c r="AA67" i="1"/>
  <c r="X67" i="1"/>
  <c r="V67" i="1"/>
  <c r="T67" i="1"/>
  <c r="BX67" i="1" s="1"/>
  <c r="R67" i="1"/>
  <c r="BV67" i="1" s="1"/>
  <c r="BS66" i="1"/>
  <c r="BR66" i="1" s="1"/>
  <c r="BQ66" i="1"/>
  <c r="BP66" i="1" s="1"/>
  <c r="BB66" i="1"/>
  <c r="BA66" i="1" s="1"/>
  <c r="AZ66" i="1"/>
  <c r="AY66" i="1" s="1"/>
  <c r="AK66" i="1"/>
  <c r="AJ66" i="1" s="1"/>
  <c r="AA66" i="1"/>
  <c r="AI66" i="1" s="1"/>
  <c r="X66" i="1"/>
  <c r="V66" i="1"/>
  <c r="T66" i="1"/>
  <c r="S66" i="1"/>
  <c r="R66" i="1"/>
  <c r="BS65" i="1"/>
  <c r="BR65" i="1"/>
  <c r="BQ65" i="1"/>
  <c r="BB65" i="1"/>
  <c r="BA65" i="1"/>
  <c r="AZ65" i="1"/>
  <c r="AK65" i="1"/>
  <c r="AJ65" i="1"/>
  <c r="AA65" i="1"/>
  <c r="AI65" i="1" s="1"/>
  <c r="AH65" i="1" s="1"/>
  <c r="X65" i="1"/>
  <c r="V65" i="1"/>
  <c r="T65" i="1"/>
  <c r="BX65" i="1" s="1"/>
  <c r="R65" i="1"/>
  <c r="BV65" i="1" s="1"/>
  <c r="BS64" i="1"/>
  <c r="BR64" i="1" s="1"/>
  <c r="BQ64" i="1"/>
  <c r="BP64" i="1" s="1"/>
  <c r="BB64" i="1"/>
  <c r="BA64" i="1" s="1"/>
  <c r="AZ64" i="1"/>
  <c r="AY64" i="1" s="1"/>
  <c r="AK64" i="1"/>
  <c r="BX64" i="1" s="1"/>
  <c r="AI64" i="1"/>
  <c r="AH64" i="1" s="1"/>
  <c r="AA64" i="1"/>
  <c r="X64" i="1"/>
  <c r="V64" i="1"/>
  <c r="T64" i="1"/>
  <c r="R64" i="1"/>
  <c r="Q64" i="1"/>
  <c r="BS63" i="1"/>
  <c r="BQ63" i="1"/>
  <c r="BP63" i="1"/>
  <c r="BB63" i="1"/>
  <c r="AZ63" i="1"/>
  <c r="AY63" i="1"/>
  <c r="AK63" i="1"/>
  <c r="AA63" i="1"/>
  <c r="AI63" i="1" s="1"/>
  <c r="AH63" i="1" s="1"/>
  <c r="X63" i="1"/>
  <c r="V63" i="1"/>
  <c r="T63" i="1"/>
  <c r="BX63" i="1" s="1"/>
  <c r="R63" i="1"/>
  <c r="BS62" i="1"/>
  <c r="BR62" i="1" s="1"/>
  <c r="BQ62" i="1"/>
  <c r="BP62" i="1" s="1"/>
  <c r="BB62" i="1"/>
  <c r="BA62" i="1" s="1"/>
  <c r="AZ62" i="1"/>
  <c r="AY62" i="1" s="1"/>
  <c r="AK62" i="1"/>
  <c r="AJ62" i="1" s="1"/>
  <c r="AA62" i="1"/>
  <c r="AI62" i="1" s="1"/>
  <c r="X62" i="1"/>
  <c r="V62" i="1"/>
  <c r="T62" i="1"/>
  <c r="S62" i="1"/>
  <c r="R62" i="1"/>
  <c r="BS61" i="1"/>
  <c r="BR61" i="1"/>
  <c r="BQ61" i="1"/>
  <c r="BB61" i="1"/>
  <c r="BA61" i="1"/>
  <c r="AZ61" i="1"/>
  <c r="AK61" i="1"/>
  <c r="AJ61" i="1"/>
  <c r="AA61" i="1"/>
  <c r="AI61" i="1" s="1"/>
  <c r="AH61" i="1" s="1"/>
  <c r="X61" i="1"/>
  <c r="V61" i="1"/>
  <c r="T61" i="1"/>
  <c r="BX61" i="1" s="1"/>
  <c r="R61" i="1"/>
  <c r="BS60" i="1"/>
  <c r="BR60" i="1" s="1"/>
  <c r="BQ60" i="1"/>
  <c r="BP60" i="1" s="1"/>
  <c r="BB60" i="1"/>
  <c r="BA60" i="1" s="1"/>
  <c r="AZ60" i="1"/>
  <c r="AY60" i="1" s="1"/>
  <c r="AK60" i="1"/>
  <c r="BX60" i="1" s="1"/>
  <c r="AI60" i="1"/>
  <c r="AH60" i="1" s="1"/>
  <c r="AA60" i="1"/>
  <c r="X60" i="1"/>
  <c r="V60" i="1"/>
  <c r="T60" i="1"/>
  <c r="R60" i="1"/>
  <c r="Q60" i="1"/>
  <c r="BS59" i="1"/>
  <c r="BQ59" i="1"/>
  <c r="BP59" i="1"/>
  <c r="BB59" i="1"/>
  <c r="AZ59" i="1"/>
  <c r="AY59" i="1"/>
  <c r="AK59" i="1"/>
  <c r="AA59" i="1"/>
  <c r="AI59" i="1" s="1"/>
  <c r="AH59" i="1" s="1"/>
  <c r="X59" i="1"/>
  <c r="V59" i="1"/>
  <c r="T59" i="1"/>
  <c r="BX59" i="1" s="1"/>
  <c r="R59" i="1"/>
  <c r="BS58" i="1"/>
  <c r="BR58" i="1" s="1"/>
  <c r="BQ58" i="1"/>
  <c r="BP58" i="1" s="1"/>
  <c r="BB58" i="1"/>
  <c r="BA58" i="1" s="1"/>
  <c r="AZ58" i="1"/>
  <c r="AY58" i="1" s="1"/>
  <c r="AK58" i="1"/>
  <c r="AJ58" i="1" s="1"/>
  <c r="AA58" i="1"/>
  <c r="AI58" i="1" s="1"/>
  <c r="X58" i="1"/>
  <c r="V58" i="1"/>
  <c r="T58" i="1"/>
  <c r="S58" i="1"/>
  <c r="R58" i="1"/>
  <c r="BS57" i="1"/>
  <c r="BR57" i="1"/>
  <c r="BQ57" i="1"/>
  <c r="BB57" i="1"/>
  <c r="BA57" i="1"/>
  <c r="AZ57" i="1"/>
  <c r="AK57" i="1"/>
  <c r="AJ57" i="1"/>
  <c r="AA57" i="1"/>
  <c r="AI57" i="1" s="1"/>
  <c r="AH57" i="1" s="1"/>
  <c r="X57" i="1"/>
  <c r="V57" i="1"/>
  <c r="T57" i="1"/>
  <c r="BX57" i="1" s="1"/>
  <c r="R57" i="1"/>
  <c r="BS56" i="1"/>
  <c r="BR56" i="1" s="1"/>
  <c r="BQ56" i="1"/>
  <c r="BP56" i="1" s="1"/>
  <c r="BB56" i="1"/>
  <c r="BA56" i="1" s="1"/>
  <c r="AZ56" i="1"/>
  <c r="AY56" i="1" s="1"/>
  <c r="AK56" i="1"/>
  <c r="BX56" i="1" s="1"/>
  <c r="AI56" i="1"/>
  <c r="AH56" i="1" s="1"/>
  <c r="AA56" i="1"/>
  <c r="X56" i="1"/>
  <c r="V56" i="1"/>
  <c r="T56" i="1"/>
  <c r="R56" i="1"/>
  <c r="Q56" i="1"/>
  <c r="BS55" i="1"/>
  <c r="BQ55" i="1"/>
  <c r="BP55" i="1"/>
  <c r="BB55" i="1"/>
  <c r="AZ55" i="1"/>
  <c r="AY55" i="1"/>
  <c r="AK55" i="1"/>
  <c r="AA55" i="1"/>
  <c r="AI55" i="1" s="1"/>
  <c r="AH55" i="1" s="1"/>
  <c r="X55" i="1"/>
  <c r="V55" i="1"/>
  <c r="T55" i="1"/>
  <c r="BX55" i="1" s="1"/>
  <c r="R55" i="1"/>
  <c r="BS54" i="1"/>
  <c r="BR54" i="1" s="1"/>
  <c r="BQ54" i="1"/>
  <c r="BP54" i="1" s="1"/>
  <c r="BB54" i="1"/>
  <c r="BA54" i="1" s="1"/>
  <c r="AZ54" i="1"/>
  <c r="AY54" i="1" s="1"/>
  <c r="AK54" i="1"/>
  <c r="AJ54" i="1" s="1"/>
  <c r="AA54" i="1"/>
  <c r="AI54" i="1" s="1"/>
  <c r="X54" i="1"/>
  <c r="V54" i="1"/>
  <c r="T54" i="1"/>
  <c r="S54" i="1"/>
  <c r="R54" i="1"/>
  <c r="BS53" i="1"/>
  <c r="BR53" i="1"/>
  <c r="BQ53" i="1"/>
  <c r="BB53" i="1"/>
  <c r="BA53" i="1"/>
  <c r="AZ53" i="1"/>
  <c r="AK53" i="1"/>
  <c r="AJ53" i="1"/>
  <c r="AI53" i="1"/>
  <c r="AA53" i="1"/>
  <c r="X53" i="1"/>
  <c r="V53" i="1"/>
  <c r="T53" i="1"/>
  <c r="BX53" i="1" s="1"/>
  <c r="R53" i="1"/>
  <c r="BV53" i="1" s="1"/>
  <c r="BS52" i="1"/>
  <c r="BR52" i="1" s="1"/>
  <c r="BQ52" i="1"/>
  <c r="BP52" i="1" s="1"/>
  <c r="BB52" i="1"/>
  <c r="BA52" i="1" s="1"/>
  <c r="AZ52" i="1"/>
  <c r="AY52" i="1" s="1"/>
  <c r="AK52" i="1"/>
  <c r="BX52" i="1" s="1"/>
  <c r="AI52" i="1"/>
  <c r="AH52" i="1" s="1"/>
  <c r="AA52" i="1"/>
  <c r="X52" i="1"/>
  <c r="V52" i="1"/>
  <c r="T52" i="1"/>
  <c r="R52" i="1"/>
  <c r="Q52" i="1"/>
  <c r="BS51" i="1"/>
  <c r="BQ51" i="1"/>
  <c r="BP51" i="1"/>
  <c r="BB51" i="1"/>
  <c r="AZ51" i="1"/>
  <c r="AY51" i="1"/>
  <c r="AK51" i="1"/>
  <c r="AA51" i="1"/>
  <c r="AI51" i="1" s="1"/>
  <c r="AH51" i="1" s="1"/>
  <c r="X51" i="1"/>
  <c r="V51" i="1"/>
  <c r="T51" i="1"/>
  <c r="BX51" i="1" s="1"/>
  <c r="R51" i="1"/>
  <c r="BS50" i="1"/>
  <c r="BR50" i="1" s="1"/>
  <c r="BQ50" i="1"/>
  <c r="BP50" i="1" s="1"/>
  <c r="BB50" i="1"/>
  <c r="BA50" i="1" s="1"/>
  <c r="AZ50" i="1"/>
  <c r="AY50" i="1" s="1"/>
  <c r="AK50" i="1"/>
  <c r="AJ50" i="1" s="1"/>
  <c r="AA50" i="1"/>
  <c r="AI50" i="1" s="1"/>
  <c r="X50" i="1"/>
  <c r="V50" i="1"/>
  <c r="T50" i="1"/>
  <c r="S50" i="1"/>
  <c r="R50" i="1"/>
  <c r="Q50" i="1"/>
  <c r="BS49" i="1"/>
  <c r="BR49" i="1"/>
  <c r="BQ49" i="1"/>
  <c r="BP49" i="1"/>
  <c r="BB49" i="1"/>
  <c r="BA49" i="1"/>
  <c r="AZ49" i="1"/>
  <c r="AY49" i="1"/>
  <c r="AK49" i="1"/>
  <c r="AJ49" i="1"/>
  <c r="AA49" i="1"/>
  <c r="AI49" i="1" s="1"/>
  <c r="AH49" i="1" s="1"/>
  <c r="X49" i="1"/>
  <c r="V49" i="1"/>
  <c r="T49" i="1"/>
  <c r="BX49" i="1" s="1"/>
  <c r="R49" i="1"/>
  <c r="BS48" i="1"/>
  <c r="BR48" i="1" s="1"/>
  <c r="BQ48" i="1"/>
  <c r="BP48" i="1" s="1"/>
  <c r="BB48" i="1"/>
  <c r="BA48" i="1" s="1"/>
  <c r="AZ48" i="1"/>
  <c r="AY48" i="1" s="1"/>
  <c r="AK48" i="1"/>
  <c r="BX48" i="1" s="1"/>
  <c r="AI48" i="1"/>
  <c r="AH48" i="1" s="1"/>
  <c r="AA48" i="1"/>
  <c r="X48" i="1"/>
  <c r="V48" i="1"/>
  <c r="T48" i="1"/>
  <c r="S48" i="1"/>
  <c r="R48" i="1"/>
  <c r="Q48" i="1"/>
  <c r="BS47" i="1"/>
  <c r="BR47" i="1"/>
  <c r="BQ47" i="1"/>
  <c r="BP47" i="1"/>
  <c r="BB47" i="1"/>
  <c r="BA47" i="1"/>
  <c r="AZ47" i="1"/>
  <c r="AY47" i="1"/>
  <c r="AK47" i="1"/>
  <c r="AJ47" i="1"/>
  <c r="AA47" i="1"/>
  <c r="AI47" i="1" s="1"/>
  <c r="AH47" i="1" s="1"/>
  <c r="X47" i="1"/>
  <c r="V47" i="1"/>
  <c r="T47" i="1"/>
  <c r="BX47" i="1" s="1"/>
  <c r="R47" i="1"/>
  <c r="BS46" i="1"/>
  <c r="BR46" i="1" s="1"/>
  <c r="BQ46" i="1"/>
  <c r="BP46" i="1" s="1"/>
  <c r="BB46" i="1"/>
  <c r="BA46" i="1" s="1"/>
  <c r="AZ46" i="1"/>
  <c r="AY46" i="1" s="1"/>
  <c r="AK46" i="1"/>
  <c r="AJ46" i="1" s="1"/>
  <c r="AA46" i="1"/>
  <c r="AI46" i="1" s="1"/>
  <c r="X46" i="1"/>
  <c r="V46" i="1"/>
  <c r="T46" i="1"/>
  <c r="S46" i="1"/>
  <c r="R46" i="1"/>
  <c r="Q46" i="1"/>
  <c r="BS45" i="1"/>
  <c r="BR45" i="1"/>
  <c r="BQ45" i="1"/>
  <c r="BP45" i="1"/>
  <c r="BB45" i="1"/>
  <c r="BA45" i="1"/>
  <c r="AZ45" i="1"/>
  <c r="AY45" i="1"/>
  <c r="AK45" i="1"/>
  <c r="AJ45" i="1"/>
  <c r="AA45" i="1"/>
  <c r="AI45" i="1" s="1"/>
  <c r="AH45" i="1" s="1"/>
  <c r="X45" i="1"/>
  <c r="V45" i="1"/>
  <c r="T45" i="1"/>
  <c r="BX45" i="1" s="1"/>
  <c r="R45" i="1"/>
  <c r="BS44" i="1"/>
  <c r="BR44" i="1"/>
  <c r="BQ44" i="1"/>
  <c r="BP44" i="1"/>
  <c r="BB44" i="1"/>
  <c r="BA44" i="1"/>
  <c r="AZ44" i="1"/>
  <c r="AY44" i="1"/>
  <c r="AG44" i="1"/>
  <c r="C12" i="23" s="1"/>
  <c r="AF44" i="1"/>
  <c r="AF99" i="1" s="1"/>
  <c r="AF101" i="1" s="1"/>
  <c r="AC44" i="1"/>
  <c r="C12" i="22" s="1"/>
  <c r="AB44" i="1"/>
  <c r="AB99" i="1" s="1"/>
  <c r="AB101" i="1" s="1"/>
  <c r="Y44" i="1"/>
  <c r="X44" i="1"/>
  <c r="X99" i="1" s="1"/>
  <c r="X101" i="1" s="1"/>
  <c r="W44" i="1"/>
  <c r="V44" i="1"/>
  <c r="V99" i="1" s="1"/>
  <c r="V101" i="1" s="1"/>
  <c r="P44" i="1"/>
  <c r="C12" i="21" s="1"/>
  <c r="O44" i="1"/>
  <c r="O99" i="1" s="1"/>
  <c r="N44" i="1"/>
  <c r="N88" i="1" s="1"/>
  <c r="M44" i="1"/>
  <c r="M99" i="1" s="1"/>
  <c r="M101" i="1" s="1"/>
  <c r="L44" i="1"/>
  <c r="C11" i="20" s="1"/>
  <c r="H44" i="1"/>
  <c r="C11" i="19" s="1"/>
  <c r="K11" i="19" s="1"/>
  <c r="BT43" i="1"/>
  <c r="BS43" i="1"/>
  <c r="BQ43" i="1"/>
  <c r="BP43" i="1"/>
  <c r="BB43" i="1"/>
  <c r="BC43" i="1" s="1"/>
  <c r="AZ43" i="1"/>
  <c r="AY43" i="1" s="1"/>
  <c r="AI43" i="1"/>
  <c r="X43" i="1"/>
  <c r="V43" i="1"/>
  <c r="N43" i="1"/>
  <c r="R43" i="1" s="1"/>
  <c r="BV43" i="1" s="1"/>
  <c r="M43" i="1"/>
  <c r="BS42" i="1"/>
  <c r="BR42" i="1"/>
  <c r="BQ42" i="1"/>
  <c r="BP42" i="1"/>
  <c r="BB42" i="1"/>
  <c r="BX42" i="1" s="1"/>
  <c r="BA42" i="1"/>
  <c r="AZ42" i="1"/>
  <c r="BV42" i="1" s="1"/>
  <c r="AY42" i="1"/>
  <c r="X42" i="1"/>
  <c r="V42" i="1"/>
  <c r="BS41" i="1"/>
  <c r="BR41" i="1"/>
  <c r="BQ41" i="1"/>
  <c r="BP41" i="1"/>
  <c r="BB41" i="1"/>
  <c r="BX41" i="1" s="1"/>
  <c r="BA41" i="1"/>
  <c r="AZ41" i="1"/>
  <c r="BV41" i="1" s="1"/>
  <c r="AY41" i="1"/>
  <c r="X41" i="1"/>
  <c r="V41" i="1"/>
  <c r="BS40" i="1"/>
  <c r="BR40" i="1"/>
  <c r="BQ40" i="1"/>
  <c r="BP40" i="1"/>
  <c r="BB40" i="1"/>
  <c r="BA40" i="1"/>
  <c r="AZ40" i="1"/>
  <c r="AY40" i="1"/>
  <c r="AK40" i="1"/>
  <c r="AJ40" i="1"/>
  <c r="AI40" i="1"/>
  <c r="BV40" i="1" s="1"/>
  <c r="AH40" i="1"/>
  <c r="X40" i="1"/>
  <c r="V40" i="1"/>
  <c r="T40" i="1"/>
  <c r="BX40" i="1" s="1"/>
  <c r="S40" i="1"/>
  <c r="R40" i="1"/>
  <c r="Q40" i="1"/>
  <c r="BS39" i="1"/>
  <c r="BR39" i="1"/>
  <c r="BQ39" i="1"/>
  <c r="BP39" i="1"/>
  <c r="BB39" i="1"/>
  <c r="BA39" i="1"/>
  <c r="AZ39" i="1"/>
  <c r="AY39" i="1"/>
  <c r="AK39" i="1"/>
  <c r="BX39" i="1" s="1"/>
  <c r="AJ39" i="1"/>
  <c r="AI39" i="1"/>
  <c r="AH39" i="1"/>
  <c r="X39" i="1"/>
  <c r="V39" i="1"/>
  <c r="T39" i="1"/>
  <c r="S39" i="1"/>
  <c r="R39" i="1"/>
  <c r="BV39" i="1" s="1"/>
  <c r="Q39" i="1"/>
  <c r="BS38" i="1"/>
  <c r="BR38" i="1"/>
  <c r="BQ38" i="1"/>
  <c r="BP38" i="1"/>
  <c r="BB38" i="1"/>
  <c r="BA38" i="1"/>
  <c r="AZ38" i="1"/>
  <c r="AY38" i="1"/>
  <c r="AK38" i="1"/>
  <c r="AJ38" i="1"/>
  <c r="AI38" i="1"/>
  <c r="BV38" i="1" s="1"/>
  <c r="AH38" i="1"/>
  <c r="X38" i="1"/>
  <c r="V38" i="1"/>
  <c r="T38" i="1"/>
  <c r="BX38" i="1" s="1"/>
  <c r="S38" i="1"/>
  <c r="R38" i="1"/>
  <c r="Q38" i="1"/>
  <c r="BS37" i="1"/>
  <c r="BR37" i="1"/>
  <c r="BQ37" i="1"/>
  <c r="BP37" i="1"/>
  <c r="BB37" i="1"/>
  <c r="BA37" i="1"/>
  <c r="AZ37" i="1"/>
  <c r="AY37" i="1"/>
  <c r="AK37" i="1"/>
  <c r="BX37" i="1" s="1"/>
  <c r="AJ37" i="1"/>
  <c r="AI37" i="1"/>
  <c r="AH37" i="1"/>
  <c r="X37" i="1"/>
  <c r="V37" i="1"/>
  <c r="T37" i="1"/>
  <c r="S37" i="1"/>
  <c r="R37" i="1"/>
  <c r="BV37" i="1" s="1"/>
  <c r="Q37" i="1"/>
  <c r="BS36" i="1"/>
  <c r="BR36" i="1"/>
  <c r="BQ36" i="1"/>
  <c r="BP36" i="1"/>
  <c r="BB36" i="1"/>
  <c r="BA36" i="1"/>
  <c r="AZ36" i="1"/>
  <c r="AY36" i="1"/>
  <c r="AK36" i="1"/>
  <c r="AJ36" i="1"/>
  <c r="AI36" i="1"/>
  <c r="BV36" i="1" s="1"/>
  <c r="AH36" i="1"/>
  <c r="X36" i="1"/>
  <c r="V36" i="1"/>
  <c r="T36" i="1"/>
  <c r="BX36" i="1" s="1"/>
  <c r="S36" i="1"/>
  <c r="R36" i="1"/>
  <c r="Q36" i="1"/>
  <c r="BS35" i="1"/>
  <c r="BR35" i="1"/>
  <c r="BQ35" i="1"/>
  <c r="BP35" i="1"/>
  <c r="BB35" i="1"/>
  <c r="BA35" i="1"/>
  <c r="AZ35" i="1"/>
  <c r="AY35" i="1"/>
  <c r="AK35" i="1"/>
  <c r="AJ35" i="1"/>
  <c r="AI35" i="1"/>
  <c r="AH35" i="1"/>
  <c r="X35" i="1"/>
  <c r="V35" i="1"/>
  <c r="T35" i="1"/>
  <c r="BX35" i="1" s="1"/>
  <c r="S35" i="1"/>
  <c r="R35" i="1"/>
  <c r="BV35" i="1" s="1"/>
  <c r="Q35" i="1"/>
  <c r="BS34" i="1"/>
  <c r="BR34" i="1"/>
  <c r="BQ34" i="1"/>
  <c r="BP34" i="1"/>
  <c r="BB34" i="1"/>
  <c r="BA34" i="1"/>
  <c r="AZ34" i="1"/>
  <c r="AY34" i="1"/>
  <c r="AK34" i="1"/>
  <c r="AJ34" i="1"/>
  <c r="AI34" i="1"/>
  <c r="AH34" i="1"/>
  <c r="X34" i="1"/>
  <c r="V34" i="1"/>
  <c r="T34" i="1"/>
  <c r="BX34" i="1" s="1"/>
  <c r="S34" i="1"/>
  <c r="R34" i="1"/>
  <c r="BV34" i="1" s="1"/>
  <c r="Q34" i="1"/>
  <c r="BS33" i="1"/>
  <c r="BR33" i="1"/>
  <c r="BQ33" i="1"/>
  <c r="BP33" i="1"/>
  <c r="BB33" i="1"/>
  <c r="BX33" i="1" s="1"/>
  <c r="BA33" i="1"/>
  <c r="AZ33" i="1"/>
  <c r="BV33" i="1" s="1"/>
  <c r="AY33" i="1"/>
  <c r="X33" i="1"/>
  <c r="V33" i="1"/>
  <c r="BS32" i="1"/>
  <c r="BR32" i="1"/>
  <c r="BQ32" i="1"/>
  <c r="BP32" i="1"/>
  <c r="BB32" i="1"/>
  <c r="BA32" i="1"/>
  <c r="AZ32" i="1"/>
  <c r="AY32" i="1"/>
  <c r="AK32" i="1"/>
  <c r="AJ32" i="1"/>
  <c r="AI32" i="1"/>
  <c r="AH32" i="1"/>
  <c r="X32" i="1"/>
  <c r="V32" i="1"/>
  <c r="T32" i="1"/>
  <c r="BX32" i="1" s="1"/>
  <c r="S32" i="1"/>
  <c r="R32" i="1"/>
  <c r="BV32" i="1" s="1"/>
  <c r="Q32" i="1"/>
  <c r="BS31" i="1"/>
  <c r="BR31" i="1"/>
  <c r="BQ31" i="1"/>
  <c r="BP31" i="1"/>
  <c r="BB31" i="1"/>
  <c r="BA31" i="1"/>
  <c r="AZ31" i="1"/>
  <c r="AY31" i="1"/>
  <c r="AK31" i="1"/>
  <c r="AJ31" i="1"/>
  <c r="AI31" i="1"/>
  <c r="AH31" i="1"/>
  <c r="X31" i="1"/>
  <c r="V31" i="1"/>
  <c r="T31" i="1"/>
  <c r="BX31" i="1" s="1"/>
  <c r="S31" i="1"/>
  <c r="R31" i="1"/>
  <c r="BV31" i="1" s="1"/>
  <c r="Q31" i="1"/>
  <c r="BS30" i="1"/>
  <c r="BR30" i="1"/>
  <c r="BQ30" i="1"/>
  <c r="BP30" i="1"/>
  <c r="BB30" i="1"/>
  <c r="BA30" i="1"/>
  <c r="AZ30" i="1"/>
  <c r="AY30" i="1"/>
  <c r="AK30" i="1"/>
  <c r="AJ30" i="1"/>
  <c r="AI30" i="1"/>
  <c r="AH30" i="1"/>
  <c r="X30" i="1"/>
  <c r="V30" i="1"/>
  <c r="T30" i="1"/>
  <c r="BX30" i="1" s="1"/>
  <c r="S30" i="1"/>
  <c r="R30" i="1"/>
  <c r="BV30" i="1" s="1"/>
  <c r="Q30" i="1"/>
  <c r="BS29" i="1"/>
  <c r="BR29" i="1"/>
  <c r="BQ29" i="1"/>
  <c r="BP29" i="1"/>
  <c r="BB29" i="1"/>
  <c r="BA29" i="1"/>
  <c r="AZ29" i="1"/>
  <c r="AY29" i="1"/>
  <c r="AK29" i="1"/>
  <c r="AJ29" i="1"/>
  <c r="AI29" i="1"/>
  <c r="AH29" i="1"/>
  <c r="X29" i="1"/>
  <c r="V29" i="1"/>
  <c r="T29" i="1"/>
  <c r="BX29" i="1" s="1"/>
  <c r="S29" i="1"/>
  <c r="R29" i="1"/>
  <c r="BV29" i="1" s="1"/>
  <c r="Q29" i="1"/>
  <c r="BS28" i="1"/>
  <c r="BR28" i="1"/>
  <c r="BQ28" i="1"/>
  <c r="BP28" i="1"/>
  <c r="BB28" i="1"/>
  <c r="BA28" i="1"/>
  <c r="AZ28" i="1"/>
  <c r="AY28" i="1"/>
  <c r="AK28" i="1"/>
  <c r="AJ28" i="1"/>
  <c r="AI28" i="1"/>
  <c r="AH28" i="1"/>
  <c r="X28" i="1"/>
  <c r="V28" i="1"/>
  <c r="T28" i="1"/>
  <c r="BX28" i="1" s="1"/>
  <c r="S28" i="1"/>
  <c r="R28" i="1"/>
  <c r="BV28" i="1" s="1"/>
  <c r="Q28" i="1"/>
  <c r="BS27" i="1"/>
  <c r="BR27" i="1"/>
  <c r="BQ27" i="1"/>
  <c r="BP27" i="1"/>
  <c r="BB27" i="1"/>
  <c r="BA27" i="1"/>
  <c r="AZ27" i="1"/>
  <c r="AY27" i="1"/>
  <c r="AK27" i="1"/>
  <c r="AJ27" i="1"/>
  <c r="AI27" i="1"/>
  <c r="AH27" i="1"/>
  <c r="X27" i="1"/>
  <c r="V27" i="1"/>
  <c r="T27" i="1"/>
  <c r="BX27" i="1" s="1"/>
  <c r="S27" i="1"/>
  <c r="R27" i="1"/>
  <c r="BV27" i="1" s="1"/>
  <c r="Q27" i="1"/>
  <c r="BS26" i="1"/>
  <c r="BR26" i="1"/>
  <c r="BQ26" i="1"/>
  <c r="BP26" i="1"/>
  <c r="BB26" i="1"/>
  <c r="BA26" i="1"/>
  <c r="AZ26" i="1"/>
  <c r="AY26" i="1"/>
  <c r="AK26" i="1"/>
  <c r="AJ26" i="1"/>
  <c r="AI26" i="1"/>
  <c r="AH26" i="1"/>
  <c r="X26" i="1"/>
  <c r="V26" i="1"/>
  <c r="T26" i="1"/>
  <c r="BX26" i="1" s="1"/>
  <c r="S26" i="1"/>
  <c r="R26" i="1"/>
  <c r="BV26" i="1" s="1"/>
  <c r="Q26" i="1"/>
  <c r="BS25" i="1"/>
  <c r="BR25" i="1"/>
  <c r="BQ25" i="1"/>
  <c r="BP25" i="1"/>
  <c r="BB25" i="1"/>
  <c r="BA25" i="1"/>
  <c r="AZ25" i="1"/>
  <c r="AY25" i="1"/>
  <c r="AK25" i="1"/>
  <c r="AJ25" i="1"/>
  <c r="AI25" i="1"/>
  <c r="AH25" i="1"/>
  <c r="X25" i="1"/>
  <c r="V25" i="1"/>
  <c r="T25" i="1"/>
  <c r="BX25" i="1" s="1"/>
  <c r="S25" i="1"/>
  <c r="R25" i="1"/>
  <c r="BV25" i="1" s="1"/>
  <c r="Q25" i="1"/>
  <c r="BS24" i="1"/>
  <c r="BR24" i="1"/>
  <c r="BQ24" i="1"/>
  <c r="BP24" i="1"/>
  <c r="BB24" i="1"/>
  <c r="BA24" i="1"/>
  <c r="AZ24" i="1"/>
  <c r="AY24" i="1"/>
  <c r="AK24" i="1"/>
  <c r="AJ24" i="1"/>
  <c r="AI24" i="1"/>
  <c r="AH24" i="1"/>
  <c r="X24" i="1"/>
  <c r="V24" i="1"/>
  <c r="T24" i="1"/>
  <c r="BX24" i="1" s="1"/>
  <c r="S24" i="1"/>
  <c r="R24" i="1"/>
  <c r="BV24" i="1" s="1"/>
  <c r="Q24" i="1"/>
  <c r="BS23" i="1"/>
  <c r="BR23" i="1"/>
  <c r="BQ23" i="1"/>
  <c r="BP23" i="1"/>
  <c r="BB23" i="1"/>
  <c r="BA23" i="1"/>
  <c r="AZ23" i="1"/>
  <c r="AY23" i="1"/>
  <c r="AK23" i="1"/>
  <c r="AJ23" i="1"/>
  <c r="AI23" i="1"/>
  <c r="AH23" i="1"/>
  <c r="X23" i="1"/>
  <c r="V23" i="1"/>
  <c r="T23" i="1"/>
  <c r="BX23" i="1" s="1"/>
  <c r="S23" i="1"/>
  <c r="R23" i="1"/>
  <c r="BV23" i="1" s="1"/>
  <c r="Q23" i="1"/>
  <c r="BS22" i="1"/>
  <c r="BR22" i="1"/>
  <c r="BQ22" i="1"/>
  <c r="BP22" i="1"/>
  <c r="BB22" i="1"/>
  <c r="BA22" i="1"/>
  <c r="AZ22" i="1"/>
  <c r="AY22" i="1"/>
  <c r="AK22" i="1"/>
  <c r="AJ22" i="1"/>
  <c r="AI22" i="1"/>
  <c r="AH22" i="1"/>
  <c r="X22" i="1"/>
  <c r="V22" i="1"/>
  <c r="T22" i="1"/>
  <c r="BX22" i="1" s="1"/>
  <c r="S22" i="1"/>
  <c r="R22" i="1"/>
  <c r="BV22" i="1" s="1"/>
  <c r="Q22" i="1"/>
  <c r="BS21" i="1"/>
  <c r="BR21" i="1"/>
  <c r="BQ21" i="1"/>
  <c r="BP21" i="1"/>
  <c r="BB21" i="1"/>
  <c r="BA21" i="1"/>
  <c r="AZ21" i="1"/>
  <c r="AY21" i="1"/>
  <c r="AK21" i="1"/>
  <c r="AJ21" i="1"/>
  <c r="AI21" i="1"/>
  <c r="AH21" i="1"/>
  <c r="X21" i="1"/>
  <c r="V21" i="1"/>
  <c r="T21" i="1"/>
  <c r="BX21" i="1" s="1"/>
  <c r="S21" i="1"/>
  <c r="R21" i="1"/>
  <c r="BV21" i="1" s="1"/>
  <c r="Q21" i="1"/>
  <c r="BS20" i="1"/>
  <c r="BR20" i="1"/>
  <c r="BR19" i="1" s="1"/>
  <c r="BR43" i="1" s="1"/>
  <c r="BQ20" i="1"/>
  <c r="BP20" i="1"/>
  <c r="BP19" i="1" s="1"/>
  <c r="BB20" i="1"/>
  <c r="BA20" i="1"/>
  <c r="BA19" i="1" s="1"/>
  <c r="AZ20" i="1"/>
  <c r="AY20" i="1"/>
  <c r="AY19" i="1" s="1"/>
  <c r="AK20" i="1"/>
  <c r="AJ20" i="1"/>
  <c r="AJ19" i="1" s="1"/>
  <c r="AI20" i="1"/>
  <c r="AH20" i="1"/>
  <c r="AH19" i="1" s="1"/>
  <c r="X20" i="1"/>
  <c r="V20" i="1"/>
  <c r="T20" i="1"/>
  <c r="BX20" i="1" s="1"/>
  <c r="S20" i="1"/>
  <c r="S19" i="1" s="1"/>
  <c r="R20" i="1"/>
  <c r="BV20" i="1" s="1"/>
  <c r="Q20" i="1"/>
  <c r="Q19" i="1" s="1"/>
  <c r="BS19" i="1"/>
  <c r="BQ19" i="1"/>
  <c r="BB19" i="1"/>
  <c r="AZ19" i="1"/>
  <c r="AI19" i="1"/>
  <c r="AG19" i="1"/>
  <c r="AK19" i="1" s="1"/>
  <c r="X19" i="1"/>
  <c r="X98" i="1" s="1"/>
  <c r="V19" i="1"/>
  <c r="R19" i="1"/>
  <c r="BV19" i="1" s="1"/>
  <c r="E21" i="6" s="1"/>
  <c r="P19" i="1"/>
  <c r="C11" i="21" s="1"/>
  <c r="BX17" i="1"/>
  <c r="BV17" i="1"/>
  <c r="BX16" i="1"/>
  <c r="BV16" i="1"/>
  <c r="BX15" i="1"/>
  <c r="BV15" i="1"/>
  <c r="BX14" i="1"/>
  <c r="BV14" i="1"/>
  <c r="BS13" i="1"/>
  <c r="BP91" i="1" s="1"/>
  <c r="BQ13" i="1"/>
  <c r="BB13" i="1"/>
  <c r="AY91" i="1" s="1"/>
  <c r="AZ13" i="1"/>
  <c r="AK13" i="1"/>
  <c r="AJ87" i="1" s="1"/>
  <c r="T13" i="1"/>
  <c r="BX13" i="1" s="1"/>
  <c r="BS12" i="1"/>
  <c r="BQ12" i="1"/>
  <c r="BB12" i="1"/>
  <c r="AZ12" i="1"/>
  <c r="AK12" i="1"/>
  <c r="AI12" i="1"/>
  <c r="T12" i="1"/>
  <c r="BX12" i="1" s="1"/>
  <c r="G14" i="6" s="1"/>
  <c r="R12" i="1"/>
  <c r="BV12" i="1" s="1"/>
  <c r="E14" i="6" s="1"/>
  <c r="BS11" i="1"/>
  <c r="BQ11" i="1"/>
  <c r="BB11" i="1"/>
  <c r="AZ11" i="1"/>
  <c r="AK11" i="1"/>
  <c r="AA11" i="1"/>
  <c r="AI11" i="1" s="1"/>
  <c r="W11" i="1"/>
  <c r="T11" i="1"/>
  <c r="BX11" i="1" s="1"/>
  <c r="G13" i="6" s="1"/>
  <c r="N11" i="1"/>
  <c r="R11" i="1" s="1"/>
  <c r="J11" i="1"/>
  <c r="F11" i="1"/>
  <c r="BS10" i="1"/>
  <c r="BQ10" i="1"/>
  <c r="BB10" i="1"/>
  <c r="AZ10" i="1"/>
  <c r="AK10" i="1"/>
  <c r="AI10" i="1"/>
  <c r="AA10" i="1"/>
  <c r="AA13" i="1" s="1"/>
  <c r="W10" i="1"/>
  <c r="W13" i="1" s="1"/>
  <c r="T10" i="1"/>
  <c r="BX10" i="1" s="1"/>
  <c r="G12" i="6" s="1"/>
  <c r="R10" i="1"/>
  <c r="BV10" i="1" s="1"/>
  <c r="E12" i="6" s="1"/>
  <c r="N10" i="1"/>
  <c r="N13" i="1" s="1"/>
  <c r="J10" i="1"/>
  <c r="J13" i="1" s="1"/>
  <c r="F10" i="1"/>
  <c r="F13" i="1" s="1"/>
  <c r="BS9" i="1"/>
  <c r="BT9" i="1" s="1"/>
  <c r="BQ9" i="1"/>
  <c r="BB9" i="1"/>
  <c r="AZ9" i="1"/>
  <c r="BV9" i="1" s="1"/>
  <c r="E11" i="6" s="1"/>
  <c r="AK9" i="1"/>
  <c r="AI9" i="1"/>
  <c r="T9" i="1"/>
  <c r="BX9" i="1" s="1"/>
  <c r="R9" i="1"/>
  <c r="E22" i="6" l="1"/>
  <c r="BU20" i="1"/>
  <c r="E24" i="6"/>
  <c r="BU22" i="1"/>
  <c r="D24" i="6" s="1"/>
  <c r="G25" i="6"/>
  <c r="BW23" i="1"/>
  <c r="F25" i="6" s="1"/>
  <c r="G27" i="6"/>
  <c r="BW25" i="1"/>
  <c r="F27" i="6" s="1"/>
  <c r="G29" i="6"/>
  <c r="BW27" i="1"/>
  <c r="F29" i="6" s="1"/>
  <c r="G31" i="6"/>
  <c r="BW29" i="1"/>
  <c r="F31" i="6" s="1"/>
  <c r="G33" i="6"/>
  <c r="BW31" i="1"/>
  <c r="F33" i="6" s="1"/>
  <c r="E34" i="6"/>
  <c r="BU32" i="1"/>
  <c r="D34" i="6" s="1"/>
  <c r="E36" i="6"/>
  <c r="BU34" i="1"/>
  <c r="D36" i="6" s="1"/>
  <c r="E43" i="6"/>
  <c r="BU41" i="1"/>
  <c r="D43" i="6" s="1"/>
  <c r="G44" i="6"/>
  <c r="BW42" i="1"/>
  <c r="F44" i="6" s="1"/>
  <c r="BV51" i="1"/>
  <c r="E55" i="6"/>
  <c r="BU53" i="1"/>
  <c r="D55" i="6" s="1"/>
  <c r="G87" i="6"/>
  <c r="BW86" i="1"/>
  <c r="F87" i="6" s="1"/>
  <c r="M51" i="6"/>
  <c r="M55" i="6"/>
  <c r="M60" i="6"/>
  <c r="K70" i="6"/>
  <c r="BW67" i="2"/>
  <c r="K74" i="6"/>
  <c r="R13" i="1"/>
  <c r="BV13" i="1" s="1"/>
  <c r="E15" i="6" s="1"/>
  <c r="S98" i="1"/>
  <c r="S43" i="1"/>
  <c r="BV49" i="1"/>
  <c r="G53" i="6"/>
  <c r="BW51" i="1"/>
  <c r="F53" i="6" s="1"/>
  <c r="BV59" i="1"/>
  <c r="BV61" i="1"/>
  <c r="BV63" i="1"/>
  <c r="E68" i="6"/>
  <c r="AI68" i="6" s="1"/>
  <c r="BU65" i="1"/>
  <c r="D68" i="6" s="1"/>
  <c r="M11" i="6"/>
  <c r="BW9" i="2"/>
  <c r="BT10" i="2"/>
  <c r="K12" i="6" s="1"/>
  <c r="M14" i="6"/>
  <c r="AK14" i="6" s="1"/>
  <c r="BW12" i="2"/>
  <c r="AJ98" i="2"/>
  <c r="AJ43" i="2"/>
  <c r="M24" i="6"/>
  <c r="K25" i="6"/>
  <c r="BS23" i="2"/>
  <c r="J25" i="6" s="1"/>
  <c r="M28" i="6"/>
  <c r="K29" i="6"/>
  <c r="M32" i="6"/>
  <c r="K33" i="6"/>
  <c r="M36" i="6"/>
  <c r="BU34" i="2"/>
  <c r="L36" i="6" s="1"/>
  <c r="K37" i="6"/>
  <c r="M40" i="6"/>
  <c r="K41" i="6"/>
  <c r="BS39" i="2"/>
  <c r="J41" i="6" s="1"/>
  <c r="M44" i="6"/>
  <c r="K45" i="6"/>
  <c r="J101" i="2"/>
  <c r="M48" i="6"/>
  <c r="M52" i="6"/>
  <c r="M56" i="6"/>
  <c r="K62" i="6"/>
  <c r="BW59" i="2"/>
  <c r="BS59" i="2"/>
  <c r="J62" i="6" s="1"/>
  <c r="K63" i="6"/>
  <c r="BW60" i="2"/>
  <c r="M67" i="6"/>
  <c r="K68" i="6"/>
  <c r="M70" i="6"/>
  <c r="K72" i="6"/>
  <c r="BW69" i="2"/>
  <c r="BS69" i="2"/>
  <c r="J72" i="6" s="1"/>
  <c r="AI13" i="1"/>
  <c r="C11" i="27"/>
  <c r="C11" i="26"/>
  <c r="AH98" i="1"/>
  <c r="AH43" i="1"/>
  <c r="BV47" i="1"/>
  <c r="BV55" i="1"/>
  <c r="BV57" i="1"/>
  <c r="G84" i="6"/>
  <c r="BW84" i="1"/>
  <c r="F84" i="6" s="1"/>
  <c r="AI21" i="6"/>
  <c r="E23" i="6"/>
  <c r="BU21" i="1"/>
  <c r="D23" i="6" s="1"/>
  <c r="E25" i="6"/>
  <c r="BU23" i="1"/>
  <c r="D25" i="6" s="1"/>
  <c r="G28" i="6"/>
  <c r="BW26" i="1"/>
  <c r="F28" i="6" s="1"/>
  <c r="E29" i="6"/>
  <c r="BU27" i="1"/>
  <c r="D29" i="6" s="1"/>
  <c r="G32" i="6"/>
  <c r="BW30" i="1"/>
  <c r="F32" i="6" s="1"/>
  <c r="G34" i="6"/>
  <c r="BW32" i="1"/>
  <c r="F34" i="6" s="1"/>
  <c r="G36" i="6"/>
  <c r="BW34" i="1"/>
  <c r="F36" i="6" s="1"/>
  <c r="G38" i="6"/>
  <c r="BW36" i="1"/>
  <c r="F38" i="6" s="1"/>
  <c r="E39" i="6"/>
  <c r="BU37" i="1"/>
  <c r="D39" i="6" s="1"/>
  <c r="G39" i="6"/>
  <c r="BW37" i="1"/>
  <c r="F39" i="6" s="1"/>
  <c r="E40" i="6"/>
  <c r="BU38" i="1"/>
  <c r="D40" i="6" s="1"/>
  <c r="G42" i="6"/>
  <c r="BW40" i="1"/>
  <c r="F42" i="6" s="1"/>
  <c r="G43" i="6"/>
  <c r="BW41" i="1"/>
  <c r="F43" i="6" s="1"/>
  <c r="E44" i="6"/>
  <c r="BU42" i="1"/>
  <c r="D44" i="6" s="1"/>
  <c r="G51" i="6"/>
  <c r="AK51" i="6" s="1"/>
  <c r="BW49" i="1"/>
  <c r="F51" i="6" s="1"/>
  <c r="G62" i="6"/>
  <c r="BW59" i="1"/>
  <c r="F62" i="6" s="1"/>
  <c r="BX68" i="1"/>
  <c r="S68" i="1"/>
  <c r="G72" i="6"/>
  <c r="BW69" i="1"/>
  <c r="F72" i="6" s="1"/>
  <c r="BV82" i="1"/>
  <c r="Q82" i="1"/>
  <c r="G88" i="6"/>
  <c r="BW87" i="1"/>
  <c r="F88" i="6" s="1"/>
  <c r="C13" i="19"/>
  <c r="H91" i="1"/>
  <c r="Q90" i="1"/>
  <c r="BV90" i="1"/>
  <c r="AB102" i="1"/>
  <c r="V102" i="1"/>
  <c r="M12" i="6"/>
  <c r="BW10" i="2"/>
  <c r="K21" i="6"/>
  <c r="AX19" i="2"/>
  <c r="K47" i="6"/>
  <c r="BW45" i="2"/>
  <c r="M49" i="6"/>
  <c r="BU47" i="2"/>
  <c r="L49" i="6" s="1"/>
  <c r="K50" i="6"/>
  <c r="BW48" i="2"/>
  <c r="K51" i="6"/>
  <c r="BW49" i="2"/>
  <c r="M53" i="6"/>
  <c r="BU51" i="2"/>
  <c r="L53" i="6" s="1"/>
  <c r="K54" i="6"/>
  <c r="BW52" i="2"/>
  <c r="K55" i="6"/>
  <c r="BW53" i="2"/>
  <c r="M57" i="6"/>
  <c r="BU55" i="2"/>
  <c r="L57" i="6" s="1"/>
  <c r="K58" i="6"/>
  <c r="BW56" i="2"/>
  <c r="K60" i="6"/>
  <c r="M62" i="6"/>
  <c r="M64" i="6"/>
  <c r="K69" i="6"/>
  <c r="BW66" i="2"/>
  <c r="BS66" i="2"/>
  <c r="J69" i="6" s="1"/>
  <c r="M71" i="6"/>
  <c r="M72" i="6"/>
  <c r="BU69" i="2"/>
  <c r="L72" i="6" s="1"/>
  <c r="K73" i="6"/>
  <c r="BT74" i="2"/>
  <c r="R74" i="2"/>
  <c r="R84" i="2"/>
  <c r="BT84" i="2"/>
  <c r="J102" i="2"/>
  <c r="G11" i="6"/>
  <c r="BY9" i="1"/>
  <c r="G23" i="6"/>
  <c r="BW21" i="1"/>
  <c r="F23" i="6" s="1"/>
  <c r="E26" i="6"/>
  <c r="BU24" i="1"/>
  <c r="D26" i="6" s="1"/>
  <c r="E28" i="6"/>
  <c r="BU26" i="1"/>
  <c r="D28" i="6" s="1"/>
  <c r="E30" i="6"/>
  <c r="BU28" i="1"/>
  <c r="D30" i="6" s="1"/>
  <c r="E32" i="6"/>
  <c r="BU30" i="1"/>
  <c r="D32" i="6" s="1"/>
  <c r="E35" i="6"/>
  <c r="BU33" i="1"/>
  <c r="D35" i="6" s="1"/>
  <c r="G37" i="6"/>
  <c r="BW35" i="1"/>
  <c r="F37" i="6" s="1"/>
  <c r="G50" i="6"/>
  <c r="AK50" i="6" s="1"/>
  <c r="BW48" i="1"/>
  <c r="F50" i="6" s="1"/>
  <c r="G58" i="6"/>
  <c r="BW56" i="1"/>
  <c r="F58" i="6" s="1"/>
  <c r="G63" i="6"/>
  <c r="AK63" i="6" s="1"/>
  <c r="BW60" i="1"/>
  <c r="F63" i="6" s="1"/>
  <c r="G67" i="6"/>
  <c r="BW64" i="1"/>
  <c r="F67" i="6" s="1"/>
  <c r="E74" i="6"/>
  <c r="BU72" i="1"/>
  <c r="D74" i="6" s="1"/>
  <c r="E79" i="6"/>
  <c r="BU78" i="1"/>
  <c r="D79" i="6" s="1"/>
  <c r="E88" i="6"/>
  <c r="BU87" i="1"/>
  <c r="D88" i="6" s="1"/>
  <c r="G91" i="6"/>
  <c r="BW90" i="1"/>
  <c r="F91" i="6" s="1"/>
  <c r="X102" i="1"/>
  <c r="M13" i="6"/>
  <c r="AH43" i="2"/>
  <c r="AH98" i="2"/>
  <c r="M47" i="6"/>
  <c r="K48" i="6"/>
  <c r="BW46" i="2"/>
  <c r="K49" i="6"/>
  <c r="BW47" i="2"/>
  <c r="K52" i="6"/>
  <c r="BW50" i="2"/>
  <c r="BS50" i="2"/>
  <c r="J52" i="6" s="1"/>
  <c r="K53" i="6"/>
  <c r="BW51" i="2"/>
  <c r="K56" i="6"/>
  <c r="BW54" i="2"/>
  <c r="K57" i="6"/>
  <c r="BW55" i="2"/>
  <c r="M61" i="6"/>
  <c r="M69" i="6"/>
  <c r="K71" i="6"/>
  <c r="BW68" i="2"/>
  <c r="BS68" i="2"/>
  <c r="J71" i="6" s="1"/>
  <c r="F101" i="2"/>
  <c r="G55" i="6"/>
  <c r="BW53" i="1"/>
  <c r="F55" i="6" s="1"/>
  <c r="E70" i="6"/>
  <c r="AI70" i="6" s="1"/>
  <c r="BU67" i="1"/>
  <c r="D70" i="6" s="1"/>
  <c r="Q85" i="1"/>
  <c r="BV85" i="1"/>
  <c r="BV11" i="1"/>
  <c r="E13" i="6" s="1"/>
  <c r="G22" i="6"/>
  <c r="BW20" i="1"/>
  <c r="G24" i="6"/>
  <c r="BW22" i="1"/>
  <c r="F24" i="6" s="1"/>
  <c r="G26" i="6"/>
  <c r="BW24" i="1"/>
  <c r="F26" i="6" s="1"/>
  <c r="E27" i="6"/>
  <c r="BU25" i="1"/>
  <c r="D27" i="6" s="1"/>
  <c r="G30" i="6"/>
  <c r="BW28" i="1"/>
  <c r="F30" i="6" s="1"/>
  <c r="E31" i="6"/>
  <c r="BU29" i="1"/>
  <c r="D31" i="6" s="1"/>
  <c r="E33" i="6"/>
  <c r="BU31" i="1"/>
  <c r="D33" i="6" s="1"/>
  <c r="G35" i="6"/>
  <c r="BW33" i="1"/>
  <c r="F35" i="6" s="1"/>
  <c r="E37" i="6"/>
  <c r="BU35" i="1"/>
  <c r="D37" i="6" s="1"/>
  <c r="E38" i="6"/>
  <c r="BU36" i="1"/>
  <c r="D38" i="6" s="1"/>
  <c r="G40" i="6"/>
  <c r="BW38" i="1"/>
  <c r="F40" i="6" s="1"/>
  <c r="E41" i="6"/>
  <c r="AI41" i="6" s="1"/>
  <c r="BU39" i="1"/>
  <c r="D41" i="6" s="1"/>
  <c r="G41" i="6"/>
  <c r="BW39" i="1"/>
  <c r="F41" i="6" s="1"/>
  <c r="E42" i="6"/>
  <c r="BU40" i="1"/>
  <c r="D42" i="6" s="1"/>
  <c r="E45" i="6"/>
  <c r="BU43" i="1"/>
  <c r="D45" i="6" s="1"/>
  <c r="BV45" i="1"/>
  <c r="G49" i="6"/>
  <c r="BW47" i="1"/>
  <c r="F49" i="6" s="1"/>
  <c r="BV50" i="1"/>
  <c r="AH50" i="1"/>
  <c r="G57" i="6"/>
  <c r="BW55" i="1"/>
  <c r="F57" i="6" s="1"/>
  <c r="G60" i="6"/>
  <c r="AK60" i="6" s="1"/>
  <c r="BW57" i="1"/>
  <c r="F60" i="6" s="1"/>
  <c r="G64" i="6"/>
  <c r="BW61" i="1"/>
  <c r="F64" i="6" s="1"/>
  <c r="G66" i="6"/>
  <c r="BW63" i="1"/>
  <c r="F66" i="6" s="1"/>
  <c r="G68" i="6"/>
  <c r="BW65" i="1"/>
  <c r="F68" i="6" s="1"/>
  <c r="G70" i="6"/>
  <c r="BW67" i="1"/>
  <c r="F70" i="6" s="1"/>
  <c r="G15" i="6"/>
  <c r="CA13" i="1"/>
  <c r="Q98" i="1"/>
  <c r="Q43" i="1"/>
  <c r="AJ98" i="1"/>
  <c r="AJ43" i="1"/>
  <c r="R88" i="1"/>
  <c r="M88" i="1"/>
  <c r="G47" i="6"/>
  <c r="AK47" i="6" s="1"/>
  <c r="BW45" i="1"/>
  <c r="F47" i="6" s="1"/>
  <c r="BV46" i="1"/>
  <c r="AH46" i="1"/>
  <c r="G54" i="6"/>
  <c r="BW52" i="1"/>
  <c r="F54" i="6" s="1"/>
  <c r="BV54" i="1"/>
  <c r="AH54" i="1"/>
  <c r="BV58" i="1"/>
  <c r="AH58" i="1"/>
  <c r="BV62" i="1"/>
  <c r="AH62" i="1"/>
  <c r="BV66" i="1"/>
  <c r="AH66" i="1"/>
  <c r="G73" i="6"/>
  <c r="BW70" i="1"/>
  <c r="F73" i="6" s="1"/>
  <c r="AJ73" i="1"/>
  <c r="AJ100" i="1" s="1"/>
  <c r="G83" i="6"/>
  <c r="AK83" i="6" s="1"/>
  <c r="BW82" i="1"/>
  <c r="F83" i="6" s="1"/>
  <c r="E84" i="6"/>
  <c r="BU84" i="1"/>
  <c r="D84" i="6" s="1"/>
  <c r="BV86" i="1"/>
  <c r="Q86" i="1"/>
  <c r="C14" i="24"/>
  <c r="BB89" i="1"/>
  <c r="AO89" i="1"/>
  <c r="AP91" i="1"/>
  <c r="BT11" i="2"/>
  <c r="K13" i="6" s="1"/>
  <c r="M22" i="6"/>
  <c r="AZ19" i="2"/>
  <c r="K23" i="6"/>
  <c r="M26" i="6"/>
  <c r="K27" i="6"/>
  <c r="M30" i="6"/>
  <c r="BU28" i="2"/>
  <c r="L30" i="6" s="1"/>
  <c r="K31" i="6"/>
  <c r="M34" i="6"/>
  <c r="K35" i="6"/>
  <c r="BS33" i="2"/>
  <c r="J35" i="6" s="1"/>
  <c r="M38" i="6"/>
  <c r="K39" i="6"/>
  <c r="BW37" i="2"/>
  <c r="M42" i="6"/>
  <c r="K43" i="6"/>
  <c r="M50" i="6"/>
  <c r="M54" i="6"/>
  <c r="BU52" i="2"/>
  <c r="L54" i="6" s="1"/>
  <c r="M58" i="6"/>
  <c r="M63" i="6"/>
  <c r="BU60" i="2"/>
  <c r="L63" i="6" s="1"/>
  <c r="K64" i="6"/>
  <c r="M65" i="6"/>
  <c r="BU62" i="2"/>
  <c r="L65" i="6" s="1"/>
  <c r="K66" i="6"/>
  <c r="R81" i="2"/>
  <c r="BT81" i="2"/>
  <c r="BV48" i="1"/>
  <c r="BV52" i="1"/>
  <c r="BV56" i="1"/>
  <c r="BV60" i="1"/>
  <c r="BV64" i="1"/>
  <c r="BV70" i="1"/>
  <c r="R73" i="1"/>
  <c r="BV75" i="1"/>
  <c r="BV79" i="1"/>
  <c r="BX80" i="1"/>
  <c r="D7" i="27"/>
  <c r="D7" i="26"/>
  <c r="BT20" i="2"/>
  <c r="BT22" i="2"/>
  <c r="BT24" i="2"/>
  <c r="BV29" i="2"/>
  <c r="BT30" i="2"/>
  <c r="BV31" i="2"/>
  <c r="BT32" i="2"/>
  <c r="BV33" i="2"/>
  <c r="BT34" i="2"/>
  <c r="BV35" i="2"/>
  <c r="BW35" i="2" s="1"/>
  <c r="BT36" i="2"/>
  <c r="BV37" i="2"/>
  <c r="BT38" i="2"/>
  <c r="BV39" i="2"/>
  <c r="BW39" i="2" s="1"/>
  <c r="BT40" i="2"/>
  <c r="BV41" i="2"/>
  <c r="BT42" i="2"/>
  <c r="BA43" i="2"/>
  <c r="AZ43" i="2" s="1"/>
  <c r="D12" i="26"/>
  <c r="D12" i="27"/>
  <c r="BZ44" i="2"/>
  <c r="BT58" i="2"/>
  <c r="BT62" i="2"/>
  <c r="BV63" i="2"/>
  <c r="BW63" i="2" s="1"/>
  <c r="BT64" i="2"/>
  <c r="BV65" i="2"/>
  <c r="BV70" i="2"/>
  <c r="BV74" i="2"/>
  <c r="BT76" i="2"/>
  <c r="BV81" i="2"/>
  <c r="BV84" i="2"/>
  <c r="BT86" i="2"/>
  <c r="L102" i="2"/>
  <c r="H101" i="2"/>
  <c r="E7" i="27"/>
  <c r="E7" i="26"/>
  <c r="E11" i="27"/>
  <c r="E11" i="26"/>
  <c r="Q21" i="6"/>
  <c r="BQ19" i="3"/>
  <c r="BU19" i="3"/>
  <c r="BL21" i="3"/>
  <c r="P23" i="6" s="1"/>
  <c r="BM19" i="3"/>
  <c r="S46" i="6"/>
  <c r="E12" i="17" s="1"/>
  <c r="BX44" i="3"/>
  <c r="BU44" i="3"/>
  <c r="E12" i="27"/>
  <c r="E12" i="26"/>
  <c r="AH44" i="3"/>
  <c r="AH99" i="3" s="1"/>
  <c r="Q51" i="6"/>
  <c r="BQ49" i="3"/>
  <c r="BU49" i="3"/>
  <c r="AX55" i="3"/>
  <c r="AV58" i="3"/>
  <c r="S63" i="6"/>
  <c r="BU60" i="3"/>
  <c r="BS60" i="3"/>
  <c r="R63" i="6" s="1"/>
  <c r="AX65" i="3"/>
  <c r="AX67" i="3"/>
  <c r="AV73" i="3"/>
  <c r="AV75" i="3"/>
  <c r="BX54" i="1"/>
  <c r="BX58" i="1"/>
  <c r="BX66" i="1"/>
  <c r="BX74" i="1"/>
  <c r="BV81" i="1"/>
  <c r="BV21" i="2"/>
  <c r="BV23" i="2"/>
  <c r="BW23" i="2" s="1"/>
  <c r="BV25" i="2"/>
  <c r="BT26" i="2"/>
  <c r="BV27" i="2"/>
  <c r="BT28" i="2"/>
  <c r="C7" i="27"/>
  <c r="C7" i="26"/>
  <c r="O19" i="1"/>
  <c r="O98" i="1" s="1"/>
  <c r="O102" i="1" s="1"/>
  <c r="AF19" i="1"/>
  <c r="AF98" i="1" s="1"/>
  <c r="AF102" i="1" s="1"/>
  <c r="P43" i="1"/>
  <c r="AG43" i="1"/>
  <c r="BA43" i="1"/>
  <c r="R44" i="1"/>
  <c r="AA44" i="1"/>
  <c r="AK44" i="1"/>
  <c r="S45" i="1"/>
  <c r="Q47" i="1"/>
  <c r="AJ48" i="1"/>
  <c r="S49" i="1"/>
  <c r="Q51" i="1"/>
  <c r="AJ52" i="1"/>
  <c r="S53" i="1"/>
  <c r="Q55" i="1"/>
  <c r="AJ56" i="1"/>
  <c r="S57" i="1"/>
  <c r="Q59" i="1"/>
  <c r="AJ60" i="1"/>
  <c r="S61" i="1"/>
  <c r="Q63" i="1"/>
  <c r="AJ64" i="1"/>
  <c r="S65" i="1"/>
  <c r="Q67" i="1"/>
  <c r="O73" i="1"/>
  <c r="O100" i="1" s="1"/>
  <c r="O101" i="1" s="1"/>
  <c r="AK73" i="1"/>
  <c r="AY78" i="1"/>
  <c r="L88" i="1"/>
  <c r="L89" i="1" s="1"/>
  <c r="P88" i="1"/>
  <c r="AO88" i="1"/>
  <c r="BT89" i="1"/>
  <c r="D8" i="26"/>
  <c r="D8" i="27"/>
  <c r="K13" i="2"/>
  <c r="S13" i="2" s="1"/>
  <c r="BT13" i="2" s="1"/>
  <c r="K15" i="6" s="1"/>
  <c r="AA13" i="2"/>
  <c r="AI13" i="2" s="1"/>
  <c r="BV13" i="2"/>
  <c r="BU49" i="2" s="1"/>
  <c r="L51" i="6" s="1"/>
  <c r="U19" i="2"/>
  <c r="BZ19" i="2"/>
  <c r="T20" i="2"/>
  <c r="R21" i="2"/>
  <c r="R19" i="2" s="1"/>
  <c r="T22" i="2"/>
  <c r="R23" i="2"/>
  <c r="T24" i="2"/>
  <c r="R25" i="2"/>
  <c r="T26" i="2"/>
  <c r="R27" i="2"/>
  <c r="T28" i="2"/>
  <c r="R29" i="2"/>
  <c r="T30" i="2"/>
  <c r="R31" i="2"/>
  <c r="T32" i="2"/>
  <c r="R33" i="2"/>
  <c r="T34" i="2"/>
  <c r="R35" i="2"/>
  <c r="T36" i="2"/>
  <c r="R37" i="2"/>
  <c r="T38" i="2"/>
  <c r="R39" i="2"/>
  <c r="T40" i="2"/>
  <c r="R41" i="2"/>
  <c r="T42" i="2"/>
  <c r="AN44" i="2"/>
  <c r="AN99" i="2" s="1"/>
  <c r="AN101" i="2" s="1"/>
  <c r="T58" i="2"/>
  <c r="T62" i="2"/>
  <c r="R63" i="2"/>
  <c r="T64" i="2"/>
  <c r="R65" i="2"/>
  <c r="AZ69" i="2"/>
  <c r="R70" i="2"/>
  <c r="D12" i="19"/>
  <c r="I88" i="2"/>
  <c r="S73" i="2"/>
  <c r="BT73" i="2" s="1"/>
  <c r="D13" i="23"/>
  <c r="D18" i="23" s="1"/>
  <c r="AG88" i="2"/>
  <c r="AK73" i="2"/>
  <c r="BP74" i="2"/>
  <c r="T75" i="2"/>
  <c r="T73" i="2" s="1"/>
  <c r="T100" i="2" s="1"/>
  <c r="AJ75" i="2"/>
  <c r="AZ75" i="2"/>
  <c r="BP75" i="2"/>
  <c r="BW75" i="2"/>
  <c r="T76" i="2"/>
  <c r="AZ76" i="2"/>
  <c r="BV76" i="2"/>
  <c r="T77" i="2"/>
  <c r="AJ77" i="2"/>
  <c r="AZ77" i="2"/>
  <c r="BP77" i="2"/>
  <c r="BW77" i="2"/>
  <c r="AJ78" i="2"/>
  <c r="BP78" i="2"/>
  <c r="AJ79" i="2"/>
  <c r="BP79" i="2"/>
  <c r="AH81" i="2"/>
  <c r="BN81" i="2"/>
  <c r="AH84" i="2"/>
  <c r="BN84" i="2"/>
  <c r="T85" i="2"/>
  <c r="AJ85" i="2"/>
  <c r="AZ85" i="2"/>
  <c r="BP85" i="2"/>
  <c r="BW85" i="2"/>
  <c r="T86" i="2"/>
  <c r="AZ86" i="2"/>
  <c r="BV86" i="2"/>
  <c r="AJ87" i="2"/>
  <c r="BP87" i="2"/>
  <c r="BP88" i="2"/>
  <c r="AH90" i="2"/>
  <c r="AX90" i="2"/>
  <c r="BT90" i="2"/>
  <c r="T91" i="2"/>
  <c r="BP91" i="2"/>
  <c r="S13" i="6"/>
  <c r="AK13" i="6" s="1"/>
  <c r="BU11" i="3"/>
  <c r="S15" i="6"/>
  <c r="BX13" i="3"/>
  <c r="BS85" i="3"/>
  <c r="R86" i="6" s="1"/>
  <c r="BS84" i="3"/>
  <c r="R84" i="6" s="1"/>
  <c r="BQ81" i="3"/>
  <c r="BS79" i="3"/>
  <c r="R80" i="6" s="1"/>
  <c r="BQ77" i="3"/>
  <c r="BS75" i="3"/>
  <c r="R59" i="6" s="1"/>
  <c r="BS69" i="3"/>
  <c r="R72" i="6" s="1"/>
  <c r="BQ66" i="3"/>
  <c r="BQ65" i="3"/>
  <c r="BS63" i="3"/>
  <c r="R66" i="6" s="1"/>
  <c r="BQ60" i="3"/>
  <c r="BS57" i="3"/>
  <c r="R60" i="6" s="1"/>
  <c r="BQ55" i="3"/>
  <c r="BS53" i="3"/>
  <c r="R55" i="6" s="1"/>
  <c r="BQ51" i="3"/>
  <c r="BS49" i="3"/>
  <c r="R51" i="6" s="1"/>
  <c r="BQ47" i="3"/>
  <c r="BS82" i="3"/>
  <c r="R83" i="6" s="1"/>
  <c r="BQ80" i="3"/>
  <c r="BQ73" i="3"/>
  <c r="BS70" i="3"/>
  <c r="R73" i="6" s="1"/>
  <c r="BQ64" i="3"/>
  <c r="BQ58" i="3"/>
  <c r="BS56" i="3"/>
  <c r="R58" i="6" s="1"/>
  <c r="BQ54" i="3"/>
  <c r="BS48" i="3"/>
  <c r="R50" i="6" s="1"/>
  <c r="BQ44" i="3"/>
  <c r="BQ39" i="3"/>
  <c r="BS33" i="3"/>
  <c r="R35" i="6" s="1"/>
  <c r="BQ86" i="3"/>
  <c r="BQ88" i="3"/>
  <c r="BS87" i="3"/>
  <c r="R88" i="6" s="1"/>
  <c r="BS41" i="3"/>
  <c r="R43" i="6" s="1"/>
  <c r="BQ31" i="3"/>
  <c r="BS90" i="3"/>
  <c r="R91" i="6" s="1"/>
  <c r="BS67" i="3"/>
  <c r="R70" i="6" s="1"/>
  <c r="BS65" i="3"/>
  <c r="R68" i="6" s="1"/>
  <c r="BS61" i="3"/>
  <c r="R64" i="6" s="1"/>
  <c r="BS55" i="3"/>
  <c r="R57" i="6" s="1"/>
  <c r="BS51" i="3"/>
  <c r="R53" i="6" s="1"/>
  <c r="BQ50" i="3"/>
  <c r="BQ46" i="3"/>
  <c r="BQ45" i="3"/>
  <c r="BS39" i="3"/>
  <c r="R41" i="6" s="1"/>
  <c r="BS37" i="3"/>
  <c r="R39" i="6" s="1"/>
  <c r="BS36" i="3"/>
  <c r="R38" i="6" s="1"/>
  <c r="BQ33" i="3"/>
  <c r="BS27" i="3"/>
  <c r="R29" i="6" s="1"/>
  <c r="BS25" i="3"/>
  <c r="R27" i="6" s="1"/>
  <c r="BS24" i="3"/>
  <c r="R26" i="6" s="1"/>
  <c r="BS23" i="3"/>
  <c r="R25" i="6" s="1"/>
  <c r="BQ91" i="3"/>
  <c r="BS78" i="3"/>
  <c r="R79" i="6" s="1"/>
  <c r="BQ76" i="3"/>
  <c r="BQ75" i="3"/>
  <c r="BQ35" i="3"/>
  <c r="BQ34" i="3"/>
  <c r="BS29" i="3"/>
  <c r="R31" i="6" s="1"/>
  <c r="BS28" i="3"/>
  <c r="R30" i="6" s="1"/>
  <c r="BS21" i="3"/>
  <c r="R23" i="6" s="1"/>
  <c r="AV25" i="3"/>
  <c r="BQ37" i="3"/>
  <c r="BS40" i="3"/>
  <c r="R42" i="6" s="1"/>
  <c r="BS44" i="3"/>
  <c r="R46" i="6" s="1"/>
  <c r="BS45" i="3"/>
  <c r="R47" i="6" s="1"/>
  <c r="BS47" i="3"/>
  <c r="R49" i="6" s="1"/>
  <c r="BS52" i="3"/>
  <c r="R54" i="6" s="1"/>
  <c r="BS62" i="3"/>
  <c r="R65" i="6" s="1"/>
  <c r="S69" i="6"/>
  <c r="BU66" i="3"/>
  <c r="BS66" i="3"/>
  <c r="R69" i="6" s="1"/>
  <c r="AI72" i="3"/>
  <c r="BS74" i="3"/>
  <c r="R76" i="6" s="1"/>
  <c r="W11" i="6"/>
  <c r="F7" i="17" s="1"/>
  <c r="BT3" i="4"/>
  <c r="AJ51" i="1"/>
  <c r="BA51" i="1"/>
  <c r="BR51" i="1"/>
  <c r="S52" i="1"/>
  <c r="AH53" i="1"/>
  <c r="AY53" i="1"/>
  <c r="BP53" i="1"/>
  <c r="Q54" i="1"/>
  <c r="AJ55" i="1"/>
  <c r="BA55" i="1"/>
  <c r="BR55" i="1"/>
  <c r="S56" i="1"/>
  <c r="AY57" i="1"/>
  <c r="BP57" i="1"/>
  <c r="Q58" i="1"/>
  <c r="AJ59" i="1"/>
  <c r="BA59" i="1"/>
  <c r="BR59" i="1"/>
  <c r="S60" i="1"/>
  <c r="AY61" i="1"/>
  <c r="BP61" i="1"/>
  <c r="Q62" i="1"/>
  <c r="AJ63" i="1"/>
  <c r="BA63" i="1"/>
  <c r="BR63" i="1"/>
  <c r="S64" i="1"/>
  <c r="AY65" i="1"/>
  <c r="BP65" i="1"/>
  <c r="Q66" i="1"/>
  <c r="AJ67" i="1"/>
  <c r="BA67" i="1"/>
  <c r="BR67" i="1"/>
  <c r="BV69" i="1"/>
  <c r="T73" i="1"/>
  <c r="BX73" i="1" s="1"/>
  <c r="AY73" i="1"/>
  <c r="BP73" i="1"/>
  <c r="BV74" i="1"/>
  <c r="BX75" i="1"/>
  <c r="BV76" i="1"/>
  <c r="BX77" i="1"/>
  <c r="BX79" i="1"/>
  <c r="BV80" i="1"/>
  <c r="BX81" i="1"/>
  <c r="S82" i="1"/>
  <c r="S73" i="1" s="1"/>
  <c r="S100" i="1" s="1"/>
  <c r="AH82" i="1"/>
  <c r="AH73" i="1" s="1"/>
  <c r="AH100" i="1" s="1"/>
  <c r="AY82" i="1"/>
  <c r="BP82" i="1"/>
  <c r="Q84" i="1"/>
  <c r="AJ84" i="1"/>
  <c r="BA84" i="1"/>
  <c r="BR84" i="1"/>
  <c r="BX85" i="1"/>
  <c r="S86" i="1"/>
  <c r="AH86" i="1"/>
  <c r="AY86" i="1"/>
  <c r="BP86" i="1"/>
  <c r="Q87" i="1"/>
  <c r="BA87" i="1"/>
  <c r="BR87" i="1"/>
  <c r="AC88" i="1"/>
  <c r="AB88" i="1" s="1"/>
  <c r="BB88" i="1"/>
  <c r="BA88" i="1" s="1"/>
  <c r="N89" i="1"/>
  <c r="BR90" i="1"/>
  <c r="D11" i="27"/>
  <c r="D11" i="26"/>
  <c r="AG89" i="2"/>
  <c r="AK43" i="2"/>
  <c r="BV43" i="2" s="1"/>
  <c r="BZ43" i="2"/>
  <c r="D11" i="20"/>
  <c r="M88" i="2"/>
  <c r="L88" i="2" s="1"/>
  <c r="U44" i="2"/>
  <c r="AI44" i="2"/>
  <c r="BT44" i="2" s="1"/>
  <c r="BA44" i="2"/>
  <c r="R45" i="2"/>
  <c r="AH45" i="2"/>
  <c r="AX45" i="2"/>
  <c r="BN45" i="2"/>
  <c r="T46" i="2"/>
  <c r="T44" i="2" s="1"/>
  <c r="T99" i="2" s="1"/>
  <c r="T101" i="2" s="1"/>
  <c r="AJ46" i="2"/>
  <c r="AZ46" i="2"/>
  <c r="AZ44" i="2" s="1"/>
  <c r="BP46" i="2"/>
  <c r="R47" i="2"/>
  <c r="AH47" i="2"/>
  <c r="AX47" i="2"/>
  <c r="BN47" i="2"/>
  <c r="T48" i="2"/>
  <c r="AJ48" i="2"/>
  <c r="AZ48" i="2"/>
  <c r="BP48" i="2"/>
  <c r="R49" i="2"/>
  <c r="AH49" i="2"/>
  <c r="AX49" i="2"/>
  <c r="BN49" i="2"/>
  <c r="T50" i="2"/>
  <c r="AJ50" i="2"/>
  <c r="AZ50" i="2"/>
  <c r="BP50" i="2"/>
  <c r="R51" i="2"/>
  <c r="AH51" i="2"/>
  <c r="AX51" i="2"/>
  <c r="BN51" i="2"/>
  <c r="T52" i="2"/>
  <c r="AJ52" i="2"/>
  <c r="AZ52" i="2"/>
  <c r="BP52" i="2"/>
  <c r="R53" i="2"/>
  <c r="AH53" i="2"/>
  <c r="AX53" i="2"/>
  <c r="BN53" i="2"/>
  <c r="T54" i="2"/>
  <c r="AJ54" i="2"/>
  <c r="AZ54" i="2"/>
  <c r="BP54" i="2"/>
  <c r="R55" i="2"/>
  <c r="AH55" i="2"/>
  <c r="AX55" i="2"/>
  <c r="BN55" i="2"/>
  <c r="T56" i="2"/>
  <c r="AJ56" i="2"/>
  <c r="AZ56" i="2"/>
  <c r="BP56" i="2"/>
  <c r="R57" i="2"/>
  <c r="AH57" i="2"/>
  <c r="AX57" i="2"/>
  <c r="BN57" i="2"/>
  <c r="T59" i="2"/>
  <c r="AJ59" i="2"/>
  <c r="AZ59" i="2"/>
  <c r="BP59" i="2"/>
  <c r="R60" i="2"/>
  <c r="AH60" i="2"/>
  <c r="AX60" i="2"/>
  <c r="BN60" i="2"/>
  <c r="AH61" i="2"/>
  <c r="AX61" i="2"/>
  <c r="BN61" i="2"/>
  <c r="R66" i="2"/>
  <c r="AH66" i="2"/>
  <c r="AX66" i="2"/>
  <c r="BN66" i="2"/>
  <c r="T67" i="2"/>
  <c r="AJ67" i="2"/>
  <c r="AZ67" i="2"/>
  <c r="BP67" i="2"/>
  <c r="R68" i="2"/>
  <c r="AH68" i="2"/>
  <c r="AX68" i="2"/>
  <c r="BN68" i="2"/>
  <c r="AG72" i="2"/>
  <c r="BP72" i="2"/>
  <c r="D13" i="24"/>
  <c r="AO88" i="2"/>
  <c r="BA73" i="2"/>
  <c r="AZ73" i="2" s="1"/>
  <c r="AZ74" i="2"/>
  <c r="AH76" i="2"/>
  <c r="BN76" i="2"/>
  <c r="AX78" i="2"/>
  <c r="BT78" i="2"/>
  <c r="R79" i="2"/>
  <c r="AX79" i="2"/>
  <c r="BT79" i="2"/>
  <c r="R80" i="2"/>
  <c r="AH80" i="2"/>
  <c r="AX80" i="2"/>
  <c r="BN80" i="2"/>
  <c r="AJ81" i="2"/>
  <c r="BP81" i="2"/>
  <c r="AH82" i="2"/>
  <c r="AX82" i="2"/>
  <c r="BN82" i="2"/>
  <c r="BS82" i="2"/>
  <c r="J83" i="6" s="1"/>
  <c r="AJ84" i="2"/>
  <c r="BP84" i="2"/>
  <c r="AH86" i="2"/>
  <c r="BN86" i="2"/>
  <c r="AZ87" i="2"/>
  <c r="K88" i="6"/>
  <c r="BS87" i="2"/>
  <c r="J88" i="6" s="1"/>
  <c r="R89" i="2"/>
  <c r="BN89" i="2"/>
  <c r="BS89" i="2"/>
  <c r="J90" i="6" s="1"/>
  <c r="R90" i="2"/>
  <c r="BA90" i="2"/>
  <c r="AZ90" i="2" s="1"/>
  <c r="AX91" i="2"/>
  <c r="BT91" i="2"/>
  <c r="H102" i="2"/>
  <c r="P102" i="2"/>
  <c r="AN102" i="2"/>
  <c r="AV90" i="3"/>
  <c r="AV89" i="3"/>
  <c r="AX88" i="3"/>
  <c r="AV87" i="3"/>
  <c r="AX86" i="3"/>
  <c r="AV82" i="3"/>
  <c r="AX80" i="3"/>
  <c r="AV78" i="3"/>
  <c r="AX76" i="3"/>
  <c r="AV74" i="3"/>
  <c r="AV72" i="3"/>
  <c r="AX70" i="3"/>
  <c r="AV68" i="3"/>
  <c r="AV67" i="3"/>
  <c r="AX64" i="3"/>
  <c r="AV62" i="3"/>
  <c r="AV61" i="3"/>
  <c r="AX59" i="3"/>
  <c r="AV56" i="3"/>
  <c r="AX54" i="3"/>
  <c r="AV52" i="3"/>
  <c r="AX50" i="3"/>
  <c r="AV48" i="3"/>
  <c r="AX46" i="3"/>
  <c r="AV43" i="3"/>
  <c r="AX42" i="3"/>
  <c r="AV40" i="3"/>
  <c r="AX38" i="3"/>
  <c r="AV36" i="3"/>
  <c r="AX34" i="3"/>
  <c r="AV32" i="3"/>
  <c r="AX30" i="3"/>
  <c r="AV28" i="3"/>
  <c r="AX26" i="3"/>
  <c r="AV24" i="3"/>
  <c r="AX22" i="3"/>
  <c r="AV20" i="3"/>
  <c r="AX85" i="3"/>
  <c r="AX84" i="3"/>
  <c r="AX83" i="3"/>
  <c r="AV81" i="3"/>
  <c r="AX79" i="3"/>
  <c r="AV77" i="3"/>
  <c r="AX75" i="3"/>
  <c r="AV70" i="3"/>
  <c r="AX69" i="3"/>
  <c r="AV66" i="3"/>
  <c r="AV65" i="3"/>
  <c r="AX63" i="3"/>
  <c r="AV60" i="3"/>
  <c r="AX58" i="3"/>
  <c r="AX57" i="3"/>
  <c r="AV55" i="3"/>
  <c r="AX53" i="3"/>
  <c r="AV51" i="3"/>
  <c r="AX49" i="3"/>
  <c r="AV47" i="3"/>
  <c r="AX68" i="3"/>
  <c r="AX62" i="3"/>
  <c r="AV57" i="3"/>
  <c r="AX52" i="3"/>
  <c r="AV50" i="3"/>
  <c r="AV49" i="3"/>
  <c r="AV46" i="3"/>
  <c r="AV44" i="3"/>
  <c r="AX43" i="3"/>
  <c r="AV41" i="3"/>
  <c r="AX40" i="3"/>
  <c r="AV39" i="3"/>
  <c r="AX33" i="3"/>
  <c r="AX31" i="3"/>
  <c r="AV30" i="3"/>
  <c r="AV91" i="3"/>
  <c r="AV88" i="3"/>
  <c r="AV86" i="3"/>
  <c r="AV85" i="3"/>
  <c r="AV84" i="3"/>
  <c r="AX81" i="3"/>
  <c r="AX78" i="3"/>
  <c r="AX87" i="3"/>
  <c r="AX82" i="3"/>
  <c r="AV79" i="3"/>
  <c r="AX77" i="3"/>
  <c r="AV76" i="3"/>
  <c r="AV69" i="3"/>
  <c r="AV63" i="3"/>
  <c r="AV53" i="3"/>
  <c r="AX39" i="3"/>
  <c r="AX35" i="3"/>
  <c r="AV33" i="3"/>
  <c r="AV29" i="3"/>
  <c r="AV26" i="3"/>
  <c r="AV21" i="3"/>
  <c r="AX20" i="3"/>
  <c r="AX74" i="3"/>
  <c r="AX66" i="3"/>
  <c r="AX60" i="3"/>
  <c r="AV59" i="3"/>
  <c r="AX56" i="3"/>
  <c r="AX47" i="3"/>
  <c r="AV45" i="3"/>
  <c r="AV42" i="3"/>
  <c r="AV38" i="3"/>
  <c r="AX37" i="3"/>
  <c r="AX27" i="3"/>
  <c r="AX25" i="3"/>
  <c r="AX23" i="3"/>
  <c r="AV22" i="3"/>
  <c r="AX90" i="3"/>
  <c r="AV80" i="3"/>
  <c r="AX71" i="3"/>
  <c r="AV64" i="3"/>
  <c r="AV54" i="3"/>
  <c r="AX51" i="3"/>
  <c r="AX48" i="3"/>
  <c r="AX44" i="3"/>
  <c r="AX41" i="3"/>
  <c r="AV35" i="3"/>
  <c r="AX32" i="3"/>
  <c r="AV31" i="3"/>
  <c r="AX29" i="3"/>
  <c r="AX21" i="3"/>
  <c r="AW19" i="3"/>
  <c r="BQ22" i="3"/>
  <c r="BQ26" i="3"/>
  <c r="BQ27" i="3"/>
  <c r="AV37" i="3"/>
  <c r="Q40" i="6"/>
  <c r="BQ38" i="3"/>
  <c r="BU38" i="3"/>
  <c r="AX45" i="3"/>
  <c r="S56" i="6"/>
  <c r="BS54" i="3"/>
  <c r="R56" i="6" s="1"/>
  <c r="BU54" i="3"/>
  <c r="S67" i="6"/>
  <c r="BS64" i="3"/>
  <c r="R67" i="6" s="1"/>
  <c r="BU64" i="3"/>
  <c r="BS68" i="3"/>
  <c r="R71" i="6" s="1"/>
  <c r="BX46" i="1"/>
  <c r="BX50" i="1"/>
  <c r="BX62" i="1"/>
  <c r="BV68" i="1"/>
  <c r="BX76" i="1"/>
  <c r="BV77" i="1"/>
  <c r="BX78" i="1"/>
  <c r="C8" i="26"/>
  <c r="C8" i="27"/>
  <c r="BC9" i="1"/>
  <c r="K11" i="21"/>
  <c r="C18" i="21"/>
  <c r="C15" i="21"/>
  <c r="T19" i="1"/>
  <c r="BX19" i="1" s="1"/>
  <c r="AL9" i="1"/>
  <c r="T44" i="1"/>
  <c r="Q45" i="1"/>
  <c r="S47" i="1"/>
  <c r="Q49" i="1"/>
  <c r="S51" i="1"/>
  <c r="Q53" i="1"/>
  <c r="S55" i="1"/>
  <c r="Q57" i="1"/>
  <c r="S59" i="1"/>
  <c r="Q61" i="1"/>
  <c r="S63" i="1"/>
  <c r="Q65" i="1"/>
  <c r="S67" i="1"/>
  <c r="K10" i="20"/>
  <c r="D14" i="20"/>
  <c r="BA19" i="2"/>
  <c r="AN43" i="2"/>
  <c r="AF44" i="2"/>
  <c r="AF99" i="2" s="1"/>
  <c r="AF101" i="2" s="1"/>
  <c r="AJ44" i="2"/>
  <c r="AJ99" i="2" s="1"/>
  <c r="AO72" i="2"/>
  <c r="BA72" i="2" s="1"/>
  <c r="AZ72" i="2" s="1"/>
  <c r="K88" i="2"/>
  <c r="J88" i="2" s="1"/>
  <c r="U73" i="2"/>
  <c r="BV73" i="2" s="1"/>
  <c r="AJ74" i="2"/>
  <c r="R75" i="2"/>
  <c r="AH75" i="2"/>
  <c r="AH73" i="2" s="1"/>
  <c r="AH100" i="2" s="1"/>
  <c r="AX75" i="2"/>
  <c r="BN75" i="2"/>
  <c r="BS75" i="2"/>
  <c r="J59" i="6" s="1"/>
  <c r="AJ76" i="2"/>
  <c r="BP76" i="2"/>
  <c r="AH77" i="2"/>
  <c r="AX77" i="2"/>
  <c r="BN77" i="2"/>
  <c r="BS77" i="2"/>
  <c r="J78" i="6" s="1"/>
  <c r="AZ78" i="2"/>
  <c r="BV78" i="2"/>
  <c r="T79" i="2"/>
  <c r="AZ79" i="2"/>
  <c r="BV79" i="2"/>
  <c r="BU80" i="2"/>
  <c r="L81" i="6" s="1"/>
  <c r="AX81" i="2"/>
  <c r="R82" i="2"/>
  <c r="BU82" i="2"/>
  <c r="L83" i="6" s="1"/>
  <c r="AX84" i="2"/>
  <c r="AH85" i="2"/>
  <c r="AX85" i="2"/>
  <c r="BN85" i="2"/>
  <c r="BS85" i="2"/>
  <c r="J86" i="6" s="1"/>
  <c r="AJ86" i="2"/>
  <c r="BP86" i="2"/>
  <c r="M88" i="6"/>
  <c r="BU87" i="2"/>
  <c r="L88" i="6" s="1"/>
  <c r="AX89" i="2"/>
  <c r="T90" i="2"/>
  <c r="BN90" i="2"/>
  <c r="AH91" i="2"/>
  <c r="BR13" i="3"/>
  <c r="Q15" i="6" s="1"/>
  <c r="Y13" i="3"/>
  <c r="AG13" i="3" s="1"/>
  <c r="Q22" i="6"/>
  <c r="BU20" i="3"/>
  <c r="BQ20" i="3"/>
  <c r="AF21" i="3"/>
  <c r="AG19" i="3"/>
  <c r="Q23" i="6"/>
  <c r="BU21" i="3"/>
  <c r="BQ21" i="3"/>
  <c r="BQ23" i="3"/>
  <c r="AV27" i="3"/>
  <c r="AX28" i="3"/>
  <c r="Q30" i="6"/>
  <c r="BU28" i="3"/>
  <c r="BQ28" i="3"/>
  <c r="Q31" i="6"/>
  <c r="BU29" i="3"/>
  <c r="BQ29" i="3"/>
  <c r="Q32" i="6"/>
  <c r="BQ30" i="3"/>
  <c r="BU30" i="3"/>
  <c r="S37" i="6"/>
  <c r="BS35" i="3"/>
  <c r="R37" i="6" s="1"/>
  <c r="BU35" i="3"/>
  <c r="BQ42" i="3"/>
  <c r="Q45" i="6"/>
  <c r="BQ43" i="3"/>
  <c r="BQ59" i="3"/>
  <c r="AX61" i="3"/>
  <c r="E12" i="20"/>
  <c r="K88" i="3"/>
  <c r="S73" i="3"/>
  <c r="BT73" i="3"/>
  <c r="AL88" i="3"/>
  <c r="AY88" i="3"/>
  <c r="BQ85" i="3"/>
  <c r="W46" i="6"/>
  <c r="BQ44" i="4"/>
  <c r="V46" i="6" s="1"/>
  <c r="E8" i="27"/>
  <c r="E8" i="26"/>
  <c r="S19" i="3"/>
  <c r="BT19" i="3"/>
  <c r="BS20" i="3"/>
  <c r="R22" i="6" s="1"/>
  <c r="Q26" i="6"/>
  <c r="BU24" i="3"/>
  <c r="BQ24" i="3"/>
  <c r="S33" i="6"/>
  <c r="BS31" i="3"/>
  <c r="R33" i="6" s="1"/>
  <c r="BU33" i="3"/>
  <c r="BS38" i="3"/>
  <c r="R40" i="6" s="1"/>
  <c r="S40" i="6"/>
  <c r="Q44" i="6"/>
  <c r="BU42" i="3"/>
  <c r="BU46" i="3"/>
  <c r="Q55" i="6"/>
  <c r="BQ53" i="3"/>
  <c r="S44" i="3"/>
  <c r="R44" i="3" s="1"/>
  <c r="R99" i="3" s="1"/>
  <c r="Q64" i="6"/>
  <c r="BQ61" i="3"/>
  <c r="Q66" i="6"/>
  <c r="BQ63" i="3"/>
  <c r="Q70" i="6"/>
  <c r="BQ67" i="3"/>
  <c r="Q72" i="6"/>
  <c r="BQ69" i="3"/>
  <c r="AX73" i="3"/>
  <c r="S78" i="6"/>
  <c r="BS77" i="3"/>
  <c r="R78" i="6" s="1"/>
  <c r="S82" i="6"/>
  <c r="BU81" i="3"/>
  <c r="Q84" i="6"/>
  <c r="BU84" i="3"/>
  <c r="Q91" i="6"/>
  <c r="BU90" i="3"/>
  <c r="BQ90" i="3"/>
  <c r="F7" i="26"/>
  <c r="F7" i="27"/>
  <c r="I13" i="4"/>
  <c r="Q13" i="4" s="1"/>
  <c r="Q10" i="4"/>
  <c r="R80" i="4"/>
  <c r="P78" i="4"/>
  <c r="R76" i="4"/>
  <c r="P74" i="4"/>
  <c r="R66" i="4"/>
  <c r="P64" i="4"/>
  <c r="R62" i="4"/>
  <c r="P60" i="4"/>
  <c r="R58" i="4"/>
  <c r="P56" i="4"/>
  <c r="R54" i="4"/>
  <c r="P52" i="4"/>
  <c r="R50" i="4"/>
  <c r="P48" i="4"/>
  <c r="R46" i="4"/>
  <c r="R42" i="4"/>
  <c r="P40" i="4"/>
  <c r="R38" i="4"/>
  <c r="P36" i="4"/>
  <c r="R34" i="4"/>
  <c r="P32" i="4"/>
  <c r="R30" i="4"/>
  <c r="P28" i="4"/>
  <c r="R26" i="4"/>
  <c r="P24" i="4"/>
  <c r="R22" i="4"/>
  <c r="P20" i="4"/>
  <c r="P90" i="4"/>
  <c r="R84" i="4"/>
  <c r="R82" i="4"/>
  <c r="P81" i="4"/>
  <c r="R79" i="4"/>
  <c r="P77" i="4"/>
  <c r="R75" i="4"/>
  <c r="R69" i="4"/>
  <c r="P67" i="4"/>
  <c r="R65" i="4"/>
  <c r="P63" i="4"/>
  <c r="R61" i="4"/>
  <c r="P59" i="4"/>
  <c r="R57" i="4"/>
  <c r="P55" i="4"/>
  <c r="R53" i="4"/>
  <c r="P51" i="4"/>
  <c r="R49" i="4"/>
  <c r="P47" i="4"/>
  <c r="R45" i="4"/>
  <c r="R41" i="4"/>
  <c r="P39" i="4"/>
  <c r="R37" i="4"/>
  <c r="P35" i="4"/>
  <c r="R33" i="4"/>
  <c r="P31" i="4"/>
  <c r="R29" i="4"/>
  <c r="P27" i="4"/>
  <c r="R25" i="4"/>
  <c r="P23" i="4"/>
  <c r="R21" i="4"/>
  <c r="P80" i="4"/>
  <c r="R78" i="4"/>
  <c r="P76" i="4"/>
  <c r="R74" i="4"/>
  <c r="P66" i="4"/>
  <c r="R64" i="4"/>
  <c r="P62" i="4"/>
  <c r="R60" i="4"/>
  <c r="P58" i="4"/>
  <c r="R56" i="4"/>
  <c r="P54" i="4"/>
  <c r="R52" i="4"/>
  <c r="P50" i="4"/>
  <c r="R48" i="4"/>
  <c r="P46" i="4"/>
  <c r="P42" i="4"/>
  <c r="P84" i="4"/>
  <c r="R81" i="4"/>
  <c r="P65" i="4"/>
  <c r="R59" i="4"/>
  <c r="P75" i="4"/>
  <c r="P69" i="4"/>
  <c r="R63" i="4"/>
  <c r="P53" i="4"/>
  <c r="R47" i="4"/>
  <c r="P82" i="4"/>
  <c r="P79" i="4"/>
  <c r="R67" i="4"/>
  <c r="P57" i="4"/>
  <c r="R51" i="4"/>
  <c r="P41" i="4"/>
  <c r="R39" i="4"/>
  <c r="P38" i="4"/>
  <c r="P37" i="4"/>
  <c r="R35" i="4"/>
  <c r="P34" i="4"/>
  <c r="P33" i="4"/>
  <c r="R31" i="4"/>
  <c r="P30" i="4"/>
  <c r="P29" i="4"/>
  <c r="R27" i="4"/>
  <c r="P26" i="4"/>
  <c r="P25" i="4"/>
  <c r="R23" i="4"/>
  <c r="P22" i="4"/>
  <c r="P21" i="4"/>
  <c r="R90" i="4"/>
  <c r="R77" i="4"/>
  <c r="P61" i="4"/>
  <c r="R55" i="4"/>
  <c r="P45" i="4"/>
  <c r="P44" i="4" s="1"/>
  <c r="P99" i="4" s="1"/>
  <c r="Y17" i="6"/>
  <c r="BU15" i="4"/>
  <c r="R20" i="4"/>
  <c r="W23" i="6"/>
  <c r="BQ21" i="4"/>
  <c r="V23" i="6" s="1"/>
  <c r="BU21" i="4"/>
  <c r="W26" i="6"/>
  <c r="BQ24" i="4"/>
  <c r="V26" i="6" s="1"/>
  <c r="R36" i="4"/>
  <c r="W39" i="6"/>
  <c r="BQ37" i="4"/>
  <c r="V39" i="6" s="1"/>
  <c r="BU37" i="4"/>
  <c r="W42" i="6"/>
  <c r="BQ40" i="4"/>
  <c r="V42" i="6" s="1"/>
  <c r="W63" i="6"/>
  <c r="BQ60" i="4"/>
  <c r="V63" i="6" s="1"/>
  <c r="W80" i="6"/>
  <c r="BQ78" i="4"/>
  <c r="V80" i="6" s="1"/>
  <c r="S24" i="6"/>
  <c r="BS22" i="3"/>
  <c r="R24" i="6" s="1"/>
  <c r="Q28" i="6"/>
  <c r="BU26" i="3"/>
  <c r="Q34" i="6"/>
  <c r="BU32" i="3"/>
  <c r="BQ32" i="3"/>
  <c r="Q43" i="6"/>
  <c r="BU41" i="3"/>
  <c r="BQ41" i="3"/>
  <c r="BS42" i="3"/>
  <c r="R44" i="6" s="1"/>
  <c r="S44" i="6"/>
  <c r="AD43" i="3"/>
  <c r="AI43" i="3"/>
  <c r="AM89" i="3"/>
  <c r="AM72" i="3"/>
  <c r="AD101" i="3"/>
  <c r="S49" i="6"/>
  <c r="BU47" i="3"/>
  <c r="Q50" i="6"/>
  <c r="BU48" i="3"/>
  <c r="BQ48" i="3"/>
  <c r="S62" i="6"/>
  <c r="BS59" i="3"/>
  <c r="R62" i="6" s="1"/>
  <c r="Q80" i="6"/>
  <c r="BQ79" i="3"/>
  <c r="BU79" i="3"/>
  <c r="F102" i="3"/>
  <c r="BU11" i="4"/>
  <c r="F10" i="19"/>
  <c r="F14" i="19" s="1"/>
  <c r="S19" i="4"/>
  <c r="F19" i="4"/>
  <c r="F98" i="4" s="1"/>
  <c r="F102" i="4" s="1"/>
  <c r="BT19" i="4"/>
  <c r="R24" i="4"/>
  <c r="W27" i="6"/>
  <c r="BQ25" i="4"/>
  <c r="V27" i="6" s="1"/>
  <c r="BU25" i="4"/>
  <c r="W30" i="6"/>
  <c r="BQ28" i="4"/>
  <c r="V30" i="6" s="1"/>
  <c r="R40" i="4"/>
  <c r="W43" i="6"/>
  <c r="BQ41" i="4"/>
  <c r="V43" i="6" s="1"/>
  <c r="BU41" i="4"/>
  <c r="P49" i="4"/>
  <c r="S13" i="3"/>
  <c r="E8" i="17"/>
  <c r="T11" i="6"/>
  <c r="BR10" i="3"/>
  <c r="BU22" i="3"/>
  <c r="BS26" i="3"/>
  <c r="R28" i="6" s="1"/>
  <c r="S28" i="6"/>
  <c r="S34" i="6"/>
  <c r="BS32" i="3"/>
  <c r="R34" i="6" s="1"/>
  <c r="BS34" i="3"/>
  <c r="R36" i="6" s="1"/>
  <c r="S36" i="6"/>
  <c r="S41" i="6"/>
  <c r="BU39" i="3"/>
  <c r="Q42" i="6"/>
  <c r="BU40" i="3"/>
  <c r="BQ40" i="3"/>
  <c r="K43" i="3"/>
  <c r="E11" i="20"/>
  <c r="K11" i="20" s="1"/>
  <c r="J44" i="3"/>
  <c r="J99" i="3" s="1"/>
  <c r="J101" i="3" s="1"/>
  <c r="Q44" i="3"/>
  <c r="P44" i="3" s="1"/>
  <c r="P99" i="3" s="1"/>
  <c r="AG44" i="3"/>
  <c r="AF44" i="3" s="1"/>
  <c r="AF99" i="3" s="1"/>
  <c r="AF101" i="3" s="1"/>
  <c r="Q54" i="6"/>
  <c r="BU52" i="3"/>
  <c r="BQ52" i="3"/>
  <c r="BU53" i="3"/>
  <c r="S57" i="6"/>
  <c r="BU55" i="3"/>
  <c r="Q58" i="6"/>
  <c r="BU56" i="3"/>
  <c r="BQ56" i="3"/>
  <c r="S61" i="6"/>
  <c r="BS58" i="3"/>
  <c r="R61" i="6" s="1"/>
  <c r="BU59" i="3"/>
  <c r="Q65" i="6"/>
  <c r="BU62" i="3"/>
  <c r="BQ62" i="3"/>
  <c r="BU63" i="3"/>
  <c r="Q71" i="6"/>
  <c r="BU68" i="3"/>
  <c r="BQ68" i="3"/>
  <c r="BU69" i="3"/>
  <c r="Q73" i="6"/>
  <c r="BU70" i="3"/>
  <c r="BQ70" i="3"/>
  <c r="E13" i="24"/>
  <c r="AL73" i="3"/>
  <c r="AL100" i="3" s="1"/>
  <c r="AL101" i="3" s="1"/>
  <c r="S77" i="6"/>
  <c r="BS76" i="3"/>
  <c r="R77" i="6" s="1"/>
  <c r="Q86" i="6"/>
  <c r="BU85" i="3"/>
  <c r="Q90" i="6"/>
  <c r="BQ89" i="3"/>
  <c r="N101" i="3"/>
  <c r="W21" i="6"/>
  <c r="BQ19" i="4"/>
  <c r="V21" i="6" s="1"/>
  <c r="R28" i="4"/>
  <c r="W31" i="6"/>
  <c r="BQ29" i="4"/>
  <c r="V31" i="6" s="1"/>
  <c r="BU29" i="4"/>
  <c r="W34" i="6"/>
  <c r="BQ32" i="4"/>
  <c r="V34" i="6" s="1"/>
  <c r="W50" i="6"/>
  <c r="BQ48" i="4"/>
  <c r="V50" i="6" s="1"/>
  <c r="W54" i="6"/>
  <c r="BQ52" i="4"/>
  <c r="V54" i="6" s="1"/>
  <c r="W58" i="6"/>
  <c r="BQ56" i="4"/>
  <c r="V58" i="6" s="1"/>
  <c r="Q79" i="6"/>
  <c r="BU78" i="3"/>
  <c r="BQ78" i="3"/>
  <c r="S81" i="6"/>
  <c r="BS80" i="3"/>
  <c r="R81" i="6" s="1"/>
  <c r="BU80" i="3"/>
  <c r="BS81" i="3"/>
  <c r="R82" i="6" s="1"/>
  <c r="BQ84" i="3"/>
  <c r="Y13" i="4"/>
  <c r="AG13" i="4" s="1"/>
  <c r="AG10" i="4"/>
  <c r="W22" i="6"/>
  <c r="BQ20" i="4"/>
  <c r="V22" i="6" s="1"/>
  <c r="R32" i="4"/>
  <c r="W35" i="6"/>
  <c r="BQ33" i="4"/>
  <c r="V35" i="6" s="1"/>
  <c r="BU33" i="4"/>
  <c r="W38" i="6"/>
  <c r="BQ36" i="4"/>
  <c r="V38" i="6" s="1"/>
  <c r="BR43" i="4"/>
  <c r="W48" i="6"/>
  <c r="BQ46" i="4"/>
  <c r="V48" i="6" s="1"/>
  <c r="W59" i="6"/>
  <c r="BQ74" i="4"/>
  <c r="V59" i="6" s="1"/>
  <c r="BU20" i="4"/>
  <c r="W25" i="6"/>
  <c r="BQ23" i="4"/>
  <c r="V25" i="6" s="1"/>
  <c r="BU24" i="4"/>
  <c r="W29" i="6"/>
  <c r="BQ27" i="4"/>
  <c r="V29" i="6" s="1"/>
  <c r="BU28" i="4"/>
  <c r="W33" i="6"/>
  <c r="BQ31" i="4"/>
  <c r="V33" i="6" s="1"/>
  <c r="BU32" i="4"/>
  <c r="W37" i="6"/>
  <c r="BQ35" i="4"/>
  <c r="V37" i="6" s="1"/>
  <c r="BU36" i="4"/>
  <c r="W41" i="6"/>
  <c r="BQ39" i="4"/>
  <c r="V41" i="6" s="1"/>
  <c r="Y48" i="6"/>
  <c r="BS46" i="4"/>
  <c r="X48" i="6" s="1"/>
  <c r="BU46" i="4"/>
  <c r="W53" i="6"/>
  <c r="BQ51" i="4"/>
  <c r="V53" i="6" s="1"/>
  <c r="W61" i="6"/>
  <c r="BQ58" i="4"/>
  <c r="V61" i="6" s="1"/>
  <c r="Y65" i="6"/>
  <c r="BS62" i="4"/>
  <c r="X65" i="6" s="1"/>
  <c r="BU62" i="4"/>
  <c r="W67" i="6"/>
  <c r="BQ64" i="4"/>
  <c r="V67" i="6" s="1"/>
  <c r="W70" i="6"/>
  <c r="BQ67" i="4"/>
  <c r="V70" i="6" s="1"/>
  <c r="W82" i="6"/>
  <c r="BQ80" i="4"/>
  <c r="V82" i="6" s="1"/>
  <c r="Y88" i="6"/>
  <c r="BS87" i="4"/>
  <c r="X88" i="6" s="1"/>
  <c r="BU87" i="4"/>
  <c r="AC14" i="6"/>
  <c r="CB11" i="5"/>
  <c r="AC22" i="6"/>
  <c r="CB19" i="5"/>
  <c r="AE28" i="6"/>
  <c r="CB25" i="5"/>
  <c r="AC36" i="6"/>
  <c r="CB33" i="5"/>
  <c r="AE42" i="6"/>
  <c r="CB39" i="5"/>
  <c r="AB43" i="5"/>
  <c r="AB95" i="5" s="1"/>
  <c r="AB97" i="5" s="1"/>
  <c r="CA43" i="5"/>
  <c r="AC85" i="5"/>
  <c r="AC46" i="6"/>
  <c r="DN28" i="10"/>
  <c r="Q28" i="10"/>
  <c r="H28" i="16"/>
  <c r="DQ28" i="10"/>
  <c r="R77" i="10"/>
  <c r="BU77" i="10"/>
  <c r="BW77" i="10" s="1"/>
  <c r="CC41" i="11"/>
  <c r="I11" i="20"/>
  <c r="I17" i="20" s="1"/>
  <c r="K45" i="11"/>
  <c r="K91" i="11" s="1"/>
  <c r="N56" i="16"/>
  <c r="I74" i="18"/>
  <c r="I70" i="18"/>
  <c r="I63" i="18"/>
  <c r="I59" i="18"/>
  <c r="I56" i="18"/>
  <c r="I52" i="18"/>
  <c r="I48" i="18"/>
  <c r="I44" i="18"/>
  <c r="I37" i="18"/>
  <c r="I33" i="18"/>
  <c r="I29" i="18"/>
  <c r="I25" i="18"/>
  <c r="I21" i="18"/>
  <c r="I17" i="18"/>
  <c r="I76" i="18"/>
  <c r="I75" i="18"/>
  <c r="I72" i="18"/>
  <c r="I71" i="18"/>
  <c r="I68" i="18"/>
  <c r="I67" i="18"/>
  <c r="I66" i="18"/>
  <c r="I62" i="18"/>
  <c r="I58" i="18"/>
  <c r="I39" i="18"/>
  <c r="I38" i="18"/>
  <c r="I35" i="18"/>
  <c r="I34" i="18"/>
  <c r="I31" i="18"/>
  <c r="I30" i="18"/>
  <c r="I27" i="18"/>
  <c r="I26" i="18"/>
  <c r="I23" i="18"/>
  <c r="I22" i="18"/>
  <c r="I19" i="18"/>
  <c r="I18" i="18"/>
  <c r="I15" i="18"/>
  <c r="I79" i="18"/>
  <c r="I40" i="18"/>
  <c r="I36" i="18"/>
  <c r="I32" i="18"/>
  <c r="I28" i="18"/>
  <c r="I24" i="18"/>
  <c r="I20" i="18"/>
  <c r="I16" i="18"/>
  <c r="I54" i="18"/>
  <c r="I50" i="18"/>
  <c r="I46" i="18"/>
  <c r="I42" i="18"/>
  <c r="I78" i="18"/>
  <c r="I64" i="18"/>
  <c r="I60" i="18"/>
  <c r="I55" i="18"/>
  <c r="I51" i="18"/>
  <c r="I47" i="18"/>
  <c r="I43" i="18"/>
  <c r="I73" i="18"/>
  <c r="I65" i="18"/>
  <c r="I53" i="18"/>
  <c r="I45" i="18"/>
  <c r="I77" i="18"/>
  <c r="I61" i="18"/>
  <c r="I41" i="18"/>
  <c r="I69" i="18"/>
  <c r="I49" i="18"/>
  <c r="Q83" i="6"/>
  <c r="BU82" i="3"/>
  <c r="BQ82" i="3"/>
  <c r="S87" i="6"/>
  <c r="BS86" i="3"/>
  <c r="R87" i="6" s="1"/>
  <c r="BR12" i="4"/>
  <c r="F11" i="26"/>
  <c r="F11" i="27"/>
  <c r="BU23" i="4"/>
  <c r="Y25" i="6"/>
  <c r="BU27" i="4"/>
  <c r="BU31" i="4"/>
  <c r="BU35" i="4"/>
  <c r="Y41" i="6"/>
  <c r="BU39" i="4"/>
  <c r="W44" i="6"/>
  <c r="BQ42" i="4"/>
  <c r="V44" i="6" s="1"/>
  <c r="W49" i="6"/>
  <c r="BQ47" i="4"/>
  <c r="V49" i="6" s="1"/>
  <c r="BU49" i="4"/>
  <c r="W56" i="6"/>
  <c r="BQ54" i="4"/>
  <c r="V56" i="6" s="1"/>
  <c r="Y61" i="6"/>
  <c r="BS58" i="4"/>
  <c r="X61" i="6" s="1"/>
  <c r="BU58" i="4"/>
  <c r="W66" i="6"/>
  <c r="BQ63" i="4"/>
  <c r="V66" i="6" s="1"/>
  <c r="BU65" i="4"/>
  <c r="AF69" i="4"/>
  <c r="Y73" i="6"/>
  <c r="BS70" i="4"/>
  <c r="X73" i="6" s="1"/>
  <c r="BU70" i="4"/>
  <c r="AH73" i="4"/>
  <c r="AH100" i="4" s="1"/>
  <c r="BL74" i="4"/>
  <c r="W78" i="6"/>
  <c r="BQ76" i="4"/>
  <c r="V78" i="6" s="1"/>
  <c r="BN76" i="4"/>
  <c r="BN77" i="4"/>
  <c r="Y82" i="6"/>
  <c r="BS80" i="4"/>
  <c r="X82" i="6" s="1"/>
  <c r="BU80" i="4"/>
  <c r="BU84" i="4"/>
  <c r="E89" i="4"/>
  <c r="BY9" i="5"/>
  <c r="R9" i="5"/>
  <c r="I12" i="5"/>
  <c r="AE24" i="6"/>
  <c r="CB21" i="5"/>
  <c r="AC34" i="6"/>
  <c r="CB31" i="5"/>
  <c r="AE38" i="6"/>
  <c r="CB35" i="5"/>
  <c r="BC36" i="5"/>
  <c r="BA41" i="5"/>
  <c r="BC44" i="5"/>
  <c r="BC45" i="5"/>
  <c r="BC48" i="5"/>
  <c r="BC49" i="5"/>
  <c r="BC52" i="5"/>
  <c r="BC53" i="5"/>
  <c r="BC56" i="5"/>
  <c r="BC57" i="5"/>
  <c r="BC60" i="5"/>
  <c r="BC61" i="5"/>
  <c r="BA62" i="5"/>
  <c r="BA63" i="5"/>
  <c r="AC67" i="6"/>
  <c r="CB63" i="5"/>
  <c r="BC66" i="5"/>
  <c r="BA75" i="5"/>
  <c r="BA76" i="5"/>
  <c r="BY87" i="5"/>
  <c r="Y33" i="6"/>
  <c r="F26" i="16"/>
  <c r="AI53" i="10"/>
  <c r="DN53" i="10"/>
  <c r="Q57" i="10"/>
  <c r="DN57" i="10"/>
  <c r="H73" i="16"/>
  <c r="U73" i="16" s="1"/>
  <c r="CA31" i="11"/>
  <c r="BS30" i="3"/>
  <c r="R32" i="6" s="1"/>
  <c r="S32" i="6"/>
  <c r="Q38" i="6"/>
  <c r="BU36" i="3"/>
  <c r="BQ36" i="3"/>
  <c r="S48" i="6"/>
  <c r="BS46" i="3"/>
  <c r="R48" i="6" s="1"/>
  <c r="S52" i="6"/>
  <c r="BS50" i="3"/>
  <c r="R52" i="6" s="1"/>
  <c r="S53" i="6"/>
  <c r="BU51" i="3"/>
  <c r="Q74" i="6"/>
  <c r="BQ72" i="3"/>
  <c r="Q76" i="6"/>
  <c r="BU74" i="3"/>
  <c r="BQ74" i="3"/>
  <c r="AI73" i="3"/>
  <c r="BU86" i="3"/>
  <c r="Q88" i="6"/>
  <c r="BU87" i="3"/>
  <c r="BQ87" i="3"/>
  <c r="J102" i="3"/>
  <c r="AJ101" i="3"/>
  <c r="BU9" i="4"/>
  <c r="Y12" i="6"/>
  <c r="AK12" i="6" s="1"/>
  <c r="AH90" i="4"/>
  <c r="AH86" i="4"/>
  <c r="AH85" i="4"/>
  <c r="AH80" i="4"/>
  <c r="AF78" i="4"/>
  <c r="AH76" i="4"/>
  <c r="AF74" i="4"/>
  <c r="AH66" i="4"/>
  <c r="AF64" i="4"/>
  <c r="AH62" i="4"/>
  <c r="AF60" i="4"/>
  <c r="AH58" i="4"/>
  <c r="AF56" i="4"/>
  <c r="AH54" i="4"/>
  <c r="AF52" i="4"/>
  <c r="AH50" i="4"/>
  <c r="AF48" i="4"/>
  <c r="AH46" i="4"/>
  <c r="AH42" i="4"/>
  <c r="AF40" i="4"/>
  <c r="AH38" i="4"/>
  <c r="AF36" i="4"/>
  <c r="AH34" i="4"/>
  <c r="AF32" i="4"/>
  <c r="AH30" i="4"/>
  <c r="AF28" i="4"/>
  <c r="AH26" i="4"/>
  <c r="AF24" i="4"/>
  <c r="AH22" i="4"/>
  <c r="AF20" i="4"/>
  <c r="AH84" i="4"/>
  <c r="AH82" i="4"/>
  <c r="AF81" i="4"/>
  <c r="AH79" i="4"/>
  <c r="AF77" i="4"/>
  <c r="AH75" i="4"/>
  <c r="AH72" i="4"/>
  <c r="AH69" i="4"/>
  <c r="AF67" i="4"/>
  <c r="AH65" i="4"/>
  <c r="AF63" i="4"/>
  <c r="AH61" i="4"/>
  <c r="AF59" i="4"/>
  <c r="AH57" i="4"/>
  <c r="AF55" i="4"/>
  <c r="AH53" i="4"/>
  <c r="AF51" i="4"/>
  <c r="AH49" i="4"/>
  <c r="AF47" i="4"/>
  <c r="AH45" i="4"/>
  <c r="AH41" i="4"/>
  <c r="AF39" i="4"/>
  <c r="AH37" i="4"/>
  <c r="AF35" i="4"/>
  <c r="AH33" i="4"/>
  <c r="AF31" i="4"/>
  <c r="AH29" i="4"/>
  <c r="AF27" i="4"/>
  <c r="AH25" i="4"/>
  <c r="AF23" i="4"/>
  <c r="AH21" i="4"/>
  <c r="AH89" i="4"/>
  <c r="AF86" i="4"/>
  <c r="AF85" i="4"/>
  <c r="AF80" i="4"/>
  <c r="AH78" i="4"/>
  <c r="AF76" i="4"/>
  <c r="AH74" i="4"/>
  <c r="AF66" i="4"/>
  <c r="AH64" i="4"/>
  <c r="AF62" i="4"/>
  <c r="AH60" i="4"/>
  <c r="AF58" i="4"/>
  <c r="AH56" i="4"/>
  <c r="AF54" i="4"/>
  <c r="AH52" i="4"/>
  <c r="AF50" i="4"/>
  <c r="AH48" i="4"/>
  <c r="AF46" i="4"/>
  <c r="AF44" i="4" s="1"/>
  <c r="AH44" i="4"/>
  <c r="AH99" i="4" s="1"/>
  <c r="AH43" i="4"/>
  <c r="AF42" i="4"/>
  <c r="BL87" i="4"/>
  <c r="BN86" i="4"/>
  <c r="BN85" i="4"/>
  <c r="BL70" i="4"/>
  <c r="BL91" i="4"/>
  <c r="BL88" i="4"/>
  <c r="BL86" i="4"/>
  <c r="BL85" i="4"/>
  <c r="BN84" i="4"/>
  <c r="BL81" i="4"/>
  <c r="BN79" i="4"/>
  <c r="BL77" i="4"/>
  <c r="BN75" i="4"/>
  <c r="BL73" i="4"/>
  <c r="BN72" i="4"/>
  <c r="BN69" i="4"/>
  <c r="BN68" i="4"/>
  <c r="BL67" i="4"/>
  <c r="BN65" i="4"/>
  <c r="BL63" i="4"/>
  <c r="BN61" i="4"/>
  <c r="BL59" i="4"/>
  <c r="BN57" i="4"/>
  <c r="BL55" i="4"/>
  <c r="BN53" i="4"/>
  <c r="BL51" i="4"/>
  <c r="BN49" i="4"/>
  <c r="BL47" i="4"/>
  <c r="BN45" i="4"/>
  <c r="BN41" i="4"/>
  <c r="BL39" i="4"/>
  <c r="BN37" i="4"/>
  <c r="BL35" i="4"/>
  <c r="BN33" i="4"/>
  <c r="BL31" i="4"/>
  <c r="BN29" i="4"/>
  <c r="BL27" i="4"/>
  <c r="BN25" i="4"/>
  <c r="BL23" i="4"/>
  <c r="BN21" i="4"/>
  <c r="BL90" i="4"/>
  <c r="BN89" i="4"/>
  <c r="BL80" i="4"/>
  <c r="BN78" i="4"/>
  <c r="BL76" i="4"/>
  <c r="BN74" i="4"/>
  <c r="BL68" i="4"/>
  <c r="BL66" i="4"/>
  <c r="BN64" i="4"/>
  <c r="BL62" i="4"/>
  <c r="BN60" i="4"/>
  <c r="BL58" i="4"/>
  <c r="BN56" i="4"/>
  <c r="BL54" i="4"/>
  <c r="BN52" i="4"/>
  <c r="BL50" i="4"/>
  <c r="BN48" i="4"/>
  <c r="BL46" i="4"/>
  <c r="BN44" i="4"/>
  <c r="BN43" i="4"/>
  <c r="BL42" i="4"/>
  <c r="BU14" i="4"/>
  <c r="AH20" i="4"/>
  <c r="BL22" i="4"/>
  <c r="BS22" i="4"/>
  <c r="X24" i="6" s="1"/>
  <c r="Y24" i="6"/>
  <c r="AH24" i="4"/>
  <c r="BL26" i="4"/>
  <c r="BS26" i="4"/>
  <c r="X28" i="6" s="1"/>
  <c r="Y28" i="6"/>
  <c r="AH28" i="4"/>
  <c r="BL30" i="4"/>
  <c r="BS30" i="4"/>
  <c r="X32" i="6" s="1"/>
  <c r="Y32" i="6"/>
  <c r="AH32" i="4"/>
  <c r="BL34" i="4"/>
  <c r="BS34" i="4"/>
  <c r="X36" i="6" s="1"/>
  <c r="Y36" i="6"/>
  <c r="AH36" i="4"/>
  <c r="BL38" i="4"/>
  <c r="BS38" i="4"/>
  <c r="X40" i="6" s="1"/>
  <c r="Y40" i="6"/>
  <c r="AH40" i="4"/>
  <c r="Y44" i="6"/>
  <c r="BS42" i="4"/>
  <c r="X44" i="6" s="1"/>
  <c r="BU42" i="4"/>
  <c r="BU45" i="4"/>
  <c r="BL48" i="4"/>
  <c r="AF49" i="4"/>
  <c r="W52" i="6"/>
  <c r="BQ50" i="4"/>
  <c r="V52" i="6" s="1"/>
  <c r="BN50" i="4"/>
  <c r="BN51" i="4"/>
  <c r="BQ53" i="4"/>
  <c r="V55" i="6" s="1"/>
  <c r="Y56" i="6"/>
  <c r="BS54" i="4"/>
  <c r="X56" i="6" s="1"/>
  <c r="BU54" i="4"/>
  <c r="BL57" i="4"/>
  <c r="W62" i="6"/>
  <c r="BQ59" i="4"/>
  <c r="V62" i="6" s="1"/>
  <c r="AH59" i="4"/>
  <c r="BU61" i="4"/>
  <c r="BL64" i="4"/>
  <c r="AF65" i="4"/>
  <c r="W69" i="6"/>
  <c r="BQ66" i="4"/>
  <c r="V69" i="6" s="1"/>
  <c r="BN66" i="4"/>
  <c r="BN67" i="4"/>
  <c r="BQ69" i="4"/>
  <c r="V72" i="6" s="1"/>
  <c r="BN70" i="4"/>
  <c r="BL72" i="4"/>
  <c r="BQ75" i="4"/>
  <c r="V77" i="6" s="1"/>
  <c r="Y78" i="6"/>
  <c r="BS76" i="4"/>
  <c r="X78" i="6" s="1"/>
  <c r="BU76" i="4"/>
  <c r="BL79" i="4"/>
  <c r="W83" i="6"/>
  <c r="BQ81" i="4"/>
  <c r="V83" i="6" s="1"/>
  <c r="AH81" i="4"/>
  <c r="AF84" i="4"/>
  <c r="BN87" i="4"/>
  <c r="BN88" i="4"/>
  <c r="W91" i="6"/>
  <c r="BQ90" i="4"/>
  <c r="V91" i="6" s="1"/>
  <c r="BN90" i="4"/>
  <c r="AE11" i="6"/>
  <c r="CB8" i="5"/>
  <c r="AC13" i="6"/>
  <c r="CB10" i="5"/>
  <c r="D43" i="5"/>
  <c r="D95" i="5" s="1"/>
  <c r="F71" i="5"/>
  <c r="F96" i="5" s="1"/>
  <c r="F97" i="5" s="1"/>
  <c r="G42" i="5"/>
  <c r="AB98" i="5"/>
  <c r="BA23" i="5"/>
  <c r="AC30" i="6"/>
  <c r="CB27" i="5"/>
  <c r="BA28" i="5"/>
  <c r="BC29" i="5"/>
  <c r="BA37" i="5"/>
  <c r="AC44" i="6"/>
  <c r="CB41" i="5"/>
  <c r="AL85" i="5"/>
  <c r="AK85" i="5" s="1"/>
  <c r="AE48" i="6"/>
  <c r="CB45" i="5"/>
  <c r="BA46" i="5"/>
  <c r="BA47" i="5"/>
  <c r="AE52" i="6"/>
  <c r="CB49" i="5"/>
  <c r="BA50" i="5"/>
  <c r="BA51" i="5"/>
  <c r="AE56" i="6"/>
  <c r="CB53" i="5"/>
  <c r="BA54" i="5"/>
  <c r="BA55" i="5"/>
  <c r="AE61" i="6"/>
  <c r="CB57" i="5"/>
  <c r="BA58" i="5"/>
  <c r="BA59" i="5"/>
  <c r="AE65" i="6"/>
  <c r="CB61" i="5"/>
  <c r="BC64" i="5"/>
  <c r="BC65" i="5"/>
  <c r="AE69" i="6"/>
  <c r="CB65" i="5"/>
  <c r="AC72" i="6"/>
  <c r="CB68" i="5"/>
  <c r="BC74" i="5"/>
  <c r="BA79" i="5"/>
  <c r="BA80" i="5"/>
  <c r="Y29" i="6"/>
  <c r="S23" i="10"/>
  <c r="DP23" i="10"/>
  <c r="Y52" i="6"/>
  <c r="BS50" i="4"/>
  <c r="X52" i="6" s="1"/>
  <c r="BU50" i="4"/>
  <c r="W57" i="6"/>
  <c r="BQ55" i="4"/>
  <c r="V57" i="6" s="1"/>
  <c r="AH55" i="4"/>
  <c r="BL60" i="4"/>
  <c r="AF61" i="4"/>
  <c r="W65" i="6"/>
  <c r="BQ62" i="4"/>
  <c r="V65" i="6" s="1"/>
  <c r="BN62" i="4"/>
  <c r="BN63" i="4"/>
  <c r="BQ65" i="4"/>
  <c r="V68" i="6" s="1"/>
  <c r="Y69" i="6"/>
  <c r="BS66" i="4"/>
  <c r="X69" i="6" s="1"/>
  <c r="BU66" i="4"/>
  <c r="W71" i="6"/>
  <c r="BQ68" i="4"/>
  <c r="V71" i="6" s="1"/>
  <c r="BL69" i="4"/>
  <c r="BN73" i="4"/>
  <c r="BL75" i="4"/>
  <c r="W79" i="6"/>
  <c r="BQ77" i="4"/>
  <c r="V79" i="6" s="1"/>
  <c r="AH77" i="4"/>
  <c r="BQ84" i="4"/>
  <c r="V84" i="6" s="1"/>
  <c r="BL89" i="4"/>
  <c r="Y91" i="6"/>
  <c r="BS90" i="4"/>
  <c r="X91" i="6" s="1"/>
  <c r="BU90" i="4"/>
  <c r="AH91" i="4"/>
  <c r="AH102" i="4"/>
  <c r="T10" i="5"/>
  <c r="BA68" i="5"/>
  <c r="BC83" i="5"/>
  <c r="BA81" i="5"/>
  <c r="BC79" i="5"/>
  <c r="BA77" i="5"/>
  <c r="BC75" i="5"/>
  <c r="BA73" i="5"/>
  <c r="BC71" i="5"/>
  <c r="BA85" i="5"/>
  <c r="BC32" i="5"/>
  <c r="BA82" i="5"/>
  <c r="BC81" i="5"/>
  <c r="BA78" i="5"/>
  <c r="BC77" i="5"/>
  <c r="BA74" i="5"/>
  <c r="BC73" i="5"/>
  <c r="BC70" i="5"/>
  <c r="BC68" i="5"/>
  <c r="BA66" i="5"/>
  <c r="BA64" i="5"/>
  <c r="BC62" i="5"/>
  <c r="BA60" i="5"/>
  <c r="BC58" i="5"/>
  <c r="BA56" i="5"/>
  <c r="BC54" i="5"/>
  <c r="BA52" i="5"/>
  <c r="BC50" i="5"/>
  <c r="BA48" i="5"/>
  <c r="BC46" i="5"/>
  <c r="BA44" i="5"/>
  <c r="BC42" i="5"/>
  <c r="BA40" i="5"/>
  <c r="BC38" i="5"/>
  <c r="BA36" i="5"/>
  <c r="BC34" i="5"/>
  <c r="BA32" i="5"/>
  <c r="BA30" i="5"/>
  <c r="BC28" i="5"/>
  <c r="BA26" i="5"/>
  <c r="BC24" i="5"/>
  <c r="BA22" i="5"/>
  <c r="BC20" i="5"/>
  <c r="BA18" i="5"/>
  <c r="BA87" i="5"/>
  <c r="BA88" i="5" s="1"/>
  <c r="BC86" i="5"/>
  <c r="BC84" i="5"/>
  <c r="BC80" i="5"/>
  <c r="BC76" i="5"/>
  <c r="BC72" i="5"/>
  <c r="BA65" i="5"/>
  <c r="BC63" i="5"/>
  <c r="BA61" i="5"/>
  <c r="BC59" i="5"/>
  <c r="BA57" i="5"/>
  <c r="BC55" i="5"/>
  <c r="BA53" i="5"/>
  <c r="BC51" i="5"/>
  <c r="BA49" i="5"/>
  <c r="BC47" i="5"/>
  <c r="BA45" i="5"/>
  <c r="BC43" i="5"/>
  <c r="BC41" i="5"/>
  <c r="BA39" i="5"/>
  <c r="BC37" i="5"/>
  <c r="BA35" i="5"/>
  <c r="BC33" i="5"/>
  <c r="BC31" i="5"/>
  <c r="BA29" i="5"/>
  <c r="BC27" i="5"/>
  <c r="BA25" i="5"/>
  <c r="BC23" i="5"/>
  <c r="BA21" i="5"/>
  <c r="BC19" i="5"/>
  <c r="H10" i="19"/>
  <c r="H14" i="19" s="1"/>
  <c r="F18" i="5"/>
  <c r="F94" i="5" s="1"/>
  <c r="F98" i="5" s="1"/>
  <c r="CA18" i="5"/>
  <c r="BC18" i="5"/>
  <c r="BA19" i="5"/>
  <c r="AC26" i="6"/>
  <c r="CB23" i="5"/>
  <c r="BA24" i="5"/>
  <c r="BC25" i="5"/>
  <c r="AE32" i="6"/>
  <c r="CB29" i="5"/>
  <c r="BC30" i="5"/>
  <c r="BA33" i="5"/>
  <c r="AC40" i="6"/>
  <c r="CB37" i="5"/>
  <c r="BA38" i="5"/>
  <c r="BC39" i="5"/>
  <c r="BA42" i="5"/>
  <c r="BA43" i="5"/>
  <c r="AC50" i="6"/>
  <c r="CB47" i="5"/>
  <c r="AC54" i="6"/>
  <c r="CB51" i="5"/>
  <c r="AC58" i="6"/>
  <c r="CB55" i="5"/>
  <c r="AC63" i="6"/>
  <c r="CB59" i="5"/>
  <c r="BC78" i="5"/>
  <c r="BA83" i="5"/>
  <c r="BA84" i="5"/>
  <c r="Y37" i="6"/>
  <c r="H42" i="16"/>
  <c r="U42" i="16" s="1"/>
  <c r="CP45" i="10"/>
  <c r="DP45" i="10"/>
  <c r="F82" i="16"/>
  <c r="S73" i="4"/>
  <c r="F13" i="26"/>
  <c r="F13" i="27"/>
  <c r="BT73" i="4"/>
  <c r="AX85" i="4"/>
  <c r="AX86" i="4"/>
  <c r="AV87" i="4"/>
  <c r="BQ87" i="4"/>
  <c r="V88" i="6" s="1"/>
  <c r="G88" i="4"/>
  <c r="AX89" i="4"/>
  <c r="AV90" i="4"/>
  <c r="R10" i="5"/>
  <c r="O86" i="5"/>
  <c r="AC86" i="5"/>
  <c r="AL42" i="5"/>
  <c r="H12" i="21"/>
  <c r="K12" i="21" s="1"/>
  <c r="H12" i="22"/>
  <c r="H18" i="22" s="1"/>
  <c r="T43" i="5"/>
  <c r="AL43" i="5"/>
  <c r="AK62" i="5"/>
  <c r="BU63" i="5"/>
  <c r="AI64" i="5"/>
  <c r="AM64" i="5" s="1"/>
  <c r="BS65" i="5"/>
  <c r="BS66" i="5"/>
  <c r="AK67" i="5"/>
  <c r="BC67" i="5"/>
  <c r="AK68" i="5"/>
  <c r="AK69" i="5"/>
  <c r="AC70" i="5"/>
  <c r="BA70" i="5"/>
  <c r="BU70" i="5"/>
  <c r="H13" i="22"/>
  <c r="K13" i="22" s="1"/>
  <c r="H13" i="21"/>
  <c r="K13" i="21" s="1"/>
  <c r="CA71" i="5"/>
  <c r="AI73" i="5"/>
  <c r="AM73" i="5" s="1"/>
  <c r="BU73" i="5"/>
  <c r="AE76" i="6"/>
  <c r="CB73" i="5"/>
  <c r="BS74" i="5"/>
  <c r="AK75" i="5"/>
  <c r="AI77" i="5"/>
  <c r="AM77" i="5" s="1"/>
  <c r="BU77" i="5"/>
  <c r="AE80" i="6"/>
  <c r="CB77" i="5"/>
  <c r="BS78" i="5"/>
  <c r="AK79" i="5"/>
  <c r="AI81" i="5"/>
  <c r="AM81" i="5" s="1"/>
  <c r="BU81" i="5"/>
  <c r="AE84" i="6"/>
  <c r="CB81" i="5"/>
  <c r="BC85" i="5"/>
  <c r="N98" i="5"/>
  <c r="X98" i="5"/>
  <c r="Y11" i="6"/>
  <c r="Y22" i="6"/>
  <c r="Y26" i="6"/>
  <c r="AE29" i="6"/>
  <c r="AE33" i="6"/>
  <c r="AE35" i="6"/>
  <c r="AE39" i="6"/>
  <c r="DN22" i="10"/>
  <c r="DN24" i="10"/>
  <c r="Q24" i="10"/>
  <c r="H24" i="16"/>
  <c r="DN29" i="10"/>
  <c r="DN33" i="10"/>
  <c r="DQ33" i="10" s="1"/>
  <c r="DN37" i="10"/>
  <c r="H41" i="16"/>
  <c r="AI63" i="10"/>
  <c r="DN63" i="10"/>
  <c r="H71" i="16"/>
  <c r="U71" i="16" s="1"/>
  <c r="Q82" i="10"/>
  <c r="DN82" i="10"/>
  <c r="Q85" i="10"/>
  <c r="DN85" i="10"/>
  <c r="N28" i="16"/>
  <c r="AJ30" i="11"/>
  <c r="CA30" i="11"/>
  <c r="CC32" i="11"/>
  <c r="CA56" i="11"/>
  <c r="R56" i="11"/>
  <c r="AH49" i="3"/>
  <c r="BN49" i="3"/>
  <c r="AF51" i="3"/>
  <c r="BL51" i="3"/>
  <c r="P53" i="6" s="1"/>
  <c r="AH53" i="3"/>
  <c r="BN53" i="3"/>
  <c r="AF55" i="3"/>
  <c r="BL55" i="3"/>
  <c r="P57" i="6" s="1"/>
  <c r="AH57" i="3"/>
  <c r="BN57" i="3"/>
  <c r="AF60" i="3"/>
  <c r="BL60" i="3"/>
  <c r="P63" i="6" s="1"/>
  <c r="AH63" i="3"/>
  <c r="BN63" i="3"/>
  <c r="AF65" i="3"/>
  <c r="BL65" i="3"/>
  <c r="P68" i="6" s="1"/>
  <c r="AF66" i="3"/>
  <c r="BL66" i="3"/>
  <c r="P69" i="6" s="1"/>
  <c r="E28" i="26"/>
  <c r="E28" i="24"/>
  <c r="E28" i="27"/>
  <c r="E28" i="25"/>
  <c r="E28" i="23"/>
  <c r="E28" i="21"/>
  <c r="E27" i="20"/>
  <c r="E28" i="22"/>
  <c r="E28" i="17"/>
  <c r="E27" i="19"/>
  <c r="AH69" i="3"/>
  <c r="BN69" i="3"/>
  <c r="BN70" i="3"/>
  <c r="AH75" i="3"/>
  <c r="BN75" i="3"/>
  <c r="AF77" i="3"/>
  <c r="BL77" i="3"/>
  <c r="P78" i="6" s="1"/>
  <c r="BN78" i="3"/>
  <c r="AH79" i="3"/>
  <c r="BN79" i="3"/>
  <c r="AF81" i="3"/>
  <c r="BL81" i="3"/>
  <c r="P82" i="6" s="1"/>
  <c r="AH84" i="3"/>
  <c r="BN84" i="3"/>
  <c r="AH85" i="3"/>
  <c r="BN85" i="3"/>
  <c r="BN87" i="3"/>
  <c r="AE88" i="3"/>
  <c r="AF90" i="3"/>
  <c r="F8" i="26"/>
  <c r="F8" i="27"/>
  <c r="AX21" i="4"/>
  <c r="BS21" i="4"/>
  <c r="X23" i="6" s="1"/>
  <c r="AV23" i="4"/>
  <c r="AX25" i="4"/>
  <c r="BS25" i="4"/>
  <c r="X27" i="6" s="1"/>
  <c r="AV27" i="4"/>
  <c r="AX29" i="4"/>
  <c r="BS29" i="4"/>
  <c r="X31" i="6" s="1"/>
  <c r="AV31" i="4"/>
  <c r="AX33" i="4"/>
  <c r="BS33" i="4"/>
  <c r="X35" i="6" s="1"/>
  <c r="AV35" i="4"/>
  <c r="AX37" i="4"/>
  <c r="BS37" i="4"/>
  <c r="X39" i="6" s="1"/>
  <c r="AV39" i="4"/>
  <c r="AX41" i="4"/>
  <c r="BS41" i="4"/>
  <c r="X43" i="6" s="1"/>
  <c r="S44" i="4"/>
  <c r="F12" i="26"/>
  <c r="F12" i="27"/>
  <c r="BT44" i="4"/>
  <c r="AX45" i="4"/>
  <c r="BS45" i="4"/>
  <c r="X47" i="6" s="1"/>
  <c r="AV47" i="4"/>
  <c r="BU47" i="4"/>
  <c r="AX49" i="4"/>
  <c r="BS49" i="4"/>
  <c r="X51" i="6" s="1"/>
  <c r="AV51" i="4"/>
  <c r="BU51" i="4"/>
  <c r="AX53" i="4"/>
  <c r="BS53" i="4"/>
  <c r="X55" i="6" s="1"/>
  <c r="AV55" i="4"/>
  <c r="BU55" i="4"/>
  <c r="AX57" i="4"/>
  <c r="BS57" i="4"/>
  <c r="X60" i="6" s="1"/>
  <c r="AV59" i="4"/>
  <c r="BU59" i="4"/>
  <c r="AX61" i="4"/>
  <c r="BS61" i="4"/>
  <c r="X64" i="6" s="1"/>
  <c r="AV63" i="4"/>
  <c r="BU63" i="4"/>
  <c r="AX65" i="4"/>
  <c r="BS65" i="4"/>
  <c r="X68" i="6" s="1"/>
  <c r="AV67" i="4"/>
  <c r="BU67" i="4"/>
  <c r="F28" i="27"/>
  <c r="F28" i="25"/>
  <c r="F28" i="23"/>
  <c r="F28" i="26"/>
  <c r="F27" i="20"/>
  <c r="F28" i="22"/>
  <c r="F27" i="19"/>
  <c r="F28" i="21"/>
  <c r="F28" i="24"/>
  <c r="F28" i="17"/>
  <c r="AX69" i="4"/>
  <c r="BS69" i="4"/>
  <c r="X72" i="6" s="1"/>
  <c r="AX70" i="4"/>
  <c r="AX72" i="4"/>
  <c r="AV73" i="4"/>
  <c r="AX75" i="4"/>
  <c r="BS75" i="4"/>
  <c r="X77" i="6" s="1"/>
  <c r="AV77" i="4"/>
  <c r="BU77" i="4"/>
  <c r="AX79" i="4"/>
  <c r="BS79" i="4"/>
  <c r="X81" i="6" s="1"/>
  <c r="AV81" i="4"/>
  <c r="BU81" i="4"/>
  <c r="AX84" i="4"/>
  <c r="BS84" i="4"/>
  <c r="X84" i="6" s="1"/>
  <c r="BS85" i="4"/>
  <c r="X86" i="6" s="1"/>
  <c r="BS86" i="4"/>
  <c r="X87" i="6" s="1"/>
  <c r="AX87" i="4"/>
  <c r="AV88" i="4"/>
  <c r="F14" i="26"/>
  <c r="F14" i="27"/>
  <c r="AV91" i="4"/>
  <c r="H10" i="27"/>
  <c r="H9" i="27"/>
  <c r="K12" i="5"/>
  <c r="AI84" i="5"/>
  <c r="AM84" i="5" s="1"/>
  <c r="AK82" i="5"/>
  <c r="AI80" i="5"/>
  <c r="AM80" i="5" s="1"/>
  <c r="AK78" i="5"/>
  <c r="AI76" i="5"/>
  <c r="AM76" i="5" s="1"/>
  <c r="AK74" i="5"/>
  <c r="AI72" i="5"/>
  <c r="AM72" i="5" s="1"/>
  <c r="AI70" i="5"/>
  <c r="AM70" i="5" s="1"/>
  <c r="AK66" i="5"/>
  <c r="BU83" i="5"/>
  <c r="BS81" i="5"/>
  <c r="BU79" i="5"/>
  <c r="BS77" i="5"/>
  <c r="BU75" i="5"/>
  <c r="BS73" i="5"/>
  <c r="BU71" i="5"/>
  <c r="BU68" i="5"/>
  <c r="AI18" i="5"/>
  <c r="AI94" i="5" s="1"/>
  <c r="BS18" i="5"/>
  <c r="AK20" i="5"/>
  <c r="BU20" i="5"/>
  <c r="AI22" i="5"/>
  <c r="BS22" i="5"/>
  <c r="CB22" i="5"/>
  <c r="AK24" i="5"/>
  <c r="BU24" i="5"/>
  <c r="AI26" i="5"/>
  <c r="BS26" i="5"/>
  <c r="AK28" i="5"/>
  <c r="BU28" i="5"/>
  <c r="AI30" i="5"/>
  <c r="BS30" i="5"/>
  <c r="AK34" i="5"/>
  <c r="BU34" i="5"/>
  <c r="AI36" i="5"/>
  <c r="BS36" i="5"/>
  <c r="AK38" i="5"/>
  <c r="BU38" i="5"/>
  <c r="AI40" i="5"/>
  <c r="BS40" i="5"/>
  <c r="CB40" i="5"/>
  <c r="AI42" i="5"/>
  <c r="AM42" i="5" s="1"/>
  <c r="V97" i="5"/>
  <c r="BS44" i="5"/>
  <c r="CB44" i="5"/>
  <c r="AK45" i="5"/>
  <c r="BU46" i="5"/>
  <c r="AI47" i="5"/>
  <c r="AM47" i="5" s="1"/>
  <c r="BS48" i="5"/>
  <c r="CB48" i="5"/>
  <c r="AK49" i="5"/>
  <c r="BU50" i="5"/>
  <c r="AI51" i="5"/>
  <c r="AM51" i="5" s="1"/>
  <c r="BS52" i="5"/>
  <c r="CB52" i="5"/>
  <c r="AK53" i="5"/>
  <c r="BU54" i="5"/>
  <c r="AI55" i="5"/>
  <c r="AM55" i="5" s="1"/>
  <c r="BS56" i="5"/>
  <c r="CB56" i="5"/>
  <c r="AK57" i="5"/>
  <c r="BU58" i="5"/>
  <c r="AI59" i="5"/>
  <c r="AM59" i="5" s="1"/>
  <c r="BS60" i="5"/>
  <c r="CB60" i="5"/>
  <c r="AK61" i="5"/>
  <c r="BU62" i="5"/>
  <c r="AI63" i="5"/>
  <c r="AM63" i="5" s="1"/>
  <c r="BS64" i="5"/>
  <c r="CB64" i="5"/>
  <c r="AK65" i="5"/>
  <c r="AI66" i="5"/>
  <c r="AM66" i="5" s="1"/>
  <c r="AE70" i="6"/>
  <c r="BS67" i="5"/>
  <c r="BS69" i="5"/>
  <c r="O70" i="5"/>
  <c r="N70" i="5" s="1"/>
  <c r="AI71" i="5"/>
  <c r="AK72" i="5"/>
  <c r="AC59" i="6"/>
  <c r="CB72" i="5"/>
  <c r="AI74" i="5"/>
  <c r="AM74" i="5" s="1"/>
  <c r="AE77" i="6"/>
  <c r="BS75" i="5"/>
  <c r="AK76" i="5"/>
  <c r="AC79" i="6"/>
  <c r="CB76" i="5"/>
  <c r="AI78" i="5"/>
  <c r="AM78" i="5" s="1"/>
  <c r="AE81" i="6"/>
  <c r="BS79" i="5"/>
  <c r="AK80" i="5"/>
  <c r="AC83" i="6"/>
  <c r="CB80" i="5"/>
  <c r="AI82" i="5"/>
  <c r="AM82" i="5" s="1"/>
  <c r="AE86" i="6"/>
  <c r="BS83" i="5"/>
  <c r="AK84" i="5"/>
  <c r="AC88" i="6"/>
  <c r="CB84" i="5"/>
  <c r="G85" i="5"/>
  <c r="BS85" i="5"/>
  <c r="BY86" i="5"/>
  <c r="BU87" i="5"/>
  <c r="BU88" i="5"/>
  <c r="Z98" i="5"/>
  <c r="Y30" i="6"/>
  <c r="Y34" i="6"/>
  <c r="Y38" i="6"/>
  <c r="DN20" i="10"/>
  <c r="Q20" i="10"/>
  <c r="H20" i="16"/>
  <c r="F25" i="16"/>
  <c r="S31" i="10"/>
  <c r="DP31" i="10"/>
  <c r="S35" i="10"/>
  <c r="DP35" i="10"/>
  <c r="S39" i="10"/>
  <c r="DP39" i="10"/>
  <c r="H44" i="16"/>
  <c r="CN46" i="10"/>
  <c r="DN46" i="10"/>
  <c r="Q47" i="10"/>
  <c r="DN47" i="10"/>
  <c r="H49" i="16"/>
  <c r="U49" i="16" s="1"/>
  <c r="DQ49" i="10"/>
  <c r="AI59" i="10"/>
  <c r="DN59" i="10"/>
  <c r="F63" i="16"/>
  <c r="Q65" i="10"/>
  <c r="DN65" i="10"/>
  <c r="H69" i="16"/>
  <c r="DQ69" i="10"/>
  <c r="CP76" i="10"/>
  <c r="DP76" i="10"/>
  <c r="CA32" i="11"/>
  <c r="N73" i="16"/>
  <c r="AF20" i="3"/>
  <c r="AF19" i="3" s="1"/>
  <c r="AF98" i="3" s="1"/>
  <c r="AF102" i="3" s="1"/>
  <c r="AH22" i="3"/>
  <c r="AH19" i="3" s="1"/>
  <c r="AH98" i="3" s="1"/>
  <c r="AF24" i="3"/>
  <c r="AH26" i="3"/>
  <c r="AF28" i="3"/>
  <c r="AH30" i="3"/>
  <c r="AF32" i="3"/>
  <c r="AH34" i="3"/>
  <c r="AF36" i="3"/>
  <c r="AH38" i="3"/>
  <c r="AF40" i="3"/>
  <c r="AH42" i="3"/>
  <c r="AH43" i="3"/>
  <c r="AH46" i="3"/>
  <c r="AF48" i="3"/>
  <c r="AH50" i="3"/>
  <c r="AF52" i="3"/>
  <c r="AH54" i="3"/>
  <c r="AF56" i="3"/>
  <c r="AH59" i="3"/>
  <c r="AF61" i="3"/>
  <c r="AF62" i="3"/>
  <c r="AH64" i="3"/>
  <c r="AF67" i="3"/>
  <c r="AF68" i="3"/>
  <c r="E29" i="24"/>
  <c r="E29" i="27"/>
  <c r="E29" i="25"/>
  <c r="E29" i="26"/>
  <c r="E29" i="21"/>
  <c r="E29" i="22"/>
  <c r="E29" i="23"/>
  <c r="E28" i="20"/>
  <c r="E28" i="19"/>
  <c r="E29" i="17"/>
  <c r="AH72" i="3"/>
  <c r="AF74" i="3"/>
  <c r="AH76" i="3"/>
  <c r="AH80" i="3"/>
  <c r="AF82" i="3"/>
  <c r="AH86" i="3"/>
  <c r="AF88" i="3"/>
  <c r="BU18" i="4"/>
  <c r="AV20" i="4"/>
  <c r="AX22" i="4"/>
  <c r="AV24" i="4"/>
  <c r="AX26" i="4"/>
  <c r="AV28" i="4"/>
  <c r="AX30" i="4"/>
  <c r="AV32" i="4"/>
  <c r="AX34" i="4"/>
  <c r="AV36" i="4"/>
  <c r="AX38" i="4"/>
  <c r="AV40" i="4"/>
  <c r="BU40" i="4"/>
  <c r="AX42" i="4"/>
  <c r="AV43" i="4"/>
  <c r="BU43" i="4"/>
  <c r="AV44" i="4"/>
  <c r="AX46" i="4"/>
  <c r="AV48" i="4"/>
  <c r="BU48" i="4"/>
  <c r="AX50" i="4"/>
  <c r="AV52" i="4"/>
  <c r="BU52" i="4"/>
  <c r="AX54" i="4"/>
  <c r="AV56" i="4"/>
  <c r="BU56" i="4"/>
  <c r="AX58" i="4"/>
  <c r="AV60" i="4"/>
  <c r="BU60" i="4"/>
  <c r="AX62" i="4"/>
  <c r="AV64" i="4"/>
  <c r="BU64" i="4"/>
  <c r="AX66" i="4"/>
  <c r="AV68" i="4"/>
  <c r="BU68" i="4"/>
  <c r="F29" i="27"/>
  <c r="F29" i="25"/>
  <c r="F29" i="26"/>
  <c r="F29" i="23"/>
  <c r="F29" i="24"/>
  <c r="F28" i="20"/>
  <c r="F29" i="22"/>
  <c r="F29" i="17"/>
  <c r="F29" i="21"/>
  <c r="F28" i="19"/>
  <c r="G72" i="4"/>
  <c r="Q73" i="4"/>
  <c r="AV74" i="4"/>
  <c r="BU74" i="4"/>
  <c r="AX76" i="4"/>
  <c r="AV78" i="4"/>
  <c r="BU78" i="4"/>
  <c r="AX80" i="4"/>
  <c r="AV89" i="4"/>
  <c r="CB14" i="5"/>
  <c r="Y86" i="5"/>
  <c r="Y70" i="5"/>
  <c r="AJ43" i="5"/>
  <c r="AI43" i="5" s="1"/>
  <c r="AI95" i="5" s="1"/>
  <c r="BU66" i="5"/>
  <c r="CB66" i="5"/>
  <c r="BS68" i="5"/>
  <c r="AI69" i="5"/>
  <c r="AM69" i="5" s="1"/>
  <c r="BA69" i="5"/>
  <c r="AC74" i="6"/>
  <c r="BS72" i="5"/>
  <c r="AK73" i="5"/>
  <c r="BU74" i="5"/>
  <c r="CB74" i="5"/>
  <c r="BS76" i="5"/>
  <c r="AK77" i="5"/>
  <c r="BU78" i="5"/>
  <c r="CB78" i="5"/>
  <c r="BS80" i="5"/>
  <c r="AK81" i="5"/>
  <c r="BU82" i="5"/>
  <c r="CB82" i="5"/>
  <c r="BS84" i="5"/>
  <c r="BY85" i="5"/>
  <c r="AJ86" i="5"/>
  <c r="AI86" i="5" s="1"/>
  <c r="AM86" i="5" s="1"/>
  <c r="AA88" i="5"/>
  <c r="BS86" i="5"/>
  <c r="AK87" i="5"/>
  <c r="BC87" i="5"/>
  <c r="BC88" i="5"/>
  <c r="BU10" i="10"/>
  <c r="BW10" i="10" s="1"/>
  <c r="R10" i="10"/>
  <c r="DN10" i="10" s="1"/>
  <c r="F10" i="16" s="1"/>
  <c r="S10" i="16" s="1"/>
  <c r="BW13" i="10"/>
  <c r="H19" i="16"/>
  <c r="DQ19" i="10"/>
  <c r="DN21" i="10"/>
  <c r="S27" i="10"/>
  <c r="DP27" i="10"/>
  <c r="DN30" i="10"/>
  <c r="DN32" i="10"/>
  <c r="Q32" i="10"/>
  <c r="H32" i="16"/>
  <c r="DN34" i="10"/>
  <c r="DN36" i="10"/>
  <c r="DQ36" i="10" s="1"/>
  <c r="Q36" i="10"/>
  <c r="H36" i="16"/>
  <c r="DN38" i="10"/>
  <c r="F59" i="16"/>
  <c r="Q61" i="10"/>
  <c r="DN61" i="10"/>
  <c r="H68" i="16"/>
  <c r="DQ67" i="10"/>
  <c r="R72" i="10"/>
  <c r="I70" i="10"/>
  <c r="H70" i="10" s="1"/>
  <c r="H94" i="10" s="1"/>
  <c r="H95" i="10" s="1"/>
  <c r="R75" i="10"/>
  <c r="BU75" i="10"/>
  <c r="BW75" i="10" s="1"/>
  <c r="R80" i="10"/>
  <c r="BU80" i="10"/>
  <c r="BW80" i="10" s="1"/>
  <c r="H81" i="16"/>
  <c r="DQ83" i="10"/>
  <c r="CC25" i="11"/>
  <c r="BD47" i="11"/>
  <c r="BE45" i="11"/>
  <c r="AJ72" i="11"/>
  <c r="AK70" i="11"/>
  <c r="AJ70" i="11" s="1"/>
  <c r="AJ92" i="11" s="1"/>
  <c r="CA72" i="11"/>
  <c r="AE71" i="6"/>
  <c r="AS90" i="8"/>
  <c r="H9" i="16"/>
  <c r="DQ9" i="10"/>
  <c r="R13" i="10"/>
  <c r="DN13" i="10" s="1"/>
  <c r="F13" i="16" s="1"/>
  <c r="DP11" i="10"/>
  <c r="S84" i="10"/>
  <c r="S61" i="10"/>
  <c r="Q60" i="10"/>
  <c r="S59" i="10"/>
  <c r="Q58" i="10"/>
  <c r="S57" i="10"/>
  <c r="Q55" i="10"/>
  <c r="S53" i="10"/>
  <c r="Q49" i="10"/>
  <c r="S47" i="10"/>
  <c r="S78" i="10"/>
  <c r="S54" i="10"/>
  <c r="S51" i="10"/>
  <c r="DP13" i="10"/>
  <c r="DO41" i="10" s="1"/>
  <c r="G41" i="16" s="1"/>
  <c r="Q83" i="10"/>
  <c r="S81" i="10"/>
  <c r="S76" i="10"/>
  <c r="S64" i="10"/>
  <c r="S62" i="10"/>
  <c r="S60" i="10"/>
  <c r="S58" i="10"/>
  <c r="S55" i="10"/>
  <c r="S48" i="10"/>
  <c r="Q41" i="10"/>
  <c r="Q40" i="10"/>
  <c r="Q39" i="10"/>
  <c r="S37" i="10"/>
  <c r="Q35" i="10"/>
  <c r="S33" i="10"/>
  <c r="Q31" i="10"/>
  <c r="S29" i="10"/>
  <c r="Q27" i="10"/>
  <c r="S25" i="10"/>
  <c r="Q23" i="10"/>
  <c r="S21" i="10"/>
  <c r="S20" i="10"/>
  <c r="Q21" i="10"/>
  <c r="Q22" i="10"/>
  <c r="S24" i="10"/>
  <c r="Q25" i="10"/>
  <c r="Q26" i="10"/>
  <c r="S28" i="10"/>
  <c r="Q29" i="10"/>
  <c r="Q30" i="10"/>
  <c r="S32" i="10"/>
  <c r="Q33" i="10"/>
  <c r="Q34" i="10"/>
  <c r="S36" i="10"/>
  <c r="Q37" i="10"/>
  <c r="Q38" i="10"/>
  <c r="DG39" i="10"/>
  <c r="H40" i="16"/>
  <c r="DQ40" i="10"/>
  <c r="F40" i="16"/>
  <c r="S40" i="16" s="1"/>
  <c r="AI41" i="10"/>
  <c r="DG42" i="10"/>
  <c r="DN43" i="10"/>
  <c r="Q43" i="10"/>
  <c r="H43" i="16"/>
  <c r="DO43" i="10"/>
  <c r="G43" i="16" s="1"/>
  <c r="H47" i="16"/>
  <c r="DQ47" i="10"/>
  <c r="AK48" i="10"/>
  <c r="DI49" i="10"/>
  <c r="H51" i="16"/>
  <c r="AI52" i="10"/>
  <c r="F52" i="16"/>
  <c r="Q53" i="10"/>
  <c r="AI54" i="10"/>
  <c r="AK55" i="10"/>
  <c r="DG56" i="10"/>
  <c r="H59" i="16"/>
  <c r="DO58" i="10"/>
  <c r="G59" i="16" s="1"/>
  <c r="Q59" i="10"/>
  <c r="AK60" i="10"/>
  <c r="H63" i="16"/>
  <c r="DO62" i="10"/>
  <c r="G63" i="16" s="1"/>
  <c r="Q63" i="10"/>
  <c r="AK63" i="10"/>
  <c r="AK64" i="10"/>
  <c r="DP66" i="10"/>
  <c r="DI71" i="10"/>
  <c r="DI72" i="10"/>
  <c r="DN73" i="10"/>
  <c r="AY73" i="10"/>
  <c r="AY74" i="10"/>
  <c r="DG74" i="10"/>
  <c r="Q76" i="10"/>
  <c r="DG76" i="10"/>
  <c r="AI77" i="10"/>
  <c r="Q81" i="10"/>
  <c r="H80" i="16"/>
  <c r="DQ82" i="10"/>
  <c r="AI83" i="10"/>
  <c r="AY84" i="10"/>
  <c r="DI84" i="10"/>
  <c r="N9" i="16"/>
  <c r="CD10" i="11"/>
  <c r="S12" i="11"/>
  <c r="CA12" i="11" s="1"/>
  <c r="L11" i="16" s="1"/>
  <c r="AJ26" i="11"/>
  <c r="CA26" i="11"/>
  <c r="R27" i="11"/>
  <c r="CA27" i="11"/>
  <c r="CA28" i="11"/>
  <c r="CC28" i="11"/>
  <c r="AJ42" i="11"/>
  <c r="CA42" i="11"/>
  <c r="R43" i="11"/>
  <c r="CA43" i="11"/>
  <c r="CA44" i="11"/>
  <c r="AL44" i="11"/>
  <c r="CC44" i="11"/>
  <c r="L45" i="16"/>
  <c r="AJ47" i="11"/>
  <c r="CA47" i="11"/>
  <c r="D12" i="15"/>
  <c r="H12" i="15"/>
  <c r="CB69" i="5"/>
  <c r="AL71" i="5"/>
  <c r="AG76" i="7"/>
  <c r="G7" i="27"/>
  <c r="G7" i="26"/>
  <c r="DN9" i="10"/>
  <c r="F9" i="16" s="1"/>
  <c r="DP10" i="10"/>
  <c r="DN12" i="10"/>
  <c r="F12" i="16" s="1"/>
  <c r="S12" i="16" s="1"/>
  <c r="AK22" i="10"/>
  <c r="AK23" i="10"/>
  <c r="AK19" i="10" s="1"/>
  <c r="AK92" i="10" s="1"/>
  <c r="AK96" i="10" s="1"/>
  <c r="AY24" i="10"/>
  <c r="H25" i="16"/>
  <c r="U25" i="16" s="1"/>
  <c r="DQ25" i="10"/>
  <c r="AK26" i="10"/>
  <c r="AK27" i="10"/>
  <c r="AY28" i="10"/>
  <c r="BW29" i="10"/>
  <c r="H29" i="16"/>
  <c r="U29" i="16" s="1"/>
  <c r="DQ29" i="10"/>
  <c r="AK30" i="10"/>
  <c r="AY32" i="10"/>
  <c r="BW33" i="10"/>
  <c r="H33" i="16"/>
  <c r="U33" i="16" s="1"/>
  <c r="AK34" i="10"/>
  <c r="AY36" i="10"/>
  <c r="BW37" i="10"/>
  <c r="H37" i="16"/>
  <c r="U37" i="16" s="1"/>
  <c r="DQ37" i="10"/>
  <c r="AK38" i="10"/>
  <c r="AI42" i="10"/>
  <c r="DI42" i="10"/>
  <c r="D44" i="10"/>
  <c r="D93" i="10" s="1"/>
  <c r="DN48" i="10"/>
  <c r="Q48" i="10"/>
  <c r="H48" i="16"/>
  <c r="U48" i="16" s="1"/>
  <c r="DO48" i="10"/>
  <c r="G48" i="16" s="1"/>
  <c r="F49" i="16"/>
  <c r="Q50" i="10"/>
  <c r="AK50" i="10"/>
  <c r="AY51" i="10"/>
  <c r="DG51" i="10"/>
  <c r="Q52" i="10"/>
  <c r="DP54" i="10"/>
  <c r="DI56" i="10"/>
  <c r="AI57" i="10"/>
  <c r="DG58" i="10"/>
  <c r="DQ58" i="10"/>
  <c r="F61" i="16"/>
  <c r="S61" i="16" s="1"/>
  <c r="AI61" i="10"/>
  <c r="AI62" i="10"/>
  <c r="DQ62" i="10"/>
  <c r="F65" i="16"/>
  <c r="DM64" i="10"/>
  <c r="E65" i="16" s="1"/>
  <c r="AI65" i="10"/>
  <c r="AI69" i="10"/>
  <c r="DI70" i="10"/>
  <c r="AY71" i="10"/>
  <c r="S72" i="10"/>
  <c r="AJ72" i="10"/>
  <c r="AI72" i="10" s="1"/>
  <c r="AE70" i="10"/>
  <c r="Q73" i="10"/>
  <c r="R74" i="10"/>
  <c r="AK75" i="10"/>
  <c r="DG75" i="10"/>
  <c r="AK76" i="10"/>
  <c r="Q78" i="10"/>
  <c r="DG80" i="10"/>
  <c r="AI85" i="10"/>
  <c r="CA11" i="11"/>
  <c r="L10" i="16" s="1"/>
  <c r="CC21" i="11"/>
  <c r="AJ22" i="11"/>
  <c r="CA22" i="11"/>
  <c r="CA23" i="11"/>
  <c r="AJ23" i="11"/>
  <c r="CA24" i="11"/>
  <c r="AL24" i="11"/>
  <c r="BT24" i="11"/>
  <c r="CC24" i="11"/>
  <c r="BT27" i="11"/>
  <c r="AL29" i="11"/>
  <c r="BV29" i="11"/>
  <c r="BV30" i="11"/>
  <c r="CC37" i="11"/>
  <c r="AJ38" i="11"/>
  <c r="CA38" i="11"/>
  <c r="CA39" i="11"/>
  <c r="AJ39" i="11"/>
  <c r="CA40" i="11"/>
  <c r="AL40" i="11"/>
  <c r="CC40" i="11"/>
  <c r="BT43" i="11"/>
  <c r="BV44" i="11"/>
  <c r="AK45" i="11"/>
  <c r="AJ46" i="11"/>
  <c r="BT50" i="11"/>
  <c r="L53" i="16"/>
  <c r="AJ55" i="11"/>
  <c r="CA55" i="11"/>
  <c r="CC58" i="11"/>
  <c r="T58" i="11"/>
  <c r="AJ76" i="11"/>
  <c r="CA76" i="11"/>
  <c r="N77" i="16"/>
  <c r="L82" i="16"/>
  <c r="L83" i="16"/>
  <c r="E12" i="15"/>
  <c r="I12" i="15"/>
  <c r="K85" i="5"/>
  <c r="J85" i="5" s="1"/>
  <c r="AG47" i="7"/>
  <c r="AG75" i="7" s="1"/>
  <c r="G8" i="26"/>
  <c r="G8" i="27"/>
  <c r="BW9" i="10"/>
  <c r="DR9" i="10"/>
  <c r="BU11" i="10"/>
  <c r="BW11" i="10" s="1"/>
  <c r="AJ11" i="10"/>
  <c r="DN11" i="10" s="1"/>
  <c r="F11" i="16" s="1"/>
  <c r="S11" i="16" s="1"/>
  <c r="DP12" i="10"/>
  <c r="BA85" i="10"/>
  <c r="AK85" i="10"/>
  <c r="BA84" i="10"/>
  <c r="AK84" i="10"/>
  <c r="BA83" i="10"/>
  <c r="AK82" i="10"/>
  <c r="AK80" i="10"/>
  <c r="AK77" i="10"/>
  <c r="AK73" i="10"/>
  <c r="AY72" i="10"/>
  <c r="AK71" i="10"/>
  <c r="AY70" i="10"/>
  <c r="AK61" i="10"/>
  <c r="AY60" i="10"/>
  <c r="AI60" i="10"/>
  <c r="AK59" i="10"/>
  <c r="AY58" i="10"/>
  <c r="AI58" i="10"/>
  <c r="AK57" i="10"/>
  <c r="AY55" i="10"/>
  <c r="AI55" i="10"/>
  <c r="AK53" i="10"/>
  <c r="AY49" i="10"/>
  <c r="AI49" i="10"/>
  <c r="AK47" i="10"/>
  <c r="AK40" i="10"/>
  <c r="AY56" i="10"/>
  <c r="AY52" i="10"/>
  <c r="AI50" i="10"/>
  <c r="AI46" i="10"/>
  <c r="AK45" i="10"/>
  <c r="AY85" i="10"/>
  <c r="AI82" i="10"/>
  <c r="AY77" i="10"/>
  <c r="AK74" i="10"/>
  <c r="AK69" i="10"/>
  <c r="AY65" i="10"/>
  <c r="AY63" i="10"/>
  <c r="AY61" i="10"/>
  <c r="AY59" i="10"/>
  <c r="AY57" i="10"/>
  <c r="AK54" i="10"/>
  <c r="AY53" i="10"/>
  <c r="AK51" i="10"/>
  <c r="AY50" i="10"/>
  <c r="AI47" i="10"/>
  <c r="AY46" i="10"/>
  <c r="AI40" i="10"/>
  <c r="AY39" i="10"/>
  <c r="AI39" i="10"/>
  <c r="AK37" i="10"/>
  <c r="AY35" i="10"/>
  <c r="AI35" i="10"/>
  <c r="AK33" i="10"/>
  <c r="AY31" i="10"/>
  <c r="AI31" i="10"/>
  <c r="AK29" i="10"/>
  <c r="AY27" i="10"/>
  <c r="AI27" i="10"/>
  <c r="AK25" i="10"/>
  <c r="AY23" i="10"/>
  <c r="AI23" i="10"/>
  <c r="AK21" i="10"/>
  <c r="DG54" i="10"/>
  <c r="DI50" i="10"/>
  <c r="DG48" i="10"/>
  <c r="DG45" i="10"/>
  <c r="DG44" i="10"/>
  <c r="DG43" i="10"/>
  <c r="DI85" i="10"/>
  <c r="DI81" i="10"/>
  <c r="DI77" i="10"/>
  <c r="DG72" i="10"/>
  <c r="DI65" i="10"/>
  <c r="DI63" i="10"/>
  <c r="DI61" i="10"/>
  <c r="DI59" i="10"/>
  <c r="DI57" i="10"/>
  <c r="DI53" i="10"/>
  <c r="DG49" i="10"/>
  <c r="DI82" i="10"/>
  <c r="DI80" i="10"/>
  <c r="DI75" i="10"/>
  <c r="DG70" i="10"/>
  <c r="DI54" i="10"/>
  <c r="DG50" i="10"/>
  <c r="DI47" i="10"/>
  <c r="DG46" i="10"/>
  <c r="DI45" i="10"/>
  <c r="DI40" i="10"/>
  <c r="DI38" i="10"/>
  <c r="DG36" i="10"/>
  <c r="DI34" i="10"/>
  <c r="DG32" i="10"/>
  <c r="DI30" i="10"/>
  <c r="DG28" i="10"/>
  <c r="DI26" i="10"/>
  <c r="DG24" i="10"/>
  <c r="DI22" i="10"/>
  <c r="DG20" i="10"/>
  <c r="DG19" i="10" s="1"/>
  <c r="G11" i="27"/>
  <c r="G11" i="26"/>
  <c r="AI20" i="10"/>
  <c r="H21" i="16"/>
  <c r="U21" i="16" s="1"/>
  <c r="DG21" i="10"/>
  <c r="DP22" i="10"/>
  <c r="S22" i="10"/>
  <c r="AY22" i="10"/>
  <c r="AY19" i="10" s="1"/>
  <c r="DI23" i="10"/>
  <c r="AI24" i="10"/>
  <c r="DG25" i="10"/>
  <c r="DP26" i="10"/>
  <c r="S26" i="10"/>
  <c r="AY26" i="10"/>
  <c r="DI27" i="10"/>
  <c r="AI28" i="10"/>
  <c r="DG29" i="10"/>
  <c r="DP30" i="10"/>
  <c r="S30" i="10"/>
  <c r="AY30" i="10"/>
  <c r="DI31" i="10"/>
  <c r="AI32" i="10"/>
  <c r="DG33" i="10"/>
  <c r="DP34" i="10"/>
  <c r="S34" i="10"/>
  <c r="AY34" i="10"/>
  <c r="DI35" i="10"/>
  <c r="AI36" i="10"/>
  <c r="DG37" i="10"/>
  <c r="DP38" i="10"/>
  <c r="S38" i="10"/>
  <c r="AY38" i="10"/>
  <c r="DI39" i="10"/>
  <c r="BW40" i="10"/>
  <c r="DG40" i="10"/>
  <c r="DN41" i="10"/>
  <c r="DQ41" i="10" s="1"/>
  <c r="DG41" i="10"/>
  <c r="Q42" i="10"/>
  <c r="AK42" i="10"/>
  <c r="AI43" i="10"/>
  <c r="DI43" i="10"/>
  <c r="AI44" i="10"/>
  <c r="AI93" i="10" s="1"/>
  <c r="S45" i="10"/>
  <c r="AY45" i="10"/>
  <c r="Q46" i="10"/>
  <c r="AK46" i="10"/>
  <c r="DI46" i="10"/>
  <c r="BW47" i="10"/>
  <c r="DG47" i="10"/>
  <c r="S49" i="10"/>
  <c r="CN50" i="10"/>
  <c r="DN50" i="10"/>
  <c r="DG52" i="10"/>
  <c r="AY54" i="10"/>
  <c r="H55" i="16"/>
  <c r="AI56" i="10"/>
  <c r="DN56" i="10"/>
  <c r="AK58" i="10"/>
  <c r="H61" i="16"/>
  <c r="AK62" i="10"/>
  <c r="H65" i="16"/>
  <c r="AK65" i="10"/>
  <c r="F67" i="16"/>
  <c r="S67" i="16" s="1"/>
  <c r="G13" i="27"/>
  <c r="G13" i="26"/>
  <c r="DP70" i="10"/>
  <c r="S71" i="10"/>
  <c r="DP71" i="10"/>
  <c r="E70" i="10"/>
  <c r="BU72" i="10"/>
  <c r="BW72" i="10" s="1"/>
  <c r="AK72" i="10"/>
  <c r="S73" i="10"/>
  <c r="DP73" i="10"/>
  <c r="DG73" i="10"/>
  <c r="S74" i="10"/>
  <c r="AI74" i="10"/>
  <c r="AI75" i="10"/>
  <c r="AY75" i="10"/>
  <c r="AY76" i="10"/>
  <c r="AI80" i="10"/>
  <c r="AY80" i="10"/>
  <c r="DN81" i="10"/>
  <c r="BW82" i="10"/>
  <c r="DG82" i="10"/>
  <c r="DN83" i="10"/>
  <c r="DG83" i="10"/>
  <c r="Q84" i="10"/>
  <c r="F96" i="10"/>
  <c r="X96" i="10"/>
  <c r="AF96" i="10"/>
  <c r="V95" i="10"/>
  <c r="U14" i="11"/>
  <c r="R31" i="11" s="1"/>
  <c r="G45" i="11"/>
  <c r="G91" i="11" s="1"/>
  <c r="AL68" i="11"/>
  <c r="AL64" i="11"/>
  <c r="AL58" i="11"/>
  <c r="AJ56" i="11"/>
  <c r="AJ52" i="11"/>
  <c r="AJ48" i="11"/>
  <c r="AJ83" i="11"/>
  <c r="AL79" i="11"/>
  <c r="AJ78" i="11"/>
  <c r="AL75" i="11"/>
  <c r="AJ74" i="11"/>
  <c r="AL71" i="11"/>
  <c r="AL43" i="11"/>
  <c r="AJ41" i="11"/>
  <c r="AL39" i="11"/>
  <c r="AJ37" i="11"/>
  <c r="AL35" i="11"/>
  <c r="AJ33" i="11"/>
  <c r="AL31" i="11"/>
  <c r="AJ29" i="11"/>
  <c r="AL27" i="11"/>
  <c r="AJ25" i="11"/>
  <c r="AL23" i="11"/>
  <c r="AJ21" i="11"/>
  <c r="AL76" i="11"/>
  <c r="AL72" i="11"/>
  <c r="AJ69" i="11"/>
  <c r="AJ65" i="11"/>
  <c r="AJ59" i="11"/>
  <c r="AL56" i="11"/>
  <c r="AL54" i="11"/>
  <c r="AL52" i="11"/>
  <c r="AL50" i="11"/>
  <c r="AL48" i="11"/>
  <c r="AL46" i="11"/>
  <c r="AJ44" i="11"/>
  <c r="AL63" i="11"/>
  <c r="AJ60" i="11"/>
  <c r="AJ40" i="11"/>
  <c r="AJ36" i="11"/>
  <c r="AJ32" i="11"/>
  <c r="AJ28" i="11"/>
  <c r="AJ24" i="11"/>
  <c r="AJ20" i="11"/>
  <c r="AJ90" i="11" s="1"/>
  <c r="AL82" i="11"/>
  <c r="AJ66" i="11"/>
  <c r="AL61" i="11"/>
  <c r="AL53" i="11"/>
  <c r="AL42" i="11"/>
  <c r="AL38" i="11"/>
  <c r="AL34" i="11"/>
  <c r="AL30" i="11"/>
  <c r="AL26" i="11"/>
  <c r="AL22" i="11"/>
  <c r="BT79" i="11"/>
  <c r="BV76" i="11"/>
  <c r="BV72" i="11"/>
  <c r="BT56" i="11"/>
  <c r="BT52" i="11"/>
  <c r="BT48" i="11"/>
  <c r="BT45" i="11"/>
  <c r="BV82" i="11"/>
  <c r="BT66" i="11"/>
  <c r="BV63" i="11"/>
  <c r="BT62" i="11"/>
  <c r="BT60" i="11"/>
  <c r="BV57" i="11"/>
  <c r="BV53" i="11"/>
  <c r="BV43" i="11"/>
  <c r="BT41" i="11"/>
  <c r="BV39" i="11"/>
  <c r="BT37" i="11"/>
  <c r="BV35" i="11"/>
  <c r="BT33" i="11"/>
  <c r="BV31" i="11"/>
  <c r="BT29" i="11"/>
  <c r="BV27" i="11"/>
  <c r="BT25" i="11"/>
  <c r="BV23" i="11"/>
  <c r="BT21" i="11"/>
  <c r="BT20" i="11" s="1"/>
  <c r="BT77" i="11"/>
  <c r="BT73" i="11"/>
  <c r="BV68" i="11"/>
  <c r="BV64" i="11"/>
  <c r="BV58" i="11"/>
  <c r="BV56" i="11"/>
  <c r="BT55" i="11"/>
  <c r="BV54" i="11"/>
  <c r="BV52" i="11"/>
  <c r="BT51" i="11"/>
  <c r="BV50" i="11"/>
  <c r="BV48" i="11"/>
  <c r="BT47" i="11"/>
  <c r="BV46" i="11"/>
  <c r="BV45" i="11"/>
  <c r="BT44" i="11"/>
  <c r="BV75" i="11"/>
  <c r="BV71" i="11"/>
  <c r="BT78" i="11"/>
  <c r="BT74" i="11"/>
  <c r="BT70" i="11"/>
  <c r="BX14" i="11"/>
  <c r="CA20" i="11"/>
  <c r="R20" i="11"/>
  <c r="R90" i="11" s="1"/>
  <c r="AL20" i="11"/>
  <c r="AL90" i="11" s="1"/>
  <c r="CC20" i="11"/>
  <c r="BT23" i="11"/>
  <c r="AL25" i="11"/>
  <c r="BV25" i="11"/>
  <c r="BV26" i="11"/>
  <c r="T29" i="11"/>
  <c r="CC33" i="11"/>
  <c r="AJ34" i="11"/>
  <c r="CA34" i="11"/>
  <c r="R35" i="11"/>
  <c r="CA35" i="11"/>
  <c r="CA36" i="11"/>
  <c r="AL36" i="11"/>
  <c r="BT36" i="11"/>
  <c r="CC36" i="11"/>
  <c r="BT39" i="11"/>
  <c r="AL41" i="11"/>
  <c r="BV41" i="11"/>
  <c r="BV42" i="11"/>
  <c r="CA48" i="11"/>
  <c r="R48" i="11"/>
  <c r="S45" i="11"/>
  <c r="N48" i="16"/>
  <c r="BV49" i="11"/>
  <c r="BB50" i="11"/>
  <c r="CA50" i="11"/>
  <c r="L52" i="16"/>
  <c r="AJ54" i="11"/>
  <c r="AL57" i="11"/>
  <c r="BT59" i="11"/>
  <c r="AJ62" i="11"/>
  <c r="BT64" i="11"/>
  <c r="BV66" i="11"/>
  <c r="CC68" i="11"/>
  <c r="T68" i="11"/>
  <c r="R76" i="11"/>
  <c r="N83" i="16"/>
  <c r="I14" i="17" s="1"/>
  <c r="BT83" i="11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BA82" i="10"/>
  <c r="BA81" i="10"/>
  <c r="BA80" i="10"/>
  <c r="BA79" i="10"/>
  <c r="BA78" i="10"/>
  <c r="BA77" i="10"/>
  <c r="BA75" i="10"/>
  <c r="BA73" i="10"/>
  <c r="BA71" i="10"/>
  <c r="BA61" i="10"/>
  <c r="BA59" i="10"/>
  <c r="BA57" i="10"/>
  <c r="BA53" i="10"/>
  <c r="BA47" i="10"/>
  <c r="BA40" i="10"/>
  <c r="CN20" i="10"/>
  <c r="CN19" i="10" s="1"/>
  <c r="BA21" i="10"/>
  <c r="CP22" i="10"/>
  <c r="CN24" i="10"/>
  <c r="BA25" i="10"/>
  <c r="CP26" i="10"/>
  <c r="CN28" i="10"/>
  <c r="BA29" i="10"/>
  <c r="CP30" i="10"/>
  <c r="CN32" i="10"/>
  <c r="BA33" i="10"/>
  <c r="CP34" i="10"/>
  <c r="CN36" i="10"/>
  <c r="BA37" i="10"/>
  <c r="CP38" i="10"/>
  <c r="CN40" i="10"/>
  <c r="BA41" i="10"/>
  <c r="CP41" i="10"/>
  <c r="DN42" i="10"/>
  <c r="CP42" i="10"/>
  <c r="CP43" i="10"/>
  <c r="R45" i="10"/>
  <c r="AI45" i="10"/>
  <c r="BA45" i="10"/>
  <c r="DP46" i="10"/>
  <c r="S46" i="10"/>
  <c r="CN47" i="10"/>
  <c r="CP48" i="10"/>
  <c r="CP49" i="10"/>
  <c r="DP50" i="10"/>
  <c r="S50" i="10"/>
  <c r="Q51" i="10"/>
  <c r="DN51" i="10"/>
  <c r="DQ51" i="10" s="1"/>
  <c r="DI51" i="10"/>
  <c r="AK52" i="10"/>
  <c r="CP52" i="10"/>
  <c r="H53" i="16"/>
  <c r="U53" i="16" s="1"/>
  <c r="DQ53" i="10"/>
  <c r="DG53" i="10"/>
  <c r="DN54" i="10"/>
  <c r="Q54" i="10"/>
  <c r="DI55" i="10"/>
  <c r="AK56" i="10"/>
  <c r="CP56" i="10"/>
  <c r="H57" i="16"/>
  <c r="DQ57" i="10"/>
  <c r="DG57" i="10"/>
  <c r="DI58" i="10"/>
  <c r="H60" i="16"/>
  <c r="DQ59" i="10"/>
  <c r="DG59" i="10"/>
  <c r="DI60" i="10"/>
  <c r="H62" i="16"/>
  <c r="DQ61" i="10"/>
  <c r="DG61" i="10"/>
  <c r="DI62" i="10"/>
  <c r="H64" i="16"/>
  <c r="DQ63" i="10"/>
  <c r="DG63" i="10"/>
  <c r="DO63" i="10"/>
  <c r="G64" i="16" s="1"/>
  <c r="DI64" i="10"/>
  <c r="H66" i="16"/>
  <c r="DQ65" i="10"/>
  <c r="DG65" i="10"/>
  <c r="BA67" i="10"/>
  <c r="CN67" i="10"/>
  <c r="CN69" i="10"/>
  <c r="M70" i="10"/>
  <c r="R71" i="10"/>
  <c r="BU71" i="10"/>
  <c r="BW71" i="10" s="1"/>
  <c r="CP72" i="10"/>
  <c r="CP73" i="10"/>
  <c r="DI74" i="10"/>
  <c r="S75" i="10"/>
  <c r="DP75" i="10"/>
  <c r="CN75" i="10"/>
  <c r="BU76" i="10"/>
  <c r="BW76" i="10" s="1"/>
  <c r="AJ76" i="10"/>
  <c r="AI76" i="10" s="1"/>
  <c r="BA76" i="10"/>
  <c r="CN76" i="10"/>
  <c r="DG77" i="10"/>
  <c r="S80" i="10"/>
  <c r="DP80" i="10"/>
  <c r="CN80" i="10"/>
  <c r="DG81" i="10"/>
  <c r="CN82" i="10"/>
  <c r="H83" i="16"/>
  <c r="U83" i="16" s="1"/>
  <c r="DQ85" i="10"/>
  <c r="BW85" i="10"/>
  <c r="DG85" i="10"/>
  <c r="Z95" i="10"/>
  <c r="T22" i="11"/>
  <c r="N22" i="16"/>
  <c r="T26" i="11"/>
  <c r="N26" i="16"/>
  <c r="N30" i="16"/>
  <c r="T34" i="11"/>
  <c r="N34" i="16"/>
  <c r="T38" i="11"/>
  <c r="N38" i="16"/>
  <c r="T42" i="11"/>
  <c r="N42" i="16"/>
  <c r="BT46" i="11"/>
  <c r="L48" i="16"/>
  <c r="CA52" i="11"/>
  <c r="BT54" i="11"/>
  <c r="BT58" i="11"/>
  <c r="BV62" i="11"/>
  <c r="BV67" i="11"/>
  <c r="BT69" i="11"/>
  <c r="AL74" i="11"/>
  <c r="AM70" i="11"/>
  <c r="AL78" i="11"/>
  <c r="T80" i="11"/>
  <c r="T93" i="11" s="1"/>
  <c r="BV80" i="11"/>
  <c r="N41" i="16"/>
  <c r="CP81" i="10"/>
  <c r="CN54" i="10"/>
  <c r="CP50" i="10"/>
  <c r="CN48" i="10"/>
  <c r="CN45" i="10"/>
  <c r="CN43" i="10"/>
  <c r="CP40" i="10"/>
  <c r="AK41" i="10"/>
  <c r="BW41" i="10"/>
  <c r="AY42" i="10"/>
  <c r="AY43" i="10"/>
  <c r="M44" i="10"/>
  <c r="AY44" i="10"/>
  <c r="CP47" i="10"/>
  <c r="AY48" i="10"/>
  <c r="CP51" i="10"/>
  <c r="DP52" i="10"/>
  <c r="S52" i="10"/>
  <c r="CN53" i="10"/>
  <c r="CP55" i="10"/>
  <c r="DM55" i="10"/>
  <c r="E55" i="16" s="1"/>
  <c r="DP56" i="10"/>
  <c r="S56" i="10"/>
  <c r="CN57" i="10"/>
  <c r="CP58" i="10"/>
  <c r="CN59" i="10"/>
  <c r="CP60" i="10"/>
  <c r="CN61" i="10"/>
  <c r="AY62" i="10"/>
  <c r="CP62" i="10"/>
  <c r="CN63" i="10"/>
  <c r="AY64" i="10"/>
  <c r="CP64" i="10"/>
  <c r="CN65" i="10"/>
  <c r="DG66" i="10"/>
  <c r="DI67" i="10"/>
  <c r="BA68" i="10"/>
  <c r="DI69" i="10"/>
  <c r="CN70" i="10"/>
  <c r="DG71" i="10"/>
  <c r="AA70" i="10"/>
  <c r="Z70" i="10" s="1"/>
  <c r="Z94" i="10" s="1"/>
  <c r="Z96" i="10" s="1"/>
  <c r="BU73" i="10"/>
  <c r="BW73" i="10" s="1"/>
  <c r="CP74" i="10"/>
  <c r="CP75" i="10"/>
  <c r="DI76" i="10"/>
  <c r="S77" i="10"/>
  <c r="DP77" i="10"/>
  <c r="CN77" i="10"/>
  <c r="CP80" i="10"/>
  <c r="H78" i="16"/>
  <c r="CP82" i="10"/>
  <c r="AK83" i="10"/>
  <c r="H82" i="16"/>
  <c r="U82" i="16" s="1"/>
  <c r="DQ84" i="10"/>
  <c r="BW84" i="10"/>
  <c r="DG84" i="10"/>
  <c r="CN85" i="10"/>
  <c r="V96" i="10"/>
  <c r="AB95" i="10"/>
  <c r="BV20" i="11"/>
  <c r="L20" i="16"/>
  <c r="BT22" i="11"/>
  <c r="BV24" i="11"/>
  <c r="L24" i="16"/>
  <c r="BT26" i="11"/>
  <c r="BV28" i="11"/>
  <c r="L28" i="16"/>
  <c r="BT30" i="11"/>
  <c r="BV32" i="11"/>
  <c r="L32" i="16"/>
  <c r="BT34" i="11"/>
  <c r="BV36" i="11"/>
  <c r="L36" i="16"/>
  <c r="BT38" i="11"/>
  <c r="BV40" i="11"/>
  <c r="L40" i="16"/>
  <c r="BT42" i="11"/>
  <c r="BD44" i="11"/>
  <c r="BC45" i="11"/>
  <c r="BB46" i="11"/>
  <c r="AJ50" i="11"/>
  <c r="AJ51" i="11"/>
  <c r="CA51" i="11"/>
  <c r="CC53" i="11"/>
  <c r="CC64" i="11"/>
  <c r="T64" i="11"/>
  <c r="BT68" i="11"/>
  <c r="AJ73" i="11"/>
  <c r="CA73" i="11"/>
  <c r="T74" i="11"/>
  <c r="AJ77" i="11"/>
  <c r="CA77" i="11"/>
  <c r="T78" i="11"/>
  <c r="R82" i="11"/>
  <c r="D13" i="15"/>
  <c r="H13" i="15"/>
  <c r="AL47" i="11"/>
  <c r="T48" i="11"/>
  <c r="CC48" i="11"/>
  <c r="BT49" i="11"/>
  <c r="AL51" i="11"/>
  <c r="T52" i="11"/>
  <c r="CC52" i="11"/>
  <c r="BT53" i="11"/>
  <c r="AL55" i="11"/>
  <c r="T56" i="11"/>
  <c r="CC56" i="11"/>
  <c r="BT57" i="11"/>
  <c r="R59" i="11"/>
  <c r="BV59" i="11"/>
  <c r="CC61" i="11"/>
  <c r="T61" i="11"/>
  <c r="BV61" i="11"/>
  <c r="T63" i="11"/>
  <c r="BT63" i="11"/>
  <c r="CC63" i="11"/>
  <c r="BV65" i="11"/>
  <c r="T67" i="11"/>
  <c r="BT67" i="11"/>
  <c r="CC67" i="11"/>
  <c r="R69" i="11"/>
  <c r="BV69" i="11"/>
  <c r="L58" i="16"/>
  <c r="N72" i="16"/>
  <c r="L74" i="16"/>
  <c r="N76" i="16"/>
  <c r="AJ79" i="11"/>
  <c r="N78" i="16"/>
  <c r="BT82" i="11"/>
  <c r="E13" i="15"/>
  <c r="I13" i="15"/>
  <c r="H6" i="18"/>
  <c r="H7" i="18"/>
  <c r="AC7" i="18" s="1"/>
  <c r="K9" i="19"/>
  <c r="C17" i="19"/>
  <c r="H15" i="21"/>
  <c r="H18" i="21"/>
  <c r="S41" i="10"/>
  <c r="G12" i="26"/>
  <c r="G12" i="27"/>
  <c r="Q62" i="10"/>
  <c r="S63" i="10"/>
  <c r="Q64" i="10"/>
  <c r="S65" i="10"/>
  <c r="CN66" i="10"/>
  <c r="Q69" i="10"/>
  <c r="BB21" i="11"/>
  <c r="BD23" i="11"/>
  <c r="BB25" i="11"/>
  <c r="BD27" i="11"/>
  <c r="BB29" i="11"/>
  <c r="BD31" i="11"/>
  <c r="BB33" i="11"/>
  <c r="BD35" i="11"/>
  <c r="BB37" i="11"/>
  <c r="BD39" i="11"/>
  <c r="BB41" i="11"/>
  <c r="BD43" i="11"/>
  <c r="I12" i="27"/>
  <c r="I12" i="21"/>
  <c r="I12" i="23"/>
  <c r="K12" i="23" s="1"/>
  <c r="U45" i="11"/>
  <c r="BB47" i="11"/>
  <c r="CC47" i="11"/>
  <c r="BB49" i="11"/>
  <c r="BB51" i="11"/>
  <c r="CC51" i="11"/>
  <c r="BB53" i="11"/>
  <c r="BB55" i="11"/>
  <c r="CC55" i="11"/>
  <c r="BB57" i="11"/>
  <c r="AJ58" i="11"/>
  <c r="BD58" i="11"/>
  <c r="BD59" i="11"/>
  <c r="AL60" i="11"/>
  <c r="CC60" i="11"/>
  <c r="BB61" i="11"/>
  <c r="AL62" i="11"/>
  <c r="CC62" i="11"/>
  <c r="BB63" i="11"/>
  <c r="AJ64" i="11"/>
  <c r="BD64" i="11"/>
  <c r="BD65" i="11"/>
  <c r="AL66" i="11"/>
  <c r="CC66" i="11"/>
  <c r="BB67" i="11"/>
  <c r="AJ68" i="11"/>
  <c r="BD68" i="11"/>
  <c r="BD69" i="11"/>
  <c r="BV70" i="11"/>
  <c r="BT72" i="11"/>
  <c r="BV74" i="11"/>
  <c r="BT76" i="11"/>
  <c r="BB77" i="11"/>
  <c r="BV78" i="11"/>
  <c r="BT80" i="11"/>
  <c r="BB82" i="11"/>
  <c r="R83" i="11"/>
  <c r="BV83" i="11"/>
  <c r="N19" i="12"/>
  <c r="N23" i="12"/>
  <c r="N27" i="12"/>
  <c r="N31" i="12"/>
  <c r="N35" i="12"/>
  <c r="N39" i="12"/>
  <c r="P40" i="12"/>
  <c r="N43" i="12"/>
  <c r="P44" i="12"/>
  <c r="N47" i="12"/>
  <c r="P48" i="12"/>
  <c r="N51" i="12"/>
  <c r="P52" i="12"/>
  <c r="N55" i="12"/>
  <c r="P56" i="12"/>
  <c r="N59" i="12"/>
  <c r="P60" i="12"/>
  <c r="N63" i="12"/>
  <c r="P64" i="12"/>
  <c r="N67" i="12"/>
  <c r="P68" i="12"/>
  <c r="N71" i="12"/>
  <c r="P72" i="12"/>
  <c r="N75" i="12"/>
  <c r="P76" i="12"/>
  <c r="N80" i="12"/>
  <c r="J7" i="15"/>
  <c r="J9" i="15"/>
  <c r="J10" i="15"/>
  <c r="D17" i="19"/>
  <c r="G14" i="26"/>
  <c r="G14" i="27"/>
  <c r="AM45" i="11"/>
  <c r="R46" i="11"/>
  <c r="BV47" i="11"/>
  <c r="BB48" i="11"/>
  <c r="AJ49" i="11"/>
  <c r="R50" i="11"/>
  <c r="BV51" i="11"/>
  <c r="BB52" i="11"/>
  <c r="AJ53" i="11"/>
  <c r="R54" i="11"/>
  <c r="BV55" i="11"/>
  <c r="BB56" i="11"/>
  <c r="CA57" i="11"/>
  <c r="AJ57" i="11"/>
  <c r="CA58" i="11"/>
  <c r="N59" i="16"/>
  <c r="CA59" i="11"/>
  <c r="BB60" i="11"/>
  <c r="AJ61" i="11"/>
  <c r="BB62" i="11"/>
  <c r="L63" i="16"/>
  <c r="CA64" i="11"/>
  <c r="N65" i="16"/>
  <c r="CA65" i="11"/>
  <c r="BB66" i="11"/>
  <c r="L67" i="16"/>
  <c r="CA68" i="11"/>
  <c r="N69" i="16"/>
  <c r="CA69" i="11"/>
  <c r="BD70" i="11"/>
  <c r="BD92" i="11" s="1"/>
  <c r="T71" i="11"/>
  <c r="BT71" i="11"/>
  <c r="CC71" i="11"/>
  <c r="BB72" i="11"/>
  <c r="BC70" i="11"/>
  <c r="BB70" i="11" s="1"/>
  <c r="BB92" i="11" s="1"/>
  <c r="BV73" i="11"/>
  <c r="BD74" i="11"/>
  <c r="BT75" i="11"/>
  <c r="CC75" i="11"/>
  <c r="BB76" i="11"/>
  <c r="BV77" i="11"/>
  <c r="BD78" i="11"/>
  <c r="T79" i="11"/>
  <c r="BV79" i="11"/>
  <c r="R81" i="11"/>
  <c r="R94" i="11" s="1"/>
  <c r="BT81" i="11"/>
  <c r="AJ82" i="11"/>
  <c r="BD83" i="11"/>
  <c r="N18" i="12"/>
  <c r="N22" i="12"/>
  <c r="N26" i="12"/>
  <c r="N30" i="12"/>
  <c r="N34" i="12"/>
  <c r="N38" i="12"/>
  <c r="N42" i="12"/>
  <c r="N46" i="12"/>
  <c r="N50" i="12"/>
  <c r="N54" i="12"/>
  <c r="N58" i="12"/>
  <c r="N62" i="12"/>
  <c r="N66" i="12"/>
  <c r="N70" i="12"/>
  <c r="N74" i="12"/>
  <c r="N79" i="12"/>
  <c r="C12" i="15"/>
  <c r="G12" i="15"/>
  <c r="K8" i="20"/>
  <c r="E9" i="23"/>
  <c r="E10" i="23"/>
  <c r="K8" i="23"/>
  <c r="K9" i="23" s="1"/>
  <c r="I9" i="23"/>
  <c r="I10" i="23"/>
  <c r="I18" i="23" s="1"/>
  <c r="AL59" i="11"/>
  <c r="AJ63" i="11"/>
  <c r="AL65" i="11"/>
  <c r="AJ67" i="11"/>
  <c r="AL69" i="11"/>
  <c r="AJ71" i="11"/>
  <c r="AL73" i="11"/>
  <c r="AJ75" i="11"/>
  <c r="AL77" i="11"/>
  <c r="AL83" i="11"/>
  <c r="I14" i="20"/>
  <c r="K7" i="21"/>
  <c r="C9" i="21"/>
  <c r="D9" i="21"/>
  <c r="D10" i="21"/>
  <c r="D15" i="21" s="1"/>
  <c r="C18" i="24"/>
  <c r="K10" i="24"/>
  <c r="I17" i="19"/>
  <c r="I15" i="19"/>
  <c r="I14" i="19"/>
  <c r="F14" i="20"/>
  <c r="C18" i="22"/>
  <c r="K10" i="22"/>
  <c r="K11" i="23"/>
  <c r="C17" i="20"/>
  <c r="G17" i="20"/>
  <c r="G14" i="20"/>
  <c r="D17" i="20"/>
  <c r="K9" i="20"/>
  <c r="E10" i="21"/>
  <c r="E9" i="21"/>
  <c r="I9" i="21"/>
  <c r="I10" i="21"/>
  <c r="I18" i="21" s="1"/>
  <c r="C15" i="22"/>
  <c r="G15" i="22"/>
  <c r="D18" i="22"/>
  <c r="G16" i="24"/>
  <c r="AE66" i="18"/>
  <c r="D15" i="20"/>
  <c r="I16" i="21"/>
  <c r="D16" i="23"/>
  <c r="D15" i="23"/>
  <c r="G16" i="23"/>
  <c r="K12" i="24"/>
  <c r="I15" i="21"/>
  <c r="G16" i="21"/>
  <c r="K7" i="22"/>
  <c r="E18" i="22"/>
  <c r="E15" i="22"/>
  <c r="F18" i="23"/>
  <c r="F16" i="23"/>
  <c r="F15" i="23"/>
  <c r="I18" i="27"/>
  <c r="H17" i="19"/>
  <c r="E15" i="19"/>
  <c r="H17" i="20"/>
  <c r="H14" i="20"/>
  <c r="I15" i="20"/>
  <c r="C16" i="22"/>
  <c r="G16" i="22"/>
  <c r="I16" i="22"/>
  <c r="H15" i="23"/>
  <c r="E9" i="24"/>
  <c r="I15" i="24"/>
  <c r="K10" i="25"/>
  <c r="K11" i="25"/>
  <c r="K15" i="25" s="1"/>
  <c r="K14" i="25"/>
  <c r="K16" i="25" s="1"/>
  <c r="K7" i="19"/>
  <c r="K12" i="19"/>
  <c r="C14" i="19"/>
  <c r="C14" i="20"/>
  <c r="K12" i="20"/>
  <c r="F15" i="20"/>
  <c r="K8" i="22"/>
  <c r="K9" i="22" s="1"/>
  <c r="H9" i="22"/>
  <c r="K11" i="22"/>
  <c r="C18" i="23"/>
  <c r="C16" i="23"/>
  <c r="C15" i="23"/>
  <c r="D18" i="24"/>
  <c r="E18" i="24"/>
  <c r="K13" i="24"/>
  <c r="F6" i="18"/>
  <c r="K8" i="21"/>
  <c r="G15" i="23"/>
  <c r="C15" i="24"/>
  <c r="H15" i="24"/>
  <c r="H16" i="24"/>
  <c r="K8" i="25"/>
  <c r="K9" i="25" s="1"/>
  <c r="C15" i="25"/>
  <c r="G15" i="25"/>
  <c r="C16" i="25"/>
  <c r="G16" i="25"/>
  <c r="F9" i="21"/>
  <c r="C9" i="22"/>
  <c r="G9" i="22"/>
  <c r="D9" i="23"/>
  <c r="H9" i="23"/>
  <c r="K9" i="24"/>
  <c r="G15" i="24"/>
  <c r="F16" i="24"/>
  <c r="E15" i="25"/>
  <c r="I15" i="25"/>
  <c r="E16" i="25"/>
  <c r="I16" i="25"/>
  <c r="F9" i="24"/>
  <c r="K11" i="24"/>
  <c r="K15" i="24" s="1"/>
  <c r="C9" i="25"/>
  <c r="G9" i="25"/>
  <c r="K14" i="23"/>
  <c r="C9" i="24"/>
  <c r="G9" i="24"/>
  <c r="D9" i="25"/>
  <c r="H9" i="25"/>
  <c r="D9" i="24"/>
  <c r="H9" i="24"/>
  <c r="E9" i="25"/>
  <c r="I9" i="25"/>
  <c r="I9" i="27"/>
  <c r="M45" i="6" l="1"/>
  <c r="BU43" i="2"/>
  <c r="BW43" i="2"/>
  <c r="AF99" i="4"/>
  <c r="K46" i="6"/>
  <c r="BS44" i="2"/>
  <c r="J46" i="6" s="1"/>
  <c r="R43" i="2"/>
  <c r="R98" i="2"/>
  <c r="L35" i="16"/>
  <c r="S35" i="16" s="1"/>
  <c r="L38" i="16"/>
  <c r="N20" i="16"/>
  <c r="H67" i="16"/>
  <c r="DQ66" i="10"/>
  <c r="DO66" i="10"/>
  <c r="G67" i="16" s="1"/>
  <c r="DO19" i="10"/>
  <c r="G19" i="16" s="1"/>
  <c r="F9" i="26"/>
  <c r="F10" i="26"/>
  <c r="F18" i="26" s="1"/>
  <c r="H14" i="22"/>
  <c r="H14" i="21"/>
  <c r="H16" i="21" s="1"/>
  <c r="N86" i="5"/>
  <c r="N50" i="16"/>
  <c r="N51" i="16"/>
  <c r="L51" i="16"/>
  <c r="F54" i="16"/>
  <c r="DM54" i="10"/>
  <c r="E54" i="16" s="1"/>
  <c r="CA45" i="11"/>
  <c r="R45" i="11"/>
  <c r="R91" i="11" s="1"/>
  <c r="F48" i="16"/>
  <c r="S48" i="16" s="1"/>
  <c r="DM48" i="10"/>
  <c r="E48" i="16" s="1"/>
  <c r="DN76" i="10"/>
  <c r="F43" i="16"/>
  <c r="DM43" i="10"/>
  <c r="E43" i="16" s="1"/>
  <c r="DO81" i="10"/>
  <c r="G78" i="16" s="1"/>
  <c r="H13" i="16"/>
  <c r="DM69" i="10"/>
  <c r="E69" i="16" s="1"/>
  <c r="DM67" i="10"/>
  <c r="E68" i="16" s="1"/>
  <c r="DO37" i="10"/>
  <c r="G37" i="16" s="1"/>
  <c r="DO33" i="10"/>
  <c r="G33" i="16" s="1"/>
  <c r="DO29" i="10"/>
  <c r="G29" i="16" s="1"/>
  <c r="DM23" i="10"/>
  <c r="E23" i="16" s="1"/>
  <c r="DM27" i="10"/>
  <c r="E27" i="16" s="1"/>
  <c r="DM35" i="10"/>
  <c r="E35" i="16" s="1"/>
  <c r="DM31" i="10"/>
  <c r="E31" i="16" s="1"/>
  <c r="DM39" i="10"/>
  <c r="E39" i="16" s="1"/>
  <c r="DM19" i="10"/>
  <c r="E19" i="16" s="1"/>
  <c r="DQ13" i="10"/>
  <c r="DO36" i="10"/>
  <c r="G36" i="16" s="1"/>
  <c r="AC89" i="6"/>
  <c r="DM62" i="10"/>
  <c r="E63" i="16" s="1"/>
  <c r="U20" i="16"/>
  <c r="DO72" i="10"/>
  <c r="G71" i="16" s="1"/>
  <c r="DO23" i="10"/>
  <c r="G23" i="16" s="1"/>
  <c r="H23" i="16"/>
  <c r="DQ23" i="10"/>
  <c r="K79" i="6"/>
  <c r="BS78" i="2"/>
  <c r="J79" i="6" s="1"/>
  <c r="N91" i="1"/>
  <c r="R89" i="1"/>
  <c r="M89" i="1"/>
  <c r="E81" i="6"/>
  <c r="AI81" i="6" s="1"/>
  <c r="BU80" i="1"/>
  <c r="D81" i="6" s="1"/>
  <c r="C13" i="17"/>
  <c r="G75" i="6"/>
  <c r="CA73" i="1"/>
  <c r="BW73" i="1"/>
  <c r="F75" i="6" s="1"/>
  <c r="C13" i="27"/>
  <c r="C13" i="26"/>
  <c r="C12" i="26"/>
  <c r="I12" i="26" s="1"/>
  <c r="C12" i="27"/>
  <c r="AJ44" i="1"/>
  <c r="AJ99" i="1" s="1"/>
  <c r="AJ101" i="1" s="1"/>
  <c r="M29" i="6"/>
  <c r="BU27" i="2"/>
  <c r="L29" i="6" s="1"/>
  <c r="G69" i="6"/>
  <c r="AK69" i="6" s="1"/>
  <c r="BW66" i="1"/>
  <c r="F69" i="6" s="1"/>
  <c r="M76" i="6"/>
  <c r="BU74" i="2"/>
  <c r="L76" i="6" s="1"/>
  <c r="K40" i="6"/>
  <c r="BW38" i="2"/>
  <c r="BS38" i="2"/>
  <c r="J40" i="6" s="1"/>
  <c r="K36" i="6"/>
  <c r="BW34" i="2"/>
  <c r="BS34" i="2"/>
  <c r="J36" i="6" s="1"/>
  <c r="K22" i="6"/>
  <c r="BW20" i="2"/>
  <c r="BS20" i="2"/>
  <c r="E67" i="6"/>
  <c r="BU64" i="1"/>
  <c r="D67" i="6" s="1"/>
  <c r="AJ72" i="1"/>
  <c r="AK24" i="6"/>
  <c r="AI88" i="6"/>
  <c r="K76" i="6"/>
  <c r="BW74" i="2"/>
  <c r="BS74" i="2"/>
  <c r="J76" i="6" s="1"/>
  <c r="E91" i="6"/>
  <c r="BU90" i="1"/>
  <c r="D91" i="6" s="1"/>
  <c r="E53" i="6"/>
  <c r="AI53" i="6" s="1"/>
  <c r="BU51" i="1"/>
  <c r="D53" i="6" s="1"/>
  <c r="AI43" i="6"/>
  <c r="N74" i="16"/>
  <c r="N66" i="16"/>
  <c r="CC45" i="11"/>
  <c r="T45" i="11"/>
  <c r="T91" i="11" s="1"/>
  <c r="N47" i="16"/>
  <c r="DO61" i="10"/>
  <c r="G62" i="16" s="1"/>
  <c r="L34" i="16"/>
  <c r="N32" i="16"/>
  <c r="U32" i="16" s="1"/>
  <c r="F81" i="16"/>
  <c r="DM83" i="10"/>
  <c r="E81" i="16" s="1"/>
  <c r="H72" i="16"/>
  <c r="U72" i="16" s="1"/>
  <c r="DQ73" i="10"/>
  <c r="DO73" i="10"/>
  <c r="G72" i="16" s="1"/>
  <c r="BU70" i="10"/>
  <c r="BW70" i="10" s="1"/>
  <c r="D70" i="10"/>
  <c r="D94" i="10" s="1"/>
  <c r="D96" i="10" s="1"/>
  <c r="DO60" i="10"/>
  <c r="G61" i="16" s="1"/>
  <c r="H38" i="16"/>
  <c r="U38" i="16" s="1"/>
  <c r="DO38" i="10"/>
  <c r="G38" i="16" s="1"/>
  <c r="DQ38" i="10"/>
  <c r="H26" i="16"/>
  <c r="U26" i="16" s="1"/>
  <c r="DO26" i="10"/>
  <c r="G26" i="16" s="1"/>
  <c r="DQ26" i="10"/>
  <c r="DO21" i="10"/>
  <c r="G21" i="16" s="1"/>
  <c r="AI19" i="10"/>
  <c r="AI92" i="10" s="1"/>
  <c r="G10" i="27"/>
  <c r="G18" i="27" s="1"/>
  <c r="G9" i="27"/>
  <c r="N57" i="16"/>
  <c r="R40" i="11"/>
  <c r="R39" i="11"/>
  <c r="T33" i="11"/>
  <c r="R24" i="11"/>
  <c r="R23" i="11"/>
  <c r="S14" i="11"/>
  <c r="CA14" i="11" s="1"/>
  <c r="L13" i="16" s="1"/>
  <c r="DO82" i="10"/>
  <c r="G80" i="16" s="1"/>
  <c r="AJ70" i="10"/>
  <c r="AI70" i="10" s="1"/>
  <c r="AI94" i="10" s="1"/>
  <c r="AI95" i="10" s="1"/>
  <c r="AD70" i="10"/>
  <c r="AD94" i="10" s="1"/>
  <c r="DM60" i="10"/>
  <c r="E61" i="16" s="1"/>
  <c r="DQ48" i="10"/>
  <c r="DO47" i="10"/>
  <c r="G47" i="16" s="1"/>
  <c r="R72" i="11"/>
  <c r="R44" i="11"/>
  <c r="L41" i="16"/>
  <c r="R28" i="11"/>
  <c r="L25" i="16"/>
  <c r="DM73" i="10"/>
  <c r="E72" i="16" s="1"/>
  <c r="F72" i="16"/>
  <c r="U59" i="16"/>
  <c r="DO51" i="10"/>
  <c r="G51" i="16" s="1"/>
  <c r="DQ43" i="10"/>
  <c r="G8" i="17"/>
  <c r="U9" i="16"/>
  <c r="I9" i="16"/>
  <c r="N24" i="16"/>
  <c r="G14" i="17"/>
  <c r="Q75" i="10"/>
  <c r="DN75" i="10"/>
  <c r="DO67" i="10"/>
  <c r="G68" i="16" s="1"/>
  <c r="DM58" i="10"/>
  <c r="E59" i="16" s="1"/>
  <c r="F34" i="16"/>
  <c r="S34" i="16" s="1"/>
  <c r="DM34" i="10"/>
  <c r="E34" i="16" s="1"/>
  <c r="G11" i="17"/>
  <c r="X86" i="5"/>
  <c r="Y88" i="5"/>
  <c r="AL86" i="5"/>
  <c r="H75" i="16"/>
  <c r="U75" i="16" s="1"/>
  <c r="DO76" i="10"/>
  <c r="G75" i="16" s="1"/>
  <c r="DQ76" i="10"/>
  <c r="U69" i="16"/>
  <c r="S63" i="16"/>
  <c r="DO49" i="10"/>
  <c r="G49" i="16" s="1"/>
  <c r="F46" i="16"/>
  <c r="DM46" i="10"/>
  <c r="E46" i="16" s="1"/>
  <c r="G12" i="17"/>
  <c r="S25" i="16"/>
  <c r="Q19" i="10"/>
  <c r="Q92" i="10" s="1"/>
  <c r="AC90" i="6"/>
  <c r="L55" i="16"/>
  <c r="S55" i="16" s="1"/>
  <c r="F80" i="16"/>
  <c r="DM82" i="10"/>
  <c r="E80" i="16" s="1"/>
  <c r="F29" i="16"/>
  <c r="DM29" i="10"/>
  <c r="E29" i="16" s="1"/>
  <c r="H15" i="27"/>
  <c r="G89" i="4"/>
  <c r="BT88" i="4"/>
  <c r="S88" i="4"/>
  <c r="R88" i="4" s="1"/>
  <c r="F88" i="4"/>
  <c r="D97" i="5"/>
  <c r="D98" i="5"/>
  <c r="H8" i="17"/>
  <c r="AF11" i="6"/>
  <c r="AF19" i="4"/>
  <c r="F57" i="16"/>
  <c r="DM57" i="10"/>
  <c r="E57" i="16" s="1"/>
  <c r="DM26" i="10"/>
  <c r="E26" i="16" s="1"/>
  <c r="BY12" i="5"/>
  <c r="R12" i="5"/>
  <c r="W14" i="6"/>
  <c r="AI14" i="6" s="1"/>
  <c r="BU12" i="4"/>
  <c r="N40" i="16"/>
  <c r="DO28" i="10"/>
  <c r="G28" i="16" s="1"/>
  <c r="F28" i="16"/>
  <c r="S28" i="16" s="1"/>
  <c r="DM28" i="10"/>
  <c r="E28" i="16" s="1"/>
  <c r="CA85" i="5"/>
  <c r="AB85" i="5"/>
  <c r="K89" i="3"/>
  <c r="K72" i="3"/>
  <c r="S43" i="3"/>
  <c r="BT43" i="3"/>
  <c r="R90" i="3"/>
  <c r="R86" i="3"/>
  <c r="P82" i="3"/>
  <c r="R80" i="3"/>
  <c r="R76" i="3"/>
  <c r="P74" i="3"/>
  <c r="P68" i="3"/>
  <c r="P67" i="3"/>
  <c r="R64" i="3"/>
  <c r="P62" i="3"/>
  <c r="P61" i="3"/>
  <c r="R59" i="3"/>
  <c r="P56" i="3"/>
  <c r="R54" i="3"/>
  <c r="P52" i="3"/>
  <c r="R50" i="3"/>
  <c r="P48" i="3"/>
  <c r="R46" i="3"/>
  <c r="R42" i="3"/>
  <c r="P40" i="3"/>
  <c r="R38" i="3"/>
  <c r="P36" i="3"/>
  <c r="R34" i="3"/>
  <c r="P32" i="3"/>
  <c r="R30" i="3"/>
  <c r="P28" i="3"/>
  <c r="R26" i="3"/>
  <c r="P24" i="3"/>
  <c r="R22" i="3"/>
  <c r="P20" i="3"/>
  <c r="R84" i="3"/>
  <c r="P81" i="3"/>
  <c r="R79" i="3"/>
  <c r="P77" i="3"/>
  <c r="R75" i="3"/>
  <c r="R69" i="3"/>
  <c r="P66" i="3"/>
  <c r="P65" i="3"/>
  <c r="R63" i="3"/>
  <c r="P60" i="3"/>
  <c r="R57" i="3"/>
  <c r="P55" i="3"/>
  <c r="R53" i="3"/>
  <c r="P51" i="3"/>
  <c r="R49" i="3"/>
  <c r="P47" i="3"/>
  <c r="P91" i="3"/>
  <c r="P90" i="3"/>
  <c r="P88" i="3"/>
  <c r="R82" i="3"/>
  <c r="P80" i="3"/>
  <c r="P79" i="3"/>
  <c r="R77" i="3"/>
  <c r="P69" i="3"/>
  <c r="R66" i="3"/>
  <c r="P64" i="3"/>
  <c r="P63" i="3"/>
  <c r="R60" i="3"/>
  <c r="R56" i="3"/>
  <c r="P54" i="3"/>
  <c r="P53" i="3"/>
  <c r="R48" i="3"/>
  <c r="P41" i="3"/>
  <c r="P39" i="3"/>
  <c r="P38" i="3"/>
  <c r="R33" i="3"/>
  <c r="R32" i="3"/>
  <c r="R31" i="3"/>
  <c r="R65" i="3"/>
  <c r="R55" i="3"/>
  <c r="R51" i="3"/>
  <c r="P50" i="3"/>
  <c r="R47" i="3"/>
  <c r="P46" i="3"/>
  <c r="R41" i="3"/>
  <c r="R36" i="3"/>
  <c r="R35" i="3"/>
  <c r="P31" i="3"/>
  <c r="P29" i="3"/>
  <c r="P21" i="3"/>
  <c r="P84" i="3"/>
  <c r="R81" i="3"/>
  <c r="P75" i="3"/>
  <c r="R67" i="3"/>
  <c r="R61" i="3"/>
  <c r="P45" i="3"/>
  <c r="R37" i="3"/>
  <c r="P34" i="3"/>
  <c r="R28" i="3"/>
  <c r="R27" i="3"/>
  <c r="R25" i="3"/>
  <c r="R24" i="3"/>
  <c r="R23" i="3"/>
  <c r="P86" i="3"/>
  <c r="P76" i="3"/>
  <c r="R68" i="3"/>
  <c r="R62" i="3"/>
  <c r="P57" i="3"/>
  <c r="R52" i="3"/>
  <c r="P42" i="3"/>
  <c r="R40" i="3"/>
  <c r="P35" i="3"/>
  <c r="R29" i="3"/>
  <c r="P26" i="3"/>
  <c r="R21" i="3"/>
  <c r="R20" i="3"/>
  <c r="R45" i="3"/>
  <c r="P37" i="3"/>
  <c r="R74" i="3"/>
  <c r="R73" i="3" s="1"/>
  <c r="R100" i="3" s="1"/>
  <c r="P49" i="3"/>
  <c r="P33" i="3"/>
  <c r="P25" i="3"/>
  <c r="R39" i="3"/>
  <c r="P30" i="3"/>
  <c r="P23" i="3"/>
  <c r="P22" i="3"/>
  <c r="P59" i="3"/>
  <c r="P27" i="3"/>
  <c r="BU19" i="4"/>
  <c r="Y21" i="6"/>
  <c r="F11" i="17" s="1"/>
  <c r="BS19" i="4"/>
  <c r="X21" i="6" s="1"/>
  <c r="E14" i="24"/>
  <c r="E16" i="24" s="1"/>
  <c r="AY89" i="3"/>
  <c r="AX89" i="3" s="1"/>
  <c r="AL89" i="3"/>
  <c r="AM91" i="3"/>
  <c r="R19" i="4"/>
  <c r="R73" i="4"/>
  <c r="R100" i="4" s="1"/>
  <c r="R44" i="4"/>
  <c r="R99" i="4" s="1"/>
  <c r="R101" i="4" s="1"/>
  <c r="P73" i="4"/>
  <c r="P100" i="4" s="1"/>
  <c r="P101" i="4" s="1"/>
  <c r="E9" i="26"/>
  <c r="E10" i="26"/>
  <c r="M80" i="6"/>
  <c r="BU79" i="2"/>
  <c r="L80" i="6" s="1"/>
  <c r="BX44" i="1"/>
  <c r="G21" i="6"/>
  <c r="CA19" i="1"/>
  <c r="E78" i="6"/>
  <c r="AI78" i="6" s="1"/>
  <c r="BU77" i="1"/>
  <c r="D78" i="6" s="1"/>
  <c r="G52" i="6"/>
  <c r="AK52" i="6" s="1"/>
  <c r="BW50" i="1"/>
  <c r="F52" i="6" s="1"/>
  <c r="AF102" i="2"/>
  <c r="K80" i="6"/>
  <c r="BW79" i="2"/>
  <c r="BS79" i="2"/>
  <c r="J80" i="6" s="1"/>
  <c r="AK72" i="2"/>
  <c r="BZ72" i="2"/>
  <c r="AF72" i="2"/>
  <c r="G80" i="6"/>
  <c r="BW79" i="1"/>
  <c r="F80" i="6" s="1"/>
  <c r="E76" i="6"/>
  <c r="AI76" i="6" s="1"/>
  <c r="BU74" i="1"/>
  <c r="D76" i="6" s="1"/>
  <c r="K91" i="6"/>
  <c r="BS90" i="2"/>
  <c r="J91" i="6" s="1"/>
  <c r="M77" i="6"/>
  <c r="BU76" i="2"/>
  <c r="L77" i="6" s="1"/>
  <c r="K75" i="6"/>
  <c r="BW73" i="2"/>
  <c r="BS73" i="2"/>
  <c r="J75" i="6" s="1"/>
  <c r="D10" i="27"/>
  <c r="D9" i="27"/>
  <c r="T88" i="1"/>
  <c r="O88" i="1"/>
  <c r="K13" i="23"/>
  <c r="AK43" i="1"/>
  <c r="AL43" i="1" s="1"/>
  <c r="AG89" i="1"/>
  <c r="AF43" i="1"/>
  <c r="I7" i="26"/>
  <c r="K28" i="6"/>
  <c r="BW26" i="2"/>
  <c r="BS26" i="2"/>
  <c r="J28" i="6" s="1"/>
  <c r="AK88" i="1"/>
  <c r="AJ88" i="1" s="1"/>
  <c r="G61" i="6"/>
  <c r="AK61" i="6" s="1"/>
  <c r="BW58" i="1"/>
  <c r="F61" i="6" s="1"/>
  <c r="M84" i="6"/>
  <c r="BU84" i="2"/>
  <c r="L84" i="6" s="1"/>
  <c r="M73" i="6"/>
  <c r="BU70" i="2"/>
  <c r="L73" i="6" s="1"/>
  <c r="K65" i="6"/>
  <c r="BW62" i="2"/>
  <c r="BS62" i="2"/>
  <c r="J65" i="6" s="1"/>
  <c r="M43" i="6"/>
  <c r="BU41" i="2"/>
  <c r="L43" i="6" s="1"/>
  <c r="M39" i="6"/>
  <c r="BU37" i="2"/>
  <c r="L39" i="6" s="1"/>
  <c r="M35" i="6"/>
  <c r="AK35" i="6" s="1"/>
  <c r="BU33" i="2"/>
  <c r="L35" i="6" s="1"/>
  <c r="M31" i="6"/>
  <c r="BU29" i="2"/>
  <c r="L31" i="6" s="1"/>
  <c r="E59" i="6"/>
  <c r="AI59" i="6" s="1"/>
  <c r="BU75" i="1"/>
  <c r="D59" i="6" s="1"/>
  <c r="E63" i="6"/>
  <c r="AI63" i="6" s="1"/>
  <c r="BU60" i="1"/>
  <c r="D63" i="6" s="1"/>
  <c r="BV90" i="2"/>
  <c r="BS63" i="2"/>
  <c r="J66" i="6" s="1"/>
  <c r="BU40" i="2"/>
  <c r="L42" i="6" s="1"/>
  <c r="BW33" i="2"/>
  <c r="BS29" i="2"/>
  <c r="J31" i="6" s="1"/>
  <c r="BU24" i="2"/>
  <c r="L26" i="6" s="1"/>
  <c r="C16" i="24"/>
  <c r="E69" i="6"/>
  <c r="AI69" i="6" s="1"/>
  <c r="BU66" i="1"/>
  <c r="D69" i="6" s="1"/>
  <c r="E61" i="6"/>
  <c r="BU58" i="1"/>
  <c r="D61" i="6" s="1"/>
  <c r="AK54" i="6"/>
  <c r="AI11" i="6"/>
  <c r="AK70" i="6"/>
  <c r="E52" i="6"/>
  <c r="AI52" i="6" s="1"/>
  <c r="BU50" i="1"/>
  <c r="D52" i="6" s="1"/>
  <c r="F22" i="6"/>
  <c r="BW19" i="1"/>
  <c r="F21" i="6" s="1"/>
  <c r="E86" i="6"/>
  <c r="AI86" i="6" s="1"/>
  <c r="BU85" i="1"/>
  <c r="D86" i="6" s="1"/>
  <c r="BU58" i="2"/>
  <c r="L61" i="6" s="1"/>
  <c r="BS51" i="2"/>
  <c r="J53" i="6" s="1"/>
  <c r="BU45" i="2"/>
  <c r="L47" i="6" s="1"/>
  <c r="BW11" i="2"/>
  <c r="AI35" i="6"/>
  <c r="C8" i="17"/>
  <c r="H11" i="6"/>
  <c r="AK11" i="6"/>
  <c r="K84" i="6"/>
  <c r="AI84" i="6" s="1"/>
  <c r="BW84" i="2"/>
  <c r="BS84" i="2"/>
  <c r="J84" i="6" s="1"/>
  <c r="BS70" i="2"/>
  <c r="J73" i="6" s="1"/>
  <c r="D29" i="23"/>
  <c r="D29" i="24"/>
  <c r="D29" i="27"/>
  <c r="D29" i="25"/>
  <c r="D29" i="22"/>
  <c r="D29" i="26"/>
  <c r="D28" i="20"/>
  <c r="D29" i="21"/>
  <c r="D28" i="19"/>
  <c r="D29" i="17"/>
  <c r="BU59" i="2"/>
  <c r="L62" i="6" s="1"/>
  <c r="BS56" i="2"/>
  <c r="J58" i="6" s="1"/>
  <c r="BS52" i="2"/>
  <c r="J54" i="6" s="1"/>
  <c r="BS48" i="2"/>
  <c r="J50" i="6" s="1"/>
  <c r="AK88" i="6"/>
  <c r="AK72" i="6"/>
  <c r="AK62" i="6"/>
  <c r="AK42" i="6"/>
  <c r="AK39" i="6"/>
  <c r="AK38" i="6"/>
  <c r="AK34" i="6"/>
  <c r="AI29" i="6"/>
  <c r="AI25" i="6"/>
  <c r="E49" i="6"/>
  <c r="AI49" i="6" s="1"/>
  <c r="BU47" i="1"/>
  <c r="D49" i="6" s="1"/>
  <c r="K11" i="27"/>
  <c r="BS65" i="2"/>
  <c r="J68" i="6" s="1"/>
  <c r="BS60" i="2"/>
  <c r="J63" i="6" s="1"/>
  <c r="BU50" i="2"/>
  <c r="L52" i="6" s="1"/>
  <c r="BS35" i="2"/>
  <c r="J37" i="6" s="1"/>
  <c r="BU30" i="2"/>
  <c r="L32" i="6" s="1"/>
  <c r="E66" i="6"/>
  <c r="AI66" i="6" s="1"/>
  <c r="BU63" i="1"/>
  <c r="D66" i="6" s="1"/>
  <c r="AK53" i="6"/>
  <c r="BU57" i="2"/>
  <c r="L60" i="6" s="1"/>
  <c r="D22" i="6"/>
  <c r="BU19" i="1"/>
  <c r="D21" i="6" s="1"/>
  <c r="E18" i="21"/>
  <c r="E15" i="21"/>
  <c r="AL70" i="11"/>
  <c r="AL92" i="11" s="1"/>
  <c r="CC70" i="11"/>
  <c r="F51" i="16"/>
  <c r="S51" i="16" s="1"/>
  <c r="DM51" i="10"/>
  <c r="E51" i="16" s="1"/>
  <c r="N35" i="16"/>
  <c r="F78" i="16"/>
  <c r="S78" i="16" s="1"/>
  <c r="DM81" i="10"/>
  <c r="E78" i="16" s="1"/>
  <c r="H70" i="16"/>
  <c r="DO70" i="10"/>
  <c r="G70" i="16" s="1"/>
  <c r="H12" i="16"/>
  <c r="U12" i="16" s="1"/>
  <c r="DQ12" i="10"/>
  <c r="AK80" i="11"/>
  <c r="AJ45" i="11"/>
  <c r="AJ91" i="11" s="1"/>
  <c r="L22" i="16"/>
  <c r="H13" i="27"/>
  <c r="AK71" i="5"/>
  <c r="AK96" i="5" s="1"/>
  <c r="N27" i="16"/>
  <c r="L71" i="16"/>
  <c r="DO69" i="10"/>
  <c r="G69" i="16" s="1"/>
  <c r="DM25" i="10"/>
  <c r="E25" i="16" s="1"/>
  <c r="U24" i="16"/>
  <c r="F8" i="17"/>
  <c r="Z11" i="6"/>
  <c r="H45" i="16"/>
  <c r="U45" i="16" s="1"/>
  <c r="DO45" i="10"/>
  <c r="G45" i="16" s="1"/>
  <c r="AF73" i="4"/>
  <c r="AF100" i="4" s="1"/>
  <c r="AC91" i="6"/>
  <c r="CB87" i="5"/>
  <c r="E91" i="4"/>
  <c r="D89" i="4"/>
  <c r="Q89" i="4"/>
  <c r="F15" i="26"/>
  <c r="Q77" i="10"/>
  <c r="DN77" i="10"/>
  <c r="E9" i="17"/>
  <c r="E10" i="17"/>
  <c r="AY72" i="3"/>
  <c r="AX72" i="3" s="1"/>
  <c r="AL72" i="3"/>
  <c r="S75" i="6"/>
  <c r="E13" i="17" s="1"/>
  <c r="BS73" i="3"/>
  <c r="R75" i="6" s="1"/>
  <c r="BX73" i="3"/>
  <c r="BU73" i="3"/>
  <c r="M79" i="6"/>
  <c r="BU78" i="2"/>
  <c r="L79" i="6" s="1"/>
  <c r="K12" i="22"/>
  <c r="G65" i="6"/>
  <c r="AK65" i="6" s="1"/>
  <c r="BW62" i="1"/>
  <c r="F65" i="6" s="1"/>
  <c r="AK31" i="6"/>
  <c r="I15" i="23"/>
  <c r="D18" i="21"/>
  <c r="D16" i="21"/>
  <c r="L65" i="16"/>
  <c r="S65" i="16" s="1"/>
  <c r="L57" i="16"/>
  <c r="N60" i="16"/>
  <c r="N54" i="16"/>
  <c r="L72" i="16"/>
  <c r="H76" i="16"/>
  <c r="U76" i="16" s="1"/>
  <c r="DQ77" i="10"/>
  <c r="DO77" i="10"/>
  <c r="G76" i="16" s="1"/>
  <c r="L44" i="10"/>
  <c r="L93" i="10" s="1"/>
  <c r="R44" i="10"/>
  <c r="K10" i="23"/>
  <c r="K15" i="23" s="1"/>
  <c r="E16" i="21"/>
  <c r="L69" i="16"/>
  <c r="S69" i="16" s="1"/>
  <c r="L59" i="16"/>
  <c r="F17" i="19"/>
  <c r="N61" i="16"/>
  <c r="U61" i="16" s="1"/>
  <c r="U66" i="16"/>
  <c r="U57" i="16"/>
  <c r="F42" i="16"/>
  <c r="DM42" i="10"/>
  <c r="E42" i="16" s="1"/>
  <c r="N68" i="16"/>
  <c r="L47" i="16"/>
  <c r="L19" i="16"/>
  <c r="S19" i="16" s="1"/>
  <c r="BZ20" i="11"/>
  <c r="K19" i="16" s="1"/>
  <c r="T83" i="11"/>
  <c r="R67" i="11"/>
  <c r="R63" i="11"/>
  <c r="R61" i="11"/>
  <c r="CC14" i="11"/>
  <c r="CB21" i="11" s="1"/>
  <c r="M20" i="16" s="1"/>
  <c r="R80" i="11"/>
  <c r="R93" i="11" s="1"/>
  <c r="R78" i="11"/>
  <c r="R74" i="11"/>
  <c r="T69" i="11"/>
  <c r="T65" i="11"/>
  <c r="T59" i="11"/>
  <c r="R57" i="11"/>
  <c r="R55" i="11"/>
  <c r="R53" i="11"/>
  <c r="R51" i="11"/>
  <c r="R49" i="11"/>
  <c r="R47" i="11"/>
  <c r="T44" i="11"/>
  <c r="R42" i="11"/>
  <c r="T40" i="11"/>
  <c r="R38" i="11"/>
  <c r="T36" i="11"/>
  <c r="R34" i="11"/>
  <c r="T32" i="11"/>
  <c r="R30" i="11"/>
  <c r="T28" i="11"/>
  <c r="R26" i="11"/>
  <c r="T24" i="11"/>
  <c r="R22" i="11"/>
  <c r="T20" i="11"/>
  <c r="T90" i="11" s="1"/>
  <c r="T82" i="11"/>
  <c r="R79" i="11"/>
  <c r="T76" i="11"/>
  <c r="R75" i="11"/>
  <c r="T72" i="11"/>
  <c r="R71" i="11"/>
  <c r="R60" i="11"/>
  <c r="R66" i="11"/>
  <c r="T55" i="11"/>
  <c r="T54" i="11"/>
  <c r="T53" i="11"/>
  <c r="T47" i="11"/>
  <c r="T46" i="11"/>
  <c r="R41" i="11"/>
  <c r="R37" i="11"/>
  <c r="R33" i="11"/>
  <c r="R29" i="11"/>
  <c r="R25" i="11"/>
  <c r="R21" i="11"/>
  <c r="R62" i="11"/>
  <c r="T57" i="11"/>
  <c r="T39" i="11"/>
  <c r="T23" i="11"/>
  <c r="T77" i="11"/>
  <c r="R70" i="11"/>
  <c r="R92" i="11" s="1"/>
  <c r="T50" i="11"/>
  <c r="T49" i="11"/>
  <c r="T43" i="11"/>
  <c r="T27" i="11"/>
  <c r="T51" i="11"/>
  <c r="T31" i="11"/>
  <c r="T73" i="11"/>
  <c r="T81" i="11"/>
  <c r="T94" i="11" s="1"/>
  <c r="T35" i="11"/>
  <c r="H58" i="16"/>
  <c r="DO71" i="10"/>
  <c r="G58" i="16" s="1"/>
  <c r="DO64" i="10"/>
  <c r="G65" i="16" s="1"/>
  <c r="G29" i="26"/>
  <c r="G29" i="23"/>
  <c r="G29" i="24"/>
  <c r="G29" i="27"/>
  <c r="G29" i="21"/>
  <c r="G28" i="19"/>
  <c r="G29" i="17"/>
  <c r="G29" i="25"/>
  <c r="G28" i="20"/>
  <c r="G29" i="22"/>
  <c r="DO55" i="10"/>
  <c r="G55" i="16" s="1"/>
  <c r="F50" i="16"/>
  <c r="DM50" i="10"/>
  <c r="E50" i="16" s="1"/>
  <c r="F41" i="16"/>
  <c r="S41" i="16" s="1"/>
  <c r="DM41" i="10"/>
  <c r="E41" i="16" s="1"/>
  <c r="DO25" i="10"/>
  <c r="G25" i="16" s="1"/>
  <c r="G10" i="26"/>
  <c r="G18" i="26" s="1"/>
  <c r="G9" i="26"/>
  <c r="L75" i="16"/>
  <c r="L54" i="16"/>
  <c r="BZ55" i="11"/>
  <c r="K54" i="16" s="1"/>
  <c r="L39" i="16"/>
  <c r="S39" i="16" s="1"/>
  <c r="L37" i="16"/>
  <c r="BZ38" i="11"/>
  <c r="K37" i="16" s="1"/>
  <c r="CB24" i="11"/>
  <c r="M23" i="16" s="1"/>
  <c r="N23" i="16"/>
  <c r="L23" i="16"/>
  <c r="S23" i="16" s="1"/>
  <c r="BZ24" i="11"/>
  <c r="K23" i="16" s="1"/>
  <c r="BZ22" i="11"/>
  <c r="K21" i="16" s="1"/>
  <c r="L21" i="16"/>
  <c r="DM49" i="10"/>
  <c r="E49" i="16" s="1"/>
  <c r="D95" i="10"/>
  <c r="G98" i="10"/>
  <c r="DO40" i="10"/>
  <c r="G40" i="16" s="1"/>
  <c r="H10" i="16"/>
  <c r="U10" i="16" s="1"/>
  <c r="DQ10" i="10"/>
  <c r="L46" i="16"/>
  <c r="BZ47" i="11"/>
  <c r="K46" i="16" s="1"/>
  <c r="N43" i="16"/>
  <c r="CB44" i="11"/>
  <c r="M43" i="16" s="1"/>
  <c r="L43" i="16"/>
  <c r="BZ44" i="11"/>
  <c r="K43" i="16" s="1"/>
  <c r="L27" i="16"/>
  <c r="S27" i="16" s="1"/>
  <c r="BZ28" i="11"/>
  <c r="K27" i="16" s="1"/>
  <c r="O9" i="16"/>
  <c r="I8" i="17"/>
  <c r="DM52" i="10"/>
  <c r="E52" i="16" s="1"/>
  <c r="U51" i="16"/>
  <c r="U47" i="16"/>
  <c r="U43" i="16"/>
  <c r="U40" i="16"/>
  <c r="S19" i="10"/>
  <c r="H11" i="16"/>
  <c r="U11" i="16" s="1"/>
  <c r="DQ11" i="10"/>
  <c r="T25" i="11"/>
  <c r="U68" i="16"/>
  <c r="S59" i="16"/>
  <c r="DO32" i="10"/>
  <c r="G32" i="16" s="1"/>
  <c r="DM32" i="10"/>
  <c r="E32" i="16" s="1"/>
  <c r="F32" i="16"/>
  <c r="S32" i="16" s="1"/>
  <c r="F21" i="16"/>
  <c r="S21" i="16" s="1"/>
  <c r="DM21" i="10"/>
  <c r="E21" i="16" s="1"/>
  <c r="AJ88" i="5"/>
  <c r="AI88" i="5" s="1"/>
  <c r="AM88" i="5" s="1"/>
  <c r="Z88" i="5"/>
  <c r="BY88" i="5"/>
  <c r="Q88" i="4"/>
  <c r="BR73" i="4"/>
  <c r="BU73" i="4" s="1"/>
  <c r="F66" i="16"/>
  <c r="S66" i="16" s="1"/>
  <c r="DM65" i="10"/>
  <c r="E66" i="16" s="1"/>
  <c r="F60" i="16"/>
  <c r="S60" i="16" s="1"/>
  <c r="DM59" i="10"/>
  <c r="E60" i="16" s="1"/>
  <c r="DO39" i="10"/>
  <c r="G39" i="16" s="1"/>
  <c r="H39" i="16"/>
  <c r="DQ39" i="10"/>
  <c r="H31" i="16"/>
  <c r="U31" i="16" s="1"/>
  <c r="DO31" i="10"/>
  <c r="G31" i="16" s="1"/>
  <c r="DQ31" i="10"/>
  <c r="DO20" i="10"/>
  <c r="G20" i="16" s="1"/>
  <c r="F20" i="16"/>
  <c r="S20" i="16" s="1"/>
  <c r="DM20" i="10"/>
  <c r="E20" i="16" s="1"/>
  <c r="H29" i="23"/>
  <c r="H29" i="24"/>
  <c r="H29" i="27"/>
  <c r="H29" i="25"/>
  <c r="H29" i="22"/>
  <c r="H29" i="21"/>
  <c r="H28" i="20"/>
  <c r="H28" i="19"/>
  <c r="H29" i="17"/>
  <c r="Y46" i="6"/>
  <c r="F12" i="17" s="1"/>
  <c r="BU44" i="4"/>
  <c r="BS44" i="4"/>
  <c r="X46" i="6" s="1"/>
  <c r="AX19" i="4"/>
  <c r="AI88" i="3"/>
  <c r="AH88" i="3" s="1"/>
  <c r="AD88" i="3"/>
  <c r="CB32" i="11"/>
  <c r="M31" i="16" s="1"/>
  <c r="N31" i="16"/>
  <c r="DM63" i="10"/>
  <c r="E64" i="16" s="1"/>
  <c r="F64" i="16"/>
  <c r="U41" i="16"/>
  <c r="DO24" i="10"/>
  <c r="G24" i="16" s="1"/>
  <c r="DM24" i="10"/>
  <c r="E24" i="16" s="1"/>
  <c r="F24" i="16"/>
  <c r="S24" i="16" s="1"/>
  <c r="AE75" i="6"/>
  <c r="H13" i="17" s="1"/>
  <c r="CB71" i="5"/>
  <c r="H12" i="27"/>
  <c r="H18" i="27" s="1"/>
  <c r="AK43" i="5"/>
  <c r="AK95" i="5" s="1"/>
  <c r="AZ42" i="5"/>
  <c r="AK42" i="5"/>
  <c r="Y75" i="6"/>
  <c r="F13" i="17" s="1"/>
  <c r="BS73" i="4"/>
  <c r="X75" i="6" s="1"/>
  <c r="DM84" i="10"/>
  <c r="E82" i="16" s="1"/>
  <c r="DO42" i="10"/>
  <c r="G42" i="16" s="1"/>
  <c r="E13" i="27"/>
  <c r="E13" i="26"/>
  <c r="AH73" i="3"/>
  <c r="AH100" i="3" s="1"/>
  <c r="AH102" i="3" s="1"/>
  <c r="T41" i="11"/>
  <c r="AE46" i="6"/>
  <c r="H12" i="17" s="1"/>
  <c r="Q12" i="6"/>
  <c r="BU10" i="3"/>
  <c r="AL102" i="3"/>
  <c r="AE89" i="3"/>
  <c r="P19" i="4"/>
  <c r="BR10" i="4"/>
  <c r="E10" i="27"/>
  <c r="E18" i="27" s="1"/>
  <c r="E9" i="27"/>
  <c r="BT88" i="3"/>
  <c r="S88" i="3"/>
  <c r="R88" i="3" s="1"/>
  <c r="D13" i="17"/>
  <c r="M75" i="6"/>
  <c r="CD73" i="2"/>
  <c r="BU73" i="2"/>
  <c r="L75" i="6" s="1"/>
  <c r="K14" i="20"/>
  <c r="C10" i="27"/>
  <c r="C15" i="27" s="1"/>
  <c r="C9" i="27"/>
  <c r="K8" i="27"/>
  <c r="G77" i="6"/>
  <c r="AK77" i="6" s="1"/>
  <c r="BW76" i="1"/>
  <c r="F77" i="6" s="1"/>
  <c r="G48" i="6"/>
  <c r="AK48" i="6" s="1"/>
  <c r="BW46" i="1"/>
  <c r="F48" i="6" s="1"/>
  <c r="AV19" i="3"/>
  <c r="BA88" i="2"/>
  <c r="AZ88" i="2" s="1"/>
  <c r="AN88" i="2"/>
  <c r="AX44" i="2"/>
  <c r="D15" i="27"/>
  <c r="G86" i="6"/>
  <c r="BW85" i="1"/>
  <c r="F86" i="6" s="1"/>
  <c r="G78" i="6"/>
  <c r="AK78" i="6" s="1"/>
  <c r="BW77" i="1"/>
  <c r="F78" i="6" s="1"/>
  <c r="E72" i="6"/>
  <c r="AI72" i="6" s="1"/>
  <c r="BU69" i="1"/>
  <c r="D72" i="6" s="1"/>
  <c r="BU13" i="3"/>
  <c r="D13" i="27"/>
  <c r="D13" i="26"/>
  <c r="AJ73" i="2"/>
  <c r="AJ100" i="2" s="1"/>
  <c r="AJ102" i="2" s="1"/>
  <c r="BZ88" i="2"/>
  <c r="H88" i="2"/>
  <c r="T19" i="2"/>
  <c r="M15" i="6"/>
  <c r="BS80" i="2"/>
  <c r="J81" i="6" s="1"/>
  <c r="BW13" i="2"/>
  <c r="BU85" i="2"/>
  <c r="L86" i="6" s="1"/>
  <c r="BU77" i="2"/>
  <c r="L78" i="6" s="1"/>
  <c r="BU75" i="2"/>
  <c r="L59" i="6" s="1"/>
  <c r="CD13" i="2"/>
  <c r="D10" i="26"/>
  <c r="D18" i="26" s="1"/>
  <c r="D9" i="26"/>
  <c r="C13" i="20"/>
  <c r="L91" i="1"/>
  <c r="AI44" i="1"/>
  <c r="AH44" i="1" s="1"/>
  <c r="AH99" i="1" s="1"/>
  <c r="Z44" i="1"/>
  <c r="Z99" i="1" s="1"/>
  <c r="P72" i="1"/>
  <c r="T43" i="1"/>
  <c r="BX43" i="1" s="1"/>
  <c r="P89" i="1"/>
  <c r="O43" i="1"/>
  <c r="K7" i="27"/>
  <c r="M27" i="6"/>
  <c r="AK27" i="6" s="1"/>
  <c r="BU25" i="2"/>
  <c r="L27" i="6" s="1"/>
  <c r="E82" i="6"/>
  <c r="AI82" i="6" s="1"/>
  <c r="BU81" i="1"/>
  <c r="D82" i="6" s="1"/>
  <c r="G56" i="6"/>
  <c r="AK56" i="6" s="1"/>
  <c r="BW54" i="1"/>
  <c r="F56" i="6" s="1"/>
  <c r="M82" i="6"/>
  <c r="BU81" i="2"/>
  <c r="L82" i="6" s="1"/>
  <c r="M68" i="6"/>
  <c r="BU65" i="2"/>
  <c r="L68" i="6" s="1"/>
  <c r="K61" i="6"/>
  <c r="BS58" i="2"/>
  <c r="J61" i="6" s="1"/>
  <c r="K42" i="6"/>
  <c r="BW40" i="2"/>
  <c r="BS40" i="2"/>
  <c r="J42" i="6" s="1"/>
  <c r="K38" i="6"/>
  <c r="BW36" i="2"/>
  <c r="BS36" i="2"/>
  <c r="J38" i="6" s="1"/>
  <c r="K34" i="6"/>
  <c r="AI34" i="6" s="1"/>
  <c r="BW32" i="2"/>
  <c r="BS32" i="2"/>
  <c r="J34" i="6" s="1"/>
  <c r="K26" i="6"/>
  <c r="AI26" i="6" s="1"/>
  <c r="BW24" i="2"/>
  <c r="BS24" i="2"/>
  <c r="J26" i="6" s="1"/>
  <c r="BV73" i="1"/>
  <c r="Q73" i="1"/>
  <c r="Q100" i="1" s="1"/>
  <c r="E58" i="6"/>
  <c r="AI58" i="6" s="1"/>
  <c r="BU56" i="1"/>
  <c r="D58" i="6" s="1"/>
  <c r="K82" i="6"/>
  <c r="BW81" i="2"/>
  <c r="BS81" i="2"/>
  <c r="J82" i="6" s="1"/>
  <c r="BS61" i="2"/>
  <c r="J64" i="6" s="1"/>
  <c r="BU56" i="2"/>
  <c r="L58" i="6" s="1"/>
  <c r="BU48" i="2"/>
  <c r="L50" i="6" s="1"/>
  <c r="BS41" i="2"/>
  <c r="J43" i="6" s="1"/>
  <c r="BU36" i="2"/>
  <c r="L38" i="6" s="1"/>
  <c r="BW29" i="2"/>
  <c r="BS25" i="2"/>
  <c r="J27" i="6" s="1"/>
  <c r="BB91" i="1"/>
  <c r="BA91" i="1" s="1"/>
  <c r="AO91" i="1"/>
  <c r="AK40" i="6"/>
  <c r="AI37" i="6"/>
  <c r="AI33" i="6"/>
  <c r="AK30" i="6"/>
  <c r="AK26" i="6"/>
  <c r="AK22" i="6"/>
  <c r="AK55" i="6"/>
  <c r="BS54" i="2"/>
  <c r="J56" i="6" s="1"/>
  <c r="BS46" i="2"/>
  <c r="J48" i="6" s="1"/>
  <c r="AI79" i="6"/>
  <c r="AK67" i="6"/>
  <c r="AK58" i="6"/>
  <c r="BW70" i="2"/>
  <c r="BU68" i="2"/>
  <c r="L71" i="6" s="1"/>
  <c r="BS53" i="2"/>
  <c r="J55" i="6" s="1"/>
  <c r="BS49" i="2"/>
  <c r="J51" i="6" s="1"/>
  <c r="BS45" i="2"/>
  <c r="J47" i="6" s="1"/>
  <c r="AK84" i="6"/>
  <c r="AH72" i="1"/>
  <c r="BU42" i="2"/>
  <c r="L44" i="6" s="1"/>
  <c r="BS31" i="2"/>
  <c r="J33" i="6" s="1"/>
  <c r="BU26" i="2"/>
  <c r="L28" i="6" s="1"/>
  <c r="E64" i="6"/>
  <c r="AI64" i="6" s="1"/>
  <c r="BU61" i="1"/>
  <c r="D64" i="6" s="1"/>
  <c r="E51" i="6"/>
  <c r="AI51" i="6" s="1"/>
  <c r="BU49" i="1"/>
  <c r="D51" i="6" s="1"/>
  <c r="BS67" i="2"/>
  <c r="J70" i="6" s="1"/>
  <c r="AK44" i="6"/>
  <c r="AI36" i="6"/>
  <c r="AK29" i="6"/>
  <c r="AI22" i="6"/>
  <c r="L64" i="16"/>
  <c r="BZ64" i="11"/>
  <c r="K64" i="16" s="1"/>
  <c r="G16" i="27"/>
  <c r="N63" i="16"/>
  <c r="U63" i="16" s="1"/>
  <c r="CB63" i="11"/>
  <c r="M63" i="16" s="1"/>
  <c r="H52" i="16"/>
  <c r="DO52" i="10"/>
  <c r="G52" i="16" s="1"/>
  <c r="DQ52" i="10"/>
  <c r="H46" i="16"/>
  <c r="U46" i="16" s="1"/>
  <c r="DO46" i="10"/>
  <c r="G46" i="16" s="1"/>
  <c r="DQ46" i="10"/>
  <c r="F56" i="16"/>
  <c r="DM56" i="10"/>
  <c r="E56" i="16" s="1"/>
  <c r="H34" i="16"/>
  <c r="U34" i="16" s="1"/>
  <c r="DO34" i="10"/>
  <c r="G34" i="16" s="1"/>
  <c r="DQ34" i="10"/>
  <c r="H22" i="16"/>
  <c r="U22" i="16" s="1"/>
  <c r="DO22" i="10"/>
  <c r="G22" i="16" s="1"/>
  <c r="DQ22" i="10"/>
  <c r="N36" i="16"/>
  <c r="U36" i="16" s="1"/>
  <c r="CB37" i="11"/>
  <c r="M36" i="16" s="1"/>
  <c r="F36" i="16"/>
  <c r="S36" i="16" s="1"/>
  <c r="DM36" i="10"/>
  <c r="E36" i="16" s="1"/>
  <c r="H27" i="16"/>
  <c r="U27" i="16" s="1"/>
  <c r="DO27" i="10"/>
  <c r="G27" i="16" s="1"/>
  <c r="DQ27" i="10"/>
  <c r="X70" i="5"/>
  <c r="AL70" i="5"/>
  <c r="AK70" i="5" s="1"/>
  <c r="L31" i="16"/>
  <c r="S31" i="16" s="1"/>
  <c r="BZ32" i="11"/>
  <c r="K31" i="16" s="1"/>
  <c r="H35" i="16"/>
  <c r="U35" i="16" s="1"/>
  <c r="DO35" i="10"/>
  <c r="G35" i="16" s="1"/>
  <c r="DQ35" i="10"/>
  <c r="F16" i="26"/>
  <c r="F33" i="16"/>
  <c r="DM33" i="10"/>
  <c r="E33" i="16" s="1"/>
  <c r="L30" i="16"/>
  <c r="BZ31" i="11"/>
  <c r="K30" i="16" s="1"/>
  <c r="R101" i="3"/>
  <c r="G79" i="6"/>
  <c r="AK79" i="6" s="1"/>
  <c r="BW78" i="1"/>
  <c r="F79" i="6" s="1"/>
  <c r="K92" i="6"/>
  <c r="BS91" i="2"/>
  <c r="J92" i="6" s="1"/>
  <c r="R44" i="2"/>
  <c r="R99" i="2" s="1"/>
  <c r="AK89" i="2"/>
  <c r="AG91" i="2"/>
  <c r="AF89" i="2"/>
  <c r="G59" i="6"/>
  <c r="AK59" i="6" s="1"/>
  <c r="BW75" i="1"/>
  <c r="F59" i="6" s="1"/>
  <c r="M87" i="6"/>
  <c r="AK87" i="6" s="1"/>
  <c r="BU86" i="2"/>
  <c r="L87" i="6" s="1"/>
  <c r="BV19" i="2"/>
  <c r="M23" i="6"/>
  <c r="BU21" i="2"/>
  <c r="L23" i="6" s="1"/>
  <c r="K87" i="6"/>
  <c r="BW86" i="2"/>
  <c r="BS86" i="2"/>
  <c r="J87" i="6" s="1"/>
  <c r="M66" i="6"/>
  <c r="AK66" i="6" s="1"/>
  <c r="BU63" i="2"/>
  <c r="L66" i="6" s="1"/>
  <c r="K44" i="6"/>
  <c r="AI44" i="6" s="1"/>
  <c r="BW42" i="2"/>
  <c r="BS42" i="2"/>
  <c r="J44" i="6" s="1"/>
  <c r="K32" i="6"/>
  <c r="BW30" i="2"/>
  <c r="BS30" i="2"/>
  <c r="J32" i="6" s="1"/>
  <c r="E80" i="6"/>
  <c r="AI80" i="6" s="1"/>
  <c r="BU79" i="1"/>
  <c r="D80" i="6" s="1"/>
  <c r="E50" i="6"/>
  <c r="AI50" i="6" s="1"/>
  <c r="BU48" i="1"/>
  <c r="D50" i="6" s="1"/>
  <c r="BW21" i="2"/>
  <c r="BA89" i="1"/>
  <c r="BC89" i="1"/>
  <c r="E47" i="6"/>
  <c r="AI47" i="6" s="1"/>
  <c r="BU45" i="1"/>
  <c r="D47" i="6" s="1"/>
  <c r="AI42" i="6"/>
  <c r="AI38" i="6"/>
  <c r="AI31" i="6"/>
  <c r="AI27" i="6"/>
  <c r="AI74" i="6"/>
  <c r="E57" i="6"/>
  <c r="AI57" i="6" s="1"/>
  <c r="BU55" i="1"/>
  <c r="D57" i="6" s="1"/>
  <c r="I11" i="26"/>
  <c r="BW27" i="2"/>
  <c r="K9" i="21"/>
  <c r="K10" i="21"/>
  <c r="K15" i="21" s="1"/>
  <c r="E17" i="20"/>
  <c r="L68" i="16"/>
  <c r="S68" i="16" s="1"/>
  <c r="BZ68" i="11"/>
  <c r="K68" i="16" s="1"/>
  <c r="N62" i="16"/>
  <c r="U62" i="16" s="1"/>
  <c r="CB62" i="11"/>
  <c r="M62" i="16" s="1"/>
  <c r="I29" i="24"/>
  <c r="I29" i="27"/>
  <c r="I29" i="25"/>
  <c r="I28" i="20"/>
  <c r="I28" i="19"/>
  <c r="I29" i="22"/>
  <c r="I29" i="17"/>
  <c r="I29" i="21"/>
  <c r="I29" i="23"/>
  <c r="N64" i="16"/>
  <c r="CB64" i="11"/>
  <c r="M64" i="16" s="1"/>
  <c r="DQ81" i="10"/>
  <c r="Q71" i="10"/>
  <c r="DN71" i="10"/>
  <c r="DQ71" i="10" s="1"/>
  <c r="U60" i="16"/>
  <c r="DO53" i="10"/>
  <c r="G53" i="16" s="1"/>
  <c r="K16" i="23"/>
  <c r="F9" i="18"/>
  <c r="AC6" i="18"/>
  <c r="K15" i="22"/>
  <c r="N58" i="16"/>
  <c r="CB71" i="11"/>
  <c r="M58" i="16" s="1"/>
  <c r="H9" i="18"/>
  <c r="N67" i="16"/>
  <c r="CB67" i="11"/>
  <c r="M67" i="16" s="1"/>
  <c r="L76" i="16"/>
  <c r="BZ77" i="11"/>
  <c r="K76" i="16" s="1"/>
  <c r="N52" i="16"/>
  <c r="CB53" i="11"/>
  <c r="M52" i="16" s="1"/>
  <c r="DO84" i="10"/>
  <c r="G82" i="16" s="1"/>
  <c r="U78" i="16"/>
  <c r="L70" i="10"/>
  <c r="L94" i="10" s="1"/>
  <c r="R70" i="10"/>
  <c r="DO59" i="10"/>
  <c r="G60" i="16" s="1"/>
  <c r="I16" i="23"/>
  <c r="K10" i="19"/>
  <c r="K14" i="19" s="1"/>
  <c r="E18" i="23"/>
  <c r="E15" i="23"/>
  <c r="E16" i="23"/>
  <c r="R77" i="11"/>
  <c r="T75" i="11"/>
  <c r="R73" i="11"/>
  <c r="BZ57" i="11"/>
  <c r="K56" i="16" s="1"/>
  <c r="L56" i="16"/>
  <c r="AM80" i="11"/>
  <c r="AL45" i="11"/>
  <c r="AL91" i="11" s="1"/>
  <c r="T70" i="11"/>
  <c r="T92" i="11" s="1"/>
  <c r="R68" i="11"/>
  <c r="T66" i="11"/>
  <c r="R64" i="11"/>
  <c r="T62" i="11"/>
  <c r="T60" i="11"/>
  <c r="R58" i="11"/>
  <c r="N46" i="16"/>
  <c r="CB47" i="11"/>
  <c r="M46" i="16" s="1"/>
  <c r="CA70" i="11"/>
  <c r="R65" i="11"/>
  <c r="CB56" i="11"/>
  <c r="M55" i="16" s="1"/>
  <c r="N55" i="16"/>
  <c r="L50" i="16"/>
  <c r="BZ51" i="11"/>
  <c r="K50" i="16" s="1"/>
  <c r="BC80" i="11"/>
  <c r="BB45" i="11"/>
  <c r="BB91" i="11" s="1"/>
  <c r="H56" i="16"/>
  <c r="U56" i="16" s="1"/>
  <c r="DO56" i="10"/>
  <c r="G56" i="16" s="1"/>
  <c r="DQ56" i="10"/>
  <c r="R52" i="11"/>
  <c r="T30" i="11"/>
  <c r="DO85" i="10"/>
  <c r="G83" i="16" s="1"/>
  <c r="H77" i="16"/>
  <c r="U77" i="16" s="1"/>
  <c r="DO80" i="10"/>
  <c r="G77" i="16" s="1"/>
  <c r="H74" i="16"/>
  <c r="U74" i="16" s="1"/>
  <c r="DQ75" i="10"/>
  <c r="DO75" i="10"/>
  <c r="G74" i="16" s="1"/>
  <c r="DO65" i="10"/>
  <c r="G66" i="16" s="1"/>
  <c r="U64" i="16"/>
  <c r="DO57" i="10"/>
  <c r="G57" i="16" s="1"/>
  <c r="DO50" i="10"/>
  <c r="G50" i="16" s="1"/>
  <c r="H50" i="16"/>
  <c r="U50" i="16" s="1"/>
  <c r="DQ50" i="10"/>
  <c r="DN45" i="10"/>
  <c r="Q45" i="10"/>
  <c r="L49" i="16"/>
  <c r="BZ50" i="11"/>
  <c r="K49" i="16" s="1"/>
  <c r="R36" i="11"/>
  <c r="L33" i="16"/>
  <c r="BZ34" i="11"/>
  <c r="K33" i="16" s="1"/>
  <c r="N19" i="16"/>
  <c r="I11" i="17" s="1"/>
  <c r="CB20" i="11"/>
  <c r="M19" i="16" s="1"/>
  <c r="DM66" i="10"/>
  <c r="E67" i="16" s="1"/>
  <c r="U65" i="16"/>
  <c r="U55" i="16"/>
  <c r="S44" i="10"/>
  <c r="S93" i="10" s="1"/>
  <c r="H30" i="16"/>
  <c r="U30" i="16" s="1"/>
  <c r="DO30" i="10"/>
  <c r="G30" i="16" s="1"/>
  <c r="DQ30" i="10"/>
  <c r="DQ21" i="10"/>
  <c r="G15" i="27"/>
  <c r="CB40" i="11"/>
  <c r="M39" i="16" s="1"/>
  <c r="N39" i="16"/>
  <c r="H96" i="10"/>
  <c r="Q74" i="10"/>
  <c r="DN74" i="10"/>
  <c r="S70" i="10"/>
  <c r="DQ54" i="10"/>
  <c r="H54" i="16"/>
  <c r="U54" i="16" s="1"/>
  <c r="DO54" i="10"/>
  <c r="G54" i="16" s="1"/>
  <c r="S49" i="16"/>
  <c r="BU44" i="10"/>
  <c r="BW44" i="10" s="1"/>
  <c r="G7" i="17"/>
  <c r="K7" i="17" s="1"/>
  <c r="S9" i="16"/>
  <c r="L42" i="16"/>
  <c r="BZ43" i="11"/>
  <c r="K42" i="16" s="1"/>
  <c r="T37" i="11"/>
  <c r="L26" i="16"/>
  <c r="S26" i="16" s="1"/>
  <c r="BZ27" i="11"/>
  <c r="K26" i="16" s="1"/>
  <c r="T21" i="11"/>
  <c r="S52" i="16"/>
  <c r="DM40" i="10"/>
  <c r="E40" i="16" s="1"/>
  <c r="S13" i="16"/>
  <c r="H28" i="23"/>
  <c r="H28" i="24"/>
  <c r="H28" i="27"/>
  <c r="H28" i="25"/>
  <c r="H28" i="22"/>
  <c r="H28" i="21"/>
  <c r="H27" i="20"/>
  <c r="H27" i="19"/>
  <c r="H28" i="17"/>
  <c r="BE80" i="11"/>
  <c r="BD45" i="11"/>
  <c r="BD91" i="11" s="1"/>
  <c r="DO83" i="10"/>
  <c r="G81" i="16" s="1"/>
  <c r="Q80" i="10"/>
  <c r="DN80" i="10"/>
  <c r="DQ80" i="10" s="1"/>
  <c r="Q72" i="10"/>
  <c r="DN72" i="10"/>
  <c r="F62" i="16"/>
  <c r="S62" i="16" s="1"/>
  <c r="DM61" i="10"/>
  <c r="E62" i="16" s="1"/>
  <c r="F38" i="16"/>
  <c r="S38" i="16" s="1"/>
  <c r="DM38" i="10"/>
  <c r="E38" i="16" s="1"/>
  <c r="DQ32" i="10"/>
  <c r="F30" i="16"/>
  <c r="S30" i="16" s="1"/>
  <c r="DM30" i="10"/>
  <c r="E30" i="16" s="1"/>
  <c r="BT72" i="4"/>
  <c r="S72" i="4"/>
  <c r="F72" i="4"/>
  <c r="AV19" i="4"/>
  <c r="R32" i="11"/>
  <c r="F47" i="16"/>
  <c r="S47" i="16" s="1"/>
  <c r="DM47" i="10"/>
  <c r="E47" i="16" s="1"/>
  <c r="DO44" i="10"/>
  <c r="G44" i="16" s="1"/>
  <c r="DQ20" i="10"/>
  <c r="T85" i="5"/>
  <c r="F85" i="5"/>
  <c r="AI96" i="5"/>
  <c r="AI98" i="5" s="1"/>
  <c r="AM71" i="5"/>
  <c r="AM43" i="5"/>
  <c r="J71" i="5"/>
  <c r="J96" i="5" s="1"/>
  <c r="K42" i="5"/>
  <c r="H43" i="5"/>
  <c r="H95" i="5" s="1"/>
  <c r="T12" i="5"/>
  <c r="CA12" i="5"/>
  <c r="BX86" i="5" s="1"/>
  <c r="AB90" i="6" s="1"/>
  <c r="J43" i="5"/>
  <c r="J95" i="5" s="1"/>
  <c r="F9" i="27"/>
  <c r="F10" i="27"/>
  <c r="F18" i="27" s="1"/>
  <c r="L29" i="16"/>
  <c r="BZ30" i="11"/>
  <c r="K29" i="16" s="1"/>
  <c r="F83" i="16"/>
  <c r="S83" i="16" s="1"/>
  <c r="DM85" i="10"/>
  <c r="E83" i="16" s="1"/>
  <c r="DM37" i="10"/>
  <c r="E37" i="16" s="1"/>
  <c r="F37" i="16"/>
  <c r="S37" i="16" s="1"/>
  <c r="DQ24" i="10"/>
  <c r="F22" i="16"/>
  <c r="S22" i="16" s="1"/>
  <c r="DM22" i="10"/>
  <c r="E22" i="16" s="1"/>
  <c r="AB70" i="5"/>
  <c r="S43" i="5"/>
  <c r="S95" i="5" s="1"/>
  <c r="AB86" i="5"/>
  <c r="AC88" i="5"/>
  <c r="S82" i="16"/>
  <c r="DQ42" i="10"/>
  <c r="AE21" i="6"/>
  <c r="H11" i="17" s="1"/>
  <c r="CB18" i="5"/>
  <c r="BZ18" i="5"/>
  <c r="AD21" i="6" s="1"/>
  <c r="G86" i="5"/>
  <c r="G70" i="5"/>
  <c r="F42" i="5"/>
  <c r="AH101" i="4"/>
  <c r="DO74" i="10"/>
  <c r="G73" i="16" s="1"/>
  <c r="F53" i="16"/>
  <c r="S53" i="16" s="1"/>
  <c r="DM53" i="10"/>
  <c r="E53" i="16" s="1"/>
  <c r="CB9" i="5"/>
  <c r="AC12" i="6"/>
  <c r="U28" i="16"/>
  <c r="CB43" i="5"/>
  <c r="W45" i="6"/>
  <c r="AI45" i="6" s="1"/>
  <c r="BQ43" i="4"/>
  <c r="V45" i="6" s="1"/>
  <c r="BR13" i="4"/>
  <c r="S21" i="6"/>
  <c r="E11" i="17" s="1"/>
  <c r="E15" i="17" s="1"/>
  <c r="BS19" i="3"/>
  <c r="R21" i="6" s="1"/>
  <c r="BX19" i="3"/>
  <c r="Q44" i="1"/>
  <c r="Q99" i="1" s="1"/>
  <c r="Q101" i="1" s="1"/>
  <c r="I8" i="26"/>
  <c r="I9" i="26" s="1"/>
  <c r="C10" i="26"/>
  <c r="C15" i="26" s="1"/>
  <c r="C9" i="26"/>
  <c r="E71" i="6"/>
  <c r="AI71" i="6" s="1"/>
  <c r="BU68" i="1"/>
  <c r="D71" i="6" s="1"/>
  <c r="AX19" i="3"/>
  <c r="S88" i="2"/>
  <c r="AH44" i="2"/>
  <c r="AH99" i="2" s="1"/>
  <c r="BV44" i="2"/>
  <c r="G82" i="6"/>
  <c r="BW81" i="1"/>
  <c r="F82" i="6" s="1"/>
  <c r="E77" i="6"/>
  <c r="AI77" i="6" s="1"/>
  <c r="BU76" i="1"/>
  <c r="D77" i="6" s="1"/>
  <c r="BX89" i="3"/>
  <c r="AK88" i="2"/>
  <c r="AJ88" i="2" s="1"/>
  <c r="AF88" i="2"/>
  <c r="S44" i="1"/>
  <c r="S99" i="1" s="1"/>
  <c r="S101" i="1" s="1"/>
  <c r="BV44" i="1"/>
  <c r="K30" i="6"/>
  <c r="AI30" i="6" s="1"/>
  <c r="BW28" i="2"/>
  <c r="BS28" i="2"/>
  <c r="J30" i="6" s="1"/>
  <c r="M25" i="6"/>
  <c r="AK25" i="6" s="1"/>
  <c r="BU23" i="2"/>
  <c r="L25" i="6" s="1"/>
  <c r="G76" i="6"/>
  <c r="AK76" i="6" s="1"/>
  <c r="BW74" i="1"/>
  <c r="F76" i="6" s="1"/>
  <c r="AH101" i="3"/>
  <c r="E15" i="26"/>
  <c r="U88" i="2"/>
  <c r="K77" i="6"/>
  <c r="BW76" i="2"/>
  <c r="BS76" i="2"/>
  <c r="J77" i="6" s="1"/>
  <c r="K67" i="6"/>
  <c r="BW64" i="2"/>
  <c r="BS64" i="2"/>
  <c r="J67" i="6" s="1"/>
  <c r="AO89" i="2"/>
  <c r="M41" i="6"/>
  <c r="AK41" i="6" s="1"/>
  <c r="BU39" i="2"/>
  <c r="L41" i="6" s="1"/>
  <c r="M37" i="6"/>
  <c r="BU35" i="2"/>
  <c r="L37" i="6" s="1"/>
  <c r="M33" i="6"/>
  <c r="AK33" i="6" s="1"/>
  <c r="BU31" i="2"/>
  <c r="L33" i="6" s="1"/>
  <c r="K24" i="6"/>
  <c r="AI24" i="6" s="1"/>
  <c r="BW22" i="2"/>
  <c r="BS22" i="2"/>
  <c r="J24" i="6" s="1"/>
  <c r="G81" i="6"/>
  <c r="AK81" i="6" s="1"/>
  <c r="BW80" i="1"/>
  <c r="F81" i="6" s="1"/>
  <c r="E73" i="6"/>
  <c r="AI73" i="6" s="1"/>
  <c r="BU70" i="1"/>
  <c r="D73" i="6" s="1"/>
  <c r="E54" i="6"/>
  <c r="AI54" i="6" s="1"/>
  <c r="BU52" i="1"/>
  <c r="D54" i="6" s="1"/>
  <c r="BW41" i="2"/>
  <c r="BS37" i="2"/>
  <c r="J39" i="6" s="1"/>
  <c r="BU32" i="2"/>
  <c r="L34" i="6" s="1"/>
  <c r="BW25" i="2"/>
  <c r="BS21" i="2"/>
  <c r="J23" i="6" s="1"/>
  <c r="BU20" i="2"/>
  <c r="E87" i="6"/>
  <c r="AI87" i="6" s="1"/>
  <c r="BU86" i="1"/>
  <c r="D87" i="6" s="1"/>
  <c r="AK73" i="6"/>
  <c r="E65" i="6"/>
  <c r="AI65" i="6" s="1"/>
  <c r="BU62" i="1"/>
  <c r="D65" i="6" s="1"/>
  <c r="E56" i="6"/>
  <c r="AI56" i="6" s="1"/>
  <c r="BU54" i="1"/>
  <c r="D56" i="6" s="1"/>
  <c r="E48" i="6"/>
  <c r="AI48" i="6" s="1"/>
  <c r="BU46" i="1"/>
  <c r="D48" i="6" s="1"/>
  <c r="Q88" i="1"/>
  <c r="BV88" i="1"/>
  <c r="AK68" i="6"/>
  <c r="AK64" i="6"/>
  <c r="AK57" i="6"/>
  <c r="AK49" i="6"/>
  <c r="AI13" i="6"/>
  <c r="BU66" i="2"/>
  <c r="L69" i="6" s="1"/>
  <c r="BS55" i="2"/>
  <c r="J57" i="6" s="1"/>
  <c r="BS47" i="2"/>
  <c r="J49" i="6" s="1"/>
  <c r="AK37" i="6"/>
  <c r="AI32" i="6"/>
  <c r="AI28" i="6"/>
  <c r="AK23" i="6"/>
  <c r="R73" i="2"/>
  <c r="R100" i="2" s="1"/>
  <c r="D28" i="23"/>
  <c r="D28" i="26"/>
  <c r="D28" i="24"/>
  <c r="D28" i="27"/>
  <c r="D28" i="25"/>
  <c r="D28" i="22"/>
  <c r="D28" i="17"/>
  <c r="D28" i="21"/>
  <c r="D27" i="20"/>
  <c r="D27" i="19"/>
  <c r="BU61" i="2"/>
  <c r="L64" i="6" s="1"/>
  <c r="BS57" i="2"/>
  <c r="J60" i="6" s="1"/>
  <c r="C15" i="19"/>
  <c r="E83" i="6"/>
  <c r="AI83" i="6" s="1"/>
  <c r="BU82" i="1"/>
  <c r="D83" i="6" s="1"/>
  <c r="G71" i="6"/>
  <c r="BW68" i="1"/>
  <c r="F71" i="6" s="1"/>
  <c r="AK43" i="6"/>
  <c r="AI40" i="6"/>
  <c r="AI39" i="6"/>
  <c r="AK36" i="6"/>
  <c r="AK32" i="6"/>
  <c r="AK28" i="6"/>
  <c r="AI23" i="6"/>
  <c r="E60" i="6"/>
  <c r="AI60" i="6" s="1"/>
  <c r="BU57" i="1"/>
  <c r="D60" i="6" s="1"/>
  <c r="BU67" i="2"/>
  <c r="L70" i="6" s="1"/>
  <c r="BU64" i="2"/>
  <c r="L67" i="6" s="1"/>
  <c r="BU54" i="2"/>
  <c r="L56" i="6" s="1"/>
  <c r="BU46" i="2"/>
  <c r="L48" i="6" s="1"/>
  <c r="BS43" i="2"/>
  <c r="J45" i="6" s="1"/>
  <c r="BU38" i="2"/>
  <c r="L40" i="6" s="1"/>
  <c r="BW31" i="2"/>
  <c r="BS27" i="2"/>
  <c r="J29" i="6" s="1"/>
  <c r="BU22" i="2"/>
  <c r="L24" i="6" s="1"/>
  <c r="D8" i="17"/>
  <c r="N11" i="6"/>
  <c r="E62" i="6"/>
  <c r="AI62" i="6" s="1"/>
  <c r="BU59" i="1"/>
  <c r="D62" i="6" s="1"/>
  <c r="BS72" i="2"/>
  <c r="J74" i="6" s="1"/>
  <c r="BU53" i="2"/>
  <c r="L55" i="6" s="1"/>
  <c r="AI55" i="6"/>
  <c r="AK15" i="6" l="1"/>
  <c r="AH30" i="6" s="1"/>
  <c r="AH26" i="6"/>
  <c r="AJ43" i="6"/>
  <c r="AH65" i="6"/>
  <c r="D12" i="17"/>
  <c r="M46" i="6"/>
  <c r="CD44" i="2"/>
  <c r="BU44" i="2"/>
  <c r="L46" i="6" s="1"/>
  <c r="H13" i="19"/>
  <c r="H15" i="19" s="1"/>
  <c r="F86" i="5"/>
  <c r="J97" i="5"/>
  <c r="J98" i="5"/>
  <c r="K70" i="5"/>
  <c r="J42" i="5"/>
  <c r="K86" i="5"/>
  <c r="CA42" i="5"/>
  <c r="AI97" i="5"/>
  <c r="F71" i="16"/>
  <c r="S71" i="16" s="1"/>
  <c r="DM72" i="10"/>
  <c r="E71" i="16" s="1"/>
  <c r="DQ72" i="10"/>
  <c r="BZ70" i="11"/>
  <c r="K70" i="16" s="1"/>
  <c r="L70" i="16"/>
  <c r="R101" i="2"/>
  <c r="AJ79" i="6"/>
  <c r="AJ58" i="6"/>
  <c r="T72" i="1"/>
  <c r="BX72" i="1" s="1"/>
  <c r="O72" i="1"/>
  <c r="C15" i="20"/>
  <c r="K9" i="27"/>
  <c r="W12" i="6"/>
  <c r="BU10" i="4"/>
  <c r="U39" i="16"/>
  <c r="BR88" i="4"/>
  <c r="P88" i="4"/>
  <c r="BZ59" i="11"/>
  <c r="K59" i="16" s="1"/>
  <c r="L95" i="10"/>
  <c r="L96" i="10"/>
  <c r="BZ73" i="11"/>
  <c r="K72" i="16" s="1"/>
  <c r="CB60" i="11"/>
  <c r="M60" i="16" s="1"/>
  <c r="BZ65" i="11"/>
  <c r="K65" i="16" s="1"/>
  <c r="Q91" i="4"/>
  <c r="D91" i="4"/>
  <c r="CB28" i="11"/>
  <c r="M27" i="16" s="1"/>
  <c r="BZ23" i="11"/>
  <c r="K22" i="16" s="1"/>
  <c r="G13" i="17"/>
  <c r="K13" i="17" s="1"/>
  <c r="AJ39" i="6"/>
  <c r="AL11" i="6"/>
  <c r="AI61" i="6"/>
  <c r="AJ61" i="6"/>
  <c r="AK80" i="6"/>
  <c r="AJ72" i="2"/>
  <c r="BV72" i="2"/>
  <c r="AH78" i="6"/>
  <c r="AJ101" i="2"/>
  <c r="R98" i="4"/>
  <c r="R102" i="4" s="1"/>
  <c r="R43" i="4"/>
  <c r="R72" i="4" s="1"/>
  <c r="R19" i="3"/>
  <c r="P19" i="3"/>
  <c r="P73" i="3"/>
  <c r="P100" i="3" s="1"/>
  <c r="P101" i="3" s="1"/>
  <c r="S45" i="6"/>
  <c r="BS43" i="3"/>
  <c r="R45" i="6" s="1"/>
  <c r="BU43" i="3"/>
  <c r="H10" i="17"/>
  <c r="H18" i="17" s="1"/>
  <c r="H9" i="17"/>
  <c r="S46" i="16"/>
  <c r="X88" i="5"/>
  <c r="AL88" i="5"/>
  <c r="AK88" i="5" s="1"/>
  <c r="F74" i="16"/>
  <c r="S74" i="16" s="1"/>
  <c r="DM75" i="10"/>
  <c r="E74" i="16" s="1"/>
  <c r="CB25" i="11"/>
  <c r="M24" i="16" s="1"/>
  <c r="G10" i="17"/>
  <c r="G18" i="17" s="1"/>
  <c r="G9" i="17"/>
  <c r="CB58" i="11"/>
  <c r="M57" i="16" s="1"/>
  <c r="AI96" i="10"/>
  <c r="CB33" i="11"/>
  <c r="M32" i="16" s="1"/>
  <c r="N44" i="16"/>
  <c r="CB45" i="11"/>
  <c r="M44" i="16" s="1"/>
  <c r="CB75" i="11"/>
  <c r="M74" i="16" s="1"/>
  <c r="AH72" i="2"/>
  <c r="J22" i="6"/>
  <c r="BS19" i="2"/>
  <c r="J21" i="6" s="1"/>
  <c r="K13" i="27"/>
  <c r="BV89" i="1"/>
  <c r="Q89" i="1"/>
  <c r="U23" i="16"/>
  <c r="S43" i="16"/>
  <c r="S54" i="16"/>
  <c r="G28" i="23"/>
  <c r="G28" i="26"/>
  <c r="G28" i="24"/>
  <c r="G28" i="25"/>
  <c r="G28" i="21"/>
  <c r="G27" i="20"/>
  <c r="G27" i="19"/>
  <c r="G28" i="17"/>
  <c r="G28" i="27"/>
  <c r="U67" i="16"/>
  <c r="G28" i="22"/>
  <c r="R72" i="2"/>
  <c r="AF101" i="4"/>
  <c r="E89" i="6"/>
  <c r="BU88" i="1"/>
  <c r="D89" i="6" s="1"/>
  <c r="L22" i="6"/>
  <c r="BU19" i="2"/>
  <c r="AJ76" i="6"/>
  <c r="AH101" i="2"/>
  <c r="AH102" i="2"/>
  <c r="W15" i="6"/>
  <c r="BU13" i="4"/>
  <c r="AE15" i="6"/>
  <c r="BZ83" i="5"/>
  <c r="AD87" i="6" s="1"/>
  <c r="BX81" i="5"/>
  <c r="AB84" i="6" s="1"/>
  <c r="BZ79" i="5"/>
  <c r="AD82" i="6" s="1"/>
  <c r="BX77" i="5"/>
  <c r="AB80" i="6" s="1"/>
  <c r="BZ75" i="5"/>
  <c r="AD78" i="6" s="1"/>
  <c r="BX73" i="5"/>
  <c r="AB76" i="6" s="1"/>
  <c r="BZ84" i="5"/>
  <c r="AD88" i="6" s="1"/>
  <c r="BZ80" i="5"/>
  <c r="AD83" i="6" s="1"/>
  <c r="BZ76" i="5"/>
  <c r="AD79" i="6" s="1"/>
  <c r="BZ72" i="5"/>
  <c r="AD59" i="6" s="1"/>
  <c r="BX71" i="5"/>
  <c r="AB75" i="6" s="1"/>
  <c r="BZ69" i="5"/>
  <c r="AD73" i="6" s="1"/>
  <c r="BX64" i="5"/>
  <c r="AB68" i="6" s="1"/>
  <c r="BZ62" i="5"/>
  <c r="AD66" i="6" s="1"/>
  <c r="BX60" i="5"/>
  <c r="AB64" i="6" s="1"/>
  <c r="BZ58" i="5"/>
  <c r="AD62" i="6" s="1"/>
  <c r="BX56" i="5"/>
  <c r="AB60" i="6" s="1"/>
  <c r="BZ54" i="5"/>
  <c r="AD57" i="6" s="1"/>
  <c r="BX52" i="5"/>
  <c r="AB55" i="6" s="1"/>
  <c r="BZ50" i="5"/>
  <c r="AD53" i="6" s="1"/>
  <c r="BX48" i="5"/>
  <c r="AB51" i="6" s="1"/>
  <c r="BZ46" i="5"/>
  <c r="AD49" i="6" s="1"/>
  <c r="BX44" i="5"/>
  <c r="AB47" i="6" s="1"/>
  <c r="BX40" i="5"/>
  <c r="AB43" i="6" s="1"/>
  <c r="BZ38" i="5"/>
  <c r="AD41" i="6" s="1"/>
  <c r="BX36" i="5"/>
  <c r="AB39" i="6" s="1"/>
  <c r="BZ34" i="5"/>
  <c r="AD37" i="6" s="1"/>
  <c r="BX32" i="5"/>
  <c r="AB35" i="6" s="1"/>
  <c r="BX30" i="5"/>
  <c r="AB33" i="6" s="1"/>
  <c r="BZ28" i="5"/>
  <c r="AD31" i="6" s="1"/>
  <c r="BX26" i="5"/>
  <c r="AB29" i="6" s="1"/>
  <c r="BZ24" i="5"/>
  <c r="AD27" i="6" s="1"/>
  <c r="BX22" i="5"/>
  <c r="AB25" i="6" s="1"/>
  <c r="BZ20" i="5"/>
  <c r="AD23" i="6" s="1"/>
  <c r="BX18" i="5"/>
  <c r="AB21" i="6" s="1"/>
  <c r="BX83" i="5"/>
  <c r="AB87" i="6" s="1"/>
  <c r="BX79" i="5"/>
  <c r="AB82" i="6" s="1"/>
  <c r="BX75" i="5"/>
  <c r="AB78" i="6" s="1"/>
  <c r="BZ68" i="5"/>
  <c r="AD72" i="6" s="1"/>
  <c r="BX67" i="5"/>
  <c r="AB71" i="6" s="1"/>
  <c r="BX65" i="5"/>
  <c r="AB69" i="6" s="1"/>
  <c r="BZ63" i="5"/>
  <c r="AD67" i="6" s="1"/>
  <c r="BX61" i="5"/>
  <c r="AB65" i="6" s="1"/>
  <c r="BZ59" i="5"/>
  <c r="AD63" i="6" s="1"/>
  <c r="BX57" i="5"/>
  <c r="AB61" i="6" s="1"/>
  <c r="BZ55" i="5"/>
  <c r="AD58" i="6" s="1"/>
  <c r="BX53" i="5"/>
  <c r="AB56" i="6" s="1"/>
  <c r="BZ51" i="5"/>
  <c r="AD54" i="6" s="1"/>
  <c r="BX49" i="5"/>
  <c r="AB52" i="6" s="1"/>
  <c r="BZ47" i="5"/>
  <c r="AD50" i="6" s="1"/>
  <c r="BX45" i="5"/>
  <c r="AB48" i="6" s="1"/>
  <c r="BX42" i="5"/>
  <c r="AB45" i="6" s="1"/>
  <c r="BZ41" i="5"/>
  <c r="AD44" i="6" s="1"/>
  <c r="BX39" i="5"/>
  <c r="AB42" i="6" s="1"/>
  <c r="BZ37" i="5"/>
  <c r="AD40" i="6" s="1"/>
  <c r="BX35" i="5"/>
  <c r="AB38" i="6" s="1"/>
  <c r="BZ33" i="5"/>
  <c r="AD36" i="6" s="1"/>
  <c r="BZ31" i="5"/>
  <c r="AD34" i="6" s="1"/>
  <c r="BX29" i="5"/>
  <c r="AB32" i="6" s="1"/>
  <c r="BZ27" i="5"/>
  <c r="AD30" i="6" s="1"/>
  <c r="BX25" i="5"/>
  <c r="AB28" i="6" s="1"/>
  <c r="BZ23" i="5"/>
  <c r="AD26" i="6" s="1"/>
  <c r="BX21" i="5"/>
  <c r="AB24" i="6" s="1"/>
  <c r="BZ19" i="5"/>
  <c r="AD22" i="6" s="1"/>
  <c r="BX82" i="5"/>
  <c r="AB86" i="6" s="1"/>
  <c r="BZ77" i="5"/>
  <c r="AD80" i="6" s="1"/>
  <c r="BX62" i="5"/>
  <c r="AB66" i="6" s="1"/>
  <c r="BZ60" i="5"/>
  <c r="AD64" i="6" s="1"/>
  <c r="BZ56" i="5"/>
  <c r="AD60" i="6" s="1"/>
  <c r="BZ52" i="5"/>
  <c r="AD55" i="6" s="1"/>
  <c r="BZ48" i="5"/>
  <c r="AD51" i="6" s="1"/>
  <c r="BZ44" i="5"/>
  <c r="AD47" i="6" s="1"/>
  <c r="BZ36" i="5"/>
  <c r="AD39" i="6" s="1"/>
  <c r="BZ22" i="5"/>
  <c r="AD25" i="6" s="1"/>
  <c r="BX78" i="5"/>
  <c r="AB81" i="6" s="1"/>
  <c r="BZ73" i="5"/>
  <c r="AD76" i="6" s="1"/>
  <c r="BZ40" i="5"/>
  <c r="AD43" i="6" s="1"/>
  <c r="BX34" i="5"/>
  <c r="AB37" i="6" s="1"/>
  <c r="BZ26" i="5"/>
  <c r="AD29" i="6" s="1"/>
  <c r="BX20" i="5"/>
  <c r="AB23" i="6" s="1"/>
  <c r="BX74" i="5"/>
  <c r="AB77" i="6" s="1"/>
  <c r="BX38" i="5"/>
  <c r="AB41" i="6" s="1"/>
  <c r="BZ30" i="5"/>
  <c r="AD33" i="6" s="1"/>
  <c r="BX24" i="5"/>
  <c r="AB27" i="6" s="1"/>
  <c r="BZ81" i="5"/>
  <c r="AD84" i="6" s="1"/>
  <c r="BX66" i="5"/>
  <c r="AB70" i="6" s="1"/>
  <c r="BZ64" i="5"/>
  <c r="AD68" i="6" s="1"/>
  <c r="BX58" i="5"/>
  <c r="AB62" i="6" s="1"/>
  <c r="BX54" i="5"/>
  <c r="AB57" i="6" s="1"/>
  <c r="BX50" i="5"/>
  <c r="AB53" i="6" s="1"/>
  <c r="BX46" i="5"/>
  <c r="AB49" i="6" s="1"/>
  <c r="BZ32" i="5"/>
  <c r="AD35" i="6" s="1"/>
  <c r="BX28" i="5"/>
  <c r="AB31" i="6" s="1"/>
  <c r="BX19" i="5"/>
  <c r="AB22" i="6" s="1"/>
  <c r="BZ53" i="5"/>
  <c r="AD56" i="6" s="1"/>
  <c r="BZ65" i="5"/>
  <c r="AD69" i="6" s="1"/>
  <c r="BX68" i="5"/>
  <c r="AB72" i="6" s="1"/>
  <c r="BX55" i="5"/>
  <c r="AB58" i="6" s="1"/>
  <c r="BX72" i="5"/>
  <c r="AB59" i="6" s="1"/>
  <c r="BZ74" i="5"/>
  <c r="AD77" i="6" s="1"/>
  <c r="BZ87" i="5"/>
  <c r="AD91" i="6" s="1"/>
  <c r="BX27" i="5"/>
  <c r="AB30" i="6" s="1"/>
  <c r="BZ39" i="5"/>
  <c r="AD42" i="6" s="1"/>
  <c r="BX43" i="5"/>
  <c r="AB46" i="6" s="1"/>
  <c r="BZ21" i="5"/>
  <c r="AD24" i="6" s="1"/>
  <c r="BZ35" i="5"/>
  <c r="AD38" i="6" s="1"/>
  <c r="BZ57" i="5"/>
  <c r="AD61" i="6" s="1"/>
  <c r="BX51" i="5"/>
  <c r="AB54" i="6" s="1"/>
  <c r="BX76" i="5"/>
  <c r="AB79" i="6" s="1"/>
  <c r="BZ78" i="5"/>
  <c r="AD81" i="6" s="1"/>
  <c r="BX70" i="5"/>
  <c r="AB74" i="6" s="1"/>
  <c r="BX69" i="5"/>
  <c r="AB73" i="6" s="1"/>
  <c r="BX31" i="5"/>
  <c r="AB34" i="6" s="1"/>
  <c r="BZ49" i="5"/>
  <c r="AD52" i="6" s="1"/>
  <c r="BX59" i="5"/>
  <c r="AB63" i="6" s="1"/>
  <c r="BX84" i="5"/>
  <c r="AB88" i="6" s="1"/>
  <c r="BZ25" i="5"/>
  <c r="AD28" i="6" s="1"/>
  <c r="BX63" i="5"/>
  <c r="AB67" i="6" s="1"/>
  <c r="BZ45" i="5"/>
  <c r="AD48" i="6" s="1"/>
  <c r="BZ61" i="5"/>
  <c r="AD65" i="6" s="1"/>
  <c r="BX23" i="5"/>
  <c r="AB26" i="6" s="1"/>
  <c r="BZ29" i="5"/>
  <c r="AD32" i="6" s="1"/>
  <c r="BX37" i="5"/>
  <c r="AB40" i="6" s="1"/>
  <c r="BX47" i="5"/>
  <c r="AB50" i="6" s="1"/>
  <c r="BX80" i="5"/>
  <c r="AB83" i="6" s="1"/>
  <c r="BZ82" i="5"/>
  <c r="AD86" i="6" s="1"/>
  <c r="BX33" i="5"/>
  <c r="AB36" i="6" s="1"/>
  <c r="BX41" i="5"/>
  <c r="AB44" i="6" s="1"/>
  <c r="BZ66" i="5"/>
  <c r="AD70" i="6" s="1"/>
  <c r="BZ67" i="5"/>
  <c r="AD71" i="6" s="1"/>
  <c r="I28" i="24"/>
  <c r="I28" i="27"/>
  <c r="I28" i="25"/>
  <c r="I28" i="23"/>
  <c r="I28" i="22"/>
  <c r="I28" i="17"/>
  <c r="I27" i="19"/>
  <c r="I27" i="20"/>
  <c r="I28" i="21"/>
  <c r="S89" i="6"/>
  <c r="BS88" i="3"/>
  <c r="R89" i="6" s="1"/>
  <c r="BU88" i="3"/>
  <c r="P43" i="4"/>
  <c r="P72" i="4" s="1"/>
  <c r="P98" i="4"/>
  <c r="P102" i="4" s="1"/>
  <c r="AI12" i="6"/>
  <c r="AK97" i="5"/>
  <c r="AK98" i="5"/>
  <c r="BZ71" i="5"/>
  <c r="AD75" i="6" s="1"/>
  <c r="AC92" i="6"/>
  <c r="BX88" i="5"/>
  <c r="AB92" i="6" s="1"/>
  <c r="CB88" i="5"/>
  <c r="I9" i="17"/>
  <c r="I10" i="17"/>
  <c r="I15" i="17" s="1"/>
  <c r="BZ40" i="11"/>
  <c r="K39" i="16" s="1"/>
  <c r="BZ76" i="11"/>
  <c r="K75" i="16" s="1"/>
  <c r="G15" i="26"/>
  <c r="BZ48" i="11"/>
  <c r="K47" i="16" s="1"/>
  <c r="CB61" i="11"/>
  <c r="M61" i="16" s="1"/>
  <c r="E18" i="17"/>
  <c r="F10" i="17"/>
  <c r="F18" i="17" s="1"/>
  <c r="F9" i="17"/>
  <c r="BZ72" i="11"/>
  <c r="K71" i="16" s="1"/>
  <c r="AJ42" i="6"/>
  <c r="D18" i="27"/>
  <c r="D15" i="26"/>
  <c r="AL91" i="3"/>
  <c r="AY91" i="3"/>
  <c r="AX91" i="3" s="1"/>
  <c r="AE89" i="6"/>
  <c r="BZ85" i="5"/>
  <c r="AD89" i="6" s="1"/>
  <c r="CB41" i="11"/>
  <c r="M40" i="16" s="1"/>
  <c r="S57" i="16"/>
  <c r="Y89" i="6"/>
  <c r="BU88" i="4"/>
  <c r="BS88" i="4"/>
  <c r="X89" i="6" s="1"/>
  <c r="S29" i="16"/>
  <c r="BZ56" i="11"/>
  <c r="K55" i="16" s="1"/>
  <c r="S72" i="16"/>
  <c r="CB48" i="11"/>
  <c r="M47" i="16" s="1"/>
  <c r="CB66" i="11"/>
  <c r="M66" i="16" s="1"/>
  <c r="K12" i="27"/>
  <c r="R91" i="1"/>
  <c r="M91" i="1"/>
  <c r="BX85" i="5"/>
  <c r="AB89" i="6" s="1"/>
  <c r="I13" i="16"/>
  <c r="F75" i="16"/>
  <c r="S75" i="16" s="1"/>
  <c r="DM76" i="10"/>
  <c r="E75" i="16" s="1"/>
  <c r="BZ52" i="11"/>
  <c r="K51" i="16" s="1"/>
  <c r="H16" i="22"/>
  <c r="K14" i="22"/>
  <c r="K16" i="22" s="1"/>
  <c r="AF88" i="4"/>
  <c r="AJ49" i="6"/>
  <c r="AJ73" i="6"/>
  <c r="BV88" i="2"/>
  <c r="T88" i="2"/>
  <c r="AH77" i="6"/>
  <c r="AH71" i="6"/>
  <c r="F45" i="16"/>
  <c r="S45" i="16" s="1"/>
  <c r="DM45" i="10"/>
  <c r="E45" i="16" s="1"/>
  <c r="U52" i="16"/>
  <c r="Z101" i="1"/>
  <c r="Z102" i="1"/>
  <c r="S72" i="1"/>
  <c r="D9" i="17"/>
  <c r="D10" i="17"/>
  <c r="AH28" i="6"/>
  <c r="AJ57" i="6"/>
  <c r="D14" i="24"/>
  <c r="BA89" i="2"/>
  <c r="AZ89" i="2" s="1"/>
  <c r="AN89" i="2"/>
  <c r="AO91" i="2"/>
  <c r="BT88" i="2"/>
  <c r="R88" i="2"/>
  <c r="F15" i="27"/>
  <c r="F70" i="5"/>
  <c r="T70" i="5"/>
  <c r="S70" i="5" s="1"/>
  <c r="CA88" i="5"/>
  <c r="AB88" i="5"/>
  <c r="Q85" i="5"/>
  <c r="Q83" i="5"/>
  <c r="S81" i="5"/>
  <c r="Q79" i="5"/>
  <c r="S77" i="5"/>
  <c r="Q75" i="5"/>
  <c r="S73" i="5"/>
  <c r="Q71" i="5"/>
  <c r="Q96" i="5" s="1"/>
  <c r="Q88" i="5"/>
  <c r="S82" i="5"/>
  <c r="S78" i="5"/>
  <c r="S74" i="5"/>
  <c r="Q70" i="5"/>
  <c r="S66" i="5"/>
  <c r="Q86" i="5"/>
  <c r="S64" i="5"/>
  <c r="Q62" i="5"/>
  <c r="S60" i="5"/>
  <c r="Q58" i="5"/>
  <c r="S56" i="5"/>
  <c r="Q54" i="5"/>
  <c r="S52" i="5"/>
  <c r="Q50" i="5"/>
  <c r="S48" i="5"/>
  <c r="Q46" i="5"/>
  <c r="S44" i="5"/>
  <c r="Q42" i="5"/>
  <c r="Q40" i="5"/>
  <c r="S38" i="5"/>
  <c r="Q36" i="5"/>
  <c r="S34" i="5"/>
  <c r="Q30" i="5"/>
  <c r="S28" i="5"/>
  <c r="Q26" i="5"/>
  <c r="S24" i="5"/>
  <c r="Q22" i="5"/>
  <c r="S20" i="5"/>
  <c r="Q84" i="5"/>
  <c r="S83" i="5"/>
  <c r="Q81" i="5"/>
  <c r="Q80" i="5"/>
  <c r="S79" i="5"/>
  <c r="Q77" i="5"/>
  <c r="Q76" i="5"/>
  <c r="S75" i="5"/>
  <c r="Q73" i="5"/>
  <c r="Q72" i="5"/>
  <c r="Q68" i="5"/>
  <c r="S67" i="5"/>
  <c r="S65" i="5"/>
  <c r="Q63" i="5"/>
  <c r="S61" i="5"/>
  <c r="Q59" i="5"/>
  <c r="S57" i="5"/>
  <c r="Q55" i="5"/>
  <c r="S53" i="5"/>
  <c r="Q51" i="5"/>
  <c r="S49" i="5"/>
  <c r="Q47" i="5"/>
  <c r="S45" i="5"/>
  <c r="S41" i="5"/>
  <c r="Q39" i="5"/>
  <c r="S37" i="5"/>
  <c r="Q35" i="5"/>
  <c r="S33" i="5"/>
  <c r="S31" i="5"/>
  <c r="Q29" i="5"/>
  <c r="S27" i="5"/>
  <c r="Q25" i="5"/>
  <c r="S23" i="5"/>
  <c r="Q21" i="5"/>
  <c r="S19" i="5"/>
  <c r="Q18" i="5"/>
  <c r="Q94" i="5" s="1"/>
  <c r="Q64" i="5"/>
  <c r="S36" i="5"/>
  <c r="S22" i="5"/>
  <c r="S40" i="5"/>
  <c r="Q34" i="5"/>
  <c r="S26" i="5"/>
  <c r="Q20" i="5"/>
  <c r="Q87" i="5"/>
  <c r="Q60" i="5"/>
  <c r="Q56" i="5"/>
  <c r="Q52" i="5"/>
  <c r="Q48" i="5"/>
  <c r="Q44" i="5"/>
  <c r="Q38" i="5"/>
  <c r="S30" i="5"/>
  <c r="Q24" i="5"/>
  <c r="S62" i="5"/>
  <c r="S58" i="5"/>
  <c r="S54" i="5"/>
  <c r="S50" i="5"/>
  <c r="S46" i="5"/>
  <c r="Q28" i="5"/>
  <c r="Q27" i="5"/>
  <c r="S29" i="5"/>
  <c r="Q37" i="5"/>
  <c r="Q45" i="5"/>
  <c r="Q49" i="5"/>
  <c r="Q53" i="5"/>
  <c r="Q57" i="5"/>
  <c r="Q61" i="5"/>
  <c r="S71" i="5"/>
  <c r="S96" i="5" s="1"/>
  <c r="S97" i="5" s="1"/>
  <c r="S25" i="5"/>
  <c r="S39" i="5"/>
  <c r="Q67" i="5"/>
  <c r="S80" i="5"/>
  <c r="Q69" i="5"/>
  <c r="S18" i="5"/>
  <c r="S94" i="5" s="1"/>
  <c r="Q23" i="5"/>
  <c r="S21" i="5"/>
  <c r="S76" i="5"/>
  <c r="Q65" i="5"/>
  <c r="Q31" i="5"/>
  <c r="Q66" i="5"/>
  <c r="Q74" i="5"/>
  <c r="S84" i="5"/>
  <c r="Q41" i="5"/>
  <c r="S35" i="5"/>
  <c r="Q82" i="5"/>
  <c r="S63" i="5"/>
  <c r="S47" i="5"/>
  <c r="S51" i="5"/>
  <c r="S55" i="5"/>
  <c r="S59" i="5"/>
  <c r="Q19" i="5"/>
  <c r="Q33" i="5"/>
  <c r="Q43" i="5"/>
  <c r="Q95" i="5" s="1"/>
  <c r="S69" i="5"/>
  <c r="Q78" i="5"/>
  <c r="S72" i="5"/>
  <c r="S88" i="5"/>
  <c r="S87" i="5"/>
  <c r="S85" i="5"/>
  <c r="F77" i="16"/>
  <c r="S77" i="16" s="1"/>
  <c r="DM80" i="10"/>
  <c r="E77" i="16" s="1"/>
  <c r="BD80" i="11"/>
  <c r="BD93" i="11" s="1"/>
  <c r="BE81" i="11"/>
  <c r="BD81" i="11" s="1"/>
  <c r="BD94" i="11" s="1"/>
  <c r="F73" i="16"/>
  <c r="S73" i="16" s="1"/>
  <c r="DM74" i="10"/>
  <c r="E73" i="16" s="1"/>
  <c r="DQ74" i="10"/>
  <c r="BB80" i="11"/>
  <c r="BB93" i="11" s="1"/>
  <c r="BC81" i="11"/>
  <c r="BB81" i="11" s="1"/>
  <c r="BB94" i="11" s="1"/>
  <c r="G78" i="18"/>
  <c r="G75" i="18"/>
  <c r="G71" i="18"/>
  <c r="G67" i="18"/>
  <c r="G64" i="18"/>
  <c r="G60" i="18"/>
  <c r="G53" i="18"/>
  <c r="G49" i="18"/>
  <c r="G45" i="18"/>
  <c r="G41" i="18"/>
  <c r="G38" i="18"/>
  <c r="G34" i="18"/>
  <c r="G30" i="18"/>
  <c r="G26" i="18"/>
  <c r="G22" i="18"/>
  <c r="G18" i="18"/>
  <c r="G15" i="18"/>
  <c r="G79" i="18"/>
  <c r="G77" i="18"/>
  <c r="G74" i="18"/>
  <c r="G73" i="18"/>
  <c r="G70" i="18"/>
  <c r="G69" i="18"/>
  <c r="G54" i="18"/>
  <c r="G50" i="18"/>
  <c r="G46" i="18"/>
  <c r="G42" i="18"/>
  <c r="G40" i="18"/>
  <c r="G37" i="18"/>
  <c r="G36" i="18"/>
  <c r="G33" i="18"/>
  <c r="G32" i="18"/>
  <c r="G29" i="18"/>
  <c r="G28" i="18"/>
  <c r="G25" i="18"/>
  <c r="G24" i="18"/>
  <c r="G21" i="18"/>
  <c r="G20" i="18"/>
  <c r="G17" i="18"/>
  <c r="G16" i="18"/>
  <c r="G66" i="18"/>
  <c r="G65" i="18"/>
  <c r="G62" i="18"/>
  <c r="G61" i="18"/>
  <c r="G58" i="18"/>
  <c r="G55" i="18"/>
  <c r="G51" i="18"/>
  <c r="G47" i="18"/>
  <c r="G43" i="18"/>
  <c r="G63" i="18"/>
  <c r="G59" i="18"/>
  <c r="G56" i="18"/>
  <c r="G52" i="18"/>
  <c r="G48" i="18"/>
  <c r="G44" i="18"/>
  <c r="G39" i="18"/>
  <c r="G35" i="18"/>
  <c r="G31" i="18"/>
  <c r="G27" i="18"/>
  <c r="G23" i="18"/>
  <c r="G19" i="18"/>
  <c r="G76" i="18"/>
  <c r="G68" i="18"/>
  <c r="G72" i="18"/>
  <c r="AH38" i="6"/>
  <c r="D14" i="26"/>
  <c r="D16" i="26" s="1"/>
  <c r="D14" i="27"/>
  <c r="D16" i="27" s="1"/>
  <c r="AJ89" i="2"/>
  <c r="BV89" i="2"/>
  <c r="S33" i="16"/>
  <c r="S56" i="16"/>
  <c r="AJ84" i="6"/>
  <c r="AH79" i="6"/>
  <c r="C14" i="21"/>
  <c r="O89" i="1"/>
  <c r="P91" i="1"/>
  <c r="T89" i="1"/>
  <c r="AH101" i="1"/>
  <c r="AH102" i="1"/>
  <c r="T98" i="2"/>
  <c r="T102" i="2" s="1"/>
  <c r="T43" i="2"/>
  <c r="T72" i="2" s="1"/>
  <c r="AH72" i="6"/>
  <c r="C29" i="26"/>
  <c r="I29" i="26" s="1"/>
  <c r="C29" i="23"/>
  <c r="K29" i="23" s="1"/>
  <c r="C29" i="24"/>
  <c r="K29" i="24" s="1"/>
  <c r="C29" i="21"/>
  <c r="K29" i="21" s="1"/>
  <c r="C29" i="27"/>
  <c r="K29" i="27" s="1"/>
  <c r="C28" i="19"/>
  <c r="K28" i="19" s="1"/>
  <c r="C29" i="17"/>
  <c r="K29" i="17" s="1"/>
  <c r="C29" i="22"/>
  <c r="K29" i="22" s="1"/>
  <c r="C29" i="25"/>
  <c r="K29" i="25" s="1"/>
  <c r="C28" i="20"/>
  <c r="K28" i="20" s="1"/>
  <c r="AK86" i="6"/>
  <c r="C18" i="27"/>
  <c r="K10" i="27"/>
  <c r="K15" i="27" s="1"/>
  <c r="AD89" i="3"/>
  <c r="AE91" i="3"/>
  <c r="AI89" i="3"/>
  <c r="S64" i="16"/>
  <c r="S50" i="16"/>
  <c r="U58" i="16"/>
  <c r="N13" i="16"/>
  <c r="O13" i="16" s="1"/>
  <c r="BZ61" i="11"/>
  <c r="K61" i="16" s="1"/>
  <c r="CB82" i="11"/>
  <c r="M82" i="16" s="1"/>
  <c r="BZ79" i="11"/>
  <c r="K78" i="16" s="1"/>
  <c r="CD14" i="11"/>
  <c r="CB23" i="11"/>
  <c r="M22" i="16" s="1"/>
  <c r="CB39" i="11"/>
  <c r="M38" i="16" s="1"/>
  <c r="BZ78" i="11"/>
  <c r="K77" i="16" s="1"/>
  <c r="CB22" i="11"/>
  <c r="M21" i="16" s="1"/>
  <c r="BZ29" i="11"/>
  <c r="K28" i="16" s="1"/>
  <c r="BZ33" i="11"/>
  <c r="K32" i="16" s="1"/>
  <c r="CB38" i="11"/>
  <c r="M37" i="16" s="1"/>
  <c r="CB50" i="11"/>
  <c r="M49" i="16" s="1"/>
  <c r="BZ60" i="11"/>
  <c r="K60" i="16" s="1"/>
  <c r="BZ62" i="11"/>
  <c r="K62" i="16" s="1"/>
  <c r="CB73" i="11"/>
  <c r="M72" i="16" s="1"/>
  <c r="CB77" i="11"/>
  <c r="M76" i="16" s="1"/>
  <c r="CB59" i="11"/>
  <c r="M59" i="16" s="1"/>
  <c r="CB69" i="11"/>
  <c r="M69" i="16" s="1"/>
  <c r="BZ21" i="11"/>
  <c r="K20" i="16" s="1"/>
  <c r="CB26" i="11"/>
  <c r="M25" i="16" s="1"/>
  <c r="CB54" i="11"/>
  <c r="M53" i="16" s="1"/>
  <c r="BZ67" i="11"/>
  <c r="K67" i="16" s="1"/>
  <c r="BZ25" i="11"/>
  <c r="K24" i="16" s="1"/>
  <c r="BZ66" i="11"/>
  <c r="K66" i="16" s="1"/>
  <c r="BZ63" i="11"/>
  <c r="K63" i="16" s="1"/>
  <c r="BZ46" i="11"/>
  <c r="K45" i="16" s="1"/>
  <c r="CB42" i="11"/>
  <c r="M41" i="16" s="1"/>
  <c r="CB27" i="11"/>
  <c r="M26" i="16" s="1"/>
  <c r="CB43" i="11"/>
  <c r="M42" i="16" s="1"/>
  <c r="CB79" i="11"/>
  <c r="M78" i="16" s="1"/>
  <c r="BZ82" i="11"/>
  <c r="K82" i="16" s="1"/>
  <c r="CB49" i="11"/>
  <c r="M48" i="16" s="1"/>
  <c r="CB83" i="11"/>
  <c r="M83" i="16" s="1"/>
  <c r="CB35" i="11"/>
  <c r="M34" i="16" s="1"/>
  <c r="CB65" i="11"/>
  <c r="M65" i="16" s="1"/>
  <c r="BZ71" i="11"/>
  <c r="K58" i="16" s="1"/>
  <c r="BZ75" i="11"/>
  <c r="K74" i="16" s="1"/>
  <c r="CB76" i="11"/>
  <c r="M75" i="16" s="1"/>
  <c r="BZ41" i="11"/>
  <c r="K40" i="16" s="1"/>
  <c r="CB57" i="11"/>
  <c r="M56" i="16" s="1"/>
  <c r="CB29" i="11"/>
  <c r="M28" i="16" s="1"/>
  <c r="CB74" i="11"/>
  <c r="M73" i="16" s="1"/>
  <c r="BZ54" i="11"/>
  <c r="K53" i="16" s="1"/>
  <c r="BZ83" i="11"/>
  <c r="K83" i="16" s="1"/>
  <c r="BZ53" i="11"/>
  <c r="K52" i="16" s="1"/>
  <c r="CB31" i="11"/>
  <c r="M30" i="16" s="1"/>
  <c r="BZ49" i="11"/>
  <c r="K48" i="16" s="1"/>
  <c r="CB30" i="11"/>
  <c r="M29" i="16" s="1"/>
  <c r="BZ37" i="11"/>
  <c r="K36" i="16" s="1"/>
  <c r="CB34" i="11"/>
  <c r="M33" i="16" s="1"/>
  <c r="CB72" i="11"/>
  <c r="M71" i="16" s="1"/>
  <c r="CB78" i="11"/>
  <c r="M77" i="16" s="1"/>
  <c r="CB46" i="11"/>
  <c r="M45" i="16" s="1"/>
  <c r="BZ74" i="11"/>
  <c r="K73" i="16" s="1"/>
  <c r="S42" i="16"/>
  <c r="BZ69" i="11"/>
  <c r="K69" i="16" s="1"/>
  <c r="CB55" i="11"/>
  <c r="M54" i="16" s="1"/>
  <c r="BR89" i="4"/>
  <c r="P89" i="4"/>
  <c r="BX87" i="5"/>
  <c r="AB91" i="6" s="1"/>
  <c r="DQ45" i="10"/>
  <c r="AH66" i="6"/>
  <c r="AJ34" i="6"/>
  <c r="K8" i="17"/>
  <c r="K9" i="17" s="1"/>
  <c r="C10" i="17"/>
  <c r="C9" i="17"/>
  <c r="AJ70" i="6"/>
  <c r="AJ54" i="6"/>
  <c r="AH69" i="6"/>
  <c r="AH76" i="6"/>
  <c r="AJ52" i="6"/>
  <c r="C11" i="17"/>
  <c r="F15" i="17"/>
  <c r="BT72" i="3"/>
  <c r="S72" i="3"/>
  <c r="AC15" i="6"/>
  <c r="CB12" i="5"/>
  <c r="AF43" i="4"/>
  <c r="AF98" i="4"/>
  <c r="AF102" i="4" s="1"/>
  <c r="F13" i="19"/>
  <c r="BT89" i="4"/>
  <c r="S89" i="4"/>
  <c r="R89" i="4" s="1"/>
  <c r="G91" i="4"/>
  <c r="F89" i="4"/>
  <c r="G15" i="17"/>
  <c r="G16" i="17"/>
  <c r="BZ42" i="11"/>
  <c r="K41" i="16" s="1"/>
  <c r="BZ35" i="11"/>
  <c r="K34" i="16" s="1"/>
  <c r="AH53" i="6"/>
  <c r="AI91" i="6"/>
  <c r="AH91" i="6" s="1"/>
  <c r="AJ24" i="6"/>
  <c r="AH81" i="6"/>
  <c r="CB85" i="5"/>
  <c r="L44" i="16"/>
  <c r="BZ45" i="11"/>
  <c r="K44" i="16" s="1"/>
  <c r="CB51" i="11"/>
  <c r="M50" i="16" s="1"/>
  <c r="Q102" i="1"/>
  <c r="BW44" i="2"/>
  <c r="S102" i="1"/>
  <c r="AH83" i="6"/>
  <c r="S82" i="10"/>
  <c r="S94" i="10"/>
  <c r="S95" i="10" s="1"/>
  <c r="AH31" i="6"/>
  <c r="AH80" i="6"/>
  <c r="AF91" i="2"/>
  <c r="BZ91" i="2"/>
  <c r="AK91" i="2"/>
  <c r="AJ67" i="6"/>
  <c r="AJ30" i="6"/>
  <c r="AH82" i="6"/>
  <c r="AH55" i="6"/>
  <c r="AJ28" i="6"/>
  <c r="AH40" i="6"/>
  <c r="C28" i="23"/>
  <c r="K28" i="23" s="1"/>
  <c r="C28" i="26"/>
  <c r="I28" i="26" s="1"/>
  <c r="C28" i="24"/>
  <c r="C28" i="21"/>
  <c r="K28" i="21" s="1"/>
  <c r="C28" i="25"/>
  <c r="K28" i="25" s="1"/>
  <c r="C28" i="22"/>
  <c r="C27" i="19"/>
  <c r="K27" i="19" s="1"/>
  <c r="C28" i="17"/>
  <c r="K28" i="17" s="1"/>
  <c r="C28" i="27"/>
  <c r="K28" i="27" s="1"/>
  <c r="C27" i="20"/>
  <c r="K27" i="20" s="1"/>
  <c r="AK71" i="6"/>
  <c r="AJ71" i="6" s="1"/>
  <c r="AH32" i="6"/>
  <c r="AJ64" i="6"/>
  <c r="E46" i="6"/>
  <c r="AI46" i="6" s="1"/>
  <c r="AH46" i="6" s="1"/>
  <c r="BU44" i="1"/>
  <c r="D46" i="6" s="1"/>
  <c r="AK82" i="6"/>
  <c r="AJ82" i="6" s="1"/>
  <c r="I10" i="26"/>
  <c r="C18" i="26"/>
  <c r="T42" i="5"/>
  <c r="S42" i="5" s="1"/>
  <c r="H15" i="17"/>
  <c r="F16" i="27"/>
  <c r="H97" i="5"/>
  <c r="H98" i="5"/>
  <c r="Y74" i="6"/>
  <c r="BS72" i="4"/>
  <c r="X74" i="6" s="1"/>
  <c r="BW72" i="4"/>
  <c r="BU72" i="4"/>
  <c r="AL80" i="11"/>
  <c r="AL93" i="11" s="1"/>
  <c r="AM81" i="11"/>
  <c r="CC80" i="11"/>
  <c r="DN70" i="10"/>
  <c r="Q70" i="10"/>
  <c r="Q94" i="10" s="1"/>
  <c r="E79" i="18"/>
  <c r="E76" i="18"/>
  <c r="E72" i="18"/>
  <c r="E68" i="18"/>
  <c r="E65" i="18"/>
  <c r="E61" i="18"/>
  <c r="E54" i="18"/>
  <c r="E50" i="18"/>
  <c r="E46" i="18"/>
  <c r="E42" i="18"/>
  <c r="E39" i="18"/>
  <c r="E35" i="18"/>
  <c r="E31" i="18"/>
  <c r="E27" i="18"/>
  <c r="E23" i="18"/>
  <c r="E19" i="18"/>
  <c r="AC9" i="18"/>
  <c r="E78" i="18"/>
  <c r="E56" i="18"/>
  <c r="E55" i="18"/>
  <c r="E53" i="18"/>
  <c r="E52" i="18"/>
  <c r="E51" i="18"/>
  <c r="E49" i="18"/>
  <c r="E48" i="18"/>
  <c r="E47" i="18"/>
  <c r="E45" i="18"/>
  <c r="E44" i="18"/>
  <c r="E43" i="18"/>
  <c r="E41" i="18"/>
  <c r="E74" i="18"/>
  <c r="E70" i="18"/>
  <c r="E38" i="18"/>
  <c r="E34" i="18"/>
  <c r="E75" i="18"/>
  <c r="E71" i="18"/>
  <c r="E67" i="18"/>
  <c r="E66" i="18"/>
  <c r="E62" i="18"/>
  <c r="E58" i="18"/>
  <c r="E77" i="18"/>
  <c r="E73" i="18"/>
  <c r="E69" i="18"/>
  <c r="E63" i="18"/>
  <c r="E59" i="18"/>
  <c r="E26" i="18"/>
  <c r="E18" i="18"/>
  <c r="E15" i="18"/>
  <c r="E40" i="18"/>
  <c r="E36" i="18"/>
  <c r="E32" i="18"/>
  <c r="E29" i="18"/>
  <c r="E24" i="18"/>
  <c r="E21" i="18"/>
  <c r="E16" i="18"/>
  <c r="E60" i="18"/>
  <c r="E33" i="18"/>
  <c r="E28" i="18"/>
  <c r="E17" i="18"/>
  <c r="E30" i="18"/>
  <c r="E64" i="18"/>
  <c r="E20" i="18"/>
  <c r="E37" i="18"/>
  <c r="E25" i="18"/>
  <c r="E22" i="18"/>
  <c r="F58" i="16"/>
  <c r="S58" i="16" s="1"/>
  <c r="DM71" i="10"/>
  <c r="E58" i="16" s="1"/>
  <c r="I15" i="26"/>
  <c r="AH74" i="6"/>
  <c r="AH42" i="6"/>
  <c r="AH50" i="6"/>
  <c r="M21" i="6"/>
  <c r="CD19" i="2"/>
  <c r="BW19" i="2"/>
  <c r="AJ59" i="6"/>
  <c r="BZ89" i="2"/>
  <c r="AH22" i="6"/>
  <c r="AH36" i="6"/>
  <c r="AH51" i="6"/>
  <c r="AJ22" i="6"/>
  <c r="AH37" i="6"/>
  <c r="E75" i="6"/>
  <c r="BU73" i="1"/>
  <c r="D75" i="6" s="1"/>
  <c r="AJ56" i="6"/>
  <c r="G45" i="6"/>
  <c r="BW43" i="1"/>
  <c r="F45" i="6" s="1"/>
  <c r="BY43" i="1"/>
  <c r="CD89" i="2"/>
  <c r="AJ77" i="6"/>
  <c r="BZ43" i="5"/>
  <c r="AD46" i="6" s="1"/>
  <c r="W75" i="6"/>
  <c r="BQ73" i="4"/>
  <c r="V75" i="6" s="1"/>
  <c r="S43" i="10"/>
  <c r="S92" i="10"/>
  <c r="S96" i="10" s="1"/>
  <c r="CB68" i="11"/>
  <c r="M68" i="16" s="1"/>
  <c r="DN44" i="10"/>
  <c r="Q44" i="10"/>
  <c r="Q93" i="10" s="1"/>
  <c r="BZ58" i="11"/>
  <c r="K57" i="16" s="1"/>
  <c r="AJ65" i="6"/>
  <c r="F76" i="16"/>
  <c r="S76" i="16" s="1"/>
  <c r="DM77" i="10"/>
  <c r="E76" i="16" s="1"/>
  <c r="CA80" i="11"/>
  <c r="AJ80" i="11"/>
  <c r="AJ93" i="11" s="1"/>
  <c r="AK81" i="11"/>
  <c r="CB36" i="11"/>
  <c r="M35" i="16" s="1"/>
  <c r="N70" i="16"/>
  <c r="I13" i="17" s="1"/>
  <c r="CB70" i="11"/>
  <c r="M70" i="16" s="1"/>
  <c r="AH49" i="6"/>
  <c r="AJ38" i="6"/>
  <c r="AJ62" i="6"/>
  <c r="AH86" i="6"/>
  <c r="AH52" i="6"/>
  <c r="M91" i="6"/>
  <c r="AK91" i="6" s="1"/>
  <c r="AJ91" i="6" s="1"/>
  <c r="BU90" i="2"/>
  <c r="L91" i="6" s="1"/>
  <c r="BW90" i="2"/>
  <c r="AH59" i="6"/>
  <c r="AG91" i="1"/>
  <c r="AF89" i="1"/>
  <c r="AK89" i="1"/>
  <c r="BX88" i="1"/>
  <c r="S88" i="1"/>
  <c r="C12" i="17"/>
  <c r="G46" i="6"/>
  <c r="AK46" i="6" s="1"/>
  <c r="AJ46" i="6" s="1"/>
  <c r="CA44" i="1"/>
  <c r="CA89" i="1" s="1"/>
  <c r="BW44" i="1"/>
  <c r="F46" i="6" s="1"/>
  <c r="H46" i="6" s="1"/>
  <c r="E18" i="26"/>
  <c r="E13" i="20"/>
  <c r="E15" i="20" s="1"/>
  <c r="BT89" i="3"/>
  <c r="S89" i="3"/>
  <c r="K91" i="3"/>
  <c r="Q96" i="10"/>
  <c r="H14" i="27"/>
  <c r="H16" i="27" s="1"/>
  <c r="AK86" i="5"/>
  <c r="U19" i="16"/>
  <c r="V9" i="16"/>
  <c r="BZ26" i="11"/>
  <c r="K25" i="16" s="1"/>
  <c r="AD95" i="10"/>
  <c r="AD96" i="10"/>
  <c r="G16" i="26"/>
  <c r="AH88" i="6"/>
  <c r="AI67" i="6"/>
  <c r="AH67" i="6" s="1"/>
  <c r="E15" i="27"/>
  <c r="I13" i="26"/>
  <c r="AK75" i="6"/>
  <c r="AJ75" i="6" s="1"/>
  <c r="CB52" i="11"/>
  <c r="M51" i="16" s="1"/>
  <c r="BZ39" i="11"/>
  <c r="K38" i="16" s="1"/>
  <c r="BZ36" i="11"/>
  <c r="K35" i="16" s="1"/>
  <c r="R102" i="2"/>
  <c r="AJ102" i="1"/>
  <c r="L45" i="6"/>
  <c r="S90" i="6" l="1"/>
  <c r="E14" i="17" s="1"/>
  <c r="E16" i="17" s="1"/>
  <c r="BS89" i="3"/>
  <c r="R90" i="6" s="1"/>
  <c r="BU89" i="3"/>
  <c r="F70" i="16"/>
  <c r="S70" i="16" s="1"/>
  <c r="DM70" i="10"/>
  <c r="E70" i="16" s="1"/>
  <c r="DQ70" i="10"/>
  <c r="K10" i="17"/>
  <c r="C18" i="17"/>
  <c r="K14" i="21"/>
  <c r="K16" i="21" s="1"/>
  <c r="C16" i="21"/>
  <c r="K89" i="6"/>
  <c r="BS88" i="2"/>
  <c r="J89" i="6" s="1"/>
  <c r="BW88" i="2"/>
  <c r="C14" i="26"/>
  <c r="C14" i="27"/>
  <c r="AJ89" i="1"/>
  <c r="AL89" i="1"/>
  <c r="Q95" i="10"/>
  <c r="N80" i="16"/>
  <c r="U80" i="16" s="1"/>
  <c r="CB80" i="11"/>
  <c r="M80" i="16" s="1"/>
  <c r="K28" i="24"/>
  <c r="BT91" i="4"/>
  <c r="S91" i="4"/>
  <c r="R91" i="4" s="1"/>
  <c r="F91" i="4"/>
  <c r="C15" i="17"/>
  <c r="AI91" i="3"/>
  <c r="AH91" i="3" s="1"/>
  <c r="AD91" i="3"/>
  <c r="AJ86" i="6"/>
  <c r="S89" i="1"/>
  <c r="BX89" i="1"/>
  <c r="AH33" i="6"/>
  <c r="BV93" i="2"/>
  <c r="AN91" i="2"/>
  <c r="BA91" i="2"/>
  <c r="AZ91" i="2" s="1"/>
  <c r="AH73" i="6"/>
  <c r="AH39" i="6"/>
  <c r="AH58" i="6"/>
  <c r="AJ36" i="6"/>
  <c r="U13" i="16"/>
  <c r="AH63" i="6"/>
  <c r="AH29" i="6"/>
  <c r="AH64" i="6"/>
  <c r="AI15" i="6"/>
  <c r="AJ23" i="6"/>
  <c r="R54" i="16"/>
  <c r="E90" i="6"/>
  <c r="BU89" i="1"/>
  <c r="D90" i="6" s="1"/>
  <c r="M74" i="6"/>
  <c r="BU72" i="2"/>
  <c r="L74" i="6" s="1"/>
  <c r="BW72" i="2"/>
  <c r="AH61" i="6"/>
  <c r="AH25" i="6"/>
  <c r="U70" i="16"/>
  <c r="T70" i="16" s="1"/>
  <c r="BR91" i="4"/>
  <c r="P91" i="4"/>
  <c r="AJ78" i="6"/>
  <c r="G74" i="6"/>
  <c r="BW72" i="1"/>
  <c r="F74" i="6" s="1"/>
  <c r="AJ44" i="6"/>
  <c r="H13" i="20"/>
  <c r="H15" i="20" s="1"/>
  <c r="J86" i="5"/>
  <c r="CA86" i="5"/>
  <c r="AJ81" i="6"/>
  <c r="AH48" i="6"/>
  <c r="AJ32" i="6"/>
  <c r="AJ41" i="6"/>
  <c r="AH34" i="6"/>
  <c r="AJ35" i="6"/>
  <c r="AH45" i="6"/>
  <c r="AJ87" i="6"/>
  <c r="CD89" i="1"/>
  <c r="AJ81" i="11"/>
  <c r="AJ94" i="11" s="1"/>
  <c r="CA81" i="11"/>
  <c r="S83" i="10"/>
  <c r="S85" i="10" s="1"/>
  <c r="S69" i="10"/>
  <c r="F15" i="19"/>
  <c r="K13" i="19"/>
  <c r="K15" i="19" s="1"/>
  <c r="E14" i="27"/>
  <c r="E16" i="27" s="1"/>
  <c r="E14" i="26"/>
  <c r="E16" i="26" s="1"/>
  <c r="AH89" i="3"/>
  <c r="D14" i="17"/>
  <c r="D16" i="17" s="1"/>
  <c r="M90" i="6"/>
  <c r="BU89" i="2"/>
  <c r="L90" i="6" s="1"/>
  <c r="BW89" i="2"/>
  <c r="D16" i="24"/>
  <c r="K14" i="24"/>
  <c r="K16" i="24" s="1"/>
  <c r="BT91" i="3"/>
  <c r="S91" i="3"/>
  <c r="R91" i="3" s="1"/>
  <c r="L80" i="16"/>
  <c r="S80" i="16" s="1"/>
  <c r="BZ80" i="11"/>
  <c r="K80" i="16" s="1"/>
  <c r="F44" i="16"/>
  <c r="S44" i="16" s="1"/>
  <c r="R44" i="16" s="1"/>
  <c r="DM44" i="10"/>
  <c r="E44" i="16" s="1"/>
  <c r="DQ44" i="10"/>
  <c r="AB65" i="18"/>
  <c r="AB61" i="18"/>
  <c r="AB57" i="18"/>
  <c r="AB39" i="18"/>
  <c r="AB35" i="18"/>
  <c r="AB76" i="18"/>
  <c r="AB72" i="18"/>
  <c r="AB68" i="18"/>
  <c r="AB78" i="18"/>
  <c r="AB29" i="18"/>
  <c r="AB21" i="18"/>
  <c r="AB74" i="18"/>
  <c r="AB27" i="18"/>
  <c r="AB19" i="18"/>
  <c r="AB50" i="18"/>
  <c r="AB42" i="18"/>
  <c r="AB37" i="18"/>
  <c r="AB25" i="18"/>
  <c r="AB23" i="18"/>
  <c r="AE9" i="18"/>
  <c r="AE77" i="18" s="1"/>
  <c r="AB33" i="18"/>
  <c r="AB54" i="18"/>
  <c r="AB79" i="18"/>
  <c r="AB17" i="18"/>
  <c r="AB31" i="18"/>
  <c r="AB46" i="18"/>
  <c r="AB28" i="18"/>
  <c r="AB44" i="18"/>
  <c r="AB71" i="18"/>
  <c r="AB67" i="18"/>
  <c r="AB70" i="18"/>
  <c r="AB45" i="18"/>
  <c r="AB62" i="18"/>
  <c r="AB24" i="18"/>
  <c r="AB55" i="18"/>
  <c r="AB73" i="18"/>
  <c r="AB32" i="18"/>
  <c r="AB63" i="18"/>
  <c r="AB75" i="18"/>
  <c r="AB30" i="18"/>
  <c r="AB49" i="18"/>
  <c r="AB66" i="18"/>
  <c r="AB60" i="18"/>
  <c r="AB36" i="18"/>
  <c r="AB15" i="18"/>
  <c r="AB20" i="18"/>
  <c r="AB48" i="18"/>
  <c r="AB53" i="18"/>
  <c r="AB40" i="18"/>
  <c r="AB22" i="18"/>
  <c r="AB18" i="18"/>
  <c r="AB58" i="18"/>
  <c r="AB43" i="18"/>
  <c r="AB77" i="18"/>
  <c r="AB26" i="18"/>
  <c r="AB64" i="18"/>
  <c r="AB34" i="18"/>
  <c r="AB56" i="18"/>
  <c r="AB52" i="18"/>
  <c r="AB47" i="18"/>
  <c r="AB38" i="18"/>
  <c r="AB69" i="18"/>
  <c r="AB59" i="18"/>
  <c r="AB41" i="18"/>
  <c r="AB16" i="18"/>
  <c r="AB51" i="18"/>
  <c r="AL81" i="11"/>
  <c r="AL94" i="11" s="1"/>
  <c r="CC81" i="11"/>
  <c r="K28" i="22"/>
  <c r="AJ91" i="2"/>
  <c r="BV91" i="2"/>
  <c r="AF89" i="4"/>
  <c r="AF91" i="4" s="1"/>
  <c r="AF72" i="4"/>
  <c r="S74" i="6"/>
  <c r="BS72" i="3"/>
  <c r="R74" i="6" s="1"/>
  <c r="BU72" i="3"/>
  <c r="W90" i="6"/>
  <c r="BQ89" i="4"/>
  <c r="V90" i="6" s="1"/>
  <c r="R50" i="16"/>
  <c r="R64" i="16"/>
  <c r="T91" i="1"/>
  <c r="O91" i="1"/>
  <c r="AJ55" i="6"/>
  <c r="R77" i="16"/>
  <c r="S98" i="5"/>
  <c r="AE92" i="6"/>
  <c r="BZ88" i="5"/>
  <c r="AD92" i="6" s="1"/>
  <c r="AH56" i="6"/>
  <c r="AH23" i="6"/>
  <c r="AJ48" i="6"/>
  <c r="AJ29" i="6"/>
  <c r="AH47" i="6"/>
  <c r="M89" i="6"/>
  <c r="BU88" i="2"/>
  <c r="L89" i="6" s="1"/>
  <c r="AJ69" i="6"/>
  <c r="R72" i="16"/>
  <c r="AH35" i="6"/>
  <c r="AJ31" i="6"/>
  <c r="AH60" i="6"/>
  <c r="R43" i="16"/>
  <c r="I12" i="17"/>
  <c r="K12" i="17" s="1"/>
  <c r="U44" i="16"/>
  <c r="T44" i="16" s="1"/>
  <c r="R46" i="16"/>
  <c r="AJ40" i="6"/>
  <c r="AH27" i="6"/>
  <c r="R71" i="16"/>
  <c r="AH54" i="6"/>
  <c r="AJ68" i="6"/>
  <c r="AH62" i="6"/>
  <c r="AJ33" i="6"/>
  <c r="AH84" i="6"/>
  <c r="AH24" i="6"/>
  <c r="AJ66" i="6"/>
  <c r="AK91" i="1"/>
  <c r="AJ91" i="1" s="1"/>
  <c r="AF91" i="1"/>
  <c r="D11" i="17"/>
  <c r="D15" i="17" s="1"/>
  <c r="L21" i="6"/>
  <c r="Y90" i="6"/>
  <c r="F14" i="17" s="1"/>
  <c r="F16" i="17" s="1"/>
  <c r="BU89" i="4"/>
  <c r="BS89" i="4"/>
  <c r="X90" i="6" s="1"/>
  <c r="R33" i="16"/>
  <c r="Q97" i="5"/>
  <c r="Q98" i="5"/>
  <c r="D18" i="17"/>
  <c r="T52" i="16"/>
  <c r="R75" i="16"/>
  <c r="AJ88" i="6"/>
  <c r="AH57" i="6"/>
  <c r="T67" i="16"/>
  <c r="T23" i="16"/>
  <c r="AH43" i="6"/>
  <c r="R74" i="16"/>
  <c r="P43" i="3"/>
  <c r="P98" i="3"/>
  <c r="P102" i="3" s="1"/>
  <c r="AJ80" i="6"/>
  <c r="AJ72" i="6"/>
  <c r="AJ53" i="6"/>
  <c r="W89" i="6"/>
  <c r="AI89" i="6" s="1"/>
  <c r="AH89" i="6" s="1"/>
  <c r="BQ88" i="4"/>
  <c r="V89" i="6" s="1"/>
  <c r="K13" i="20"/>
  <c r="K15" i="20" s="1"/>
  <c r="AJ26" i="6"/>
  <c r="J70" i="5"/>
  <c r="CA70" i="5"/>
  <c r="T86" i="5"/>
  <c r="S86" i="5" s="1"/>
  <c r="AH87" i="6"/>
  <c r="AJ37" i="6"/>
  <c r="G89" i="6"/>
  <c r="BW88" i="1"/>
  <c r="F89" i="6" s="1"/>
  <c r="AI75" i="6"/>
  <c r="AH75" i="6" s="1"/>
  <c r="AK21" i="6"/>
  <c r="AJ21" i="6" s="1"/>
  <c r="BV91" i="1"/>
  <c r="Q91" i="1"/>
  <c r="I18" i="17"/>
  <c r="I16" i="17"/>
  <c r="R98" i="3"/>
  <c r="R102" i="3" s="1"/>
  <c r="R43" i="3"/>
  <c r="BZ42" i="5"/>
  <c r="AD45" i="6" s="1"/>
  <c r="CB42" i="5"/>
  <c r="AE45" i="6"/>
  <c r="AK45" i="6" s="1"/>
  <c r="AJ45" i="6" s="1"/>
  <c r="AH68" i="6"/>
  <c r="AJ63" i="6"/>
  <c r="AJ50" i="6"/>
  <c r="AJ83" i="6"/>
  <c r="AJ51" i="6"/>
  <c r="AH70" i="6"/>
  <c r="AJ47" i="6"/>
  <c r="AH41" i="6"/>
  <c r="AH21" i="6"/>
  <c r="AJ60" i="6"/>
  <c r="AH44" i="6"/>
  <c r="AJ27" i="6"/>
  <c r="AJ25" i="6"/>
  <c r="BX91" i="1" l="1"/>
  <c r="S91" i="1"/>
  <c r="S92" i="6"/>
  <c r="BS91" i="3"/>
  <c r="R92" i="6" s="1"/>
  <c r="BU91" i="3"/>
  <c r="V13" i="16"/>
  <c r="T79" i="16"/>
  <c r="R79" i="16"/>
  <c r="R40" i="16"/>
  <c r="T29" i="16"/>
  <c r="R67" i="16"/>
  <c r="T73" i="16"/>
  <c r="T37" i="16"/>
  <c r="T71" i="16"/>
  <c r="T48" i="16"/>
  <c r="T33" i="16"/>
  <c r="T49" i="16"/>
  <c r="T82" i="16"/>
  <c r="T83" i="16"/>
  <c r="T53" i="16"/>
  <c r="T21" i="16"/>
  <c r="T25" i="16"/>
  <c r="R61" i="16"/>
  <c r="T42" i="16"/>
  <c r="R26" i="16"/>
  <c r="R60" i="16"/>
  <c r="R27" i="16"/>
  <c r="T66" i="16"/>
  <c r="T26" i="16"/>
  <c r="T22" i="16"/>
  <c r="R47" i="16"/>
  <c r="T74" i="16"/>
  <c r="T47" i="16"/>
  <c r="T77" i="16"/>
  <c r="T50" i="16"/>
  <c r="T57" i="16"/>
  <c r="R69" i="16"/>
  <c r="T61" i="16"/>
  <c r="T62" i="16"/>
  <c r="T36" i="16"/>
  <c r="T32" i="16"/>
  <c r="R65" i="16"/>
  <c r="R68" i="16"/>
  <c r="R31" i="16"/>
  <c r="R23" i="16"/>
  <c r="R25" i="16"/>
  <c r="R82" i="16"/>
  <c r="R38" i="16"/>
  <c r="T41" i="16"/>
  <c r="R21" i="16"/>
  <c r="R34" i="16"/>
  <c r="R30" i="16"/>
  <c r="R24" i="16"/>
  <c r="R66" i="16"/>
  <c r="R39" i="16"/>
  <c r="R55" i="16"/>
  <c r="R22" i="16"/>
  <c r="T78" i="16"/>
  <c r="R37" i="16"/>
  <c r="R62" i="16"/>
  <c r="T69" i="16"/>
  <c r="T63" i="16"/>
  <c r="T56" i="16"/>
  <c r="T34" i="16"/>
  <c r="R41" i="16"/>
  <c r="R49" i="16"/>
  <c r="T46" i="16"/>
  <c r="T43" i="16"/>
  <c r="R52" i="16"/>
  <c r="T65" i="16"/>
  <c r="T35" i="16"/>
  <c r="R32" i="16"/>
  <c r="T24" i="16"/>
  <c r="R63" i="16"/>
  <c r="T54" i="16"/>
  <c r="R36" i="16"/>
  <c r="T51" i="16"/>
  <c r="T59" i="16"/>
  <c r="T38" i="16"/>
  <c r="T20" i="16"/>
  <c r="R48" i="16"/>
  <c r="R83" i="16"/>
  <c r="R51" i="16"/>
  <c r="T28" i="16"/>
  <c r="T45" i="16"/>
  <c r="T40" i="16"/>
  <c r="R19" i="16"/>
  <c r="R35" i="16"/>
  <c r="T72" i="16"/>
  <c r="T55" i="16"/>
  <c r="T27" i="16"/>
  <c r="R53" i="16"/>
  <c r="T64" i="16"/>
  <c r="T60" i="16"/>
  <c r="R20" i="16"/>
  <c r="R59" i="16"/>
  <c r="R78" i="16"/>
  <c r="T75" i="16"/>
  <c r="T30" i="16"/>
  <c r="T68" i="16"/>
  <c r="R28" i="16"/>
  <c r="T31" i="16"/>
  <c r="T76" i="16"/>
  <c r="R73" i="16"/>
  <c r="T58" i="16"/>
  <c r="C16" i="27"/>
  <c r="K14" i="27"/>
  <c r="K16" i="27" s="1"/>
  <c r="R70" i="16"/>
  <c r="N81" i="16"/>
  <c r="U81" i="16" s="1"/>
  <c r="T81" i="16" s="1"/>
  <c r="CB81" i="11"/>
  <c r="M81" i="16" s="1"/>
  <c r="R80" i="16"/>
  <c r="T19" i="16"/>
  <c r="T39" i="16"/>
  <c r="R56" i="16"/>
  <c r="R42" i="16"/>
  <c r="T80" i="16"/>
  <c r="R76" i="16"/>
  <c r="I14" i="26"/>
  <c r="I16" i="26" s="1"/>
  <c r="C16" i="26"/>
  <c r="R89" i="3"/>
  <c r="R72" i="3"/>
  <c r="P89" i="3"/>
  <c r="P72" i="3"/>
  <c r="E92" i="6"/>
  <c r="BU91" i="1"/>
  <c r="D92" i="6" s="1"/>
  <c r="AK89" i="6"/>
  <c r="AJ89" i="6" s="1"/>
  <c r="AE74" i="6"/>
  <c r="BZ70" i="5"/>
  <c r="AD74" i="6" s="1"/>
  <c r="CB70" i="5"/>
  <c r="M92" i="6"/>
  <c r="BW91" i="2"/>
  <c r="BU91" i="2"/>
  <c r="L92" i="6" s="1"/>
  <c r="L81" i="16"/>
  <c r="S81" i="16" s="1"/>
  <c r="R81" i="16" s="1"/>
  <c r="BZ81" i="11"/>
  <c r="K81" i="16" s="1"/>
  <c r="AE90" i="6"/>
  <c r="H14" i="17" s="1"/>
  <c r="H16" i="17" s="1"/>
  <c r="BZ86" i="5"/>
  <c r="AD90" i="6" s="1"/>
  <c r="CB86" i="5"/>
  <c r="R57" i="16"/>
  <c r="Y92" i="6"/>
  <c r="BU91" i="4"/>
  <c r="BS91" i="4"/>
  <c r="X92" i="6" s="1"/>
  <c r="R58" i="16"/>
  <c r="R45" i="16"/>
  <c r="AK74" i="6"/>
  <c r="AJ74" i="6" s="1"/>
  <c r="W92" i="6"/>
  <c r="BQ91" i="4"/>
  <c r="V92" i="6" s="1"/>
  <c r="AI90" i="6"/>
  <c r="AH90" i="6" s="1"/>
  <c r="R29" i="16"/>
  <c r="C14" i="17"/>
  <c r="G90" i="6"/>
  <c r="AK90" i="6" s="1"/>
  <c r="AJ90" i="6" s="1"/>
  <c r="BY89" i="1"/>
  <c r="BW89" i="1"/>
  <c r="F90" i="6" s="1"/>
  <c r="K11" i="17"/>
  <c r="K15" i="17" s="1"/>
  <c r="AI92" i="6" l="1"/>
  <c r="AH92" i="6" s="1"/>
  <c r="K14" i="17"/>
  <c r="K16" i="17" s="1"/>
  <c r="C16" i="17"/>
  <c r="G92" i="6"/>
  <c r="AK92" i="6" s="1"/>
  <c r="AJ92" i="6" s="1"/>
  <c r="BW91" i="1"/>
  <c r="F92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U91" authorId="0" shapeId="0" xr:uid="{00000000-0006-0000-0000-000001000000}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The Net Profit is now 4.98%, instead of 7.98% because Food cost has been incresaed to 40% from 37%</t>
        </r>
      </text>
    </comment>
    <comment ref="BL91" authorId="0" shapeId="0" xr:uid="{00000000-0006-0000-0000-000002000000}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The Net Profit is now 4.98%, instead of 7.98% because Food cost has been incresaed to 40% from 37%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H91" authorId="0" shapeId="0" xr:uid="{00000000-0006-0000-0300-000001000000}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this reduced to 2.98% because food cost increased from 38% to 40% this month
</t>
        </r>
      </text>
    </comment>
  </commentList>
</comments>
</file>

<file path=xl/sharedStrings.xml><?xml version="1.0" encoding="utf-8"?>
<sst xmlns="http://schemas.openxmlformats.org/spreadsheetml/2006/main" count="5046" uniqueCount="298">
  <si>
    <t>SEVEN EAGLES</t>
  </si>
  <si>
    <t>MANAGEMENT REPORT FOR THE YEAR 2022</t>
  </si>
  <si>
    <t>FOR THE STORES</t>
  </si>
  <si>
    <t>Financial Schedule:-</t>
  </si>
  <si>
    <t>jan</t>
  </si>
  <si>
    <t>feb</t>
  </si>
  <si>
    <t>mar</t>
  </si>
  <si>
    <t>1ST QUARTER</t>
  </si>
  <si>
    <t>apr</t>
  </si>
  <si>
    <t>may</t>
  </si>
  <si>
    <t>June</t>
  </si>
  <si>
    <t>2ND QUARTER</t>
  </si>
  <si>
    <t>Jul</t>
  </si>
  <si>
    <t>Aug</t>
  </si>
  <si>
    <t>Sep</t>
  </si>
  <si>
    <t>3RD QUARTER</t>
  </si>
  <si>
    <t>Oct</t>
  </si>
  <si>
    <t>Nov</t>
  </si>
  <si>
    <t>Dec</t>
  </si>
  <si>
    <t>4TH QUARTER</t>
  </si>
  <si>
    <t>YEAR TO DATE</t>
  </si>
  <si>
    <t>BUDGET</t>
  </si>
  <si>
    <t>ACTUAL</t>
  </si>
  <si>
    <t>%AGE</t>
  </si>
  <si>
    <t>AMOUNT</t>
  </si>
  <si>
    <t>Gross Turnover</t>
  </si>
  <si>
    <t>Less - VAT 7.5%</t>
  </si>
  <si>
    <t>Less - Lagos State Consumption Tax 5%</t>
  </si>
  <si>
    <t>Less- Service charge 5%</t>
  </si>
  <si>
    <t>Net Turnover</t>
  </si>
  <si>
    <t>Net Sales</t>
  </si>
  <si>
    <t xml:space="preserve"> Budget for the month</t>
  </si>
  <si>
    <t xml:space="preserve">Store Actual </t>
  </si>
  <si>
    <t>Budget for the month</t>
  </si>
  <si>
    <t>Store Actual</t>
  </si>
  <si>
    <t>%</t>
  </si>
  <si>
    <t>Amount</t>
  </si>
  <si>
    <t>Headings</t>
  </si>
  <si>
    <t xml:space="preserve">- Foodcost </t>
  </si>
  <si>
    <t>Food costs</t>
  </si>
  <si>
    <t>-Beverages</t>
  </si>
  <si>
    <t>-Bread &amp; Roll</t>
  </si>
  <si>
    <t>-Butter and Cheese</t>
  </si>
  <si>
    <t>-Chicken</t>
  </si>
  <si>
    <t>-Chips</t>
  </si>
  <si>
    <t>-Dairy</t>
  </si>
  <si>
    <t>-Desserts</t>
  </si>
  <si>
    <t>-Fish</t>
  </si>
  <si>
    <t>-Fruit &amp; Veg</t>
  </si>
  <si>
    <t>-Groceries</t>
  </si>
  <si>
    <t>-Liq - Spirits</t>
  </si>
  <si>
    <t>-Meat</t>
  </si>
  <si>
    <t>-Ice Cream</t>
  </si>
  <si>
    <t>Mushroom</t>
  </si>
  <si>
    <t>-Oil</t>
  </si>
  <si>
    <t xml:space="preserve">- Liq - Wine </t>
  </si>
  <si>
    <t>- Liq - Beer &amp; Ceder</t>
  </si>
  <si>
    <t>-Ribs</t>
  </si>
  <si>
    <t>-Premade Sauces</t>
  </si>
  <si>
    <t>`-Spur sauce</t>
  </si>
  <si>
    <t>-Spur source</t>
  </si>
  <si>
    <t>-Hot Beverages</t>
  </si>
  <si>
    <t>Garnish</t>
  </si>
  <si>
    <t>-Garnish</t>
  </si>
  <si>
    <t>Transport to market</t>
  </si>
  <si>
    <t>-Transport to market</t>
  </si>
  <si>
    <t>Gross Profit</t>
  </si>
  <si>
    <t>Variable Overhead Expenses:-</t>
  </si>
  <si>
    <t>- Advertising General</t>
  </si>
  <si>
    <t xml:space="preserve">- Bank Charges (Inc - Credit Cards) </t>
  </si>
  <si>
    <t xml:space="preserve">- Cleaning &amp; Pest Control </t>
  </si>
  <si>
    <t xml:space="preserve">- Franchise Fees </t>
  </si>
  <si>
    <t>-Packaging</t>
  </si>
  <si>
    <t xml:space="preserve">- Gas </t>
  </si>
  <si>
    <t>- Medical Expenses</t>
  </si>
  <si>
    <t>- Transport</t>
  </si>
  <si>
    <t xml:space="preserve">- Printing, Stat &amp; Gen. Office Expenses </t>
  </si>
  <si>
    <t>Fuel and Servicing of Dispatch bike</t>
  </si>
  <si>
    <t>-Fuel and Servicing of car</t>
  </si>
  <si>
    <t xml:space="preserve">- Repairs &amp; Maintenance </t>
  </si>
  <si>
    <t>-Managers house expenses</t>
  </si>
  <si>
    <t>-Management Fees</t>
  </si>
  <si>
    <t>-Owners Expenses</t>
  </si>
  <si>
    <t>- Staff Meals</t>
  </si>
  <si>
    <t>-Computer Expenses</t>
  </si>
  <si>
    <t>Casual Staff</t>
  </si>
  <si>
    <t>-Casual Staff</t>
  </si>
  <si>
    <t>- Replacement Cutlery &amp; Crockery</t>
  </si>
  <si>
    <t>- Staff Uniforms/protective clothing</t>
  </si>
  <si>
    <t>- Telephone, Fax and Data</t>
  </si>
  <si>
    <t>"-Garand Opening</t>
  </si>
  <si>
    <t xml:space="preserve"> -Incentives</t>
  </si>
  <si>
    <t xml:space="preserve"> -Kids Activities</t>
  </si>
  <si>
    <t xml:space="preserve">- Electricity &amp; Water </t>
  </si>
  <si>
    <t>Rent and Service Charge</t>
  </si>
  <si>
    <t>-PR</t>
  </si>
  <si>
    <t>Training</t>
  </si>
  <si>
    <t>-Operating contribution</t>
  </si>
  <si>
    <t>Fixed Overhead Expenses:-</t>
  </si>
  <si>
    <t>-Professional Fees</t>
  </si>
  <si>
    <t>- Insurance</t>
  </si>
  <si>
    <t>-Licence Fee</t>
  </si>
  <si>
    <t>- Legal, Licenses &amp; Subscriptions</t>
  </si>
  <si>
    <t>- Security</t>
  </si>
  <si>
    <t>- Salary Managers</t>
  </si>
  <si>
    <t>- Salary B.O.H.</t>
  </si>
  <si>
    <t>- Salary F.O.H.</t>
  </si>
  <si>
    <t>Pension Contribution</t>
  </si>
  <si>
    <t>Govt / Statutory Payment</t>
  </si>
  <si>
    <t>-Flight and Visas</t>
  </si>
  <si>
    <t>- Basic Rent</t>
  </si>
  <si>
    <t>- Service Charge</t>
  </si>
  <si>
    <t>Rent, Service Charge &amp; Power</t>
  </si>
  <si>
    <t>Total Expenses</t>
  </si>
  <si>
    <t>Operating Net Profit (Loss)</t>
  </si>
  <si>
    <t>Return on Investment</t>
  </si>
  <si>
    <t>Net Profit/Loss</t>
  </si>
  <si>
    <t>Check</t>
  </si>
  <si>
    <t>Net  Turnover</t>
  </si>
  <si>
    <t>Food  Cost</t>
  </si>
  <si>
    <t>Variable Costs</t>
  </si>
  <si>
    <t>Fixed Costs</t>
  </si>
  <si>
    <t>Net Operating Profit</t>
  </si>
  <si>
    <t>JAN</t>
  </si>
  <si>
    <t>FEB</t>
  </si>
  <si>
    <t>MAR</t>
  </si>
  <si>
    <t>APR</t>
  </si>
  <si>
    <t>MAY</t>
  </si>
  <si>
    <t>JUN</t>
  </si>
  <si>
    <t>JULY</t>
  </si>
  <si>
    <t>AUGUST</t>
  </si>
  <si>
    <t>SEPTEMBER</t>
  </si>
  <si>
    <t>OCTOBER</t>
  </si>
  <si>
    <t>NOVEMBER</t>
  </si>
  <si>
    <t>DECEMBER</t>
  </si>
  <si>
    <t>Year to Date</t>
  </si>
  <si>
    <t>Difference</t>
  </si>
  <si>
    <t>Food Cost</t>
  </si>
  <si>
    <t>Variable Cost</t>
  </si>
  <si>
    <t>Fixed Cost</t>
  </si>
  <si>
    <t>DSTV &amp; Internet Subscription</t>
  </si>
  <si>
    <t xml:space="preserve"> Basic Rent &amp; Utility</t>
  </si>
  <si>
    <t>Directors Fees</t>
  </si>
  <si>
    <t>Apr</t>
  </si>
  <si>
    <t>May</t>
  </si>
  <si>
    <t>Jun</t>
  </si>
  <si>
    <t>4th QUARTER</t>
  </si>
  <si>
    <t>Budget</t>
  </si>
  <si>
    <t>Actual</t>
  </si>
  <si>
    <t xml:space="preserve"> </t>
  </si>
  <si>
    <t>Less - VAT 5%</t>
  </si>
  <si>
    <t>"-Grand Opening</t>
  </si>
  <si>
    <t>DSTV &amp; Internet</t>
  </si>
  <si>
    <t>Govt / Statutory Charges</t>
  </si>
  <si>
    <t xml:space="preserve">  Basic Rent and Utility</t>
  </si>
  <si>
    <t>Returns on Investment</t>
  </si>
  <si>
    <t>jun</t>
  </si>
  <si>
    <t>-Electricity</t>
  </si>
  <si>
    <t>-Rental &amp; Service Charge</t>
  </si>
  <si>
    <t>ADMIRAL SPUR</t>
  </si>
  <si>
    <t>JUL</t>
  </si>
  <si>
    <t>AUG</t>
  </si>
  <si>
    <t>SEP</t>
  </si>
  <si>
    <t>OCT</t>
  </si>
  <si>
    <t>NOV</t>
  </si>
  <si>
    <t>DEC</t>
  </si>
  <si>
    <t>DIFFERENCE</t>
  </si>
  <si>
    <t>- Accounting &amp; Audit Fees</t>
  </si>
  <si>
    <t>SPUR NIGERIA</t>
  </si>
  <si>
    <t>SUMMARY OF MANAGEMENT REPORTS FOR THE YEAR 2021</t>
  </si>
  <si>
    <t>GOLDEN EAGLES</t>
  </si>
  <si>
    <t>AMAZON</t>
  </si>
  <si>
    <t>SOARING EAGLES</t>
  </si>
  <si>
    <t>Warehouse Rental</t>
  </si>
  <si>
    <t>CONSOLIDATED REPORT FOR THE FIRST QUARTER</t>
  </si>
  <si>
    <t>ALL SPUR SHOPS</t>
  </si>
  <si>
    <t>1st Quarter</t>
  </si>
  <si>
    <t>%age</t>
  </si>
  <si>
    <t>-Rental &amp; Utility</t>
  </si>
  <si>
    <t>Rental &amp; Utility</t>
  </si>
  <si>
    <t>PR</t>
  </si>
  <si>
    <t>-Wharehouse rental</t>
  </si>
  <si>
    <t>TOTAL</t>
  </si>
  <si>
    <t>% of Achievement</t>
  </si>
  <si>
    <t>seven eagles</t>
  </si>
  <si>
    <t>PANAROTTIS</t>
  </si>
  <si>
    <t>jul</t>
  </si>
  <si>
    <t>aug</t>
  </si>
  <si>
    <t>Meat</t>
  </si>
  <si>
    <t>P/ Meat</t>
  </si>
  <si>
    <t>Fruit &amp; Veg</t>
  </si>
  <si>
    <t>Mushrooms</t>
  </si>
  <si>
    <t>Chicken</t>
  </si>
  <si>
    <t>Pasta</t>
  </si>
  <si>
    <t>Dairy</t>
  </si>
  <si>
    <t>Cheese</t>
  </si>
  <si>
    <t>Groceries</t>
  </si>
  <si>
    <t>Hot Beverages</t>
  </si>
  <si>
    <t>Desserts</t>
  </si>
  <si>
    <t>Cold Beverages</t>
  </si>
  <si>
    <t>Wine</t>
  </si>
  <si>
    <t>Sauces &amp; Spices</t>
  </si>
  <si>
    <t>Packaging</t>
  </si>
  <si>
    <t>Oil</t>
  </si>
  <si>
    <t>Flour</t>
  </si>
  <si>
    <t>Beers &amp; Ciders</t>
  </si>
  <si>
    <t>Spirits &amp; Liqueurs</t>
  </si>
  <si>
    <t>Bread</t>
  </si>
  <si>
    <t>Cleaning &amp; Pest Cntr</t>
  </si>
  <si>
    <t>Smalls</t>
  </si>
  <si>
    <t>Transport - All</t>
  </si>
  <si>
    <t>Entertainment</t>
  </si>
  <si>
    <t>Franchise Fees</t>
  </si>
  <si>
    <t>Printing &amp;Stationery</t>
  </si>
  <si>
    <t>Uniforms</t>
  </si>
  <si>
    <t>Repairs &amp; Maint.</t>
  </si>
  <si>
    <t>Staff Meal</t>
  </si>
  <si>
    <t>Medical Costs</t>
  </si>
  <si>
    <t>Telephone</t>
  </si>
  <si>
    <t>Management Fees</t>
  </si>
  <si>
    <t>Electricity</t>
  </si>
  <si>
    <t>Electricity &amp; Water</t>
  </si>
  <si>
    <t>Gas</t>
  </si>
  <si>
    <t>Professional Fees</t>
  </si>
  <si>
    <t>Internet &amp; DSTV</t>
  </si>
  <si>
    <t>-Licence Fees</t>
  </si>
  <si>
    <t>ADMIRAL PANAROTTIS</t>
  </si>
  <si>
    <t>APRIL</t>
  </si>
  <si>
    <t>JUNE</t>
  </si>
  <si>
    <t>2nd Quarter</t>
  </si>
  <si>
    <t>3rd Quarter</t>
  </si>
  <si>
    <t>4th Quarter</t>
  </si>
  <si>
    <t>PANAROTTIS AJAH</t>
  </si>
  <si>
    <t>QUARTER 3 REPORT</t>
  </si>
  <si>
    <t>REVIEW OF THE MANAGEMENT REPORT FOR QUARTER 3</t>
  </si>
  <si>
    <t>FOR THE BOARD OF DIRECTORS</t>
  </si>
  <si>
    <t>ADMIRAL PANA</t>
  </si>
  <si>
    <t>GROSS TURNOVER</t>
  </si>
  <si>
    <t>NET TURNOVER</t>
  </si>
  <si>
    <t>GROSS PROFIT</t>
  </si>
  <si>
    <t>NET OPERATING PROFIT</t>
  </si>
  <si>
    <t>Gross Profit (%)</t>
  </si>
  <si>
    <t>Net Operating Profit (%)</t>
  </si>
  <si>
    <t>%age achievement</t>
  </si>
  <si>
    <t>REVIEW OF THE PERFORMANCE OF THE STORES FOR THE YEAR 2022.</t>
  </si>
  <si>
    <t>Summary of performancefrom January till Date</t>
  </si>
  <si>
    <t>Seven Eagles</t>
  </si>
  <si>
    <t>Golden Eagles</t>
  </si>
  <si>
    <t>Amazon</t>
  </si>
  <si>
    <t>Soaring Eagles</t>
  </si>
  <si>
    <t>Panarottis</t>
  </si>
  <si>
    <t>ADS</t>
  </si>
  <si>
    <t>ADP</t>
  </si>
  <si>
    <t>Target</t>
  </si>
  <si>
    <t>Turnover</t>
  </si>
  <si>
    <t>% achievement</t>
  </si>
  <si>
    <t>Food Cost (%)</t>
  </si>
  <si>
    <t>N. O. P. (%)</t>
  </si>
  <si>
    <t>Top 5 Selling Items:</t>
  </si>
  <si>
    <t>Rent n Service Chg</t>
  </si>
  <si>
    <t>MANAGEMENT REPORT FOR ADMIRAL SPUR FOR THE YEAR 2021</t>
  </si>
  <si>
    <t>june</t>
  </si>
  <si>
    <t>july</t>
  </si>
  <si>
    <t>august</t>
  </si>
  <si>
    <t>september</t>
  </si>
  <si>
    <t>october</t>
  </si>
  <si>
    <t>november</t>
  </si>
  <si>
    <t>REVIEW OF THE PERFORMANCE OF THE STORES</t>
  </si>
  <si>
    <t>FOR THE MONTH OF FEBRUARY 2022</t>
  </si>
  <si>
    <t>FOR THE MONTH OF MARCH 2022</t>
  </si>
  <si>
    <t>FOR THE BOARD</t>
  </si>
  <si>
    <t>FOR THE MONTH OF MAY 2022</t>
  </si>
  <si>
    <t>FOR THE MONTH OF JUNE 2022</t>
  </si>
  <si>
    <t>FOR THE MONTH OF JULY 2022</t>
  </si>
  <si>
    <t>FOR THE MONTH OF AUGUST 2022</t>
  </si>
  <si>
    <t>FOR THE SECOND QUARTER IN THE YEAR 2022</t>
  </si>
  <si>
    <t xml:space="preserve"> Freezy Nigeria - Financial Schedule (P&amp;L)</t>
  </si>
  <si>
    <t>Freezy NIGERIA</t>
  </si>
  <si>
    <t>Store 1</t>
  </si>
  <si>
    <t>Store 2</t>
  </si>
  <si>
    <t>Store 3</t>
  </si>
  <si>
    <t>Store 4</t>
  </si>
  <si>
    <t>Store 5</t>
  </si>
  <si>
    <t>TOTAL FOR FREEZY 2021</t>
  </si>
  <si>
    <t>-Freezy source</t>
  </si>
  <si>
    <t>Store 7</t>
  </si>
  <si>
    <t>FREEZY NIGERIA</t>
  </si>
  <si>
    <t>FREEZY Nigeria - Financial Schedule (P&amp;L)</t>
  </si>
  <si>
    <t>`-FREEZY sauce</t>
  </si>
  <si>
    <t>Store 2 Freezy IKEJA NIGERIA</t>
  </si>
  <si>
    <t>Store 3 Freezy LTD VICTORIA ISLAND  NIGERIA</t>
  </si>
  <si>
    <t>`-Freezy sauce</t>
  </si>
  <si>
    <t>Store 4 Freezy LEKKI  NIGERIA</t>
  </si>
  <si>
    <t>Store 5 Freezy</t>
  </si>
  <si>
    <t>Store 6 LEKKI  NIGERIA</t>
  </si>
  <si>
    <t>Store 6</t>
  </si>
  <si>
    <t>Store 6 AJAH</t>
  </si>
  <si>
    <t>TOTAL FOR Store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</si>
</sst>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[$N-468]\ #,##0.00"/>
    <numFmt numFmtId="165" formatCode="_(&quot;N&quot;* #,##0.00_);_(&quot;N&quot;* \(#,##0.00\);_(&quot;N&quot;* &quot;-&quot;??_);_(@_)"/>
    <numFmt numFmtId="166" formatCode="_-* #,##0.00_-;\-* #,##0.00_-;_-* &quot;-&quot;??_-;_-@_-"/>
    <numFmt numFmtId="167" formatCode="_-* #,##0.0000_-;\-* #,##0.0000_-;_-* &quot;-&quot;??_-;_-@_-"/>
    <numFmt numFmtId="168" formatCode="m/d/yyyy"/>
    <numFmt numFmtId="169" formatCode="[$N-468]\ #,##0.000"/>
    <numFmt numFmtId="170" formatCode="#,##0.00_);\!\(#,##0.00\!\)"/>
  </numFmts>
  <fonts count="35">
    <font>
      <sz val="11"/>
      <name val="Calibri"/>
    </font>
    <font>
      <b/>
      <sz val="11"/>
      <color rgb="FF000000"/>
      <name val="Calibri"/>
      <charset val="134"/>
    </font>
    <font>
      <b/>
      <sz val="22"/>
      <color rgb="FF000000"/>
      <name val="Calibri"/>
      <charset val="134"/>
    </font>
    <font>
      <b/>
      <u val="doubleAccounting"/>
      <sz val="36"/>
      <color rgb="FF000000"/>
      <name val="Calibri"/>
      <charset val="134"/>
    </font>
    <font>
      <b/>
      <sz val="18"/>
      <color rgb="FF000000"/>
      <name val="Calibri"/>
      <charset val="134"/>
    </font>
    <font>
      <b/>
      <sz val="32"/>
      <color rgb="FF000000"/>
      <name val="Calibri"/>
      <charset val="134"/>
    </font>
    <font>
      <b/>
      <sz val="14"/>
      <color rgb="FF000000"/>
      <name val="Calibri"/>
      <charset val="134"/>
    </font>
    <font>
      <b/>
      <sz val="26"/>
      <color rgb="FF000000"/>
      <name val="Calibri"/>
      <charset val="134"/>
    </font>
    <font>
      <b/>
      <sz val="72"/>
      <color rgb="FF000000"/>
      <name val="Calibri"/>
      <charset val="134"/>
    </font>
    <font>
      <b/>
      <sz val="36"/>
      <color rgb="FF000000"/>
      <name val="Calibri"/>
      <charset val="134"/>
    </font>
    <font>
      <b/>
      <sz val="24"/>
      <color rgb="FF000000"/>
      <name val="Calibri"/>
      <charset val="134"/>
    </font>
    <font>
      <b/>
      <sz val="12"/>
      <color rgb="FF000000"/>
      <name val="Calibri"/>
      <charset val="134"/>
    </font>
    <font>
      <b/>
      <sz val="20"/>
      <color rgb="FF000000"/>
      <name val="Calibri"/>
      <charset val="134"/>
    </font>
    <font>
      <b/>
      <sz val="16"/>
      <color rgb="FF000000"/>
      <name val="Calibri"/>
      <charset val="134"/>
    </font>
    <font>
      <b/>
      <sz val="15"/>
      <color rgb="FF000000"/>
      <name val="Calibri"/>
      <charset val="134"/>
    </font>
    <font>
      <sz val="14"/>
      <color rgb="FF000000"/>
      <name val="Calibri"/>
      <charset val="134"/>
    </font>
    <font>
      <sz val="11"/>
      <color rgb="FF000000"/>
      <name val="Calibri"/>
      <charset val="134"/>
    </font>
    <font>
      <b/>
      <sz val="48"/>
      <color rgb="FFFF0000"/>
      <name val="Calibri"/>
      <charset val="134"/>
    </font>
    <font>
      <b/>
      <sz val="48"/>
      <color rgb="FF000000"/>
      <name val="Calibri"/>
      <charset val="134"/>
    </font>
    <font>
      <sz val="16"/>
      <color rgb="FF000000"/>
      <name val="Calibri"/>
      <charset val="134"/>
    </font>
    <font>
      <sz val="10"/>
      <color rgb="FF000000"/>
      <name val="Calibri"/>
      <charset val="134"/>
    </font>
    <font>
      <b/>
      <sz val="10"/>
      <color rgb="FF000000"/>
      <name val="Calibri"/>
      <charset val="134"/>
    </font>
    <font>
      <sz val="12"/>
      <color rgb="FF000000"/>
      <name val="Calibri"/>
      <charset val="134"/>
    </font>
    <font>
      <sz val="12"/>
      <color rgb="FF000000"/>
      <name val="Times New Roman"/>
      <charset val="134"/>
    </font>
    <font>
      <b/>
      <sz val="28"/>
      <color rgb="FF000000"/>
      <name val="Calibri"/>
      <charset val="134"/>
    </font>
    <font>
      <b/>
      <u val="doubleAccounting"/>
      <sz val="11"/>
      <color rgb="FF000000"/>
      <name val="Calibri"/>
      <charset val="134"/>
    </font>
    <font>
      <b/>
      <sz val="34"/>
      <color rgb="FF000000"/>
      <name val="Calibri"/>
      <charset val="134"/>
    </font>
    <font>
      <sz val="26"/>
      <color rgb="FF000000"/>
      <name val="Calibri"/>
      <charset val="134"/>
    </font>
    <font>
      <b/>
      <sz val="12"/>
      <color rgb="FF000000"/>
      <name val="Times New Roman"/>
      <charset val="134"/>
    </font>
    <font>
      <sz val="11"/>
      <color rgb="FF000000"/>
      <name val="Times New Roman"/>
      <charset val="134"/>
    </font>
    <font>
      <b/>
      <sz val="11"/>
      <color rgb="FF000000"/>
      <name val="Times New Roman"/>
      <charset val="134"/>
    </font>
    <font>
      <b/>
      <sz val="9"/>
      <color rgb="FF000000"/>
      <name val="Calibri"/>
      <charset val="134"/>
    </font>
    <font>
      <b/>
      <sz val="9"/>
      <name val="Tahoma"/>
      <charset val="134"/>
    </font>
    <font>
      <sz val="9"/>
      <name val="Tahoma"/>
      <charset val="134"/>
    </font>
    <font>
      <b/>
      <sz val="72"/>
      <color rgb="FF000000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FCDCD"/>
        <bgColor indexed="64"/>
      </patternFill>
    </fill>
    <fill>
      <patternFill patternType="solid">
        <fgColor rgb="FFFFE59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A8D08E"/>
        <bgColor indexed="64"/>
      </patternFill>
    </fill>
    <fill>
      <patternFill patternType="solid">
        <fgColor rgb="FFC5E0B3"/>
        <bgColor indexed="64"/>
      </patternFill>
    </fill>
    <fill>
      <patternFill patternType="solid">
        <fgColor rgb="FFB4C7E7"/>
        <bgColor indexed="64"/>
      </patternFill>
    </fill>
    <fill>
      <patternFill patternType="solid">
        <fgColor rgb="FF8FABDB"/>
        <bgColor indexed="64"/>
      </patternFill>
    </fill>
    <fill>
      <patternFill patternType="solid">
        <fgColor rgb="FFADAAAA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4B083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F2CB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FFCCCC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8">
    <xf numFmtId="0" fontId="0" fillId="0" borderId="0">
      <alignment vertical="center"/>
    </xf>
    <xf numFmtId="164" fontId="16" fillId="0" borderId="0">
      <protection locked="0"/>
    </xf>
    <xf numFmtId="164" fontId="16" fillId="0" borderId="0">
      <protection locked="0"/>
    </xf>
    <xf numFmtId="43" fontId="16" fillId="0" borderId="0">
      <alignment vertical="top"/>
      <protection locked="0"/>
    </xf>
    <xf numFmtId="9" fontId="16" fillId="0" borderId="0">
      <alignment vertical="top"/>
      <protection locked="0"/>
    </xf>
    <xf numFmtId="166" fontId="16" fillId="0" borderId="0">
      <alignment vertical="top"/>
      <protection locked="0"/>
    </xf>
    <xf numFmtId="0" fontId="16" fillId="0" borderId="0">
      <protection locked="0"/>
    </xf>
    <xf numFmtId="164" fontId="16" fillId="0" borderId="0">
      <protection locked="0"/>
    </xf>
  </cellStyleXfs>
  <cellXfs count="1153">
    <xf numFmtId="0" fontId="0" fillId="0" borderId="0" xfId="0">
      <alignment vertical="center"/>
    </xf>
    <xf numFmtId="164" fontId="1" fillId="0" borderId="0" xfId="1" applyFont="1" applyProtection="1"/>
    <xf numFmtId="164" fontId="1" fillId="0" borderId="0" xfId="2" applyFont="1" applyAlignment="1" applyProtection="1">
      <alignment vertical="center"/>
    </xf>
    <xf numFmtId="164" fontId="1" fillId="2" borderId="0" xfId="1" applyFont="1" applyFill="1" applyProtection="1"/>
    <xf numFmtId="43" fontId="2" fillId="0" borderId="0" xfId="3" applyFont="1" applyAlignment="1" applyProtection="1"/>
    <xf numFmtId="43" fontId="3" fillId="2" borderId="0" xfId="3" applyFont="1" applyFill="1" applyAlignment="1" applyProtection="1"/>
    <xf numFmtId="43" fontId="3" fillId="2" borderId="0" xfId="3" applyFont="1" applyFill="1" applyAlignment="1" applyProtection="1">
      <alignment vertical="center"/>
    </xf>
    <xf numFmtId="43" fontId="4" fillId="2" borderId="0" xfId="3" applyFont="1" applyFill="1" applyAlignment="1" applyProtection="1"/>
    <xf numFmtId="43" fontId="4" fillId="0" borderId="0" xfId="3" applyFont="1" applyAlignment="1" applyProtection="1"/>
    <xf numFmtId="10" fontId="5" fillId="2" borderId="0" xfId="3" applyNumberFormat="1" applyFont="1" applyFill="1" applyAlignment="1" applyProtection="1"/>
    <xf numFmtId="43" fontId="6" fillId="2" borderId="0" xfId="3" applyFont="1" applyFill="1" applyAlignment="1" applyProtection="1">
      <alignment vertical="center"/>
    </xf>
    <xf numFmtId="43" fontId="7" fillId="2" borderId="0" xfId="3" applyFont="1" applyFill="1" applyAlignment="1" applyProtection="1">
      <alignment vertical="center"/>
    </xf>
    <xf numFmtId="43" fontId="1" fillId="2" borderId="0" xfId="3" applyFont="1" applyFill="1" applyAlignment="1" applyProtection="1"/>
    <xf numFmtId="43" fontId="6" fillId="0" borderId="0" xfId="3" applyFont="1" applyAlignment="1" applyProtection="1">
      <alignment horizontal="center"/>
    </xf>
    <xf numFmtId="43" fontId="8" fillId="0" borderId="0" xfId="3" applyFont="1" applyAlignment="1" applyProtection="1">
      <alignment horizontal="center"/>
    </xf>
    <xf numFmtId="43" fontId="1" fillId="2" borderId="0" xfId="3" applyFont="1" applyFill="1" applyAlignment="1" applyProtection="1">
      <alignment vertical="center"/>
    </xf>
    <xf numFmtId="164" fontId="9" fillId="0" borderId="0" xfId="1" applyFont="1" applyProtection="1"/>
    <xf numFmtId="164" fontId="9" fillId="2" borderId="0" xfId="1" applyFont="1" applyFill="1" applyProtection="1"/>
    <xf numFmtId="43" fontId="10" fillId="0" borderId="0" xfId="3" applyFont="1" applyAlignment="1" applyProtection="1"/>
    <xf numFmtId="43" fontId="9" fillId="2" borderId="0" xfId="3" applyFont="1" applyFill="1" applyAlignment="1" applyProtection="1"/>
    <xf numFmtId="43" fontId="9" fillId="2" borderId="0" xfId="3" applyFont="1" applyFill="1" applyAlignment="1" applyProtection="1">
      <alignment vertical="center"/>
    </xf>
    <xf numFmtId="164" fontId="6" fillId="0" borderId="0" xfId="1" applyFont="1" applyProtection="1"/>
    <xf numFmtId="43" fontId="11" fillId="3" borderId="1" xfId="3" applyFont="1" applyFill="1" applyBorder="1" applyAlignment="1" applyProtection="1"/>
    <xf numFmtId="43" fontId="11" fillId="0" borderId="2" xfId="3" applyFont="1" applyBorder="1" applyAlignment="1" applyProtection="1"/>
    <xf numFmtId="43" fontId="11" fillId="3" borderId="7" xfId="3" applyFont="1" applyFill="1" applyBorder="1" applyAlignment="1" applyProtection="1"/>
    <xf numFmtId="43" fontId="9" fillId="3" borderId="0" xfId="3" applyFont="1" applyFill="1" applyAlignment="1" applyProtection="1">
      <alignment horizontal="center" vertical="center"/>
    </xf>
    <xf numFmtId="164" fontId="6" fillId="0" borderId="0" xfId="1" applyFont="1" applyAlignment="1" applyProtection="1">
      <alignment wrapText="1"/>
    </xf>
    <xf numFmtId="43" fontId="6" fillId="3" borderId="1" xfId="3" applyFont="1" applyFill="1" applyBorder="1" applyAlignment="1" applyProtection="1"/>
    <xf numFmtId="43" fontId="6" fillId="0" borderId="1" xfId="3" applyFont="1" applyBorder="1" applyAlignment="1" applyProtection="1"/>
    <xf numFmtId="43" fontId="11" fillId="3" borderId="17" xfId="3" applyFont="1" applyFill="1" applyBorder="1" applyAlignment="1" applyProtection="1"/>
    <xf numFmtId="43" fontId="11" fillId="5" borderId="0" xfId="3" applyFont="1" applyFill="1" applyAlignment="1" applyProtection="1">
      <alignment horizontal="center"/>
    </xf>
    <xf numFmtId="43" fontId="6" fillId="0" borderId="0" xfId="3" applyFont="1" applyAlignment="1" applyProtection="1"/>
    <xf numFmtId="43" fontId="6" fillId="0" borderId="3" xfId="3" applyFont="1" applyBorder="1" applyAlignment="1" applyProtection="1">
      <alignment horizontal="center"/>
    </xf>
    <xf numFmtId="43" fontId="6" fillId="0" borderId="18" xfId="3" applyFont="1" applyBorder="1" applyAlignment="1" applyProtection="1">
      <alignment horizontal="center"/>
    </xf>
    <xf numFmtId="43" fontId="6" fillId="0" borderId="4" xfId="3" applyFont="1" applyBorder="1" applyAlignment="1" applyProtection="1">
      <alignment horizontal="center"/>
    </xf>
    <xf numFmtId="43" fontId="6" fillId="0" borderId="9" xfId="3" applyFont="1" applyBorder="1" applyAlignment="1" applyProtection="1">
      <alignment horizontal="center" vertical="center"/>
    </xf>
    <xf numFmtId="43" fontId="6" fillId="0" borderId="19" xfId="3" applyFont="1" applyBorder="1" applyAlignment="1" applyProtection="1">
      <alignment horizontal="center" vertical="center"/>
    </xf>
    <xf numFmtId="43" fontId="6" fillId="0" borderId="0" xfId="3" applyFont="1" applyAlignment="1" applyProtection="1">
      <alignment horizontal="center" vertical="center"/>
    </xf>
    <xf numFmtId="43" fontId="6" fillId="0" borderId="20" xfId="3" applyFont="1" applyBorder="1" applyAlignment="1" applyProtection="1">
      <alignment horizontal="center" vertical="center"/>
    </xf>
    <xf numFmtId="10" fontId="6" fillId="4" borderId="21" xfId="3" applyNumberFormat="1" applyFont="1" applyFill="1" applyBorder="1" applyAlignment="1" applyProtection="1">
      <alignment vertical="center"/>
    </xf>
    <xf numFmtId="43" fontId="6" fillId="4" borderId="21" xfId="3" applyFont="1" applyFill="1" applyBorder="1" applyAlignment="1" applyProtection="1">
      <alignment vertical="center"/>
    </xf>
    <xf numFmtId="10" fontId="6" fillId="5" borderId="1" xfId="3" applyNumberFormat="1" applyFont="1" applyFill="1" applyBorder="1" applyAlignment="1" applyProtection="1">
      <alignment vertical="center"/>
    </xf>
    <xf numFmtId="43" fontId="6" fillId="5" borderId="1" xfId="3" applyFont="1" applyFill="1" applyBorder="1" applyAlignment="1" applyProtection="1">
      <alignment horizontal="right" vertical="center"/>
    </xf>
    <xf numFmtId="43" fontId="6" fillId="3" borderId="17" xfId="3" applyFont="1" applyFill="1" applyBorder="1" applyAlignment="1" applyProtection="1"/>
    <xf numFmtId="10" fontId="6" fillId="5" borderId="22" xfId="4" applyNumberFormat="1" applyFont="1" applyFill="1" applyBorder="1" applyAlignment="1" applyProtection="1">
      <alignment horizontal="right" vertical="center"/>
    </xf>
    <xf numFmtId="10" fontId="6" fillId="4" borderId="23" xfId="3" applyNumberFormat="1" applyFont="1" applyFill="1" applyBorder="1" applyAlignment="1" applyProtection="1">
      <alignment vertical="center"/>
    </xf>
    <xf numFmtId="43" fontId="6" fillId="4" borderId="1" xfId="3" applyFont="1" applyFill="1" applyBorder="1" applyAlignment="1" applyProtection="1">
      <alignment vertical="center"/>
    </xf>
    <xf numFmtId="43" fontId="6" fillId="5" borderId="24" xfId="3" applyFont="1" applyFill="1" applyBorder="1" applyAlignment="1" applyProtection="1">
      <alignment horizontal="right" vertical="center"/>
    </xf>
    <xf numFmtId="10" fontId="6" fillId="5" borderId="0" xfId="4" applyNumberFormat="1" applyFont="1" applyFill="1" applyAlignment="1" applyProtection="1">
      <alignment horizontal="right" vertical="center"/>
    </xf>
    <xf numFmtId="165" fontId="6" fillId="0" borderId="0" xfId="1" applyNumberFormat="1" applyFont="1" applyProtection="1"/>
    <xf numFmtId="10" fontId="6" fillId="4" borderId="1" xfId="3" applyNumberFormat="1" applyFont="1" applyFill="1" applyBorder="1" applyAlignment="1" applyProtection="1">
      <alignment vertical="center"/>
    </xf>
    <xf numFmtId="43" fontId="6" fillId="5" borderId="22" xfId="3" applyFont="1" applyFill="1" applyBorder="1" applyAlignment="1" applyProtection="1">
      <alignment horizontal="right" vertical="center"/>
    </xf>
    <xf numFmtId="43" fontId="6" fillId="5" borderId="0" xfId="3" applyFont="1" applyFill="1" applyAlignment="1" applyProtection="1">
      <alignment horizontal="right" vertical="center"/>
    </xf>
    <xf numFmtId="43" fontId="13" fillId="3" borderId="1" xfId="3" applyFont="1" applyFill="1" applyBorder="1" applyAlignment="1" applyProtection="1"/>
    <xf numFmtId="43" fontId="14" fillId="3" borderId="17" xfId="3" applyFont="1" applyFill="1" applyBorder="1" applyAlignment="1" applyProtection="1"/>
    <xf numFmtId="10" fontId="6" fillId="0" borderId="0" xfId="3" applyNumberFormat="1" applyFont="1" applyAlignment="1" applyProtection="1">
      <alignment vertical="center"/>
    </xf>
    <xf numFmtId="43" fontId="6" fillId="0" borderId="0" xfId="3" applyFont="1" applyAlignment="1" applyProtection="1">
      <alignment vertical="center"/>
    </xf>
    <xf numFmtId="43" fontId="6" fillId="0" borderId="0" xfId="3" applyFont="1" applyAlignment="1" applyProtection="1">
      <alignment horizontal="right" vertical="center"/>
    </xf>
    <xf numFmtId="10" fontId="6" fillId="0" borderId="9" xfId="3" applyNumberFormat="1" applyFont="1" applyBorder="1" applyAlignment="1" applyProtection="1">
      <alignment vertical="center"/>
    </xf>
    <xf numFmtId="43" fontId="6" fillId="0" borderId="12" xfId="3" applyFont="1" applyBorder="1" applyAlignment="1" applyProtection="1">
      <alignment horizontal="right" vertical="center"/>
    </xf>
    <xf numFmtId="43" fontId="6" fillId="4" borderId="1" xfId="3" applyFont="1" applyFill="1" applyBorder="1" applyAlignment="1" applyProtection="1">
      <alignment vertical="center" wrapText="1"/>
    </xf>
    <xf numFmtId="10" fontId="6" fillId="5" borderId="2" xfId="3" applyNumberFormat="1" applyFont="1" applyFill="1" applyBorder="1" applyAlignment="1" applyProtection="1">
      <alignment vertical="center"/>
    </xf>
    <xf numFmtId="10" fontId="6" fillId="5" borderId="22" xfId="3" applyNumberFormat="1" applyFont="1" applyFill="1" applyBorder="1" applyAlignment="1" applyProtection="1">
      <alignment vertical="center"/>
    </xf>
    <xf numFmtId="43" fontId="6" fillId="0" borderId="17" xfId="3" applyFont="1" applyBorder="1" applyAlignment="1" applyProtection="1">
      <alignment horizontal="center" wrapText="1"/>
    </xf>
    <xf numFmtId="43" fontId="6" fillId="4" borderId="23" xfId="3" applyFont="1" applyFill="1" applyBorder="1" applyAlignment="1" applyProtection="1">
      <alignment vertical="center" wrapText="1"/>
    </xf>
    <xf numFmtId="10" fontId="6" fillId="5" borderId="25" xfId="3" applyNumberFormat="1" applyFont="1" applyFill="1" applyBorder="1" applyAlignment="1" applyProtection="1">
      <alignment vertical="center"/>
    </xf>
    <xf numFmtId="10" fontId="6" fillId="5" borderId="0" xfId="3" applyNumberFormat="1" applyFont="1" applyFill="1" applyAlignment="1" applyProtection="1">
      <alignment vertical="center"/>
    </xf>
    <xf numFmtId="10" fontId="6" fillId="4" borderId="1" xfId="3" applyNumberFormat="1" applyFont="1" applyFill="1" applyBorder="1" applyAlignment="1" applyProtection="1">
      <alignment horizontal="center" vertical="center"/>
    </xf>
    <xf numFmtId="43" fontId="6" fillId="4" borderId="1" xfId="3" applyFont="1" applyFill="1" applyBorder="1" applyAlignment="1" applyProtection="1">
      <alignment horizontal="center" vertical="center"/>
    </xf>
    <xf numFmtId="43" fontId="6" fillId="0" borderId="17" xfId="3" applyFont="1" applyBorder="1" applyAlignment="1" applyProtection="1">
      <alignment horizontal="center"/>
    </xf>
    <xf numFmtId="10" fontId="6" fillId="4" borderId="23" xfId="3" applyNumberFormat="1" applyFont="1" applyFill="1" applyBorder="1" applyAlignment="1" applyProtection="1">
      <alignment horizontal="center" vertical="center"/>
    </xf>
    <xf numFmtId="10" fontId="6" fillId="0" borderId="1" xfId="3" applyNumberFormat="1" applyFont="1" applyBorder="1" applyAlignment="1" applyProtection="1">
      <alignment horizontal="center" vertical="center"/>
    </xf>
    <xf numFmtId="43" fontId="6" fillId="0" borderId="1" xfId="3" applyFont="1" applyBorder="1" applyAlignment="1" applyProtection="1">
      <alignment horizontal="center" vertical="center"/>
    </xf>
    <xf numFmtId="10" fontId="6" fillId="5" borderId="1" xfId="3" applyNumberFormat="1" applyFont="1" applyFill="1" applyBorder="1" applyAlignment="1" applyProtection="1">
      <alignment horizontal="center" vertical="center"/>
    </xf>
    <xf numFmtId="10" fontId="6" fillId="0" borderId="23" xfId="3" applyNumberFormat="1" applyFont="1" applyBorder="1" applyAlignment="1" applyProtection="1">
      <alignment horizontal="center" vertical="center"/>
    </xf>
    <xf numFmtId="43" fontId="11" fillId="0" borderId="1" xfId="3" applyFont="1" applyBorder="1" applyAlignment="1" applyProtection="1"/>
    <xf numFmtId="43" fontId="13" fillId="0" borderId="1" xfId="3" applyFont="1" applyBorder="1" applyAlignment="1" applyProtection="1"/>
    <xf numFmtId="43" fontId="14" fillId="0" borderId="0" xfId="3" applyFont="1" applyAlignment="1" applyProtection="1"/>
    <xf numFmtId="43" fontId="15" fillId="0" borderId="0" xfId="3" applyFont="1" applyAlignment="1" applyProtection="1"/>
    <xf numFmtId="43" fontId="6" fillId="3" borderId="0" xfId="3" applyFont="1" applyFill="1" applyAlignment="1" applyProtection="1"/>
    <xf numFmtId="43" fontId="16" fillId="0" borderId="0" xfId="3" applyAlignment="1" applyProtection="1">
      <alignment vertical="center"/>
    </xf>
    <xf numFmtId="43" fontId="16" fillId="0" borderId="0" xfId="3" quotePrefix="1" applyAlignment="1" applyProtection="1">
      <alignment vertical="center"/>
    </xf>
    <xf numFmtId="43" fontId="13" fillId="0" borderId="0" xfId="3" applyFont="1" applyAlignment="1" applyProtection="1"/>
    <xf numFmtId="43" fontId="6" fillId="5" borderId="24" xfId="3" applyFont="1" applyFill="1" applyBorder="1" applyAlignment="1" applyProtection="1">
      <alignment vertical="center"/>
    </xf>
    <xf numFmtId="43" fontId="6" fillId="5" borderId="1" xfId="3" applyFont="1" applyFill="1" applyBorder="1" applyAlignment="1" applyProtection="1">
      <alignment vertical="center"/>
    </xf>
    <xf numFmtId="43" fontId="6" fillId="5" borderId="0" xfId="3" applyFont="1" applyFill="1" applyAlignment="1" applyProtection="1">
      <alignment vertical="center"/>
    </xf>
    <xf numFmtId="43" fontId="6" fillId="0" borderId="0" xfId="3" quotePrefix="1" applyFont="1" applyAlignment="1" applyProtection="1"/>
    <xf numFmtId="165" fontId="6" fillId="0" borderId="0" xfId="3" applyNumberFormat="1" applyFont="1" applyAlignment="1" applyProtection="1"/>
    <xf numFmtId="43" fontId="15" fillId="0" borderId="0" xfId="3" quotePrefix="1" applyFont="1" applyAlignment="1" applyProtection="1"/>
    <xf numFmtId="43" fontId="15" fillId="0" borderId="0" xfId="3" applyFont="1" applyAlignment="1" applyProtection="1">
      <alignment vertical="center"/>
    </xf>
    <xf numFmtId="43" fontId="15" fillId="0" borderId="0" xfId="3" quotePrefix="1" applyFont="1" applyAlignment="1" applyProtection="1">
      <alignment vertical="center"/>
    </xf>
    <xf numFmtId="43" fontId="6" fillId="5" borderId="24" xfId="3" applyFont="1" applyFill="1" applyBorder="1" applyAlignment="1" applyProtection="1"/>
    <xf numFmtId="10" fontId="6" fillId="4" borderId="23" xfId="3" applyNumberFormat="1" applyFont="1" applyFill="1" applyBorder="1" applyAlignment="1" applyProtection="1"/>
    <xf numFmtId="43" fontId="6" fillId="4" borderId="1" xfId="3" applyFont="1" applyFill="1" applyBorder="1" applyAlignment="1" applyProtection="1"/>
    <xf numFmtId="10" fontId="13" fillId="5" borderId="1" xfId="3" applyNumberFormat="1" applyFont="1" applyFill="1" applyBorder="1" applyAlignment="1" applyProtection="1"/>
    <xf numFmtId="43" fontId="13" fillId="5" borderId="24" xfId="3" applyFont="1" applyFill="1" applyBorder="1" applyAlignment="1" applyProtection="1"/>
    <xf numFmtId="43" fontId="13" fillId="5" borderId="0" xfId="3" applyFont="1" applyFill="1" applyAlignment="1" applyProtection="1"/>
    <xf numFmtId="10" fontId="6" fillId="4" borderId="1" xfId="3" applyNumberFormat="1" applyFont="1" applyFill="1" applyBorder="1" applyAlignment="1" applyProtection="1"/>
    <xf numFmtId="43" fontId="13" fillId="5" borderId="1" xfId="3" applyFont="1" applyFill="1" applyBorder="1" applyAlignment="1" applyProtection="1"/>
    <xf numFmtId="10" fontId="15" fillId="4" borderId="1" xfId="5" applyNumberFormat="1" applyFont="1" applyFill="1" applyBorder="1" applyAlignment="1" applyProtection="1"/>
    <xf numFmtId="164" fontId="6" fillId="3" borderId="0" xfId="1" applyFont="1" applyFill="1" applyProtection="1"/>
    <xf numFmtId="43" fontId="6" fillId="5" borderId="26" xfId="3" applyFont="1" applyFill="1" applyBorder="1" applyAlignment="1" applyProtection="1">
      <alignment horizontal="right" vertical="center"/>
    </xf>
    <xf numFmtId="10" fontId="6" fillId="4" borderId="27" xfId="3" applyNumberFormat="1" applyFont="1" applyFill="1" applyBorder="1" applyAlignment="1" applyProtection="1">
      <alignment vertical="center"/>
    </xf>
    <xf numFmtId="43" fontId="6" fillId="4" borderId="28" xfId="3" applyFont="1" applyFill="1" applyBorder="1" applyAlignment="1" applyProtection="1">
      <alignment vertical="center"/>
    </xf>
    <xf numFmtId="10" fontId="6" fillId="5" borderId="28" xfId="3" applyNumberFormat="1" applyFont="1" applyFill="1" applyBorder="1" applyAlignment="1" applyProtection="1">
      <alignment vertical="center"/>
    </xf>
    <xf numFmtId="43" fontId="13" fillId="0" borderId="29" xfId="3" applyFont="1" applyBorder="1" applyAlignment="1" applyProtection="1"/>
    <xf numFmtId="43" fontId="6" fillId="3" borderId="0" xfId="3" applyFont="1" applyFill="1" applyAlignment="1" applyProtection="1">
      <alignment vertical="center"/>
    </xf>
    <xf numFmtId="43" fontId="6" fillId="0" borderId="0" xfId="3" applyFont="1" applyAlignment="1" applyProtection="1">
      <alignment vertical="center" wrapText="1"/>
    </xf>
    <xf numFmtId="43" fontId="6" fillId="0" borderId="0" xfId="3" applyFont="1" applyAlignment="1" applyProtection="1">
      <alignment wrapText="1"/>
    </xf>
    <xf numFmtId="10" fontId="6" fillId="0" borderId="0" xfId="4" applyNumberFormat="1" applyFont="1" applyAlignment="1" applyProtection="1"/>
    <xf numFmtId="164" fontId="6" fillId="0" borderId="0" xfId="2" applyFont="1" applyAlignment="1" applyProtection="1">
      <alignment vertical="center"/>
    </xf>
    <xf numFmtId="10" fontId="6" fillId="0" borderId="0" xfId="1" applyNumberFormat="1" applyFont="1" applyProtection="1"/>
    <xf numFmtId="10" fontId="1" fillId="0" borderId="0" xfId="1" applyNumberFormat="1" applyFont="1" applyProtection="1"/>
    <xf numFmtId="0" fontId="1" fillId="0" borderId="0" xfId="6" applyFont="1" applyProtection="1"/>
    <xf numFmtId="0" fontId="1" fillId="2" borderId="0" xfId="6" applyFont="1" applyFill="1" applyProtection="1"/>
    <xf numFmtId="43" fontId="2" fillId="2" borderId="0" xfId="3" applyFont="1" applyFill="1" applyAlignment="1" applyProtection="1"/>
    <xf numFmtId="166" fontId="3" fillId="2" borderId="0" xfId="5" applyFont="1" applyFill="1" applyAlignment="1" applyProtection="1">
      <alignment horizontal="left"/>
    </xf>
    <xf numFmtId="43" fontId="6" fillId="2" borderId="0" xfId="3" applyFont="1" applyFill="1" applyAlignment="1" applyProtection="1"/>
    <xf numFmtId="10" fontId="10" fillId="2" borderId="0" xfId="3" applyNumberFormat="1" applyFont="1" applyFill="1" applyAlignment="1" applyProtection="1"/>
    <xf numFmtId="166" fontId="9" fillId="2" borderId="0" xfId="5" applyFont="1" applyFill="1" applyAlignment="1" applyProtection="1">
      <alignment horizontal="left"/>
    </xf>
    <xf numFmtId="10" fontId="6" fillId="2" borderId="0" xfId="4" applyNumberFormat="1" applyFont="1" applyFill="1" applyAlignment="1" applyProtection="1"/>
    <xf numFmtId="43" fontId="7" fillId="2" borderId="0" xfId="3" applyFont="1" applyFill="1" applyAlignment="1" applyProtection="1"/>
    <xf numFmtId="10" fontId="17" fillId="2" borderId="0" xfId="3" applyNumberFormat="1" applyFont="1" applyFill="1" applyAlignment="1" applyProtection="1">
      <alignment horizontal="center"/>
    </xf>
    <xf numFmtId="0" fontId="9" fillId="0" borderId="0" xfId="6" applyFont="1" applyProtection="1"/>
    <xf numFmtId="0" fontId="9" fillId="2" borderId="0" xfId="6" applyFont="1" applyFill="1" applyProtection="1"/>
    <xf numFmtId="43" fontId="10" fillId="2" borderId="0" xfId="3" applyFont="1" applyFill="1" applyAlignment="1" applyProtection="1"/>
    <xf numFmtId="0" fontId="13" fillId="0" borderId="0" xfId="6" applyFont="1" applyProtection="1"/>
    <xf numFmtId="0" fontId="13" fillId="3" borderId="0" xfId="6" applyFont="1" applyFill="1" applyProtection="1"/>
    <xf numFmtId="43" fontId="13" fillId="3" borderId="30" xfId="3" applyFont="1" applyFill="1" applyBorder="1" applyAlignment="1" applyProtection="1"/>
    <xf numFmtId="43" fontId="13" fillId="3" borderId="22" xfId="3" applyFont="1" applyFill="1" applyBorder="1" applyAlignment="1" applyProtection="1"/>
    <xf numFmtId="43" fontId="13" fillId="3" borderId="2" xfId="3" applyFont="1" applyFill="1" applyBorder="1" applyAlignment="1" applyProtection="1"/>
    <xf numFmtId="43" fontId="13" fillId="3" borderId="17" xfId="3" applyFont="1" applyFill="1" applyBorder="1" applyAlignment="1" applyProtection="1">
      <alignment horizontal="center" wrapText="1"/>
    </xf>
    <xf numFmtId="0" fontId="13" fillId="3" borderId="0" xfId="6" applyFont="1" applyFill="1" applyAlignment="1" applyProtection="1">
      <alignment horizontal="center" wrapText="1"/>
    </xf>
    <xf numFmtId="0" fontId="13" fillId="0" borderId="0" xfId="6" applyFont="1" applyAlignment="1" applyProtection="1">
      <alignment wrapText="1"/>
    </xf>
    <xf numFmtId="43" fontId="13" fillId="3" borderId="34" xfId="3" applyFont="1" applyFill="1" applyBorder="1" applyAlignment="1" applyProtection="1"/>
    <xf numFmtId="43" fontId="13" fillId="0" borderId="35" xfId="3" applyFont="1" applyBorder="1" applyAlignment="1" applyProtection="1">
      <alignment horizontal="center"/>
    </xf>
    <xf numFmtId="43" fontId="13" fillId="0" borderId="37" xfId="3" applyFont="1" applyBorder="1" applyAlignment="1" applyProtection="1">
      <alignment horizontal="center"/>
    </xf>
    <xf numFmtId="43" fontId="13" fillId="0" borderId="2" xfId="3" applyFont="1" applyBorder="1" applyAlignment="1" applyProtection="1">
      <alignment horizontal="center"/>
    </xf>
    <xf numFmtId="0" fontId="13" fillId="0" borderId="12" xfId="6" applyFont="1" applyBorder="1" applyProtection="1"/>
    <xf numFmtId="0" fontId="13" fillId="3" borderId="0" xfId="6" applyFont="1" applyFill="1" applyAlignment="1" applyProtection="1">
      <alignment horizontal="center"/>
    </xf>
    <xf numFmtId="43" fontId="13" fillId="0" borderId="39" xfId="3" applyFont="1" applyBorder="1" applyAlignment="1" applyProtection="1"/>
    <xf numFmtId="43" fontId="13" fillId="0" borderId="23" xfId="3" applyFont="1" applyBorder="1" applyAlignment="1" applyProtection="1">
      <alignment horizontal="center"/>
    </xf>
    <xf numFmtId="43" fontId="13" fillId="0" borderId="1" xfId="3" applyFont="1" applyBorder="1" applyAlignment="1" applyProtection="1">
      <alignment horizontal="center"/>
    </xf>
    <xf numFmtId="43" fontId="13" fillId="0" borderId="24" xfId="3" applyFont="1" applyBorder="1" applyAlignment="1" applyProtection="1">
      <alignment horizontal="center"/>
    </xf>
    <xf numFmtId="43" fontId="13" fillId="6" borderId="1" xfId="3" applyFont="1" applyFill="1" applyBorder="1" applyAlignment="1" applyProtection="1">
      <alignment horizontal="center"/>
    </xf>
    <xf numFmtId="43" fontId="13" fillId="6" borderId="24" xfId="3" applyFont="1" applyFill="1" applyBorder="1" applyAlignment="1" applyProtection="1">
      <alignment horizontal="center"/>
    </xf>
    <xf numFmtId="43" fontId="13" fillId="6" borderId="22" xfId="3" applyFont="1" applyFill="1" applyBorder="1" applyAlignment="1" applyProtection="1">
      <alignment horizontal="center"/>
    </xf>
    <xf numFmtId="43" fontId="13" fillId="0" borderId="0" xfId="3" applyFont="1" applyAlignment="1" applyProtection="1">
      <alignment horizontal="center"/>
    </xf>
    <xf numFmtId="43" fontId="13" fillId="6" borderId="38" xfId="3" applyFont="1" applyFill="1" applyBorder="1" applyAlignment="1" applyProtection="1">
      <alignment horizontal="center"/>
    </xf>
    <xf numFmtId="43" fontId="13" fillId="6" borderId="37" xfId="3" applyFont="1" applyFill="1" applyBorder="1" applyAlignment="1" applyProtection="1">
      <alignment horizontal="center"/>
    </xf>
    <xf numFmtId="43" fontId="13" fillId="0" borderId="34" xfId="3" applyFont="1" applyBorder="1" applyAlignment="1" applyProtection="1"/>
    <xf numFmtId="43" fontId="13" fillId="0" borderId="22" xfId="3" applyFont="1" applyBorder="1" applyAlignment="1" applyProtection="1"/>
    <xf numFmtId="43" fontId="13" fillId="0" borderId="2" xfId="3" applyFont="1" applyBorder="1" applyAlignment="1" applyProtection="1"/>
    <xf numFmtId="10" fontId="13" fillId="0" borderId="23" xfId="4" applyNumberFormat="1" applyFont="1" applyBorder="1" applyAlignment="1" applyProtection="1"/>
    <xf numFmtId="10" fontId="19" fillId="6" borderId="1" xfId="4" applyNumberFormat="1" applyFont="1" applyFill="1" applyBorder="1" applyAlignment="1" applyProtection="1"/>
    <xf numFmtId="43" fontId="19" fillId="6" borderId="24" xfId="3" applyFont="1" applyFill="1" applyBorder="1" applyAlignment="1" applyProtection="1"/>
    <xf numFmtId="10" fontId="13" fillId="6" borderId="1" xfId="4" applyNumberFormat="1" applyFont="1" applyFill="1" applyBorder="1" applyAlignment="1" applyProtection="1"/>
    <xf numFmtId="43" fontId="13" fillId="6" borderId="24" xfId="3" applyFont="1" applyFill="1" applyBorder="1" applyAlignment="1" applyProtection="1"/>
    <xf numFmtId="43" fontId="13" fillId="0" borderId="24" xfId="3" applyFont="1" applyBorder="1" applyAlignment="1" applyProtection="1"/>
    <xf numFmtId="10" fontId="13" fillId="6" borderId="22" xfId="4" applyNumberFormat="1" applyFont="1" applyFill="1" applyBorder="1" applyAlignment="1" applyProtection="1"/>
    <xf numFmtId="43" fontId="13" fillId="7" borderId="2" xfId="3" applyFont="1" applyFill="1" applyBorder="1" applyAlignment="1" applyProtection="1"/>
    <xf numFmtId="43" fontId="13" fillId="7" borderId="25" xfId="3" applyFont="1" applyFill="1" applyBorder="1" applyAlignment="1" applyProtection="1"/>
    <xf numFmtId="10" fontId="13" fillId="0" borderId="0" xfId="6" applyNumberFormat="1" applyFont="1" applyProtection="1"/>
    <xf numFmtId="165" fontId="13" fillId="0" borderId="0" xfId="6" applyNumberFormat="1" applyFont="1" applyProtection="1"/>
    <xf numFmtId="166" fontId="13" fillId="0" borderId="0" xfId="5" applyFont="1" applyAlignment="1" applyProtection="1"/>
    <xf numFmtId="43" fontId="13" fillId="0" borderId="23" xfId="3" applyFont="1" applyBorder="1" applyAlignment="1" applyProtection="1"/>
    <xf numFmtId="43" fontId="19" fillId="6" borderId="1" xfId="3" applyFont="1" applyFill="1" applyBorder="1" applyAlignment="1" applyProtection="1"/>
    <xf numFmtId="43" fontId="13" fillId="6" borderId="1" xfId="3" applyFont="1" applyFill="1" applyBorder="1" applyAlignment="1" applyProtection="1"/>
    <xf numFmtId="43" fontId="13" fillId="6" borderId="22" xfId="3" applyFont="1" applyFill="1" applyBorder="1" applyAlignment="1" applyProtection="1"/>
    <xf numFmtId="43" fontId="13" fillId="0" borderId="12" xfId="3" applyFont="1" applyBorder="1" applyAlignment="1" applyProtection="1"/>
    <xf numFmtId="43" fontId="13" fillId="0" borderId="23" xfId="3" applyFont="1" applyBorder="1" applyAlignment="1" applyProtection="1">
      <alignment horizontal="center" wrapText="1"/>
    </xf>
    <xf numFmtId="43" fontId="13" fillId="0" borderId="1" xfId="3" applyFont="1" applyBorder="1" applyAlignment="1" applyProtection="1">
      <alignment horizontal="center" wrapText="1"/>
    </xf>
    <xf numFmtId="43" fontId="19" fillId="6" borderId="1" xfId="3" applyFont="1" applyFill="1" applyBorder="1" applyAlignment="1" applyProtection="1">
      <alignment horizontal="center" wrapText="1"/>
    </xf>
    <xf numFmtId="43" fontId="19" fillId="6" borderId="24" xfId="3" applyFont="1" applyFill="1" applyBorder="1" applyAlignment="1" applyProtection="1">
      <alignment horizontal="center" wrapText="1"/>
    </xf>
    <xf numFmtId="43" fontId="13" fillId="6" borderId="1" xfId="3" applyFont="1" applyFill="1" applyBorder="1" applyAlignment="1" applyProtection="1">
      <alignment horizontal="center" wrapText="1"/>
    </xf>
    <xf numFmtId="43" fontId="13" fillId="6" borderId="24" xfId="3" applyFont="1" applyFill="1" applyBorder="1" applyAlignment="1" applyProtection="1">
      <alignment horizontal="center" wrapText="1"/>
    </xf>
    <xf numFmtId="43" fontId="13" fillId="0" borderId="24" xfId="3" applyFont="1" applyBorder="1" applyAlignment="1" applyProtection="1">
      <alignment horizontal="center" wrapText="1"/>
    </xf>
    <xf numFmtId="43" fontId="13" fillId="6" borderId="22" xfId="3" applyFont="1" applyFill="1" applyBorder="1" applyAlignment="1" applyProtection="1">
      <alignment horizontal="center" wrapText="1"/>
    </xf>
    <xf numFmtId="43" fontId="13" fillId="0" borderId="25" xfId="3" applyFont="1" applyBorder="1" applyAlignment="1" applyProtection="1"/>
    <xf numFmtId="43" fontId="19" fillId="6" borderId="1" xfId="3" applyFont="1" applyFill="1" applyBorder="1" applyAlignment="1" applyProtection="1">
      <alignment horizontal="center"/>
    </xf>
    <xf numFmtId="43" fontId="19" fillId="6" borderId="24" xfId="3" applyFont="1" applyFill="1" applyBorder="1" applyAlignment="1" applyProtection="1">
      <alignment horizontal="center"/>
    </xf>
    <xf numFmtId="0" fontId="13" fillId="0" borderId="25" xfId="6" applyFont="1" applyBorder="1" applyProtection="1"/>
    <xf numFmtId="43" fontId="12" fillId="0" borderId="34" xfId="3" applyFont="1" applyBorder="1" applyAlignment="1" applyProtection="1"/>
    <xf numFmtId="10" fontId="13" fillId="0" borderId="1" xfId="3" applyNumberFormat="1" applyFont="1" applyBorder="1" applyAlignment="1" applyProtection="1">
      <alignment horizontal="center"/>
    </xf>
    <xf numFmtId="10" fontId="19" fillId="6" borderId="1" xfId="3" applyNumberFormat="1" applyFont="1" applyFill="1" applyBorder="1" applyAlignment="1" applyProtection="1">
      <alignment horizontal="center"/>
    </xf>
    <xf numFmtId="10" fontId="13" fillId="6" borderId="1" xfId="3" applyNumberFormat="1" applyFont="1" applyFill="1" applyBorder="1" applyAlignment="1" applyProtection="1">
      <alignment horizontal="center"/>
    </xf>
    <xf numFmtId="10" fontId="13" fillId="0" borderId="24" xfId="3" applyNumberFormat="1" applyFont="1" applyBorder="1" applyAlignment="1" applyProtection="1">
      <alignment horizontal="center"/>
    </xf>
    <xf numFmtId="10" fontId="13" fillId="6" borderId="22" xfId="3" applyNumberFormat="1" applyFont="1" applyFill="1" applyBorder="1" applyAlignment="1" applyProtection="1">
      <alignment horizontal="center"/>
    </xf>
    <xf numFmtId="43" fontId="13" fillId="0" borderId="25" xfId="3" applyFont="1" applyBorder="1" applyAlignment="1" applyProtection="1">
      <alignment horizontal="center"/>
    </xf>
    <xf numFmtId="43" fontId="12" fillId="0" borderId="39" xfId="3" applyFont="1" applyBorder="1" applyAlignment="1" applyProtection="1"/>
    <xf numFmtId="43" fontId="13" fillId="0" borderId="0" xfId="6" applyNumberFormat="1" applyFont="1" applyProtection="1"/>
    <xf numFmtId="43" fontId="19" fillId="0" borderId="39" xfId="3" applyFont="1" applyBorder="1" applyAlignment="1" applyProtection="1"/>
    <xf numFmtId="10" fontId="19" fillId="0" borderId="23" xfId="4" applyNumberFormat="1" applyFont="1" applyBorder="1" applyAlignment="1" applyProtection="1"/>
    <xf numFmtId="43" fontId="19" fillId="0" borderId="1" xfId="3" applyFont="1" applyBorder="1" applyAlignment="1" applyProtection="1"/>
    <xf numFmtId="43" fontId="19" fillId="0" borderId="24" xfId="3" applyFont="1" applyBorder="1" applyAlignment="1" applyProtection="1"/>
    <xf numFmtId="10" fontId="19" fillId="6" borderId="22" xfId="4" applyNumberFormat="1" applyFont="1" applyFill="1" applyBorder="1" applyAlignment="1" applyProtection="1"/>
    <xf numFmtId="43" fontId="19" fillId="0" borderId="39" xfId="3" quotePrefix="1" applyFont="1" applyBorder="1" applyAlignment="1" applyProtection="1"/>
    <xf numFmtId="43" fontId="19" fillId="8" borderId="24" xfId="3" applyFont="1" applyFill="1" applyBorder="1" applyAlignment="1" applyProtection="1"/>
    <xf numFmtId="167" fontId="13" fillId="0" borderId="0" xfId="5" applyNumberFormat="1" applyFont="1" applyAlignment="1" applyProtection="1"/>
    <xf numFmtId="165" fontId="13" fillId="0" borderId="0" xfId="3" applyNumberFormat="1" applyFont="1" applyAlignment="1" applyProtection="1"/>
    <xf numFmtId="0" fontId="13" fillId="6" borderId="0" xfId="6" applyFont="1" applyFill="1" applyProtection="1"/>
    <xf numFmtId="43" fontId="12" fillId="0" borderId="39" xfId="3" quotePrefix="1" applyFont="1" applyBorder="1" applyAlignment="1" applyProtection="1"/>
    <xf numFmtId="43" fontId="13" fillId="8" borderId="24" xfId="3" applyFont="1" applyFill="1" applyBorder="1" applyAlignment="1" applyProtection="1"/>
    <xf numFmtId="43" fontId="13" fillId="8" borderId="24" xfId="3" applyFont="1" applyFill="1" applyBorder="1" applyAlignment="1" applyProtection="1">
      <alignment horizontal="center" wrapText="1"/>
    </xf>
    <xf numFmtId="43" fontId="13" fillId="8" borderId="24" xfId="3" applyFont="1" applyFill="1" applyBorder="1" applyAlignment="1" applyProtection="1">
      <alignment horizontal="center"/>
    </xf>
    <xf numFmtId="43" fontId="13" fillId="0" borderId="40" xfId="3" applyFont="1" applyBorder="1" applyAlignment="1" applyProtection="1"/>
    <xf numFmtId="10" fontId="13" fillId="0" borderId="27" xfId="4" applyNumberFormat="1" applyFont="1" applyBorder="1" applyAlignment="1" applyProtection="1"/>
    <xf numFmtId="43" fontId="13" fillId="0" borderId="28" xfId="3" applyFont="1" applyBorder="1" applyAlignment="1" applyProtection="1"/>
    <xf numFmtId="10" fontId="19" fillId="6" borderId="28" xfId="4" applyNumberFormat="1" applyFont="1" applyFill="1" applyBorder="1" applyAlignment="1" applyProtection="1"/>
    <xf numFmtId="43" fontId="19" fillId="6" borderId="26" xfId="3" applyFont="1" applyFill="1" applyBorder="1" applyAlignment="1" applyProtection="1"/>
    <xf numFmtId="10" fontId="19" fillId="0" borderId="27" xfId="4" applyNumberFormat="1" applyFont="1" applyBorder="1" applyAlignment="1" applyProtection="1"/>
    <xf numFmtId="10" fontId="13" fillId="6" borderId="28" xfId="4" applyNumberFormat="1" applyFont="1" applyFill="1" applyBorder="1" applyAlignment="1" applyProtection="1"/>
    <xf numFmtId="43" fontId="13" fillId="6" borderId="26" xfId="3" applyFont="1" applyFill="1" applyBorder="1" applyAlignment="1" applyProtection="1"/>
    <xf numFmtId="43" fontId="13" fillId="0" borderId="26" xfId="3" applyFont="1" applyBorder="1" applyAlignment="1" applyProtection="1"/>
    <xf numFmtId="10" fontId="13" fillId="6" borderId="41" xfId="4" applyNumberFormat="1" applyFont="1" applyFill="1" applyBorder="1" applyAlignment="1" applyProtection="1"/>
    <xf numFmtId="43" fontId="13" fillId="0" borderId="42" xfId="3" applyFont="1" applyBorder="1" applyAlignment="1" applyProtection="1"/>
    <xf numFmtId="43" fontId="13" fillId="3" borderId="0" xfId="3" applyFont="1" applyFill="1" applyAlignment="1" applyProtection="1"/>
    <xf numFmtId="10" fontId="19" fillId="0" borderId="21" xfId="4" applyNumberFormat="1" applyFont="1" applyBorder="1" applyAlignment="1" applyProtection="1"/>
    <xf numFmtId="43" fontId="13" fillId="0" borderId="0" xfId="3" applyFont="1" applyAlignment="1" applyProtection="1">
      <alignment wrapText="1"/>
    </xf>
    <xf numFmtId="43" fontId="1" fillId="0" borderId="0" xfId="3" applyFont="1" applyAlignment="1" applyProtection="1"/>
    <xf numFmtId="43" fontId="11" fillId="0" borderId="0" xfId="3" applyFont="1" applyAlignment="1" applyProtection="1"/>
    <xf numFmtId="10" fontId="1" fillId="0" borderId="0" xfId="6" applyNumberFormat="1" applyFont="1" applyProtection="1"/>
    <xf numFmtId="0" fontId="6" fillId="0" borderId="0" xfId="6" applyFont="1" applyProtection="1"/>
    <xf numFmtId="0" fontId="1" fillId="0" borderId="0" xfId="0" applyFont="1" applyAlignment="1"/>
    <xf numFmtId="10" fontId="1" fillId="0" borderId="0" xfId="0" applyNumberFormat="1" applyFont="1" applyAlignment="1"/>
    <xf numFmtId="0" fontId="1" fillId="2" borderId="0" xfId="0" applyFont="1" applyFill="1" applyAlignment="1"/>
    <xf numFmtId="10" fontId="1" fillId="2" borderId="0" xfId="0" applyNumberFormat="1" applyFont="1" applyFill="1" applyAlignment="1"/>
    <xf numFmtId="168" fontId="4" fillId="2" borderId="0" xfId="3" applyNumberFormat="1" applyFont="1" applyFill="1" applyAlignment="1" applyProtection="1"/>
    <xf numFmtId="2" fontId="4" fillId="2" borderId="0" xfId="3" applyNumberFormat="1" applyFont="1" applyFill="1" applyAlignment="1" applyProtection="1"/>
    <xf numFmtId="0" fontId="9" fillId="0" borderId="0" xfId="0" applyFont="1" applyAlignment="1"/>
    <xf numFmtId="0" fontId="9" fillId="2" borderId="0" xfId="0" applyFont="1" applyFill="1" applyAlignment="1"/>
    <xf numFmtId="0" fontId="13" fillId="0" borderId="0" xfId="0" applyFont="1" applyAlignment="1"/>
    <xf numFmtId="0" fontId="13" fillId="3" borderId="0" xfId="0" applyFont="1" applyFill="1" applyAlignment="1"/>
    <xf numFmtId="43" fontId="13" fillId="3" borderId="1" xfId="3" applyFont="1" applyFill="1" applyBorder="1" applyAlignment="1" applyProtection="1">
      <alignment wrapText="1"/>
    </xf>
    <xf numFmtId="43" fontId="13" fillId="3" borderId="2" xfId="3" applyFont="1" applyFill="1" applyBorder="1" applyAlignment="1" applyProtection="1">
      <alignment wrapText="1"/>
    </xf>
    <xf numFmtId="43" fontId="13" fillId="3" borderId="22" xfId="3" applyFont="1" applyFill="1" applyBorder="1" applyAlignment="1" applyProtection="1">
      <alignment horizontal="center" wrapText="1"/>
    </xf>
    <xf numFmtId="0" fontId="13" fillId="3" borderId="0" xfId="0" applyFont="1" applyFill="1" applyAlignment="1">
      <alignment horizontal="center" wrapText="1"/>
    </xf>
    <xf numFmtId="0" fontId="13" fillId="0" borderId="0" xfId="0" applyFont="1" applyAlignment="1">
      <alignment wrapText="1"/>
    </xf>
    <xf numFmtId="43" fontId="13" fillId="3" borderId="1" xfId="3" applyFont="1" applyFill="1" applyBorder="1" applyAlignment="1" applyProtection="1">
      <alignment horizontal="center"/>
    </xf>
    <xf numFmtId="43" fontId="13" fillId="3" borderId="21" xfId="3" applyFont="1" applyFill="1" applyBorder="1" applyAlignment="1" applyProtection="1">
      <alignment horizontal="center"/>
    </xf>
    <xf numFmtId="0" fontId="13" fillId="3" borderId="21" xfId="0" applyFont="1" applyFill="1" applyBorder="1" applyAlignment="1"/>
    <xf numFmtId="0" fontId="13" fillId="3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10" fontId="13" fillId="4" borderId="1" xfId="3" applyNumberFormat="1" applyFont="1" applyFill="1" applyBorder="1" applyAlignment="1" applyProtection="1"/>
    <xf numFmtId="43" fontId="13" fillId="4" borderId="1" xfId="3" applyFont="1" applyFill="1" applyBorder="1" applyAlignment="1" applyProtection="1"/>
    <xf numFmtId="10" fontId="13" fillId="0" borderId="1" xfId="3" applyNumberFormat="1" applyFont="1" applyBorder="1" applyAlignment="1" applyProtection="1"/>
    <xf numFmtId="10" fontId="13" fillId="0" borderId="0" xfId="0" applyNumberFormat="1" applyFont="1" applyAlignment="1"/>
    <xf numFmtId="165" fontId="13" fillId="0" borderId="0" xfId="0" applyNumberFormat="1" applyFont="1" applyAlignment="1"/>
    <xf numFmtId="10" fontId="13" fillId="0" borderId="0" xfId="3" applyNumberFormat="1" applyFont="1" applyAlignment="1" applyProtection="1"/>
    <xf numFmtId="43" fontId="13" fillId="4" borderId="1" xfId="3" applyFont="1" applyFill="1" applyBorder="1" applyAlignment="1" applyProtection="1">
      <alignment wrapText="1"/>
    </xf>
    <xf numFmtId="10" fontId="13" fillId="4" borderId="1" xfId="3" applyNumberFormat="1" applyFont="1" applyFill="1" applyBorder="1" applyAlignment="1" applyProtection="1">
      <alignment horizontal="center"/>
    </xf>
    <xf numFmtId="43" fontId="13" fillId="4" borderId="1" xfId="3" applyFont="1" applyFill="1" applyBorder="1" applyAlignment="1" applyProtection="1">
      <alignment horizontal="center"/>
    </xf>
    <xf numFmtId="10" fontId="13" fillId="5" borderId="1" xfId="3" applyNumberFormat="1" applyFont="1" applyFill="1" applyBorder="1" applyAlignment="1" applyProtection="1">
      <alignment horizontal="center"/>
    </xf>
    <xf numFmtId="43" fontId="13" fillId="5" borderId="1" xfId="3" applyFont="1" applyFill="1" applyBorder="1" applyAlignment="1" applyProtection="1">
      <alignment horizontal="center"/>
    </xf>
    <xf numFmtId="0" fontId="13" fillId="0" borderId="1" xfId="0" applyFont="1" applyBorder="1" applyAlignment="1"/>
    <xf numFmtId="43" fontId="12" fillId="0" borderId="1" xfId="3" applyFont="1" applyBorder="1" applyAlignment="1" applyProtection="1"/>
    <xf numFmtId="43" fontId="12" fillId="0" borderId="0" xfId="3" applyFont="1" applyAlignment="1" applyProtection="1"/>
    <xf numFmtId="10" fontId="13" fillId="0" borderId="0" xfId="4" applyNumberFormat="1" applyFont="1" applyAlignment="1" applyProtection="1"/>
    <xf numFmtId="10" fontId="13" fillId="0" borderId="1" xfId="4" applyNumberFormat="1" applyFont="1" applyBorder="1" applyAlignment="1" applyProtection="1"/>
    <xf numFmtId="43" fontId="13" fillId="0" borderId="0" xfId="0" applyNumberFormat="1" applyFont="1" applyAlignment="1"/>
    <xf numFmtId="43" fontId="19" fillId="0" borderId="0" xfId="3" applyFont="1" applyAlignment="1" applyProtection="1"/>
    <xf numFmtId="43" fontId="19" fillId="0" borderId="0" xfId="3" quotePrefix="1" applyFont="1" applyAlignment="1" applyProtection="1"/>
    <xf numFmtId="43" fontId="13" fillId="9" borderId="1" xfId="3" applyFont="1" applyFill="1" applyBorder="1" applyAlignment="1" applyProtection="1"/>
    <xf numFmtId="43" fontId="12" fillId="0" borderId="0" xfId="3" quotePrefix="1" applyFont="1" applyAlignment="1" applyProtection="1"/>
    <xf numFmtId="43" fontId="13" fillId="10" borderId="1" xfId="3" applyFont="1" applyFill="1" applyBorder="1" applyAlignment="1" applyProtection="1"/>
    <xf numFmtId="166" fontId="13" fillId="0" borderId="0" xfId="0" applyNumberFormat="1" applyFont="1" applyAlignment="1"/>
    <xf numFmtId="10" fontId="13" fillId="3" borderId="0" xfId="3" applyNumberFormat="1" applyFont="1" applyFill="1" applyAlignment="1" applyProtection="1"/>
    <xf numFmtId="10" fontId="13" fillId="0" borderId="0" xfId="3" applyNumberFormat="1" applyFont="1" applyAlignment="1" applyProtection="1">
      <alignment wrapText="1"/>
    </xf>
    <xf numFmtId="9" fontId="13" fillId="0" borderId="0" xfId="4" applyFont="1" applyAlignment="1" applyProtection="1"/>
    <xf numFmtId="10" fontId="1" fillId="0" borderId="0" xfId="3" applyNumberFormat="1" applyFont="1" applyAlignment="1" applyProtection="1"/>
    <xf numFmtId="165" fontId="1" fillId="0" borderId="0" xfId="3" applyNumberFormat="1" applyFont="1" applyAlignment="1" applyProtection="1"/>
    <xf numFmtId="0" fontId="6" fillId="0" borderId="0" xfId="0" applyFont="1" applyAlignment="1"/>
    <xf numFmtId="165" fontId="1" fillId="0" borderId="0" xfId="0" applyNumberFormat="1" applyFont="1" applyAlignment="1"/>
    <xf numFmtId="164" fontId="1" fillId="2" borderId="0" xfId="2" applyFont="1" applyFill="1" applyAlignment="1" applyProtection="1">
      <alignment vertical="center"/>
    </xf>
    <xf numFmtId="43" fontId="2" fillId="2" borderId="0" xfId="3" applyFont="1" applyFill="1" applyAlignment="1" applyProtection="1">
      <alignment vertical="center"/>
    </xf>
    <xf numFmtId="43" fontId="4" fillId="2" borderId="0" xfId="3" applyFont="1" applyFill="1" applyAlignment="1" applyProtection="1">
      <alignment vertical="center"/>
    </xf>
    <xf numFmtId="10" fontId="10" fillId="2" borderId="0" xfId="3" applyNumberFormat="1" applyFont="1" applyFill="1" applyAlignment="1" applyProtection="1">
      <alignment vertical="center"/>
    </xf>
    <xf numFmtId="43" fontId="8" fillId="0" borderId="0" xfId="3" applyFont="1" applyAlignment="1" applyProtection="1">
      <alignment vertical="center"/>
    </xf>
    <xf numFmtId="164" fontId="9" fillId="0" borderId="0" xfId="2" applyFont="1" applyAlignment="1" applyProtection="1">
      <alignment vertical="center"/>
    </xf>
    <xf numFmtId="164" fontId="9" fillId="2" borderId="0" xfId="2" applyFont="1" applyFill="1" applyAlignment="1" applyProtection="1">
      <alignment vertical="center"/>
    </xf>
    <xf numFmtId="43" fontId="10" fillId="2" borderId="0" xfId="3" applyFont="1" applyFill="1" applyAlignment="1" applyProtection="1">
      <alignment vertical="center"/>
    </xf>
    <xf numFmtId="164" fontId="6" fillId="3" borderId="0" xfId="2" applyFont="1" applyFill="1" applyAlignment="1" applyProtection="1">
      <alignment vertical="center"/>
    </xf>
    <xf numFmtId="43" fontId="6" fillId="3" borderId="1" xfId="3" applyFont="1" applyFill="1" applyBorder="1" applyAlignment="1" applyProtection="1">
      <alignment vertical="center"/>
    </xf>
    <xf numFmtId="43" fontId="6" fillId="3" borderId="17" xfId="3" applyFont="1" applyFill="1" applyBorder="1" applyAlignment="1" applyProtection="1">
      <alignment horizontal="center" vertical="center" wrapText="1"/>
    </xf>
    <xf numFmtId="43" fontId="6" fillId="3" borderId="22" xfId="3" applyFont="1" applyFill="1" applyBorder="1" applyAlignment="1" applyProtection="1">
      <alignment horizontal="center" vertical="center" wrapText="1"/>
    </xf>
    <xf numFmtId="43" fontId="6" fillId="3" borderId="3" xfId="3" applyFont="1" applyFill="1" applyBorder="1" applyAlignment="1" applyProtection="1">
      <alignment vertical="center" wrapText="1"/>
    </xf>
    <xf numFmtId="43" fontId="6" fillId="3" borderId="4" xfId="3" applyFont="1" applyFill="1" applyBorder="1" applyAlignment="1" applyProtection="1">
      <alignment vertical="center" wrapText="1"/>
    </xf>
    <xf numFmtId="43" fontId="6" fillId="3" borderId="5" xfId="3" applyFont="1" applyFill="1" applyBorder="1" applyAlignment="1" applyProtection="1">
      <alignment vertical="center" wrapText="1"/>
    </xf>
    <xf numFmtId="164" fontId="6" fillId="3" borderId="0" xfId="2" applyFont="1" applyFill="1" applyAlignment="1" applyProtection="1">
      <alignment horizontal="center" vertical="center" wrapText="1"/>
    </xf>
    <xf numFmtId="164" fontId="6" fillId="0" borderId="0" xfId="2" applyFont="1" applyAlignment="1" applyProtection="1">
      <alignment vertical="center" wrapText="1"/>
    </xf>
    <xf numFmtId="43" fontId="6" fillId="3" borderId="3" xfId="3" applyFont="1" applyFill="1" applyBorder="1" applyAlignment="1" applyProtection="1">
      <alignment vertical="center"/>
    </xf>
    <xf numFmtId="43" fontId="6" fillId="3" borderId="5" xfId="3" applyFont="1" applyFill="1" applyBorder="1" applyAlignment="1" applyProtection="1">
      <alignment vertical="center"/>
    </xf>
    <xf numFmtId="10" fontId="6" fillId="3" borderId="3" xfId="3" applyNumberFormat="1" applyFont="1" applyFill="1" applyBorder="1" applyAlignment="1" applyProtection="1">
      <alignment vertical="center"/>
    </xf>
    <xf numFmtId="10" fontId="6" fillId="3" borderId="4" xfId="3" applyNumberFormat="1" applyFont="1" applyFill="1" applyBorder="1" applyAlignment="1" applyProtection="1">
      <alignment vertical="center"/>
    </xf>
    <xf numFmtId="43" fontId="6" fillId="3" borderId="49" xfId="3" applyFont="1" applyFill="1" applyBorder="1" applyAlignment="1" applyProtection="1">
      <alignment vertical="center"/>
    </xf>
    <xf numFmtId="43" fontId="6" fillId="3" borderId="50" xfId="3" applyFont="1" applyFill="1" applyBorder="1" applyAlignment="1" applyProtection="1">
      <alignment vertical="center"/>
    </xf>
    <xf numFmtId="10" fontId="6" fillId="3" borderId="49" xfId="3" applyNumberFormat="1" applyFont="1" applyFill="1" applyBorder="1" applyAlignment="1" applyProtection="1">
      <alignment vertical="center"/>
    </xf>
    <xf numFmtId="10" fontId="6" fillId="3" borderId="50" xfId="3" applyNumberFormat="1" applyFont="1" applyFill="1" applyBorder="1" applyAlignment="1" applyProtection="1">
      <alignment vertical="center"/>
    </xf>
    <xf numFmtId="10" fontId="6" fillId="3" borderId="5" xfId="3" applyNumberFormat="1" applyFont="1" applyFill="1" applyBorder="1" applyAlignment="1" applyProtection="1">
      <alignment vertical="center"/>
    </xf>
    <xf numFmtId="43" fontId="6" fillId="3" borderId="17" xfId="3" applyFont="1" applyFill="1" applyBorder="1" applyAlignment="1" applyProtection="1">
      <alignment horizontal="center" vertical="center"/>
    </xf>
    <xf numFmtId="43" fontId="6" fillId="3" borderId="19" xfId="3" applyFont="1" applyFill="1" applyBorder="1" applyAlignment="1" applyProtection="1">
      <alignment horizontal="center" vertical="center"/>
    </xf>
    <xf numFmtId="43" fontId="6" fillId="3" borderId="21" xfId="3" applyFont="1" applyFill="1" applyBorder="1" applyAlignment="1" applyProtection="1">
      <alignment horizontal="center" vertical="center"/>
    </xf>
    <xf numFmtId="164" fontId="6" fillId="3" borderId="21" xfId="2" applyFont="1" applyFill="1" applyBorder="1" applyAlignment="1" applyProtection="1">
      <alignment vertical="center"/>
    </xf>
    <xf numFmtId="164" fontId="6" fillId="3" borderId="51" xfId="2" applyFont="1" applyFill="1" applyBorder="1" applyAlignment="1" applyProtection="1">
      <alignment vertical="center"/>
    </xf>
    <xf numFmtId="164" fontId="6" fillId="3" borderId="0" xfId="2" applyFont="1" applyFill="1" applyAlignment="1" applyProtection="1">
      <alignment horizontal="center" vertical="center"/>
    </xf>
    <xf numFmtId="43" fontId="6" fillId="0" borderId="52" xfId="3" applyFont="1" applyBorder="1" applyAlignment="1" applyProtection="1">
      <alignment horizontal="center" vertical="center"/>
    </xf>
    <xf numFmtId="43" fontId="6" fillId="0" borderId="53" xfId="3" applyFont="1" applyBorder="1" applyAlignment="1" applyProtection="1">
      <alignment horizontal="center" vertical="center"/>
    </xf>
    <xf numFmtId="43" fontId="6" fillId="0" borderId="54" xfId="3" applyFont="1" applyBorder="1" applyAlignment="1" applyProtection="1">
      <alignment horizontal="center" vertical="center"/>
    </xf>
    <xf numFmtId="43" fontId="6" fillId="0" borderId="23" xfId="3" applyFont="1" applyBorder="1" applyAlignment="1" applyProtection="1">
      <alignment horizontal="center" vertical="center"/>
    </xf>
    <xf numFmtId="164" fontId="6" fillId="0" borderId="1" xfId="2" applyFont="1" applyBorder="1" applyAlignment="1" applyProtection="1">
      <alignment vertical="center"/>
    </xf>
    <xf numFmtId="164" fontId="6" fillId="0" borderId="24" xfId="2" applyFont="1" applyBorder="1" applyAlignment="1" applyProtection="1">
      <alignment vertical="center"/>
    </xf>
    <xf numFmtId="169" fontId="6" fillId="0" borderId="0" xfId="2" applyNumberFormat="1" applyFont="1" applyAlignment="1" applyProtection="1">
      <alignment vertical="center"/>
    </xf>
    <xf numFmtId="43" fontId="1" fillId="0" borderId="1" xfId="3" applyFont="1" applyBorder="1" applyAlignment="1" applyProtection="1">
      <alignment vertical="center"/>
    </xf>
    <xf numFmtId="43" fontId="6" fillId="0" borderId="1" xfId="3" applyFont="1" applyBorder="1" applyAlignment="1" applyProtection="1">
      <alignment vertical="center"/>
    </xf>
    <xf numFmtId="43" fontId="6" fillId="5" borderId="2" xfId="3" applyFont="1" applyFill="1" applyBorder="1" applyAlignment="1" applyProtection="1">
      <alignment horizontal="right" vertical="center"/>
    </xf>
    <xf numFmtId="43" fontId="6" fillId="0" borderId="17" xfId="3" applyFont="1" applyBorder="1" applyAlignment="1" applyProtection="1">
      <alignment vertical="center"/>
    </xf>
    <xf numFmtId="10" fontId="6" fillId="0" borderId="1" xfId="3" applyNumberFormat="1" applyFont="1" applyBorder="1" applyAlignment="1" applyProtection="1">
      <alignment vertical="center"/>
    </xf>
    <xf numFmtId="43" fontId="6" fillId="11" borderId="24" xfId="3" applyFont="1" applyFill="1" applyBorder="1" applyAlignment="1" applyProtection="1">
      <alignment vertical="center"/>
    </xf>
    <xf numFmtId="10" fontId="6" fillId="0" borderId="0" xfId="2" applyNumberFormat="1" applyFont="1" applyAlignment="1" applyProtection="1">
      <alignment vertical="center"/>
    </xf>
    <xf numFmtId="165" fontId="6" fillId="0" borderId="0" xfId="2" applyNumberFormat="1" applyFont="1" applyAlignment="1" applyProtection="1">
      <alignment vertical="center"/>
    </xf>
    <xf numFmtId="43" fontId="1" fillId="0" borderId="0" xfId="3" applyFont="1" applyAlignment="1" applyProtection="1">
      <alignment vertical="center"/>
    </xf>
    <xf numFmtId="43" fontId="6" fillId="4" borderId="23" xfId="3" applyFont="1" applyFill="1" applyBorder="1" applyAlignment="1" applyProtection="1">
      <alignment vertical="center"/>
    </xf>
    <xf numFmtId="43" fontId="1" fillId="3" borderId="1" xfId="3" applyFont="1" applyFill="1" applyBorder="1" applyAlignment="1" applyProtection="1">
      <alignment vertical="center"/>
    </xf>
    <xf numFmtId="10" fontId="6" fillId="5" borderId="17" xfId="3" applyNumberFormat="1" applyFont="1" applyFill="1" applyBorder="1" applyAlignment="1" applyProtection="1">
      <alignment vertical="center"/>
    </xf>
    <xf numFmtId="43" fontId="6" fillId="0" borderId="17" xfId="3" applyFont="1" applyBorder="1" applyAlignment="1" applyProtection="1">
      <alignment horizontal="center" vertical="center"/>
    </xf>
    <xf numFmtId="43" fontId="6" fillId="4" borderId="23" xfId="3" applyFont="1" applyFill="1" applyBorder="1" applyAlignment="1" applyProtection="1">
      <alignment horizontal="center" vertical="center"/>
    </xf>
    <xf numFmtId="10" fontId="6" fillId="4" borderId="23" xfId="4" applyNumberFormat="1" applyFont="1" applyFill="1" applyBorder="1" applyAlignment="1" applyProtection="1">
      <alignment vertical="center"/>
    </xf>
    <xf numFmtId="10" fontId="6" fillId="0" borderId="1" xfId="4" applyNumberFormat="1" applyFont="1" applyBorder="1" applyAlignment="1" applyProtection="1">
      <alignment vertical="center"/>
    </xf>
    <xf numFmtId="10" fontId="15" fillId="4" borderId="23" xfId="3" applyNumberFormat="1" applyFont="1" applyFill="1" applyBorder="1" applyAlignment="1" applyProtection="1">
      <alignment vertical="center"/>
    </xf>
    <xf numFmtId="43" fontId="15" fillId="4" borderId="1" xfId="3" applyFont="1" applyFill="1" applyBorder="1" applyAlignment="1" applyProtection="1">
      <alignment vertical="center"/>
    </xf>
    <xf numFmtId="10" fontId="15" fillId="5" borderId="1" xfId="3" applyNumberFormat="1" applyFont="1" applyFill="1" applyBorder="1" applyAlignment="1" applyProtection="1">
      <alignment vertical="center"/>
    </xf>
    <xf numFmtId="43" fontId="15" fillId="5" borderId="24" xfId="3" applyFont="1" applyFill="1" applyBorder="1" applyAlignment="1" applyProtection="1">
      <alignment horizontal="right" vertical="center"/>
    </xf>
    <xf numFmtId="10" fontId="6" fillId="4" borderId="1" xfId="4" applyNumberFormat="1" applyFont="1" applyFill="1" applyBorder="1" applyAlignment="1" applyProtection="1">
      <alignment vertical="center"/>
    </xf>
    <xf numFmtId="43" fontId="6" fillId="5" borderId="2" xfId="3" applyFont="1" applyFill="1" applyBorder="1" applyAlignment="1" applyProtection="1">
      <alignment vertical="center"/>
    </xf>
    <xf numFmtId="10" fontId="15" fillId="4" borderId="1" xfId="3" applyNumberFormat="1" applyFont="1" applyFill="1" applyBorder="1" applyAlignment="1" applyProtection="1">
      <alignment vertical="center"/>
    </xf>
    <xf numFmtId="43" fontId="15" fillId="8" borderId="1" xfId="3" applyFont="1" applyFill="1" applyBorder="1" applyAlignment="1" applyProtection="1">
      <alignment horizontal="right" vertical="center"/>
    </xf>
    <xf numFmtId="43" fontId="15" fillId="5" borderId="1" xfId="3" applyFont="1" applyFill="1" applyBorder="1" applyAlignment="1" applyProtection="1">
      <alignment horizontal="right" vertical="center"/>
    </xf>
    <xf numFmtId="43" fontId="15" fillId="5" borderId="2" xfId="3" applyFont="1" applyFill="1" applyBorder="1" applyAlignment="1" applyProtection="1">
      <alignment horizontal="right" vertical="center"/>
    </xf>
    <xf numFmtId="165" fontId="6" fillId="0" borderId="0" xfId="3" applyNumberFormat="1" applyFont="1" applyAlignment="1" applyProtection="1">
      <alignment vertical="center"/>
    </xf>
    <xf numFmtId="43" fontId="16" fillId="0" borderId="0" xfId="3" applyAlignment="1" applyProtection="1"/>
    <xf numFmtId="43" fontId="6" fillId="0" borderId="0" xfId="3" quotePrefix="1" applyFont="1" applyAlignment="1" applyProtection="1">
      <alignment vertical="center"/>
    </xf>
    <xf numFmtId="164" fontId="13" fillId="0" borderId="0" xfId="2" applyFont="1" applyProtection="1"/>
    <xf numFmtId="165" fontId="13" fillId="0" borderId="0" xfId="2" applyNumberFormat="1" applyFont="1" applyProtection="1"/>
    <xf numFmtId="164" fontId="15" fillId="0" borderId="0" xfId="2" applyFont="1" applyAlignment="1" applyProtection="1">
      <alignment vertical="center"/>
    </xf>
    <xf numFmtId="10" fontId="15" fillId="4" borderId="1" xfId="4" applyNumberFormat="1" applyFont="1" applyFill="1" applyBorder="1" applyAlignment="1" applyProtection="1">
      <alignment vertical="center"/>
    </xf>
    <xf numFmtId="10" fontId="15" fillId="4" borderId="23" xfId="4" applyNumberFormat="1" applyFont="1" applyFill="1" applyBorder="1" applyAlignment="1" applyProtection="1">
      <alignment vertical="center"/>
    </xf>
    <xf numFmtId="10" fontId="15" fillId="0" borderId="1" xfId="4" applyNumberFormat="1" applyFont="1" applyBorder="1" applyAlignment="1" applyProtection="1">
      <alignment vertical="center"/>
    </xf>
    <xf numFmtId="43" fontId="15" fillId="0" borderId="1" xfId="3" applyFont="1" applyBorder="1" applyAlignment="1" applyProtection="1">
      <alignment vertical="center"/>
    </xf>
    <xf numFmtId="43" fontId="15" fillId="11" borderId="24" xfId="3" applyFont="1" applyFill="1" applyBorder="1" applyAlignment="1" applyProtection="1">
      <alignment vertical="center"/>
    </xf>
    <xf numFmtId="164" fontId="15" fillId="3" borderId="0" xfId="2" applyFont="1" applyFill="1" applyAlignment="1" applyProtection="1">
      <alignment vertical="center"/>
    </xf>
    <xf numFmtId="10" fontId="15" fillId="0" borderId="0" xfId="2" applyNumberFormat="1" applyFont="1" applyAlignment="1" applyProtection="1">
      <alignment vertical="center"/>
    </xf>
    <xf numFmtId="165" fontId="15" fillId="0" borderId="0" xfId="3" applyNumberFormat="1" applyFont="1" applyAlignment="1" applyProtection="1">
      <alignment vertical="center"/>
    </xf>
    <xf numFmtId="10" fontId="15" fillId="4" borderId="1" xfId="3" applyNumberFormat="1" applyFont="1" applyFill="1" applyBorder="1" applyAlignment="1" applyProtection="1"/>
    <xf numFmtId="43" fontId="15" fillId="4" borderId="1" xfId="3" applyFont="1" applyFill="1" applyBorder="1" applyAlignment="1" applyProtection="1"/>
    <xf numFmtId="10" fontId="19" fillId="5" borderId="1" xfId="3" applyNumberFormat="1" applyFont="1" applyFill="1" applyBorder="1" applyAlignment="1" applyProtection="1"/>
    <xf numFmtId="10" fontId="15" fillId="4" borderId="23" xfId="3" applyNumberFormat="1" applyFont="1" applyFill="1" applyBorder="1" applyAlignment="1" applyProtection="1"/>
    <xf numFmtId="164" fontId="19" fillId="3" borderId="0" xfId="2" applyFont="1" applyFill="1" applyProtection="1"/>
    <xf numFmtId="10" fontId="19" fillId="0" borderId="0" xfId="2" applyNumberFormat="1" applyFont="1" applyProtection="1"/>
    <xf numFmtId="165" fontId="15" fillId="0" borderId="0" xfId="2" applyNumberFormat="1" applyFont="1" applyAlignment="1" applyProtection="1">
      <alignment vertical="center"/>
    </xf>
    <xf numFmtId="10" fontId="6" fillId="4" borderId="27" xfId="4" applyNumberFormat="1" applyFont="1" applyFill="1" applyBorder="1" applyAlignment="1" applyProtection="1">
      <alignment vertical="center"/>
    </xf>
    <xf numFmtId="10" fontId="6" fillId="0" borderId="28" xfId="4" applyNumberFormat="1" applyFont="1" applyBorder="1" applyAlignment="1" applyProtection="1">
      <alignment vertical="center"/>
    </xf>
    <xf numFmtId="43" fontId="6" fillId="11" borderId="26" xfId="3" applyFont="1" applyFill="1" applyBorder="1" applyAlignment="1" applyProtection="1">
      <alignment vertical="center"/>
    </xf>
    <xf numFmtId="43" fontId="6" fillId="0" borderId="0" xfId="3" applyFont="1" applyAlignment="1" applyProtection="1">
      <alignment horizontal="center" vertical="center" wrapText="1"/>
    </xf>
    <xf numFmtId="165" fontId="1" fillId="0" borderId="0" xfId="2" applyNumberFormat="1" applyFont="1" applyAlignment="1" applyProtection="1">
      <alignment vertical="center"/>
    </xf>
    <xf numFmtId="10" fontId="1" fillId="0" borderId="0" xfId="2" applyNumberFormat="1" applyFont="1" applyAlignment="1" applyProtection="1">
      <alignment vertical="center"/>
    </xf>
    <xf numFmtId="166" fontId="16" fillId="0" borderId="0" xfId="5" applyAlignment="1" applyProtection="1"/>
    <xf numFmtId="0" fontId="16" fillId="0" borderId="0" xfId="0" applyFont="1" applyAlignment="1"/>
    <xf numFmtId="0" fontId="12" fillId="0" borderId="0" xfId="0" applyFont="1" applyAlignment="1"/>
    <xf numFmtId="43" fontId="20" fillId="12" borderId="1" xfId="3" applyFont="1" applyFill="1" applyBorder="1" applyAlignment="1" applyProtection="1"/>
    <xf numFmtId="0" fontId="16" fillId="12" borderId="0" xfId="0" applyFont="1" applyFill="1" applyAlignment="1"/>
    <xf numFmtId="166" fontId="1" fillId="12" borderId="38" xfId="5" applyFont="1" applyFill="1" applyBorder="1" applyAlignment="1" applyProtection="1"/>
    <xf numFmtId="166" fontId="1" fillId="12" borderId="36" xfId="5" applyFont="1" applyFill="1" applyBorder="1" applyAlignment="1" applyProtection="1"/>
    <xf numFmtId="166" fontId="1" fillId="12" borderId="37" xfId="5" applyFont="1" applyFill="1" applyBorder="1" applyAlignment="1" applyProtection="1"/>
    <xf numFmtId="166" fontId="1" fillId="12" borderId="9" xfId="5" applyFont="1" applyFill="1" applyBorder="1" applyAlignment="1" applyProtection="1"/>
    <xf numFmtId="166" fontId="1" fillId="12" borderId="10" xfId="5" applyFont="1" applyFill="1" applyBorder="1" applyAlignment="1" applyProtection="1"/>
    <xf numFmtId="166" fontId="1" fillId="12" borderId="11" xfId="5" applyFont="1" applyFill="1" applyBorder="1" applyAlignment="1" applyProtection="1"/>
    <xf numFmtId="166" fontId="1" fillId="12" borderId="12" xfId="5" applyFont="1" applyFill="1" applyBorder="1" applyAlignment="1" applyProtection="1"/>
    <xf numFmtId="43" fontId="21" fillId="12" borderId="43" xfId="3" applyFont="1" applyFill="1" applyBorder="1" applyAlignment="1" applyProtection="1"/>
    <xf numFmtId="43" fontId="21" fillId="12" borderId="38" xfId="3" applyFont="1" applyFill="1" applyBorder="1" applyAlignment="1" applyProtection="1"/>
    <xf numFmtId="166" fontId="1" fillId="12" borderId="15" xfId="5" applyFont="1" applyFill="1" applyBorder="1" applyAlignment="1" applyProtection="1"/>
    <xf numFmtId="166" fontId="1" fillId="12" borderId="14" xfId="5" applyFont="1" applyFill="1" applyBorder="1" applyAlignment="1" applyProtection="1"/>
    <xf numFmtId="166" fontId="1" fillId="12" borderId="16" xfId="5" applyFont="1" applyFill="1" applyBorder="1" applyAlignment="1" applyProtection="1"/>
    <xf numFmtId="43" fontId="20" fillId="12" borderId="0" xfId="3" applyFont="1" applyFill="1" applyAlignment="1" applyProtection="1"/>
    <xf numFmtId="0" fontId="1" fillId="12" borderId="27" xfId="0" applyFont="1" applyFill="1" applyBorder="1" applyAlignment="1"/>
    <xf numFmtId="166" fontId="16" fillId="12" borderId="28" xfId="5" applyFill="1" applyBorder="1" applyAlignment="1" applyProtection="1"/>
    <xf numFmtId="0" fontId="1" fillId="12" borderId="28" xfId="0" applyFont="1" applyFill="1" applyBorder="1" applyAlignment="1"/>
    <xf numFmtId="166" fontId="16" fillId="12" borderId="26" xfId="5" applyFill="1" applyBorder="1" applyAlignment="1" applyProtection="1"/>
    <xf numFmtId="10" fontId="16" fillId="12" borderId="1" xfId="3" applyNumberFormat="1" applyFill="1" applyBorder="1" applyAlignment="1" applyProtection="1">
      <alignment horizontal="center"/>
    </xf>
    <xf numFmtId="43" fontId="16" fillId="12" borderId="1" xfId="3" applyFill="1" applyBorder="1" applyAlignment="1" applyProtection="1">
      <alignment horizontal="center"/>
    </xf>
    <xf numFmtId="43" fontId="20" fillId="3" borderId="1" xfId="3" applyFont="1" applyFill="1" applyBorder="1" applyAlignment="1" applyProtection="1"/>
    <xf numFmtId="10" fontId="16" fillId="0" borderId="21" xfId="3" applyNumberFormat="1" applyBorder="1" applyAlignment="1" applyProtection="1"/>
    <xf numFmtId="166" fontId="16" fillId="12" borderId="21" xfId="5" applyFill="1" applyBorder="1" applyAlignment="1" applyProtection="1"/>
    <xf numFmtId="166" fontId="16" fillId="9" borderId="21" xfId="5" applyFill="1" applyBorder="1" applyAlignment="1" applyProtection="1"/>
    <xf numFmtId="166" fontId="16" fillId="7" borderId="21" xfId="5" applyFill="1" applyBorder="1" applyAlignment="1" applyProtection="1"/>
    <xf numFmtId="10" fontId="16" fillId="0" borderId="19" xfId="3" applyNumberFormat="1" applyBorder="1" applyAlignment="1" applyProtection="1"/>
    <xf numFmtId="166" fontId="16" fillId="9" borderId="51" xfId="5" applyFill="1" applyBorder="1" applyAlignment="1" applyProtection="1"/>
    <xf numFmtId="10" fontId="16" fillId="0" borderId="1" xfId="3" applyNumberFormat="1" applyBorder="1" applyAlignment="1" applyProtection="1"/>
    <xf numFmtId="166" fontId="16" fillId="7" borderId="1" xfId="5" applyFill="1" applyBorder="1" applyAlignment="1" applyProtection="1"/>
    <xf numFmtId="166" fontId="16" fillId="9" borderId="1" xfId="5" applyFill="1" applyBorder="1" applyAlignment="1" applyProtection="1"/>
    <xf numFmtId="166" fontId="16" fillId="0" borderId="0" xfId="0" applyNumberFormat="1" applyFont="1" applyAlignment="1"/>
    <xf numFmtId="166" fontId="16" fillId="12" borderId="1" xfId="5" applyFill="1" applyBorder="1" applyAlignment="1" applyProtection="1"/>
    <xf numFmtId="10" fontId="16" fillId="0" borderId="23" xfId="3" applyNumberFormat="1" applyBorder="1" applyAlignment="1" applyProtection="1"/>
    <xf numFmtId="43" fontId="21" fillId="3" borderId="1" xfId="3" applyFont="1" applyFill="1" applyBorder="1" applyAlignment="1" applyProtection="1"/>
    <xf numFmtId="10" fontId="1" fillId="0" borderId="1" xfId="3" applyNumberFormat="1" applyFont="1" applyBorder="1" applyAlignment="1" applyProtection="1"/>
    <xf numFmtId="166" fontId="1" fillId="12" borderId="1" xfId="5" applyFont="1" applyFill="1" applyBorder="1" applyAlignment="1" applyProtection="1"/>
    <xf numFmtId="166" fontId="1" fillId="9" borderId="1" xfId="5" applyFont="1" applyFill="1" applyBorder="1" applyAlignment="1" applyProtection="1"/>
    <xf numFmtId="166" fontId="1" fillId="7" borderId="1" xfId="5" applyFont="1" applyFill="1" applyBorder="1" applyAlignment="1" applyProtection="1"/>
    <xf numFmtId="10" fontId="1" fillId="0" borderId="23" xfId="3" applyNumberFormat="1" applyFont="1" applyBorder="1" applyAlignment="1" applyProtection="1"/>
    <xf numFmtId="43" fontId="20" fillId="0" borderId="0" xfId="3" applyFont="1" applyAlignment="1" applyProtection="1"/>
    <xf numFmtId="43" fontId="16" fillId="0" borderId="1" xfId="3" applyBorder="1" applyAlignment="1" applyProtection="1"/>
    <xf numFmtId="0" fontId="16" fillId="0" borderId="1" xfId="0" applyFont="1" applyBorder="1" applyAlignment="1"/>
    <xf numFmtId="43" fontId="16" fillId="0" borderId="23" xfId="3" applyBorder="1" applyAlignment="1" applyProtection="1"/>
    <xf numFmtId="166" fontId="16" fillId="9" borderId="24" xfId="5" applyFill="1" applyBorder="1" applyAlignment="1" applyProtection="1"/>
    <xf numFmtId="166" fontId="16" fillId="0" borderId="1" xfId="5" applyBorder="1" applyAlignment="1" applyProtection="1"/>
    <xf numFmtId="43" fontId="20" fillId="0" borderId="1" xfId="3" applyFont="1" applyBorder="1" applyAlignment="1" applyProtection="1"/>
    <xf numFmtId="43" fontId="16" fillId="0" borderId="23" xfId="3" applyBorder="1" applyAlignment="1" applyProtection="1">
      <alignment horizontal="left"/>
    </xf>
    <xf numFmtId="166" fontId="16" fillId="7" borderId="1" xfId="5" applyFill="1" applyBorder="1" applyAlignment="1" applyProtection="1">
      <alignment horizontal="left"/>
    </xf>
    <xf numFmtId="0" fontId="16" fillId="0" borderId="1" xfId="0" applyFont="1" applyBorder="1" applyAlignment="1">
      <alignment horizontal="left"/>
    </xf>
    <xf numFmtId="166" fontId="16" fillId="9" borderId="1" xfId="5" applyFill="1" applyBorder="1" applyAlignment="1" applyProtection="1">
      <alignment horizontal="left"/>
    </xf>
    <xf numFmtId="10" fontId="16" fillId="0" borderId="1" xfId="3" applyNumberFormat="1" applyBorder="1" applyAlignment="1" applyProtection="1">
      <alignment horizontal="center"/>
    </xf>
    <xf numFmtId="10" fontId="16" fillId="0" borderId="23" xfId="3" applyNumberFormat="1" applyBorder="1" applyAlignment="1" applyProtection="1">
      <alignment horizontal="center"/>
    </xf>
    <xf numFmtId="0" fontId="16" fillId="0" borderId="1" xfId="0" applyFont="1" applyBorder="1" applyAlignment="1">
      <alignment horizontal="center"/>
    </xf>
    <xf numFmtId="166" fontId="16" fillId="7" borderId="1" xfId="5" applyFill="1" applyBorder="1" applyAlignment="1" applyProtection="1">
      <alignment horizontal="center"/>
    </xf>
    <xf numFmtId="166" fontId="16" fillId="9" borderId="24" xfId="5" applyFill="1" applyBorder="1" applyAlignment="1" applyProtection="1">
      <alignment horizontal="center"/>
    </xf>
    <xf numFmtId="166" fontId="16" fillId="9" borderId="1" xfId="5" applyFill="1" applyBorder="1" applyAlignment="1" applyProtection="1">
      <alignment horizontal="center"/>
    </xf>
    <xf numFmtId="43" fontId="21" fillId="0" borderId="1" xfId="3" applyFont="1" applyBorder="1" applyAlignment="1" applyProtection="1"/>
    <xf numFmtId="43" fontId="1" fillId="9" borderId="1" xfId="5" applyNumberFormat="1" applyFont="1" applyFill="1" applyBorder="1" applyAlignment="1" applyProtection="1"/>
    <xf numFmtId="166" fontId="1" fillId="9" borderId="24" xfId="5" applyFont="1" applyFill="1" applyBorder="1" applyAlignment="1" applyProtection="1"/>
    <xf numFmtId="10" fontId="1" fillId="0" borderId="1" xfId="4" applyNumberFormat="1" applyFont="1" applyBorder="1" applyAlignment="1" applyProtection="1"/>
    <xf numFmtId="166" fontId="1" fillId="0" borderId="0" xfId="0" applyNumberFormat="1" applyFont="1" applyAlignment="1"/>
    <xf numFmtId="43" fontId="16" fillId="9" borderId="1" xfId="5" applyNumberFormat="1" applyFill="1" applyBorder="1" applyAlignment="1" applyProtection="1"/>
    <xf numFmtId="10" fontId="16" fillId="0" borderId="1" xfId="4" applyNumberFormat="1" applyBorder="1" applyAlignment="1" applyProtection="1"/>
    <xf numFmtId="43" fontId="21" fillId="0" borderId="0" xfId="3" applyFont="1" applyAlignment="1" applyProtection="1"/>
    <xf numFmtId="10" fontId="16" fillId="0" borderId="0" xfId="0" applyNumberFormat="1" applyFont="1" applyAlignment="1"/>
    <xf numFmtId="43" fontId="20" fillId="0" borderId="0" xfId="3" quotePrefix="1" applyFont="1" applyAlignment="1" applyProtection="1"/>
    <xf numFmtId="10" fontId="1" fillId="13" borderId="1" xfId="3" applyNumberFormat="1" applyFont="1" applyFill="1" applyBorder="1" applyAlignment="1" applyProtection="1"/>
    <xf numFmtId="43" fontId="16" fillId="14" borderId="0" xfId="3" applyFill="1" applyAlignment="1" applyProtection="1">
      <alignment vertical="center"/>
    </xf>
    <xf numFmtId="43" fontId="20" fillId="14" borderId="0" xfId="3" applyFont="1" applyFill="1" applyAlignment="1" applyProtection="1"/>
    <xf numFmtId="170" fontId="1" fillId="9" borderId="1" xfId="5" applyNumberFormat="1" applyFont="1" applyFill="1" applyBorder="1" applyAlignment="1" applyProtection="1"/>
    <xf numFmtId="170" fontId="16" fillId="9" borderId="1" xfId="5" applyNumberFormat="1" applyFill="1" applyBorder="1" applyAlignment="1" applyProtection="1"/>
    <xf numFmtId="10" fontId="1" fillId="0" borderId="27" xfId="3" applyNumberFormat="1" applyFont="1" applyBorder="1" applyAlignment="1" applyProtection="1"/>
    <xf numFmtId="166" fontId="1" fillId="7" borderId="28" xfId="5" applyFont="1" applyFill="1" applyBorder="1" applyAlignment="1" applyProtection="1"/>
    <xf numFmtId="10" fontId="1" fillId="0" borderId="28" xfId="3" applyNumberFormat="1" applyFont="1" applyBorder="1" applyAlignment="1" applyProtection="1"/>
    <xf numFmtId="166" fontId="1" fillId="9" borderId="28" xfId="5" applyFont="1" applyFill="1" applyBorder="1" applyAlignment="1" applyProtection="1"/>
    <xf numFmtId="166" fontId="1" fillId="9" borderId="26" xfId="5" applyFont="1" applyFill="1" applyBorder="1" applyAlignment="1" applyProtection="1"/>
    <xf numFmtId="43" fontId="16" fillId="0" borderId="0" xfId="5" applyNumberFormat="1" applyAlignment="1" applyProtection="1"/>
    <xf numFmtId="170" fontId="16" fillId="0" borderId="0" xfId="0" applyNumberFormat="1" applyFont="1" applyAlignment="1"/>
    <xf numFmtId="10" fontId="16" fillId="0" borderId="0" xfId="4" applyNumberFormat="1" applyAlignment="1" applyProtection="1"/>
    <xf numFmtId="10" fontId="21" fillId="0" borderId="0" xfId="4" applyNumberFormat="1" applyFont="1" applyAlignment="1" applyProtection="1"/>
    <xf numFmtId="0" fontId="20" fillId="0" borderId="0" xfId="0" applyFont="1" applyAlignment="1"/>
    <xf numFmtId="166" fontId="20" fillId="0" borderId="0" xfId="5" applyFont="1" applyAlignment="1" applyProtection="1"/>
    <xf numFmtId="0" fontId="22" fillId="0" borderId="0" xfId="0" applyFont="1" applyAlignment="1"/>
    <xf numFmtId="0" fontId="10" fillId="0" borderId="0" xfId="0" applyFont="1" applyAlignment="1"/>
    <xf numFmtId="43" fontId="12" fillId="2" borderId="0" xfId="3" applyFont="1" applyFill="1" applyAlignment="1" applyProtection="1">
      <alignment vertical="center"/>
    </xf>
    <xf numFmtId="43" fontId="11" fillId="3" borderId="0" xfId="3" applyFont="1" applyFill="1" applyAlignment="1" applyProtection="1"/>
    <xf numFmtId="0" fontId="20" fillId="0" borderId="0" xfId="0" applyFont="1" applyAlignment="1">
      <alignment horizontal="center"/>
    </xf>
    <xf numFmtId="43" fontId="11" fillId="0" borderId="9" xfId="3" applyFont="1" applyBorder="1" applyAlignment="1" applyProtection="1">
      <alignment horizontal="center" vertical="center"/>
    </xf>
    <xf numFmtId="43" fontId="11" fillId="0" borderId="19" xfId="3" applyFont="1" applyBorder="1" applyAlignment="1" applyProtection="1">
      <alignment horizontal="center" vertical="center"/>
    </xf>
    <xf numFmtId="43" fontId="11" fillId="0" borderId="0" xfId="3" applyFont="1" applyAlignment="1" applyProtection="1">
      <alignment horizontal="center" vertical="center"/>
    </xf>
    <xf numFmtId="43" fontId="11" fillId="0" borderId="20" xfId="3" applyFont="1" applyBorder="1" applyAlignment="1" applyProtection="1">
      <alignment horizontal="center" vertical="center"/>
    </xf>
    <xf numFmtId="10" fontId="20" fillId="4" borderId="21" xfId="3" applyNumberFormat="1" applyFont="1" applyFill="1" applyBorder="1" applyAlignment="1" applyProtection="1">
      <alignment vertical="center"/>
    </xf>
    <xf numFmtId="166" fontId="20" fillId="4" borderId="21" xfId="5" applyFont="1" applyFill="1" applyBorder="1" applyAlignment="1" applyProtection="1">
      <alignment vertical="center"/>
    </xf>
    <xf numFmtId="10" fontId="20" fillId="5" borderId="1" xfId="3" applyNumberFormat="1" applyFont="1" applyFill="1" applyBorder="1" applyAlignment="1" applyProtection="1">
      <alignment vertical="center"/>
    </xf>
    <xf numFmtId="43" fontId="20" fillId="5" borderId="1" xfId="3" applyFont="1" applyFill="1" applyBorder="1" applyAlignment="1" applyProtection="1">
      <alignment horizontal="right" vertical="center"/>
    </xf>
    <xf numFmtId="10" fontId="20" fillId="0" borderId="0" xfId="4" applyNumberFormat="1" applyFont="1" applyAlignment="1" applyProtection="1"/>
    <xf numFmtId="10" fontId="20" fillId="5" borderId="0" xfId="4" applyNumberFormat="1" applyFont="1" applyFill="1" applyAlignment="1" applyProtection="1"/>
    <xf numFmtId="10" fontId="21" fillId="4" borderId="21" xfId="3" applyNumberFormat="1" applyFont="1" applyFill="1" applyBorder="1" applyAlignment="1" applyProtection="1">
      <alignment vertical="center"/>
    </xf>
    <xf numFmtId="166" fontId="21" fillId="4" borderId="21" xfId="5" applyFont="1" applyFill="1" applyBorder="1" applyAlignment="1" applyProtection="1">
      <alignment vertical="center"/>
    </xf>
    <xf numFmtId="10" fontId="21" fillId="5" borderId="1" xfId="3" applyNumberFormat="1" applyFont="1" applyFill="1" applyBorder="1" applyAlignment="1" applyProtection="1">
      <alignment vertical="center"/>
    </xf>
    <xf numFmtId="43" fontId="21" fillId="5" borderId="1" xfId="3" applyFont="1" applyFill="1" applyBorder="1" applyAlignment="1" applyProtection="1">
      <alignment horizontal="right" vertical="center"/>
    </xf>
    <xf numFmtId="0" fontId="21" fillId="0" borderId="0" xfId="0" applyFont="1" applyAlignment="1"/>
    <xf numFmtId="10" fontId="21" fillId="5" borderId="1" xfId="4" applyNumberFormat="1" applyFont="1" applyFill="1" applyBorder="1" applyAlignment="1" applyProtection="1">
      <alignment vertical="center"/>
    </xf>
    <xf numFmtId="166" fontId="21" fillId="5" borderId="1" xfId="5" applyFont="1" applyFill="1" applyBorder="1" applyAlignment="1" applyProtection="1">
      <alignment vertical="center"/>
    </xf>
    <xf numFmtId="43" fontId="20" fillId="0" borderId="0" xfId="3" applyFont="1" applyAlignment="1" applyProtection="1">
      <alignment vertical="center"/>
    </xf>
    <xf numFmtId="43" fontId="20" fillId="0" borderId="0" xfId="3" quotePrefix="1" applyFont="1" applyAlignment="1" applyProtection="1">
      <alignment vertical="center"/>
    </xf>
    <xf numFmtId="43" fontId="1" fillId="13" borderId="0" xfId="3" applyFont="1" applyFill="1" applyAlignment="1" applyProtection="1"/>
    <xf numFmtId="10" fontId="20" fillId="15" borderId="1" xfId="3" applyNumberFormat="1" applyFont="1" applyFill="1" applyBorder="1" applyAlignment="1" applyProtection="1">
      <alignment vertical="center"/>
    </xf>
    <xf numFmtId="43" fontId="1" fillId="13" borderId="0" xfId="3" quotePrefix="1" applyFont="1" applyFill="1" applyAlignment="1" applyProtection="1"/>
    <xf numFmtId="43" fontId="16" fillId="0" borderId="0" xfId="3" quotePrefix="1" applyAlignment="1" applyProtection="1"/>
    <xf numFmtId="43" fontId="16" fillId="13" borderId="0" xfId="3" quotePrefix="1" applyFill="1" applyAlignment="1" applyProtection="1">
      <alignment vertical="center"/>
    </xf>
    <xf numFmtId="43" fontId="1" fillId="0" borderId="0" xfId="3" quotePrefix="1" applyFont="1" applyAlignment="1" applyProtection="1"/>
    <xf numFmtId="43" fontId="16" fillId="13" borderId="0" xfId="3" quotePrefix="1" applyFill="1" applyAlignment="1" applyProtection="1"/>
    <xf numFmtId="43" fontId="16" fillId="13" borderId="0" xfId="3" applyFill="1" applyAlignment="1" applyProtection="1"/>
    <xf numFmtId="10" fontId="21" fillId="0" borderId="0" xfId="0" applyNumberFormat="1" applyFont="1" applyAlignment="1"/>
    <xf numFmtId="0" fontId="23" fillId="0" borderId="0" xfId="0" applyFont="1" applyAlignment="1"/>
    <xf numFmtId="166" fontId="23" fillId="0" borderId="0" xfId="5" applyFont="1" applyAlignment="1" applyProtection="1"/>
    <xf numFmtId="0" fontId="24" fillId="0" borderId="0" xfId="0" applyFont="1" applyAlignment="1"/>
    <xf numFmtId="0" fontId="19" fillId="0" borderId="0" xfId="0" applyFont="1" applyAlignment="1"/>
    <xf numFmtId="164" fontId="13" fillId="2" borderId="0" xfId="1" applyFont="1" applyFill="1" applyAlignment="1" applyProtection="1">
      <alignment vertical="center"/>
    </xf>
    <xf numFmtId="43" fontId="13" fillId="2" borderId="0" xfId="3" applyFont="1" applyFill="1" applyAlignment="1" applyProtection="1">
      <alignment vertical="center"/>
    </xf>
    <xf numFmtId="164" fontId="13" fillId="2" borderId="0" xfId="2" applyFont="1" applyFill="1" applyAlignment="1" applyProtection="1">
      <alignment vertical="center"/>
    </xf>
    <xf numFmtId="0" fontId="19" fillId="0" borderId="0" xfId="0" applyFont="1">
      <alignment vertical="center"/>
    </xf>
    <xf numFmtId="0" fontId="15" fillId="0" borderId="0" xfId="0" applyFont="1" applyAlignment="1"/>
    <xf numFmtId="43" fontId="6" fillId="3" borderId="30" xfId="3" applyFont="1" applyFill="1" applyBorder="1" applyAlignment="1" applyProtection="1"/>
    <xf numFmtId="0" fontId="6" fillId="3" borderId="0" xfId="0" applyFont="1" applyFill="1" applyAlignment="1"/>
    <xf numFmtId="43" fontId="6" fillId="0" borderId="22" xfId="3" applyFont="1" applyBorder="1" applyAlignment="1" applyProtection="1"/>
    <xf numFmtId="43" fontId="11" fillId="3" borderId="23" xfId="3" applyFont="1" applyFill="1" applyBorder="1" applyAlignment="1" applyProtection="1"/>
    <xf numFmtId="43" fontId="11" fillId="3" borderId="22" xfId="3" applyFont="1" applyFill="1" applyBorder="1" applyAlignment="1" applyProtection="1"/>
    <xf numFmtId="43" fontId="11" fillId="3" borderId="25" xfId="3" applyFont="1" applyFill="1" applyBorder="1" applyAlignment="1" applyProtection="1"/>
    <xf numFmtId="43" fontId="6" fillId="0" borderId="9" xfId="3" applyFont="1" applyBorder="1" applyAlignment="1" applyProtection="1">
      <alignment horizontal="center"/>
    </xf>
    <xf numFmtId="43" fontId="6" fillId="0" borderId="10" xfId="3" applyFont="1" applyBorder="1" applyAlignment="1" applyProtection="1">
      <alignment horizontal="center"/>
    </xf>
    <xf numFmtId="43" fontId="6" fillId="0" borderId="12" xfId="3" applyFont="1" applyBorder="1" applyAlignment="1" applyProtection="1">
      <alignment horizontal="center"/>
    </xf>
    <xf numFmtId="43" fontId="6" fillId="0" borderId="59" xfId="3" applyFont="1" applyBorder="1" applyAlignment="1" applyProtection="1">
      <alignment horizontal="center" vertical="center"/>
    </xf>
    <xf numFmtId="43" fontId="6" fillId="0" borderId="60" xfId="3" applyFont="1" applyBorder="1" applyAlignment="1" applyProtection="1">
      <alignment horizontal="center" vertical="center"/>
    </xf>
    <xf numFmtId="10" fontId="11" fillId="4" borderId="21" xfId="3" applyNumberFormat="1" applyFont="1" applyFill="1" applyBorder="1" applyAlignment="1" applyProtection="1">
      <alignment vertical="center"/>
    </xf>
    <xf numFmtId="43" fontId="11" fillId="4" borderId="21" xfId="3" applyFont="1" applyFill="1" applyBorder="1" applyAlignment="1" applyProtection="1">
      <alignment vertical="center"/>
    </xf>
    <xf numFmtId="10" fontId="11" fillId="3" borderId="17" xfId="4" applyNumberFormat="1" applyFont="1" applyFill="1" applyBorder="1" applyAlignment="1" applyProtection="1"/>
    <xf numFmtId="164" fontId="11" fillId="3" borderId="0" xfId="2" applyFont="1" applyFill="1" applyAlignment="1" applyProtection="1">
      <alignment vertical="center"/>
    </xf>
    <xf numFmtId="43" fontId="11" fillId="0" borderId="1" xfId="3" applyFont="1" applyBorder="1" applyAlignment="1" applyProtection="1">
      <alignment vertical="center"/>
    </xf>
    <xf numFmtId="10" fontId="11" fillId="5" borderId="21" xfId="3" applyNumberFormat="1" applyFont="1" applyFill="1" applyBorder="1" applyAlignment="1" applyProtection="1">
      <alignment vertical="center"/>
    </xf>
    <xf numFmtId="43" fontId="11" fillId="0" borderId="54" xfId="3" applyFont="1" applyBorder="1" applyAlignment="1" applyProtection="1">
      <alignment vertical="center"/>
    </xf>
    <xf numFmtId="43" fontId="11" fillId="0" borderId="34" xfId="3" applyFont="1" applyBorder="1" applyAlignment="1" applyProtection="1"/>
    <xf numFmtId="10" fontId="11" fillId="4" borderId="1" xfId="3" applyNumberFormat="1" applyFont="1" applyFill="1" applyBorder="1" applyAlignment="1" applyProtection="1">
      <alignment vertical="center"/>
    </xf>
    <xf numFmtId="43" fontId="11" fillId="4" borderId="1" xfId="3" applyFont="1" applyFill="1" applyBorder="1" applyAlignment="1" applyProtection="1">
      <alignment vertical="center"/>
    </xf>
    <xf numFmtId="10" fontId="11" fillId="5" borderId="1" xfId="3" applyNumberFormat="1" applyFont="1" applyFill="1" applyBorder="1" applyAlignment="1" applyProtection="1">
      <alignment vertical="center"/>
    </xf>
    <xf numFmtId="43" fontId="11" fillId="0" borderId="17" xfId="3" applyFont="1" applyBorder="1" applyAlignment="1" applyProtection="1">
      <alignment vertical="center"/>
    </xf>
    <xf numFmtId="0" fontId="11" fillId="3" borderId="0" xfId="0" applyFont="1" applyFill="1" applyAlignment="1"/>
    <xf numFmtId="10" fontId="14" fillId="3" borderId="0" xfId="4" applyNumberFormat="1" applyFont="1" applyFill="1" applyAlignment="1" applyProtection="1"/>
    <xf numFmtId="43" fontId="6" fillId="3" borderId="25" xfId="3" applyFont="1" applyFill="1" applyBorder="1" applyAlignment="1" applyProtection="1"/>
    <xf numFmtId="43" fontId="6" fillId="0" borderId="25" xfId="3" applyFont="1" applyBorder="1" applyAlignment="1" applyProtection="1"/>
    <xf numFmtId="43" fontId="11" fillId="4" borderId="1" xfId="3" applyFont="1" applyFill="1" applyBorder="1" applyAlignment="1" applyProtection="1">
      <alignment vertical="center" wrapText="1"/>
    </xf>
    <xf numFmtId="43" fontId="11" fillId="0" borderId="22" xfId="3" applyFont="1" applyBorder="1" applyAlignment="1" applyProtection="1"/>
    <xf numFmtId="43" fontId="11" fillId="0" borderId="25" xfId="3" applyFont="1" applyBorder="1" applyAlignment="1" applyProtection="1"/>
    <xf numFmtId="43" fontId="11" fillId="3" borderId="1" xfId="3" applyFont="1" applyFill="1" applyBorder="1" applyAlignment="1" applyProtection="1">
      <alignment vertical="center"/>
    </xf>
    <xf numFmtId="10" fontId="11" fillId="5" borderId="2" xfId="3" applyNumberFormat="1" applyFont="1" applyFill="1" applyBorder="1" applyAlignment="1" applyProtection="1">
      <alignment vertical="center"/>
    </xf>
    <xf numFmtId="43" fontId="6" fillId="0" borderId="1" xfId="3" applyFont="1" applyBorder="1" applyAlignment="1" applyProtection="1">
      <alignment horizontal="center"/>
    </xf>
    <xf numFmtId="43" fontId="6" fillId="0" borderId="25" xfId="3" applyFont="1" applyBorder="1" applyAlignment="1" applyProtection="1">
      <alignment horizontal="center"/>
    </xf>
    <xf numFmtId="10" fontId="6" fillId="0" borderId="22" xfId="4" applyNumberFormat="1" applyFont="1" applyBorder="1" applyAlignment="1" applyProtection="1"/>
    <xf numFmtId="10" fontId="6" fillId="4" borderId="61" xfId="3" applyNumberFormat="1" applyFont="1" applyFill="1" applyBorder="1" applyAlignment="1" applyProtection="1">
      <alignment vertical="center"/>
    </xf>
    <xf numFmtId="43" fontId="6" fillId="4" borderId="61" xfId="3" applyFont="1" applyFill="1" applyBorder="1" applyAlignment="1" applyProtection="1">
      <alignment vertical="center"/>
    </xf>
    <xf numFmtId="10" fontId="6" fillId="5" borderId="61" xfId="3" applyNumberFormat="1" applyFont="1" applyFill="1" applyBorder="1" applyAlignment="1" applyProtection="1">
      <alignment vertical="center"/>
    </xf>
    <xf numFmtId="43" fontId="1" fillId="0" borderId="0" xfId="3" quotePrefix="1" applyFont="1" applyAlignment="1" applyProtection="1">
      <alignment vertical="center"/>
    </xf>
    <xf numFmtId="164" fontId="13" fillId="3" borderId="0" xfId="2" applyFont="1" applyFill="1" applyProtection="1"/>
    <xf numFmtId="164" fontId="6" fillId="2" borderId="0" xfId="2" applyFont="1" applyFill="1" applyAlignment="1" applyProtection="1">
      <alignment vertical="center"/>
    </xf>
    <xf numFmtId="43" fontId="6" fillId="2" borderId="0" xfId="3" applyFont="1" applyFill="1" applyAlignment="1" applyProtection="1">
      <alignment horizontal="center"/>
    </xf>
    <xf numFmtId="43" fontId="11" fillId="3" borderId="30" xfId="3" applyFont="1" applyFill="1" applyBorder="1" applyAlignment="1" applyProtection="1">
      <alignment horizontal="center" vertical="center" wrapText="1"/>
    </xf>
    <xf numFmtId="43" fontId="11" fillId="3" borderId="0" xfId="3" applyFont="1" applyFill="1" applyAlignment="1" applyProtection="1">
      <alignment horizontal="center" vertical="center" wrapText="1"/>
    </xf>
    <xf numFmtId="10" fontId="21" fillId="3" borderId="34" xfId="3" applyNumberFormat="1" applyFont="1" applyFill="1" applyBorder="1" applyAlignment="1" applyProtection="1">
      <alignment horizontal="center" vertical="center"/>
    </xf>
    <xf numFmtId="43" fontId="21" fillId="5" borderId="34" xfId="3" applyFont="1" applyFill="1" applyBorder="1" applyAlignment="1" applyProtection="1">
      <alignment horizontal="center"/>
    </xf>
    <xf numFmtId="43" fontId="21" fillId="5" borderId="0" xfId="3" applyFont="1" applyFill="1" applyAlignment="1" applyProtection="1">
      <alignment horizontal="center"/>
    </xf>
    <xf numFmtId="43" fontId="21" fillId="0" borderId="3" xfId="3" applyFont="1" applyBorder="1" applyAlignment="1" applyProtection="1">
      <alignment horizontal="center"/>
    </xf>
    <xf numFmtId="43" fontId="21" fillId="0" borderId="18" xfId="3" applyFont="1" applyBorder="1" applyAlignment="1" applyProtection="1">
      <alignment horizontal="center"/>
    </xf>
    <xf numFmtId="43" fontId="21" fillId="0" borderId="34" xfId="3" applyFont="1" applyBorder="1" applyAlignment="1" applyProtection="1">
      <alignment horizontal="center" vertical="center"/>
    </xf>
    <xf numFmtId="43" fontId="21" fillId="0" borderId="4" xfId="3" applyFont="1" applyBorder="1" applyAlignment="1" applyProtection="1">
      <alignment horizontal="center"/>
    </xf>
    <xf numFmtId="43" fontId="21" fillId="0" borderId="55" xfId="3" applyFont="1" applyBorder="1" applyAlignment="1" applyProtection="1">
      <alignment horizontal="center"/>
    </xf>
    <xf numFmtId="43" fontId="21" fillId="0" borderId="34" xfId="3" applyFont="1" applyBorder="1" applyAlignment="1" applyProtection="1">
      <alignment horizontal="center"/>
    </xf>
    <xf numFmtId="43" fontId="21" fillId="0" borderId="0" xfId="3" applyFont="1" applyAlignment="1" applyProtection="1">
      <alignment horizontal="center"/>
    </xf>
    <xf numFmtId="10" fontId="1" fillId="0" borderId="23" xfId="3" applyNumberFormat="1" applyFont="1" applyBorder="1" applyAlignment="1" applyProtection="1">
      <alignment horizontal="center"/>
    </xf>
    <xf numFmtId="43" fontId="1" fillId="0" borderId="1" xfId="3" applyFont="1" applyBorder="1" applyAlignment="1" applyProtection="1">
      <alignment horizontal="center"/>
    </xf>
    <xf numFmtId="10" fontId="1" fillId="0" borderId="1" xfId="3" applyNumberFormat="1" applyFont="1" applyBorder="1" applyAlignment="1" applyProtection="1">
      <alignment horizontal="center"/>
    </xf>
    <xf numFmtId="43" fontId="1" fillId="0" borderId="24" xfId="3" applyFont="1" applyBorder="1" applyAlignment="1" applyProtection="1">
      <alignment horizontal="center"/>
    </xf>
    <xf numFmtId="10" fontId="21" fillId="4" borderId="1" xfId="3" applyNumberFormat="1" applyFont="1" applyFill="1" applyBorder="1" applyAlignment="1" applyProtection="1">
      <alignment vertical="center"/>
    </xf>
    <xf numFmtId="43" fontId="21" fillId="4" borderId="1" xfId="3" applyFont="1" applyFill="1" applyBorder="1" applyAlignment="1" applyProtection="1">
      <alignment vertical="center"/>
    </xf>
    <xf numFmtId="43" fontId="21" fillId="5" borderId="2" xfId="3" applyFont="1" applyFill="1" applyBorder="1" applyAlignment="1" applyProtection="1">
      <alignment horizontal="right" vertical="center"/>
    </xf>
    <xf numFmtId="10" fontId="21" fillId="5" borderId="34" xfId="4" applyNumberFormat="1" applyFont="1" applyFill="1" applyBorder="1" applyAlignment="1" applyProtection="1">
      <alignment horizontal="right" vertical="center"/>
    </xf>
    <xf numFmtId="43" fontId="21" fillId="4" borderId="21" xfId="3" applyFont="1" applyFill="1" applyBorder="1" applyAlignment="1" applyProtection="1">
      <alignment vertical="center"/>
    </xf>
    <xf numFmtId="10" fontId="21" fillId="4" borderId="19" xfId="3" applyNumberFormat="1" applyFont="1" applyFill="1" applyBorder="1" applyAlignment="1" applyProtection="1">
      <alignment vertical="center"/>
    </xf>
    <xf numFmtId="43" fontId="21" fillId="5" borderId="24" xfId="3" applyFont="1" applyFill="1" applyBorder="1" applyAlignment="1" applyProtection="1">
      <alignment horizontal="right" vertical="center"/>
    </xf>
    <xf numFmtId="10" fontId="21" fillId="5" borderId="25" xfId="4" applyNumberFormat="1" applyFont="1" applyFill="1" applyBorder="1" applyAlignment="1" applyProtection="1">
      <alignment horizontal="right" vertical="center"/>
    </xf>
    <xf numFmtId="10" fontId="1" fillId="4" borderId="23" xfId="3" applyNumberFormat="1" applyFont="1" applyFill="1" applyBorder="1" applyAlignment="1" applyProtection="1"/>
    <xf numFmtId="43" fontId="1" fillId="4" borderId="1" xfId="3" applyFont="1" applyFill="1" applyBorder="1" applyAlignment="1" applyProtection="1"/>
    <xf numFmtId="10" fontId="1" fillId="5" borderId="1" xfId="3" applyNumberFormat="1" applyFont="1" applyFill="1" applyBorder="1" applyAlignment="1" applyProtection="1"/>
    <xf numFmtId="43" fontId="1" fillId="5" borderId="24" xfId="3" applyFont="1" applyFill="1" applyBorder="1" applyAlignment="1" applyProtection="1"/>
    <xf numFmtId="43" fontId="21" fillId="5" borderId="34" xfId="3" applyFont="1" applyFill="1" applyBorder="1" applyAlignment="1" applyProtection="1">
      <alignment horizontal="right" vertical="center"/>
    </xf>
    <xf numFmtId="10" fontId="21" fillId="4" borderId="23" xfId="3" applyNumberFormat="1" applyFont="1" applyFill="1" applyBorder="1" applyAlignment="1" applyProtection="1">
      <alignment vertical="center"/>
    </xf>
    <xf numFmtId="43" fontId="21" fillId="5" borderId="0" xfId="3" applyFont="1" applyFill="1" applyAlignment="1" applyProtection="1">
      <alignment horizontal="right" vertical="center"/>
    </xf>
    <xf numFmtId="10" fontId="21" fillId="0" borderId="0" xfId="3" applyNumberFormat="1" applyFont="1" applyAlignment="1" applyProtection="1">
      <alignment vertical="center"/>
    </xf>
    <xf numFmtId="43" fontId="21" fillId="0" borderId="0" xfId="3" applyFont="1" applyAlignment="1" applyProtection="1">
      <alignment vertical="center"/>
    </xf>
    <xf numFmtId="43" fontId="21" fillId="0" borderId="0" xfId="3" applyFont="1" applyAlignment="1" applyProtection="1">
      <alignment horizontal="right" vertical="center"/>
    </xf>
    <xf numFmtId="43" fontId="21" fillId="0" borderId="34" xfId="3" applyFont="1" applyBorder="1" applyAlignment="1" applyProtection="1">
      <alignment horizontal="right" vertical="center"/>
    </xf>
    <xf numFmtId="10" fontId="21" fillId="0" borderId="9" xfId="3" applyNumberFormat="1" applyFont="1" applyBorder="1" applyAlignment="1" applyProtection="1">
      <alignment vertical="center"/>
    </xf>
    <xf numFmtId="43" fontId="21" fillId="0" borderId="12" xfId="3" applyFont="1" applyBorder="1" applyAlignment="1" applyProtection="1">
      <alignment horizontal="right" vertical="center"/>
    </xf>
    <xf numFmtId="10" fontId="1" fillId="0" borderId="9" xfId="3" applyNumberFormat="1" applyFont="1" applyBorder="1" applyAlignment="1" applyProtection="1"/>
    <xf numFmtId="43" fontId="1" fillId="0" borderId="12" xfId="3" applyFont="1" applyBorder="1" applyAlignment="1" applyProtection="1"/>
    <xf numFmtId="43" fontId="21" fillId="4" borderId="1" xfId="3" applyFont="1" applyFill="1" applyBorder="1" applyAlignment="1" applyProtection="1">
      <alignment vertical="center" wrapText="1"/>
    </xf>
    <xf numFmtId="10" fontId="21" fillId="5" borderId="2" xfId="3" applyNumberFormat="1" applyFont="1" applyFill="1" applyBorder="1" applyAlignment="1" applyProtection="1">
      <alignment vertical="center"/>
    </xf>
    <xf numFmtId="10" fontId="21" fillId="5" borderId="17" xfId="3" applyNumberFormat="1" applyFont="1" applyFill="1" applyBorder="1" applyAlignment="1" applyProtection="1">
      <alignment vertical="center"/>
    </xf>
    <xf numFmtId="10" fontId="21" fillId="5" borderId="34" xfId="3" applyNumberFormat="1" applyFont="1" applyFill="1" applyBorder="1" applyAlignment="1" applyProtection="1">
      <alignment vertical="center"/>
    </xf>
    <xf numFmtId="43" fontId="21" fillId="4" borderId="23" xfId="3" applyFont="1" applyFill="1" applyBorder="1" applyAlignment="1" applyProtection="1">
      <alignment vertical="center" wrapText="1"/>
    </xf>
    <xf numFmtId="10" fontId="21" fillId="5" borderId="25" xfId="3" applyNumberFormat="1" applyFont="1" applyFill="1" applyBorder="1" applyAlignment="1" applyProtection="1">
      <alignment vertical="center"/>
    </xf>
    <xf numFmtId="10" fontId="21" fillId="5" borderId="0" xfId="3" applyNumberFormat="1" applyFont="1" applyFill="1" applyAlignment="1" applyProtection="1">
      <alignment vertical="center"/>
    </xf>
    <xf numFmtId="43" fontId="1" fillId="4" borderId="23" xfId="3" applyFont="1" applyFill="1" applyBorder="1" applyAlignment="1" applyProtection="1">
      <alignment wrapText="1"/>
    </xf>
    <xf numFmtId="43" fontId="1" fillId="4" borderId="1" xfId="3" applyFont="1" applyFill="1" applyBorder="1" applyAlignment="1" applyProtection="1">
      <alignment wrapText="1"/>
    </xf>
    <xf numFmtId="43" fontId="1" fillId="5" borderId="1" xfId="3" applyFont="1" applyFill="1" applyBorder="1" applyAlignment="1" applyProtection="1"/>
    <xf numFmtId="10" fontId="21" fillId="4" borderId="1" xfId="3" applyNumberFormat="1" applyFont="1" applyFill="1" applyBorder="1" applyAlignment="1" applyProtection="1">
      <alignment horizontal="center" vertical="center"/>
    </xf>
    <xf numFmtId="43" fontId="21" fillId="4" borderId="1" xfId="3" applyFont="1" applyFill="1" applyBorder="1" applyAlignment="1" applyProtection="1">
      <alignment horizontal="center" vertical="center"/>
    </xf>
    <xf numFmtId="10" fontId="21" fillId="4" borderId="23" xfId="3" applyNumberFormat="1" applyFont="1" applyFill="1" applyBorder="1" applyAlignment="1" applyProtection="1">
      <alignment horizontal="center" vertical="center"/>
    </xf>
    <xf numFmtId="10" fontId="1" fillId="4" borderId="23" xfId="3" applyNumberFormat="1" applyFont="1" applyFill="1" applyBorder="1" applyAlignment="1" applyProtection="1">
      <alignment horizontal="center"/>
    </xf>
    <xf numFmtId="43" fontId="1" fillId="4" borderId="1" xfId="3" applyFont="1" applyFill="1" applyBorder="1" applyAlignment="1" applyProtection="1">
      <alignment horizontal="center"/>
    </xf>
    <xf numFmtId="10" fontId="1" fillId="5" borderId="1" xfId="3" applyNumberFormat="1" applyFont="1" applyFill="1" applyBorder="1" applyAlignment="1" applyProtection="1">
      <alignment horizontal="center"/>
    </xf>
    <xf numFmtId="43" fontId="1" fillId="5" borderId="24" xfId="3" applyFont="1" applyFill="1" applyBorder="1" applyAlignment="1" applyProtection="1">
      <alignment horizontal="center"/>
    </xf>
    <xf numFmtId="10" fontId="21" fillId="0" borderId="1" xfId="3" applyNumberFormat="1" applyFont="1" applyBorder="1" applyAlignment="1" applyProtection="1">
      <alignment horizontal="center" vertical="center"/>
    </xf>
    <xf numFmtId="43" fontId="21" fillId="0" borderId="1" xfId="3" applyFont="1" applyBorder="1" applyAlignment="1" applyProtection="1">
      <alignment horizontal="center" vertical="center"/>
    </xf>
    <xf numFmtId="10" fontId="21" fillId="5" borderId="1" xfId="3" applyNumberFormat="1" applyFont="1" applyFill="1" applyBorder="1" applyAlignment="1" applyProtection="1">
      <alignment horizontal="center" vertical="center"/>
    </xf>
    <xf numFmtId="10" fontId="21" fillId="0" borderId="23" xfId="3" applyNumberFormat="1" applyFont="1" applyBorder="1" applyAlignment="1" applyProtection="1">
      <alignment horizontal="center" vertical="center"/>
    </xf>
    <xf numFmtId="10" fontId="21" fillId="4" borderId="1" xfId="4" applyNumberFormat="1" applyFont="1" applyFill="1" applyBorder="1" applyAlignment="1" applyProtection="1">
      <alignment vertical="center"/>
    </xf>
    <xf numFmtId="43" fontId="21" fillId="5" borderId="2" xfId="3" applyFont="1" applyFill="1" applyBorder="1" applyAlignment="1" applyProtection="1">
      <alignment vertical="center"/>
    </xf>
    <xf numFmtId="43" fontId="21" fillId="5" borderId="34" xfId="3" applyFont="1" applyFill="1" applyBorder="1" applyAlignment="1" applyProtection="1">
      <alignment vertical="center"/>
    </xf>
    <xf numFmtId="43" fontId="21" fillId="5" borderId="24" xfId="3" applyFont="1" applyFill="1" applyBorder="1" applyAlignment="1" applyProtection="1">
      <alignment vertical="center"/>
    </xf>
    <xf numFmtId="43" fontId="21" fillId="5" borderId="0" xfId="3" applyFont="1" applyFill="1" applyAlignment="1" applyProtection="1">
      <alignment vertical="center"/>
    </xf>
    <xf numFmtId="0" fontId="1" fillId="0" borderId="9" xfId="0" applyFont="1" applyBorder="1" applyAlignment="1"/>
    <xf numFmtId="0" fontId="1" fillId="0" borderId="12" xfId="0" applyFont="1" applyBorder="1" applyAlignment="1"/>
    <xf numFmtId="10" fontId="21" fillId="4" borderId="1" xfId="3" applyNumberFormat="1" applyFont="1" applyFill="1" applyBorder="1" applyAlignment="1" applyProtection="1"/>
    <xf numFmtId="43" fontId="21" fillId="4" borderId="1" xfId="3" applyFont="1" applyFill="1" applyBorder="1" applyAlignment="1" applyProtection="1"/>
    <xf numFmtId="43" fontId="21" fillId="5" borderId="2" xfId="3" applyFont="1" applyFill="1" applyBorder="1" applyAlignment="1" applyProtection="1"/>
    <xf numFmtId="43" fontId="21" fillId="5" borderId="34" xfId="3" applyFont="1" applyFill="1" applyBorder="1" applyAlignment="1" applyProtection="1"/>
    <xf numFmtId="10" fontId="21" fillId="5" borderId="1" xfId="3" applyNumberFormat="1" applyFont="1" applyFill="1" applyBorder="1" applyAlignment="1" applyProtection="1"/>
    <xf numFmtId="43" fontId="21" fillId="5" borderId="24" xfId="3" applyFont="1" applyFill="1" applyBorder="1" applyAlignment="1" applyProtection="1"/>
    <xf numFmtId="43" fontId="21" fillId="5" borderId="0" xfId="3" applyFont="1" applyFill="1" applyAlignment="1" applyProtection="1"/>
    <xf numFmtId="10" fontId="21" fillId="5" borderId="62" xfId="4" applyNumberFormat="1" applyFont="1" applyFill="1" applyBorder="1" applyAlignment="1" applyProtection="1">
      <alignment horizontal="right" vertical="center"/>
    </xf>
    <xf numFmtId="10" fontId="21" fillId="4" borderId="27" xfId="3" applyNumberFormat="1" applyFont="1" applyFill="1" applyBorder="1" applyAlignment="1" applyProtection="1">
      <alignment vertical="center"/>
    </xf>
    <xf numFmtId="43" fontId="21" fillId="4" borderId="28" xfId="3" applyFont="1" applyFill="1" applyBorder="1" applyAlignment="1" applyProtection="1">
      <alignment vertical="center"/>
    </xf>
    <xf numFmtId="10" fontId="21" fillId="5" borderId="28" xfId="3" applyNumberFormat="1" applyFont="1" applyFill="1" applyBorder="1" applyAlignment="1" applyProtection="1">
      <alignment vertical="center"/>
    </xf>
    <xf numFmtId="43" fontId="21" fillId="5" borderId="26" xfId="3" applyFont="1" applyFill="1" applyBorder="1" applyAlignment="1" applyProtection="1">
      <alignment horizontal="right" vertical="center"/>
    </xf>
    <xf numFmtId="10" fontId="21" fillId="5" borderId="42" xfId="4" applyNumberFormat="1" applyFont="1" applyFill="1" applyBorder="1" applyAlignment="1" applyProtection="1">
      <alignment horizontal="right" vertical="center"/>
    </xf>
    <xf numFmtId="10" fontId="1" fillId="4" borderId="27" xfId="3" applyNumberFormat="1" applyFont="1" applyFill="1" applyBorder="1" applyAlignment="1" applyProtection="1"/>
    <xf numFmtId="43" fontId="1" fillId="4" borderId="28" xfId="3" applyFont="1" applyFill="1" applyBorder="1" applyAlignment="1" applyProtection="1"/>
    <xf numFmtId="10" fontId="1" fillId="5" borderId="28" xfId="3" applyNumberFormat="1" applyFont="1" applyFill="1" applyBorder="1" applyAlignment="1" applyProtection="1"/>
    <xf numFmtId="43" fontId="1" fillId="5" borderId="26" xfId="3" applyFont="1" applyFill="1" applyBorder="1" applyAlignment="1" applyProtection="1"/>
    <xf numFmtId="43" fontId="1" fillId="3" borderId="0" xfId="3" applyFont="1" applyFill="1" applyAlignment="1" applyProtection="1">
      <alignment vertical="center"/>
    </xf>
    <xf numFmtId="43" fontId="21" fillId="3" borderId="0" xfId="3" applyFont="1" applyFill="1" applyAlignment="1" applyProtection="1"/>
    <xf numFmtId="43" fontId="1" fillId="3" borderId="0" xfId="3" applyFont="1" applyFill="1" applyAlignment="1" applyProtection="1"/>
    <xf numFmtId="43" fontId="21" fillId="0" borderId="0" xfId="3" applyFont="1" applyAlignment="1" applyProtection="1">
      <alignment wrapText="1"/>
    </xf>
    <xf numFmtId="43" fontId="1" fillId="0" borderId="0" xfId="3" applyFont="1" applyAlignment="1" applyProtection="1">
      <alignment wrapText="1"/>
    </xf>
    <xf numFmtId="164" fontId="21" fillId="0" borderId="0" xfId="1" applyFont="1" applyProtection="1"/>
    <xf numFmtId="43" fontId="25" fillId="2" borderId="0" xfId="3" applyFont="1" applyFill="1" applyAlignment="1" applyProtection="1"/>
    <xf numFmtId="10" fontId="1" fillId="2" borderId="0" xfId="3" applyNumberFormat="1" applyFont="1" applyFill="1" applyAlignment="1" applyProtection="1"/>
    <xf numFmtId="43" fontId="1" fillId="5" borderId="0" xfId="3" applyFont="1" applyFill="1" applyAlignment="1" applyProtection="1">
      <alignment horizontal="center"/>
    </xf>
    <xf numFmtId="43" fontId="1" fillId="0" borderId="3" xfId="3" applyFont="1" applyBorder="1" applyAlignment="1" applyProtection="1">
      <alignment horizontal="center"/>
    </xf>
    <xf numFmtId="43" fontId="1" fillId="0" borderId="18" xfId="3" applyFont="1" applyBorder="1" applyAlignment="1" applyProtection="1">
      <alignment horizontal="center"/>
    </xf>
    <xf numFmtId="43" fontId="1" fillId="0" borderId="4" xfId="3" applyFont="1" applyBorder="1" applyAlignment="1" applyProtection="1">
      <alignment horizontal="center"/>
    </xf>
    <xf numFmtId="43" fontId="1" fillId="0" borderId="0" xfId="3" applyFont="1" applyAlignment="1" applyProtection="1">
      <alignment horizontal="center"/>
    </xf>
    <xf numFmtId="10" fontId="1" fillId="4" borderId="21" xfId="3" applyNumberFormat="1" applyFont="1" applyFill="1" applyBorder="1" applyAlignment="1" applyProtection="1">
      <alignment vertical="center"/>
    </xf>
    <xf numFmtId="43" fontId="1" fillId="4" borderId="21" xfId="3" applyFont="1" applyFill="1" applyBorder="1" applyAlignment="1" applyProtection="1">
      <alignment vertical="center"/>
    </xf>
    <xf numFmtId="10" fontId="1" fillId="5" borderId="1" xfId="3" applyNumberFormat="1" applyFont="1" applyFill="1" applyBorder="1" applyAlignment="1" applyProtection="1">
      <alignment vertical="center"/>
    </xf>
    <xf numFmtId="43" fontId="1" fillId="5" borderId="1" xfId="3" applyFont="1" applyFill="1" applyBorder="1" applyAlignment="1" applyProtection="1">
      <alignment horizontal="right" vertical="center"/>
    </xf>
    <xf numFmtId="10" fontId="1" fillId="5" borderId="22" xfId="4" applyNumberFormat="1" applyFont="1" applyFill="1" applyBorder="1" applyAlignment="1" applyProtection="1">
      <alignment horizontal="right" vertical="center"/>
    </xf>
    <xf numFmtId="10" fontId="1" fillId="4" borderId="1" xfId="3" applyNumberFormat="1" applyFont="1" applyFill="1" applyBorder="1" applyAlignment="1" applyProtection="1">
      <alignment vertical="center"/>
    </xf>
    <xf numFmtId="43" fontId="1" fillId="5" borderId="22" xfId="3" applyFont="1" applyFill="1" applyBorder="1" applyAlignment="1" applyProtection="1">
      <alignment horizontal="right" vertical="center"/>
    </xf>
    <xf numFmtId="10" fontId="1" fillId="0" borderId="0" xfId="3" applyNumberFormat="1" applyFont="1" applyAlignment="1" applyProtection="1">
      <alignment vertical="center"/>
    </xf>
    <xf numFmtId="43" fontId="1" fillId="0" borderId="0" xfId="3" applyFont="1" applyAlignment="1" applyProtection="1">
      <alignment horizontal="right" vertical="center"/>
    </xf>
    <xf numFmtId="43" fontId="1" fillId="4" borderId="1" xfId="3" applyFont="1" applyFill="1" applyBorder="1" applyAlignment="1" applyProtection="1">
      <alignment vertical="center" wrapText="1"/>
    </xf>
    <xf numFmtId="10" fontId="1" fillId="5" borderId="2" xfId="3" applyNumberFormat="1" applyFont="1" applyFill="1" applyBorder="1" applyAlignment="1" applyProtection="1">
      <alignment vertical="center"/>
    </xf>
    <xf numFmtId="10" fontId="1" fillId="5" borderId="22" xfId="3" applyNumberFormat="1" applyFont="1" applyFill="1" applyBorder="1" applyAlignment="1" applyProtection="1">
      <alignment vertical="center"/>
    </xf>
    <xf numFmtId="10" fontId="1" fillId="4" borderId="1" xfId="3" applyNumberFormat="1" applyFont="1" applyFill="1" applyBorder="1" applyAlignment="1" applyProtection="1">
      <alignment horizontal="center" vertical="center"/>
    </xf>
    <xf numFmtId="43" fontId="1" fillId="4" borderId="1" xfId="3" applyFont="1" applyFill="1" applyBorder="1" applyAlignment="1" applyProtection="1">
      <alignment horizontal="center" vertical="center"/>
    </xf>
    <xf numFmtId="10" fontId="1" fillId="0" borderId="1" xfId="3" applyNumberFormat="1" applyFont="1" applyBorder="1" applyAlignment="1" applyProtection="1">
      <alignment horizontal="center" vertical="center"/>
    </xf>
    <xf numFmtId="43" fontId="1" fillId="0" borderId="1" xfId="3" applyFont="1" applyBorder="1" applyAlignment="1" applyProtection="1">
      <alignment horizontal="center" vertical="center"/>
    </xf>
    <xf numFmtId="43" fontId="1" fillId="5" borderId="0" xfId="3" applyFont="1" applyFill="1" applyAlignment="1" applyProtection="1">
      <alignment horizontal="right" vertical="center"/>
    </xf>
    <xf numFmtId="10" fontId="16" fillId="4" borderId="1" xfId="3" applyNumberFormat="1" applyFill="1" applyBorder="1" applyAlignment="1" applyProtection="1">
      <alignment vertical="center"/>
    </xf>
    <xf numFmtId="43" fontId="16" fillId="4" borderId="21" xfId="3" applyFill="1" applyBorder="1" applyAlignment="1" applyProtection="1">
      <alignment vertical="center"/>
    </xf>
    <xf numFmtId="10" fontId="16" fillId="5" borderId="1" xfId="3" applyNumberFormat="1" applyFill="1" applyBorder="1" applyAlignment="1" applyProtection="1">
      <alignment vertical="center"/>
    </xf>
    <xf numFmtId="43" fontId="16" fillId="5" borderId="1" xfId="3" applyFill="1" applyBorder="1" applyAlignment="1" applyProtection="1">
      <alignment horizontal="right" vertical="center"/>
    </xf>
    <xf numFmtId="43" fontId="16" fillId="5" borderId="0" xfId="3" applyFill="1" applyAlignment="1" applyProtection="1">
      <alignment horizontal="right" vertical="center"/>
    </xf>
    <xf numFmtId="43" fontId="16" fillId="5" borderId="0" xfId="3" applyFill="1" applyAlignment="1" applyProtection="1">
      <alignment vertical="center"/>
    </xf>
    <xf numFmtId="43" fontId="21" fillId="0" borderId="0" xfId="3" quotePrefix="1" applyFont="1" applyAlignment="1" applyProtection="1"/>
    <xf numFmtId="43" fontId="16" fillId="5" borderId="0" xfId="3" applyFill="1" applyAlignment="1" applyProtection="1"/>
    <xf numFmtId="164" fontId="20" fillId="3" borderId="0" xfId="1" applyFont="1" applyFill="1" applyProtection="1"/>
    <xf numFmtId="164" fontId="20" fillId="0" borderId="0" xfId="1" applyFont="1" applyProtection="1"/>
    <xf numFmtId="10" fontId="1" fillId="5" borderId="0" xfId="4" applyNumberFormat="1" applyFont="1" applyFill="1" applyAlignment="1" applyProtection="1">
      <alignment horizontal="right" vertical="center"/>
    </xf>
    <xf numFmtId="164" fontId="1" fillId="0" borderId="0" xfId="7" applyFont="1" applyAlignment="1" applyProtection="1">
      <alignment vertical="center"/>
    </xf>
    <xf numFmtId="164" fontId="1" fillId="2" borderId="0" xfId="7" applyFont="1" applyFill="1" applyAlignment="1" applyProtection="1">
      <alignment vertical="center"/>
    </xf>
    <xf numFmtId="43" fontId="3" fillId="0" borderId="0" xfId="3" applyFont="1" applyAlignment="1" applyProtection="1">
      <alignment vertical="center"/>
    </xf>
    <xf numFmtId="164" fontId="16" fillId="0" borderId="0" xfId="7" applyProtection="1"/>
    <xf numFmtId="10" fontId="26" fillId="2" borderId="0" xfId="3" applyNumberFormat="1" applyFont="1" applyFill="1" applyAlignment="1" applyProtection="1">
      <alignment vertical="center"/>
    </xf>
    <xf numFmtId="43" fontId="24" fillId="2" borderId="0" xfId="3" applyFont="1" applyFill="1" applyAlignment="1" applyProtection="1">
      <alignment vertical="center"/>
    </xf>
    <xf numFmtId="43" fontId="11" fillId="0" borderId="0" xfId="3" applyFont="1" applyAlignment="1" applyProtection="1">
      <alignment vertical="center"/>
    </xf>
    <xf numFmtId="164" fontId="9" fillId="0" borderId="0" xfId="7" applyFont="1" applyAlignment="1" applyProtection="1">
      <alignment vertical="center"/>
    </xf>
    <xf numFmtId="164" fontId="9" fillId="2" borderId="0" xfId="7" applyFont="1" applyFill="1" applyAlignment="1" applyProtection="1">
      <alignment vertical="center"/>
    </xf>
    <xf numFmtId="10" fontId="17" fillId="2" borderId="0" xfId="3" applyNumberFormat="1" applyFont="1" applyFill="1" applyAlignment="1" applyProtection="1">
      <alignment vertical="center"/>
    </xf>
    <xf numFmtId="43" fontId="9" fillId="0" borderId="0" xfId="3" applyFont="1" applyAlignment="1" applyProtection="1">
      <alignment vertical="center"/>
    </xf>
    <xf numFmtId="43" fontId="9" fillId="2" borderId="0" xfId="3" applyFont="1" applyFill="1" applyAlignment="1" applyProtection="1">
      <alignment horizontal="center" vertical="center"/>
    </xf>
    <xf numFmtId="164" fontId="6" fillId="0" borderId="0" xfId="7" applyFont="1" applyAlignment="1" applyProtection="1">
      <alignment vertical="center"/>
    </xf>
    <xf numFmtId="164" fontId="6" fillId="3" borderId="0" xfId="7" applyFont="1" applyFill="1" applyAlignment="1" applyProtection="1">
      <alignment vertical="center"/>
    </xf>
    <xf numFmtId="43" fontId="6" fillId="0" borderId="17" xfId="3" applyFont="1" applyBorder="1" applyAlignment="1" applyProtection="1">
      <alignment horizontal="center" vertical="center" wrapText="1"/>
    </xf>
    <xf numFmtId="43" fontId="12" fillId="0" borderId="54" xfId="3" applyFont="1" applyBorder="1" applyAlignment="1" applyProtection="1">
      <alignment horizontal="center" vertical="center" wrapText="1"/>
    </xf>
    <xf numFmtId="43" fontId="6" fillId="3" borderId="1" xfId="3" applyFont="1" applyFill="1" applyBorder="1" applyAlignment="1" applyProtection="1">
      <alignment horizontal="center" vertical="center" wrapText="1"/>
    </xf>
    <xf numFmtId="164" fontId="6" fillId="3" borderId="0" xfId="7" applyFont="1" applyFill="1" applyAlignment="1" applyProtection="1">
      <alignment horizontal="center" vertical="center" wrapText="1"/>
    </xf>
    <xf numFmtId="164" fontId="6" fillId="0" borderId="0" xfId="7" applyFont="1" applyAlignment="1" applyProtection="1">
      <alignment vertical="center" wrapText="1"/>
    </xf>
    <xf numFmtId="43" fontId="27" fillId="3" borderId="30" xfId="3" applyFont="1" applyFill="1" applyBorder="1" applyAlignment="1" applyProtection="1">
      <alignment horizontal="center" vertical="center" wrapText="1"/>
    </xf>
    <xf numFmtId="43" fontId="6" fillId="3" borderId="2" xfId="3" applyFont="1" applyFill="1" applyBorder="1" applyAlignment="1" applyProtection="1">
      <alignment horizontal="center" vertical="center"/>
    </xf>
    <xf numFmtId="43" fontId="6" fillId="0" borderId="2" xfId="3" applyFont="1" applyBorder="1" applyAlignment="1" applyProtection="1">
      <alignment horizontal="center" vertical="center"/>
    </xf>
    <xf numFmtId="43" fontId="6" fillId="0" borderId="22" xfId="3" applyFont="1" applyBorder="1" applyAlignment="1" applyProtection="1">
      <alignment horizontal="center" vertical="center"/>
    </xf>
    <xf numFmtId="43" fontId="6" fillId="3" borderId="1" xfId="3" applyFont="1" applyFill="1" applyBorder="1" applyAlignment="1" applyProtection="1">
      <alignment horizontal="center" vertical="center"/>
    </xf>
    <xf numFmtId="164" fontId="6" fillId="3" borderId="21" xfId="7" applyFont="1" applyFill="1" applyBorder="1" applyAlignment="1" applyProtection="1">
      <alignment vertical="center"/>
    </xf>
    <xf numFmtId="164" fontId="6" fillId="3" borderId="0" xfId="7" applyFont="1" applyFill="1" applyAlignment="1" applyProtection="1">
      <alignment horizontal="center" vertical="center"/>
    </xf>
    <xf numFmtId="164" fontId="6" fillId="0" borderId="34" xfId="7" applyFont="1" applyBorder="1" applyAlignment="1" applyProtection="1">
      <alignment vertical="center"/>
    </xf>
    <xf numFmtId="43" fontId="6" fillId="3" borderId="23" xfId="3" applyFont="1" applyFill="1" applyBorder="1" applyAlignment="1" applyProtection="1">
      <alignment horizontal="center" vertical="center"/>
    </xf>
    <xf numFmtId="43" fontId="6" fillId="3" borderId="24" xfId="3" applyFont="1" applyFill="1" applyBorder="1" applyAlignment="1" applyProtection="1">
      <alignment horizontal="center" vertical="center"/>
    </xf>
    <xf numFmtId="10" fontId="6" fillId="0" borderId="0" xfId="4" applyNumberFormat="1" applyFont="1" applyAlignment="1" applyProtection="1">
      <alignment horizontal="center" vertical="center"/>
    </xf>
    <xf numFmtId="43" fontId="6" fillId="3" borderId="0" xfId="3" applyFont="1" applyFill="1" applyAlignment="1" applyProtection="1">
      <alignment horizontal="center" vertical="center"/>
    </xf>
    <xf numFmtId="43" fontId="15" fillId="3" borderId="34" xfId="3" applyFont="1" applyFill="1" applyBorder="1" applyAlignment="1" applyProtection="1">
      <alignment horizontal="center" vertical="center"/>
    </xf>
    <xf numFmtId="43" fontId="21" fillId="0" borderId="1" xfId="3" applyFont="1" applyBorder="1" applyAlignment="1" applyProtection="1">
      <alignment vertical="center"/>
    </xf>
    <xf numFmtId="43" fontId="6" fillId="3" borderId="22" xfId="3" applyFont="1" applyFill="1" applyBorder="1" applyAlignment="1" applyProtection="1">
      <alignment vertical="center"/>
    </xf>
    <xf numFmtId="10" fontId="6" fillId="0" borderId="23" xfId="4" applyNumberFormat="1" applyFont="1" applyBorder="1" applyAlignment="1" applyProtection="1">
      <alignment vertical="center"/>
    </xf>
    <xf numFmtId="43" fontId="6" fillId="3" borderId="24" xfId="3" applyFont="1" applyFill="1" applyBorder="1" applyAlignment="1" applyProtection="1">
      <alignment vertical="center"/>
    </xf>
    <xf numFmtId="43" fontId="6" fillId="0" borderId="22" xfId="3" applyFont="1" applyBorder="1" applyAlignment="1" applyProtection="1">
      <alignment vertical="center"/>
    </xf>
    <xf numFmtId="43" fontId="6" fillId="3" borderId="2" xfId="3" applyFont="1" applyFill="1" applyBorder="1" applyAlignment="1" applyProtection="1">
      <alignment vertical="center"/>
    </xf>
    <xf numFmtId="43" fontId="15" fillId="3" borderId="24" xfId="3" applyFont="1" applyFill="1" applyBorder="1" applyAlignment="1" applyProtection="1">
      <alignment vertical="center"/>
    </xf>
    <xf numFmtId="10" fontId="6" fillId="0" borderId="0" xfId="7" applyNumberFormat="1" applyFont="1" applyAlignment="1" applyProtection="1">
      <alignment vertical="center"/>
    </xf>
    <xf numFmtId="9" fontId="6" fillId="0" borderId="0" xfId="4" applyFont="1" applyAlignment="1" applyProtection="1">
      <alignment vertical="center"/>
    </xf>
    <xf numFmtId="10" fontId="6" fillId="0" borderId="0" xfId="4" applyNumberFormat="1" applyFont="1" applyAlignment="1" applyProtection="1">
      <alignment vertical="center"/>
    </xf>
    <xf numFmtId="43" fontId="6" fillId="3" borderId="34" xfId="3" applyFont="1" applyFill="1" applyBorder="1" applyAlignment="1" applyProtection="1">
      <alignment vertical="center"/>
    </xf>
    <xf numFmtId="164" fontId="15" fillId="0" borderId="0" xfId="7" applyFont="1" applyAlignment="1" applyProtection="1">
      <alignment vertical="center"/>
    </xf>
    <xf numFmtId="43" fontId="20" fillId="0" borderId="1" xfId="3" applyFont="1" applyBorder="1" applyAlignment="1" applyProtection="1">
      <alignment vertical="center"/>
    </xf>
    <xf numFmtId="43" fontId="15" fillId="3" borderId="1" xfId="3" applyFont="1" applyFill="1" applyBorder="1" applyAlignment="1" applyProtection="1">
      <alignment vertical="center"/>
    </xf>
    <xf numFmtId="43" fontId="15" fillId="0" borderId="17" xfId="3" applyFont="1" applyBorder="1" applyAlignment="1" applyProtection="1">
      <alignment vertical="center"/>
    </xf>
    <xf numFmtId="10" fontId="15" fillId="0" borderId="23" xfId="4" applyNumberFormat="1" applyFont="1" applyBorder="1" applyAlignment="1" applyProtection="1">
      <alignment vertical="center"/>
    </xf>
    <xf numFmtId="43" fontId="15" fillId="0" borderId="22" xfId="3" applyFont="1" applyBorder="1" applyAlignment="1" applyProtection="1">
      <alignment vertical="center"/>
    </xf>
    <xf numFmtId="43" fontId="15" fillId="3" borderId="2" xfId="3" applyFont="1" applyFill="1" applyBorder="1" applyAlignment="1" applyProtection="1">
      <alignment vertical="center"/>
    </xf>
    <xf numFmtId="164" fontId="15" fillId="3" borderId="0" xfId="7" applyFont="1" applyFill="1" applyAlignment="1" applyProtection="1">
      <alignment vertical="center"/>
    </xf>
    <xf numFmtId="10" fontId="15" fillId="0" borderId="0" xfId="7" applyNumberFormat="1" applyFont="1" applyAlignment="1" applyProtection="1">
      <alignment vertical="center"/>
    </xf>
    <xf numFmtId="165" fontId="15" fillId="0" borderId="0" xfId="7" applyNumberFormat="1" applyFont="1" applyAlignment="1" applyProtection="1">
      <alignment vertical="center"/>
    </xf>
    <xf numFmtId="43" fontId="15" fillId="3" borderId="34" xfId="3" applyFont="1" applyFill="1" applyBorder="1" applyAlignment="1" applyProtection="1">
      <alignment vertical="center"/>
    </xf>
    <xf numFmtId="165" fontId="6" fillId="0" borderId="0" xfId="7" applyNumberFormat="1" applyFont="1" applyAlignment="1" applyProtection="1">
      <alignment vertical="center"/>
    </xf>
    <xf numFmtId="10" fontId="15" fillId="0" borderId="0" xfId="4" applyNumberFormat="1" applyFont="1" applyAlignment="1" applyProtection="1">
      <alignment vertical="center"/>
    </xf>
    <xf numFmtId="43" fontId="15" fillId="0" borderId="24" xfId="3" applyFont="1" applyBorder="1" applyAlignment="1" applyProtection="1">
      <alignment vertical="center"/>
    </xf>
    <xf numFmtId="43" fontId="15" fillId="0" borderId="2" xfId="3" applyFont="1" applyBorder="1" applyAlignment="1" applyProtection="1">
      <alignment vertical="center"/>
    </xf>
    <xf numFmtId="43" fontId="20" fillId="3" borderId="1" xfId="3" applyFont="1" applyFill="1" applyBorder="1" applyAlignment="1" applyProtection="1">
      <alignment vertical="center"/>
    </xf>
    <xf numFmtId="10" fontId="15" fillId="0" borderId="1" xfId="4" applyNumberFormat="1" applyFont="1" applyBorder="1" applyAlignment="1" applyProtection="1">
      <alignment horizontal="center" vertical="center" wrapText="1"/>
    </xf>
    <xf numFmtId="43" fontId="15" fillId="4" borderId="1" xfId="3" applyFont="1" applyFill="1" applyBorder="1" applyAlignment="1" applyProtection="1">
      <alignment horizontal="center" vertical="center" wrapText="1"/>
    </xf>
    <xf numFmtId="43" fontId="15" fillId="3" borderId="1" xfId="3" applyFont="1" applyFill="1" applyBorder="1" applyAlignment="1" applyProtection="1">
      <alignment horizontal="center" vertical="center" wrapText="1"/>
    </xf>
    <xf numFmtId="43" fontId="15" fillId="3" borderId="2" xfId="3" applyFont="1" applyFill="1" applyBorder="1" applyAlignment="1" applyProtection="1">
      <alignment horizontal="center" vertical="center" wrapText="1"/>
    </xf>
    <xf numFmtId="43" fontId="15" fillId="4" borderId="17" xfId="3" applyFont="1" applyFill="1" applyBorder="1" applyAlignment="1" applyProtection="1">
      <alignment horizontal="center" vertical="center" wrapText="1"/>
    </xf>
    <xf numFmtId="43" fontId="15" fillId="3" borderId="22" xfId="3" applyFont="1" applyFill="1" applyBorder="1" applyAlignment="1" applyProtection="1">
      <alignment horizontal="center" vertical="center" wrapText="1"/>
    </xf>
    <xf numFmtId="43" fontId="15" fillId="0" borderId="17" xfId="3" applyFont="1" applyBorder="1" applyAlignment="1" applyProtection="1">
      <alignment horizontal="center" vertical="center" wrapText="1"/>
    </xf>
    <xf numFmtId="43" fontId="15" fillId="0" borderId="23" xfId="3" applyFont="1" applyBorder="1" applyAlignment="1" applyProtection="1">
      <alignment horizontal="center" vertical="center" wrapText="1"/>
    </xf>
    <xf numFmtId="43" fontId="15" fillId="0" borderId="1" xfId="3" applyFont="1" applyBorder="1" applyAlignment="1" applyProtection="1">
      <alignment horizontal="center" vertical="center" wrapText="1"/>
    </xf>
    <xf numFmtId="43" fontId="15" fillId="0" borderId="22" xfId="3" applyFont="1" applyBorder="1" applyAlignment="1" applyProtection="1">
      <alignment horizontal="center" vertical="center" wrapText="1"/>
    </xf>
    <xf numFmtId="43" fontId="15" fillId="0" borderId="1" xfId="3" applyFont="1" applyBorder="1" applyAlignment="1" applyProtection="1">
      <alignment horizontal="center" vertical="center"/>
    </xf>
    <xf numFmtId="10" fontId="15" fillId="0" borderId="1" xfId="4" applyNumberFormat="1" applyFont="1" applyBorder="1" applyAlignment="1" applyProtection="1">
      <alignment horizontal="center" vertical="center"/>
    </xf>
    <xf numFmtId="43" fontId="15" fillId="4" borderId="1" xfId="3" applyFont="1" applyFill="1" applyBorder="1" applyAlignment="1" applyProtection="1">
      <alignment horizontal="center" vertical="center"/>
    </xf>
    <xf numFmtId="43" fontId="15" fillId="3" borderId="1" xfId="3" applyFont="1" applyFill="1" applyBorder="1" applyAlignment="1" applyProtection="1">
      <alignment horizontal="center" vertical="center"/>
    </xf>
    <xf numFmtId="43" fontId="15" fillId="3" borderId="2" xfId="3" applyFont="1" applyFill="1" applyBorder="1" applyAlignment="1" applyProtection="1">
      <alignment horizontal="center" vertical="center"/>
    </xf>
    <xf numFmtId="43" fontId="15" fillId="4" borderId="17" xfId="3" applyFont="1" applyFill="1" applyBorder="1" applyAlignment="1" applyProtection="1">
      <alignment horizontal="center" vertical="center"/>
    </xf>
    <xf numFmtId="43" fontId="15" fillId="3" borderId="22" xfId="3" applyFont="1" applyFill="1" applyBorder="1" applyAlignment="1" applyProtection="1">
      <alignment horizontal="center" vertical="center"/>
    </xf>
    <xf numFmtId="43" fontId="15" fillId="0" borderId="17" xfId="3" applyFont="1" applyBorder="1" applyAlignment="1" applyProtection="1">
      <alignment horizontal="center" vertical="center"/>
    </xf>
    <xf numFmtId="43" fontId="15" fillId="0" borderId="23" xfId="3" applyFont="1" applyBorder="1" applyAlignment="1" applyProtection="1">
      <alignment horizontal="center" vertical="center"/>
    </xf>
    <xf numFmtId="43" fontId="15" fillId="3" borderId="25" xfId="3" applyFont="1" applyFill="1" applyBorder="1" applyAlignment="1" applyProtection="1">
      <alignment horizontal="center" vertical="center"/>
    </xf>
    <xf numFmtId="43" fontId="15" fillId="0" borderId="22" xfId="3" applyFont="1" applyBorder="1" applyAlignment="1" applyProtection="1">
      <alignment horizontal="center" vertical="center"/>
    </xf>
    <xf numFmtId="43" fontId="15" fillId="3" borderId="17" xfId="3" applyFont="1" applyFill="1" applyBorder="1" applyAlignment="1" applyProtection="1">
      <alignment horizontal="center" vertical="center"/>
    </xf>
    <xf numFmtId="164" fontId="15" fillId="0" borderId="1" xfId="7" applyFont="1" applyBorder="1" applyAlignment="1" applyProtection="1">
      <alignment vertical="center"/>
    </xf>
    <xf numFmtId="43" fontId="15" fillId="0" borderId="23" xfId="3" applyFont="1" applyBorder="1" applyAlignment="1" applyProtection="1">
      <alignment vertical="center"/>
    </xf>
    <xf numFmtId="43" fontId="15" fillId="0" borderId="12" xfId="3" applyFont="1" applyBorder="1" applyAlignment="1" applyProtection="1">
      <alignment vertical="center"/>
    </xf>
    <xf numFmtId="10" fontId="15" fillId="4" borderId="1" xfId="3" applyNumberFormat="1" applyFont="1" applyFill="1" applyBorder="1" applyAlignment="1" applyProtection="1">
      <alignment horizontal="center" vertical="center"/>
    </xf>
    <xf numFmtId="43" fontId="15" fillId="0" borderId="2" xfId="3" applyFont="1" applyBorder="1" applyAlignment="1" applyProtection="1">
      <alignment horizontal="center" vertical="center"/>
    </xf>
    <xf numFmtId="10" fontId="15" fillId="4" borderId="17" xfId="3" applyNumberFormat="1" applyFont="1" applyFill="1" applyBorder="1" applyAlignment="1" applyProtection="1">
      <alignment horizontal="center" vertical="center"/>
    </xf>
    <xf numFmtId="43" fontId="15" fillId="0" borderId="25" xfId="3" applyFont="1" applyBorder="1" applyAlignment="1" applyProtection="1">
      <alignment horizontal="center" vertical="center"/>
    </xf>
    <xf numFmtId="10" fontId="15" fillId="0" borderId="1" xfId="3" applyNumberFormat="1" applyFont="1" applyBorder="1" applyAlignment="1" applyProtection="1">
      <alignment horizontal="center" vertical="center"/>
    </xf>
    <xf numFmtId="43" fontId="15" fillId="0" borderId="0" xfId="3" applyFont="1" applyAlignment="1" applyProtection="1">
      <alignment horizontal="center" vertical="center"/>
    </xf>
    <xf numFmtId="10" fontId="6" fillId="0" borderId="2" xfId="4" applyNumberFormat="1" applyFont="1" applyBorder="1" applyAlignment="1" applyProtection="1">
      <alignment vertical="center"/>
    </xf>
    <xf numFmtId="10" fontId="6" fillId="0" borderId="23" xfId="4" applyNumberFormat="1" applyFont="1" applyBorder="1" applyAlignment="1" applyProtection="1"/>
    <xf numFmtId="10" fontId="15" fillId="0" borderId="2" xfId="4" applyNumberFormat="1" applyFont="1" applyBorder="1" applyAlignment="1" applyProtection="1">
      <alignment vertical="center"/>
    </xf>
    <xf numFmtId="10" fontId="15" fillId="0" borderId="23" xfId="4" applyNumberFormat="1" applyFont="1" applyBorder="1" applyAlignment="1" applyProtection="1"/>
    <xf numFmtId="10" fontId="15" fillId="0" borderId="22" xfId="4" applyNumberFormat="1" applyFont="1" applyBorder="1" applyAlignment="1" applyProtection="1"/>
    <xf numFmtId="43" fontId="15" fillId="3" borderId="0" xfId="3" applyFont="1" applyFill="1" applyAlignment="1" applyProtection="1">
      <alignment vertical="center"/>
    </xf>
    <xf numFmtId="43" fontId="15" fillId="13" borderId="0" xfId="3" applyFont="1" applyFill="1" applyAlignment="1" applyProtection="1">
      <alignment vertical="center"/>
    </xf>
    <xf numFmtId="43" fontId="15" fillId="8" borderId="1" xfId="3" applyFont="1" applyFill="1" applyBorder="1" applyAlignment="1" applyProtection="1">
      <alignment vertical="center"/>
    </xf>
    <xf numFmtId="43" fontId="21" fillId="0" borderId="0" xfId="3" quotePrefix="1" applyFont="1" applyAlignment="1" applyProtection="1">
      <alignment vertical="center"/>
    </xf>
    <xf numFmtId="43" fontId="6" fillId="3" borderId="24" xfId="3" applyFont="1" applyFill="1" applyBorder="1" applyAlignment="1" applyProtection="1"/>
    <xf numFmtId="10" fontId="6" fillId="0" borderId="27" xfId="4" applyNumberFormat="1" applyFont="1" applyBorder="1" applyAlignment="1" applyProtection="1"/>
    <xf numFmtId="10" fontId="6" fillId="0" borderId="41" xfId="4" applyNumberFormat="1" applyFont="1" applyBorder="1" applyAlignment="1" applyProtection="1"/>
    <xf numFmtId="43" fontId="6" fillId="3" borderId="26" xfId="3" applyFont="1" applyFill="1" applyBorder="1" applyAlignment="1" applyProtection="1">
      <alignment vertical="center"/>
    </xf>
    <xf numFmtId="43" fontId="6" fillId="3" borderId="62" xfId="3" applyFont="1" applyFill="1" applyBorder="1" applyAlignment="1" applyProtection="1">
      <alignment vertical="center"/>
    </xf>
    <xf numFmtId="10" fontId="1" fillId="0" borderId="0" xfId="7" applyNumberFormat="1" applyFont="1" applyAlignment="1" applyProtection="1">
      <alignment vertical="center"/>
    </xf>
    <xf numFmtId="0" fontId="6" fillId="0" borderId="0" xfId="0" applyFont="1" applyAlignment="1">
      <alignment horizontal="center"/>
    </xf>
    <xf numFmtId="0" fontId="22" fillId="0" borderId="0" xfId="0" applyFont="1">
      <alignment vertical="center"/>
    </xf>
    <xf numFmtId="43" fontId="22" fillId="3" borderId="1" xfId="3" applyFont="1" applyFill="1" applyBorder="1" applyAlignment="1" applyProtection="1">
      <alignment vertical="center"/>
    </xf>
    <xf numFmtId="0" fontId="11" fillId="0" borderId="0" xfId="0" applyFont="1" applyAlignment="1">
      <alignment horizontal="center" vertical="center"/>
    </xf>
    <xf numFmtId="43" fontId="16" fillId="3" borderId="1" xfId="3" applyFill="1" applyBorder="1" applyAlignment="1" applyProtection="1">
      <alignment vertical="center"/>
    </xf>
    <xf numFmtId="43" fontId="1" fillId="3" borderId="25" xfId="3" applyFont="1" applyFill="1" applyBorder="1" applyAlignment="1" applyProtection="1">
      <alignment horizontal="center" vertical="center"/>
    </xf>
    <xf numFmtId="43" fontId="1" fillId="3" borderId="0" xfId="3" applyFont="1" applyFill="1" applyAlignment="1" applyProtection="1">
      <alignment horizontal="center" vertical="center"/>
    </xf>
    <xf numFmtId="43" fontId="1" fillId="3" borderId="23" xfId="3" applyFont="1" applyFill="1" applyBorder="1" applyAlignment="1" applyProtection="1">
      <alignment horizontal="center" vertical="center"/>
    </xf>
    <xf numFmtId="43" fontId="1" fillId="3" borderId="1" xfId="3" applyFont="1" applyFill="1" applyBorder="1" applyAlignment="1" applyProtection="1">
      <alignment horizontal="center" vertical="center"/>
    </xf>
    <xf numFmtId="43" fontId="1" fillId="3" borderId="24" xfId="3" applyFont="1" applyFill="1" applyBorder="1" applyAlignment="1" applyProtection="1">
      <alignment horizontal="center" vertical="center"/>
    </xf>
    <xf numFmtId="43" fontId="21" fillId="0" borderId="1" xfId="5" applyNumberFormat="1" applyFont="1" applyBorder="1" applyAlignment="1" applyProtection="1">
      <alignment vertical="center"/>
    </xf>
    <xf numFmtId="10" fontId="1" fillId="0" borderId="23" xfId="4" applyNumberFormat="1" applyFont="1" applyBorder="1" applyAlignment="1" applyProtection="1">
      <alignment vertical="center"/>
    </xf>
    <xf numFmtId="43" fontId="1" fillId="4" borderId="1" xfId="3" applyFont="1" applyFill="1" applyBorder="1" applyAlignment="1" applyProtection="1">
      <alignment vertical="center"/>
    </xf>
    <xf numFmtId="10" fontId="1" fillId="0" borderId="1" xfId="4" applyNumberFormat="1" applyFont="1" applyBorder="1" applyAlignment="1" applyProtection="1">
      <alignment vertical="center"/>
    </xf>
    <xf numFmtId="43" fontId="1" fillId="3" borderId="24" xfId="3" applyFont="1" applyFill="1" applyBorder="1" applyAlignment="1" applyProtection="1">
      <alignment vertical="center"/>
    </xf>
    <xf numFmtId="10" fontId="1" fillId="0" borderId="0" xfId="4" applyNumberFormat="1" applyFont="1" applyAlignment="1" applyProtection="1"/>
    <xf numFmtId="10" fontId="1" fillId="3" borderId="0" xfId="4" applyNumberFormat="1" applyFont="1" applyFill="1" applyAlignment="1" applyProtection="1">
      <alignment vertical="center"/>
    </xf>
    <xf numFmtId="10" fontId="16" fillId="0" borderId="23" xfId="4" applyNumberFormat="1" applyBorder="1" applyAlignment="1" applyProtection="1">
      <alignment vertical="center"/>
    </xf>
    <xf numFmtId="43" fontId="16" fillId="4" borderId="1" xfId="3" applyFill="1" applyBorder="1" applyAlignment="1" applyProtection="1">
      <alignment vertical="center"/>
    </xf>
    <xf numFmtId="10" fontId="16" fillId="0" borderId="1" xfId="4" applyNumberFormat="1" applyBorder="1" applyAlignment="1" applyProtection="1">
      <alignment vertical="center"/>
    </xf>
    <xf numFmtId="43" fontId="16" fillId="3" borderId="24" xfId="3" applyFill="1" applyBorder="1" applyAlignment="1" applyProtection="1">
      <alignment vertical="center"/>
    </xf>
    <xf numFmtId="43" fontId="16" fillId="3" borderId="0" xfId="3" applyFill="1" applyAlignment="1" applyProtection="1">
      <alignment vertical="center"/>
    </xf>
    <xf numFmtId="43" fontId="1" fillId="4" borderId="1" xfId="3" applyFont="1" applyFill="1" applyBorder="1" applyAlignment="1" applyProtection="1">
      <alignment horizontal="center" vertical="center" wrapText="1"/>
    </xf>
    <xf numFmtId="43" fontId="21" fillId="0" borderId="0" xfId="5" applyNumberFormat="1" applyFont="1" applyAlignment="1" applyProtection="1">
      <alignment vertical="center"/>
    </xf>
    <xf numFmtId="10" fontId="16" fillId="0" borderId="9" xfId="4" applyNumberFormat="1" applyBorder="1" applyAlignment="1" applyProtection="1">
      <alignment vertical="center"/>
    </xf>
    <xf numFmtId="10" fontId="16" fillId="0" borderId="0" xfId="4" applyNumberFormat="1" applyAlignment="1" applyProtection="1">
      <alignment vertical="center"/>
    </xf>
    <xf numFmtId="43" fontId="16" fillId="0" borderId="12" xfId="3" applyBorder="1" applyAlignment="1" applyProtection="1">
      <alignment vertical="center"/>
    </xf>
    <xf numFmtId="43" fontId="1" fillId="0" borderId="24" xfId="3" applyFont="1" applyBorder="1" applyAlignment="1" applyProtection="1">
      <alignment vertical="center"/>
    </xf>
    <xf numFmtId="43" fontId="21" fillId="3" borderId="1" xfId="5" applyNumberFormat="1" applyFont="1" applyFill="1" applyBorder="1" applyAlignment="1" applyProtection="1">
      <alignment vertical="center"/>
    </xf>
    <xf numFmtId="10" fontId="16" fillId="0" borderId="23" xfId="4" applyNumberFormat="1" applyBorder="1" applyAlignment="1" applyProtection="1">
      <alignment horizontal="center" vertical="center" wrapText="1"/>
    </xf>
    <xf numFmtId="43" fontId="16" fillId="4" borderId="1" xfId="3" applyFill="1" applyBorder="1" applyAlignment="1" applyProtection="1">
      <alignment horizontal="center" vertical="center" wrapText="1"/>
    </xf>
    <xf numFmtId="10" fontId="16" fillId="0" borderId="1" xfId="4" applyNumberFormat="1" applyBorder="1" applyAlignment="1" applyProtection="1">
      <alignment horizontal="center" vertical="center" wrapText="1"/>
    </xf>
    <xf numFmtId="43" fontId="16" fillId="3" borderId="24" xfId="3" applyFill="1" applyBorder="1" applyAlignment="1" applyProtection="1">
      <alignment horizontal="center" vertical="center" wrapText="1"/>
    </xf>
    <xf numFmtId="43" fontId="16" fillId="3" borderId="0" xfId="3" applyFill="1" applyAlignment="1" applyProtection="1">
      <alignment horizontal="center" vertical="center" wrapText="1"/>
    </xf>
    <xf numFmtId="10" fontId="16" fillId="0" borderId="23" xfId="4" applyNumberFormat="1" applyBorder="1" applyAlignment="1" applyProtection="1">
      <alignment horizontal="center" vertical="center"/>
    </xf>
    <xf numFmtId="43" fontId="16" fillId="4" borderId="1" xfId="3" applyFill="1" applyBorder="1" applyAlignment="1" applyProtection="1">
      <alignment horizontal="center" vertical="center"/>
    </xf>
    <xf numFmtId="10" fontId="16" fillId="0" borderId="1" xfId="4" applyNumberFormat="1" applyBorder="1" applyAlignment="1" applyProtection="1">
      <alignment horizontal="center" vertical="center"/>
    </xf>
    <xf numFmtId="43" fontId="16" fillId="3" borderId="24" xfId="3" applyFill="1" applyBorder="1" applyAlignment="1" applyProtection="1">
      <alignment horizontal="center" vertical="center"/>
    </xf>
    <xf numFmtId="43" fontId="16" fillId="3" borderId="0" xfId="3" applyFill="1" applyAlignment="1" applyProtection="1">
      <alignment horizontal="center" vertical="center"/>
    </xf>
    <xf numFmtId="43" fontId="1" fillId="0" borderId="23" xfId="3" applyFont="1" applyBorder="1" applyAlignment="1" applyProtection="1">
      <alignment horizontal="center" vertical="center"/>
    </xf>
    <xf numFmtId="43" fontId="1" fillId="4" borderId="17" xfId="3" applyFont="1" applyFill="1" applyBorder="1" applyAlignment="1" applyProtection="1">
      <alignment horizontal="center" vertical="center"/>
    </xf>
    <xf numFmtId="43" fontId="1" fillId="0" borderId="23" xfId="3" applyFont="1" applyBorder="1" applyAlignment="1" applyProtection="1">
      <alignment vertical="center"/>
    </xf>
    <xf numFmtId="43" fontId="1" fillId="0" borderId="12" xfId="3" applyFont="1" applyBorder="1" applyAlignment="1" applyProtection="1">
      <alignment vertical="center"/>
    </xf>
    <xf numFmtId="10" fontId="16" fillId="4" borderId="1" xfId="3" applyNumberFormat="1" applyFill="1" applyBorder="1" applyAlignment="1" applyProtection="1">
      <alignment horizontal="center" vertical="center"/>
    </xf>
    <xf numFmtId="43" fontId="16" fillId="0" borderId="24" xfId="3" applyBorder="1" applyAlignment="1" applyProtection="1">
      <alignment horizontal="center" vertical="center"/>
    </xf>
    <xf numFmtId="43" fontId="16" fillId="0" borderId="0" xfId="3" applyAlignment="1" applyProtection="1">
      <alignment horizontal="center" vertical="center"/>
    </xf>
    <xf numFmtId="10" fontId="1" fillId="4" borderId="17" xfId="3" applyNumberFormat="1" applyFont="1" applyFill="1" applyBorder="1" applyAlignment="1" applyProtection="1">
      <alignment horizontal="center" vertical="center"/>
    </xf>
    <xf numFmtId="43" fontId="1" fillId="0" borderId="25" xfId="3" applyFont="1" applyBorder="1" applyAlignment="1" applyProtection="1">
      <alignment horizontal="center" vertical="center"/>
    </xf>
    <xf numFmtId="10" fontId="1" fillId="0" borderId="64" xfId="4" applyNumberFormat="1" applyFont="1" applyBorder="1" applyAlignment="1" applyProtection="1">
      <alignment vertical="center"/>
    </xf>
    <xf numFmtId="10" fontId="1" fillId="0" borderId="2" xfId="4" applyNumberFormat="1" applyFont="1" applyBorder="1" applyAlignment="1" applyProtection="1">
      <alignment vertical="center"/>
    </xf>
    <xf numFmtId="10" fontId="1" fillId="0" borderId="23" xfId="4" applyNumberFormat="1" applyFont="1" applyBorder="1" applyAlignment="1" applyProtection="1"/>
    <xf numFmtId="10" fontId="1" fillId="0" borderId="22" xfId="4" applyNumberFormat="1" applyFont="1" applyBorder="1" applyAlignment="1" applyProtection="1"/>
    <xf numFmtId="43" fontId="20" fillId="0" borderId="0" xfId="5" applyNumberFormat="1" applyFont="1" applyAlignment="1" applyProtection="1">
      <alignment vertical="center"/>
    </xf>
    <xf numFmtId="10" fontId="16" fillId="0" borderId="64" xfId="4" applyNumberFormat="1" applyBorder="1" applyAlignment="1" applyProtection="1">
      <alignment vertical="center"/>
    </xf>
    <xf numFmtId="10" fontId="16" fillId="0" borderId="2" xfId="4" applyNumberFormat="1" applyBorder="1" applyAlignment="1" applyProtection="1">
      <alignment vertical="center"/>
    </xf>
    <xf numFmtId="43" fontId="20" fillId="13" borderId="0" xfId="3" applyFont="1" applyFill="1" applyAlignment="1" applyProtection="1">
      <alignment vertical="center"/>
    </xf>
    <xf numFmtId="43" fontId="20" fillId="14" borderId="0" xfId="3" quotePrefix="1" applyFont="1" applyFill="1" applyAlignment="1" applyProtection="1">
      <alignment vertical="center"/>
    </xf>
    <xf numFmtId="0" fontId="16" fillId="14" borderId="0" xfId="0" applyFont="1" applyFill="1" applyAlignment="1"/>
    <xf numFmtId="10" fontId="1" fillId="0" borderId="17" xfId="4" applyNumberFormat="1" applyFont="1" applyBorder="1" applyAlignment="1" applyProtection="1">
      <alignment vertical="center"/>
    </xf>
    <xf numFmtId="10" fontId="16" fillId="0" borderId="65" xfId="4" applyNumberFormat="1" applyBorder="1" applyAlignment="1" applyProtection="1">
      <alignment vertical="center"/>
    </xf>
    <xf numFmtId="43" fontId="16" fillId="4" borderId="28" xfId="3" applyFill="1" applyBorder="1" applyAlignment="1" applyProtection="1">
      <alignment vertical="center"/>
    </xf>
    <xf numFmtId="10" fontId="16" fillId="0" borderId="45" xfId="4" applyNumberFormat="1" applyBorder="1" applyAlignment="1" applyProtection="1">
      <alignment vertical="center"/>
    </xf>
    <xf numFmtId="43" fontId="16" fillId="3" borderId="26" xfId="3" applyFill="1" applyBorder="1" applyAlignment="1" applyProtection="1">
      <alignment vertical="center"/>
    </xf>
    <xf numFmtId="10" fontId="22" fillId="0" borderId="0" xfId="4" applyNumberFormat="1" applyFont="1" applyAlignment="1" applyProtection="1">
      <alignment vertical="center"/>
    </xf>
    <xf numFmtId="166" fontId="16" fillId="0" borderId="1" xfId="0" applyNumberFormat="1" applyFont="1" applyBorder="1" applyAlignment="1"/>
    <xf numFmtId="166" fontId="16" fillId="0" borderId="24" xfId="0" applyNumberFormat="1" applyFont="1" applyBorder="1" applyAlignment="1"/>
    <xf numFmtId="43" fontId="16" fillId="0" borderId="1" xfId="3" applyBorder="1" applyAlignment="1" applyProtection="1">
      <alignment vertical="center"/>
    </xf>
    <xf numFmtId="43" fontId="16" fillId="0" borderId="24" xfId="3" applyBorder="1" applyAlignment="1" applyProtection="1">
      <alignment vertical="center"/>
    </xf>
    <xf numFmtId="0" fontId="16" fillId="0" borderId="23" xfId="0" applyFont="1" applyBorder="1" applyAlignment="1"/>
    <xf numFmtId="43" fontId="16" fillId="0" borderId="23" xfId="3" applyBorder="1" applyAlignment="1" applyProtection="1">
      <alignment horizontal="center" vertical="center" wrapText="1"/>
    </xf>
    <xf numFmtId="43" fontId="16" fillId="0" borderId="1" xfId="3" applyBorder="1" applyAlignment="1" applyProtection="1">
      <alignment horizontal="center" vertical="center" wrapText="1"/>
    </xf>
    <xf numFmtId="43" fontId="16" fillId="0" borderId="23" xfId="3" applyBorder="1" applyAlignment="1" applyProtection="1">
      <alignment horizontal="center" vertical="center"/>
    </xf>
    <xf numFmtId="43" fontId="16" fillId="4" borderId="17" xfId="3" applyFill="1" applyBorder="1" applyAlignment="1" applyProtection="1">
      <alignment horizontal="center" vertical="center"/>
    </xf>
    <xf numFmtId="43" fontId="16" fillId="0" borderId="1" xfId="3" applyBorder="1" applyAlignment="1" applyProtection="1">
      <alignment horizontal="center" vertical="center"/>
    </xf>
    <xf numFmtId="43" fontId="16" fillId="3" borderId="25" xfId="3" applyFill="1" applyBorder="1" applyAlignment="1" applyProtection="1">
      <alignment horizontal="center" vertical="center"/>
    </xf>
    <xf numFmtId="43" fontId="16" fillId="0" borderId="23" xfId="3" applyBorder="1" applyAlignment="1" applyProtection="1">
      <alignment vertical="center"/>
    </xf>
    <xf numFmtId="10" fontId="16" fillId="4" borderId="17" xfId="3" applyNumberFormat="1" applyFill="1" applyBorder="1" applyAlignment="1" applyProtection="1">
      <alignment horizontal="center" vertical="center"/>
    </xf>
    <xf numFmtId="43" fontId="16" fillId="0" borderId="25" xfId="3" applyBorder="1" applyAlignment="1" applyProtection="1">
      <alignment horizontal="center" vertical="center"/>
    </xf>
    <xf numFmtId="10" fontId="16" fillId="0" borderId="23" xfId="4" applyNumberFormat="1" applyBorder="1" applyAlignment="1" applyProtection="1"/>
    <xf numFmtId="10" fontId="16" fillId="0" borderId="22" xfId="4" applyNumberFormat="1" applyBorder="1" applyAlignment="1" applyProtection="1"/>
    <xf numFmtId="166" fontId="1" fillId="0" borderId="1" xfId="0" applyNumberFormat="1" applyFont="1" applyBorder="1" applyAlignment="1"/>
    <xf numFmtId="166" fontId="1" fillId="0" borderId="24" xfId="0" applyNumberFormat="1" applyFont="1" applyBorder="1" applyAlignment="1"/>
    <xf numFmtId="10" fontId="16" fillId="0" borderId="27" xfId="4" applyNumberFormat="1" applyBorder="1" applyAlignment="1" applyProtection="1"/>
    <xf numFmtId="10" fontId="16" fillId="0" borderId="41" xfId="4" applyNumberFormat="1" applyBorder="1" applyAlignment="1" applyProtection="1"/>
    <xf numFmtId="166" fontId="16" fillId="0" borderId="28" xfId="0" applyNumberFormat="1" applyFont="1" applyBorder="1" applyAlignment="1"/>
    <xf numFmtId="10" fontId="16" fillId="0" borderId="28" xfId="4" applyNumberFormat="1" applyBorder="1" applyAlignment="1" applyProtection="1"/>
    <xf numFmtId="166" fontId="16" fillId="0" borderId="26" xfId="0" applyNumberFormat="1" applyFont="1" applyBorder="1" applyAlignment="1"/>
    <xf numFmtId="43" fontId="20" fillId="3" borderId="0" xfId="3" applyFont="1" applyFill="1" applyAlignment="1" applyProtection="1">
      <alignment vertical="center"/>
    </xf>
    <xf numFmtId="43" fontId="20" fillId="3" borderId="25" xfId="3" applyFont="1" applyFill="1" applyBorder="1" applyAlignment="1" applyProtection="1">
      <alignment horizontal="center" vertical="center"/>
    </xf>
    <xf numFmtId="43" fontId="20" fillId="3" borderId="23" xfId="3" applyFont="1" applyFill="1" applyBorder="1" applyAlignment="1" applyProtection="1">
      <alignment horizontal="center" vertical="center"/>
    </xf>
    <xf numFmtId="43" fontId="20" fillId="3" borderId="1" xfId="3" applyFont="1" applyFill="1" applyBorder="1" applyAlignment="1" applyProtection="1">
      <alignment horizontal="center" vertical="center"/>
    </xf>
    <xf numFmtId="43" fontId="20" fillId="3" borderId="24" xfId="3" applyFont="1" applyFill="1" applyBorder="1" applyAlignment="1" applyProtection="1">
      <alignment horizontal="center" vertical="center"/>
    </xf>
    <xf numFmtId="10" fontId="20" fillId="0" borderId="23" xfId="4" applyNumberFormat="1" applyFont="1" applyBorder="1" applyAlignment="1" applyProtection="1">
      <alignment vertical="center"/>
    </xf>
    <xf numFmtId="43" fontId="20" fillId="4" borderId="1" xfId="3" applyFont="1" applyFill="1" applyBorder="1" applyAlignment="1" applyProtection="1">
      <alignment vertical="center"/>
    </xf>
    <xf numFmtId="10" fontId="20" fillId="0" borderId="1" xfId="4" applyNumberFormat="1" applyFont="1" applyBorder="1" applyAlignment="1" applyProtection="1">
      <alignment vertical="center"/>
    </xf>
    <xf numFmtId="43" fontId="20" fillId="3" borderId="24" xfId="3" applyFont="1" applyFill="1" applyBorder="1" applyAlignment="1" applyProtection="1">
      <alignment vertical="center"/>
    </xf>
    <xf numFmtId="43" fontId="20" fillId="0" borderId="24" xfId="3" applyFont="1" applyBorder="1" applyAlignment="1" applyProtection="1">
      <alignment vertical="center"/>
    </xf>
    <xf numFmtId="43" fontId="20" fillId="0" borderId="23" xfId="3" applyFont="1" applyBorder="1" applyAlignment="1" applyProtection="1">
      <alignment horizontal="center" vertical="center" wrapText="1"/>
    </xf>
    <xf numFmtId="43" fontId="20" fillId="0" borderId="1" xfId="3" applyFont="1" applyBorder="1" applyAlignment="1" applyProtection="1">
      <alignment horizontal="center" vertical="center" wrapText="1"/>
    </xf>
    <xf numFmtId="43" fontId="20" fillId="0" borderId="23" xfId="3" applyFont="1" applyBorder="1" applyAlignment="1" applyProtection="1">
      <alignment horizontal="center" vertical="center"/>
    </xf>
    <xf numFmtId="43" fontId="20" fillId="4" borderId="17" xfId="3" applyFont="1" applyFill="1" applyBorder="1" applyAlignment="1" applyProtection="1">
      <alignment horizontal="center" vertical="center"/>
    </xf>
    <xf numFmtId="43" fontId="20" fillId="0" borderId="1" xfId="3" applyFont="1" applyBorder="1" applyAlignment="1" applyProtection="1">
      <alignment horizontal="center" vertical="center"/>
    </xf>
    <xf numFmtId="43" fontId="20" fillId="0" borderId="23" xfId="3" applyFont="1" applyBorder="1" applyAlignment="1" applyProtection="1">
      <alignment vertical="center"/>
    </xf>
    <xf numFmtId="43" fontId="20" fillId="0" borderId="12" xfId="3" applyFont="1" applyBorder="1" applyAlignment="1" applyProtection="1">
      <alignment vertical="center"/>
    </xf>
    <xf numFmtId="10" fontId="20" fillId="4" borderId="17" xfId="3" applyNumberFormat="1" applyFont="1" applyFill="1" applyBorder="1" applyAlignment="1" applyProtection="1">
      <alignment horizontal="center" vertical="center"/>
    </xf>
    <xf numFmtId="43" fontId="20" fillId="0" borderId="25" xfId="3" applyFont="1" applyBorder="1" applyAlignment="1" applyProtection="1">
      <alignment horizontal="center" vertical="center"/>
    </xf>
    <xf numFmtId="10" fontId="20" fillId="0" borderId="23" xfId="4" applyNumberFormat="1" applyFont="1" applyBorder="1" applyAlignment="1" applyProtection="1"/>
    <xf numFmtId="10" fontId="20" fillId="0" borderId="22" xfId="4" applyNumberFormat="1" applyFont="1" applyBorder="1" applyAlignment="1" applyProtection="1"/>
    <xf numFmtId="43" fontId="1" fillId="0" borderId="23" xfId="3" applyFont="1" applyBorder="1" applyAlignment="1" applyProtection="1">
      <alignment horizontal="center" vertical="center" wrapText="1"/>
    </xf>
    <xf numFmtId="43" fontId="1" fillId="0" borderId="1" xfId="3" applyFont="1" applyBorder="1" applyAlignment="1" applyProtection="1">
      <alignment horizontal="center" vertical="center" wrapText="1"/>
    </xf>
    <xf numFmtId="0" fontId="28" fillId="0" borderId="0" xfId="0" applyFont="1" applyAlignment="1"/>
    <xf numFmtId="0" fontId="29" fillId="0" borderId="0" xfId="0" applyFont="1" applyAlignment="1"/>
    <xf numFmtId="0" fontId="30" fillId="0" borderId="1" xfId="0" applyFont="1" applyBorder="1" applyAlignment="1">
      <alignment wrapText="1"/>
    </xf>
    <xf numFmtId="0" fontId="29" fillId="0" borderId="1" xfId="0" applyFont="1" applyBorder="1" applyAlignment="1"/>
    <xf numFmtId="166" fontId="29" fillId="0" borderId="1" xfId="5" applyFont="1" applyBorder="1" applyAlignment="1" applyProtection="1"/>
    <xf numFmtId="166" fontId="29" fillId="0" borderId="1" xfId="0" applyNumberFormat="1" applyFont="1" applyBorder="1" applyAlignment="1"/>
    <xf numFmtId="166" fontId="29" fillId="0" borderId="0" xfId="5" applyFont="1" applyAlignment="1" applyProtection="1"/>
    <xf numFmtId="10" fontId="29" fillId="0" borderId="1" xfId="0" applyNumberFormat="1" applyFont="1" applyBorder="1" applyAlignment="1"/>
    <xf numFmtId="43" fontId="21" fillId="3" borderId="1" xfId="3" applyFont="1" applyFill="1" applyBorder="1" applyAlignment="1" applyProtection="1">
      <alignment vertical="center"/>
    </xf>
    <xf numFmtId="164" fontId="31" fillId="0" borderId="0" xfId="7" applyFont="1" applyAlignment="1" applyProtection="1">
      <alignment vertical="center" wrapText="1"/>
    </xf>
    <xf numFmtId="164" fontId="1" fillId="0" borderId="0" xfId="7" applyFont="1" applyAlignment="1" applyProtection="1">
      <alignment vertical="center" wrapText="1"/>
    </xf>
    <xf numFmtId="43" fontId="20" fillId="13" borderId="0" xfId="3" quotePrefix="1" applyFont="1" applyFill="1" applyAlignment="1" applyProtection="1">
      <alignment vertical="center"/>
    </xf>
    <xf numFmtId="0" fontId="16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6" fillId="0" borderId="47" xfId="0" applyFont="1" applyBorder="1" applyAlignment="1">
      <alignment wrapText="1"/>
    </xf>
    <xf numFmtId="0" fontId="6" fillId="0" borderId="18" xfId="0" applyFont="1" applyBorder="1" applyAlignment="1">
      <alignment wrapText="1"/>
    </xf>
    <xf numFmtId="0" fontId="6" fillId="0" borderId="48" xfId="0" applyFont="1" applyBorder="1" applyAlignment="1">
      <alignment wrapText="1"/>
    </xf>
    <xf numFmtId="0" fontId="15" fillId="0" borderId="0" xfId="5" applyNumberFormat="1" applyFont="1" applyAlignment="1" applyProtection="1"/>
    <xf numFmtId="166" fontId="16" fillId="6" borderId="23" xfId="5" applyFill="1" applyBorder="1" applyAlignment="1" applyProtection="1"/>
    <xf numFmtId="166" fontId="16" fillId="13" borderId="1" xfId="5" applyFill="1" applyBorder="1" applyAlignment="1" applyProtection="1"/>
    <xf numFmtId="166" fontId="16" fillId="3" borderId="1" xfId="5" applyFill="1" applyBorder="1" applyAlignment="1" applyProtection="1"/>
    <xf numFmtId="166" fontId="16" fillId="16" borderId="1" xfId="5" applyFill="1" applyBorder="1" applyAlignment="1" applyProtection="1"/>
    <xf numFmtId="166" fontId="16" fillId="17" borderId="1" xfId="5" applyFill="1" applyBorder="1" applyAlignment="1" applyProtection="1"/>
    <xf numFmtId="166" fontId="16" fillId="8" borderId="1" xfId="5" applyFill="1" applyBorder="1" applyAlignment="1" applyProtection="1"/>
    <xf numFmtId="166" fontId="16" fillId="18" borderId="24" xfId="5" applyFill="1" applyBorder="1" applyAlignment="1" applyProtection="1"/>
    <xf numFmtId="10" fontId="16" fillId="6" borderId="9" xfId="5" applyNumberFormat="1" applyFill="1" applyBorder="1" applyAlignment="1" applyProtection="1"/>
    <xf numFmtId="10" fontId="16" fillId="13" borderId="1" xfId="5" applyNumberFormat="1" applyFill="1" applyBorder="1" applyAlignment="1" applyProtection="1"/>
    <xf numFmtId="10" fontId="16" fillId="3" borderId="1" xfId="5" applyNumberFormat="1" applyFill="1" applyBorder="1" applyAlignment="1" applyProtection="1"/>
    <xf numFmtId="10" fontId="16" fillId="16" borderId="1" xfId="5" applyNumberFormat="1" applyFill="1" applyBorder="1" applyAlignment="1" applyProtection="1"/>
    <xf numFmtId="10" fontId="16" fillId="17" borderId="1" xfId="4" applyNumberFormat="1" applyFill="1" applyBorder="1" applyAlignment="1" applyProtection="1"/>
    <xf numFmtId="10" fontId="16" fillId="8" borderId="1" xfId="4" applyNumberFormat="1" applyFill="1" applyBorder="1" applyAlignment="1" applyProtection="1"/>
    <xf numFmtId="10" fontId="16" fillId="18" borderId="12" xfId="4" applyNumberFormat="1" applyFill="1" applyBorder="1" applyAlignment="1" applyProtection="1"/>
    <xf numFmtId="166" fontId="16" fillId="6" borderId="27" xfId="5" applyFill="1" applyBorder="1" applyAlignment="1" applyProtection="1"/>
    <xf numFmtId="166" fontId="16" fillId="13" borderId="28" xfId="5" applyFill="1" applyBorder="1" applyAlignment="1" applyProtection="1"/>
    <xf numFmtId="166" fontId="16" fillId="3" borderId="28" xfId="5" applyFill="1" applyBorder="1" applyAlignment="1" applyProtection="1"/>
    <xf numFmtId="166" fontId="16" fillId="16" borderId="28" xfId="5" applyFill="1" applyBorder="1" applyAlignment="1" applyProtection="1"/>
    <xf numFmtId="166" fontId="16" fillId="17" borderId="28" xfId="5" applyFill="1" applyBorder="1" applyAlignment="1" applyProtection="1"/>
    <xf numFmtId="166" fontId="16" fillId="8" borderId="28" xfId="5" applyFill="1" applyBorder="1" applyAlignment="1" applyProtection="1"/>
    <xf numFmtId="166" fontId="16" fillId="18" borderId="26" xfId="5" applyFill="1" applyBorder="1" applyAlignment="1" applyProtection="1"/>
    <xf numFmtId="10" fontId="16" fillId="6" borderId="0" xfId="5" applyNumberFormat="1" applyFill="1" applyAlignment="1" applyProtection="1"/>
    <xf numFmtId="10" fontId="16" fillId="13" borderId="0" xfId="5" applyNumberFormat="1" applyFill="1" applyAlignment="1" applyProtection="1"/>
    <xf numFmtId="10" fontId="16" fillId="3" borderId="0" xfId="5" applyNumberFormat="1" applyFill="1" applyAlignment="1" applyProtection="1"/>
    <xf numFmtId="10" fontId="16" fillId="16" borderId="0" xfId="5" applyNumberFormat="1" applyFill="1" applyAlignment="1" applyProtection="1"/>
    <xf numFmtId="10" fontId="16" fillId="17" borderId="0" xfId="4" applyNumberFormat="1" applyFill="1" applyAlignment="1" applyProtection="1"/>
    <xf numFmtId="10" fontId="16" fillId="8" borderId="0" xfId="4" applyNumberFormat="1" applyFill="1" applyAlignment="1" applyProtection="1"/>
    <xf numFmtId="166" fontId="16" fillId="18" borderId="0" xfId="5" applyFill="1" applyAlignment="1" applyProtection="1"/>
    <xf numFmtId="166" fontId="16" fillId="17" borderId="0" xfId="5" applyFill="1" applyAlignment="1" applyProtection="1"/>
    <xf numFmtId="166" fontId="16" fillId="8" borderId="0" xfId="5" applyFill="1" applyAlignment="1" applyProtection="1"/>
    <xf numFmtId="166" fontId="16" fillId="6" borderId="0" xfId="5" applyFill="1" applyAlignment="1" applyProtection="1"/>
    <xf numFmtId="166" fontId="16" fillId="13" borderId="0" xfId="5" applyFill="1" applyAlignment="1" applyProtection="1"/>
    <xf numFmtId="166" fontId="16" fillId="3" borderId="0" xfId="5" applyFill="1" applyAlignment="1" applyProtection="1"/>
    <xf numFmtId="166" fontId="16" fillId="16" borderId="0" xfId="5" applyFill="1" applyAlignment="1" applyProtection="1"/>
    <xf numFmtId="166" fontId="20" fillId="0" borderId="0" xfId="0" applyNumberFormat="1" applyFont="1" applyAlignment="1"/>
    <xf numFmtId="10" fontId="16" fillId="17" borderId="0" xfId="5" applyNumberFormat="1" applyFill="1" applyAlignment="1" applyProtection="1"/>
    <xf numFmtId="0" fontId="15" fillId="6" borderId="0" xfId="0" applyFont="1" applyFill="1" applyAlignment="1"/>
    <xf numFmtId="166" fontId="15" fillId="13" borderId="0" xfId="5" applyFont="1" applyFill="1" applyAlignment="1" applyProtection="1"/>
    <xf numFmtId="166" fontId="15" fillId="3" borderId="0" xfId="5" applyFont="1" applyFill="1" applyAlignment="1" applyProtection="1"/>
    <xf numFmtId="166" fontId="15" fillId="16" borderId="0" xfId="5" applyFont="1" applyFill="1" applyAlignment="1" applyProtection="1"/>
    <xf numFmtId="166" fontId="15" fillId="17" borderId="0" xfId="5" applyFont="1" applyFill="1" applyAlignment="1" applyProtection="1"/>
    <xf numFmtId="166" fontId="15" fillId="8" borderId="0" xfId="5" applyFont="1" applyFill="1" applyAlignment="1" applyProtection="1"/>
    <xf numFmtId="166" fontId="15" fillId="18" borderId="0" xfId="5" applyFont="1" applyFill="1" applyAlignment="1" applyProtection="1"/>
    <xf numFmtId="166" fontId="15" fillId="13" borderId="1" xfId="5" applyFont="1" applyFill="1" applyBorder="1" applyAlignment="1" applyProtection="1"/>
    <xf numFmtId="166" fontId="15" fillId="3" borderId="1" xfId="5" applyFont="1" applyFill="1" applyBorder="1" applyAlignment="1" applyProtection="1"/>
    <xf numFmtId="166" fontId="15" fillId="16" borderId="1" xfId="5" applyFont="1" applyFill="1" applyBorder="1" applyAlignment="1" applyProtection="1"/>
    <xf numFmtId="166" fontId="15" fillId="17" borderId="1" xfId="5" applyFont="1" applyFill="1" applyBorder="1" applyAlignment="1" applyProtection="1"/>
    <xf numFmtId="166" fontId="15" fillId="8" borderId="1" xfId="5" applyFont="1" applyFill="1" applyBorder="1" applyAlignment="1" applyProtection="1"/>
    <xf numFmtId="166" fontId="15" fillId="18" borderId="1" xfId="5" applyFont="1" applyFill="1" applyBorder="1" applyAlignment="1" applyProtection="1"/>
    <xf numFmtId="0" fontId="15" fillId="13" borderId="1" xfId="0" applyFont="1" applyFill="1" applyBorder="1" applyAlignment="1"/>
    <xf numFmtId="0" fontId="15" fillId="3" borderId="1" xfId="0" applyFont="1" applyFill="1" applyBorder="1" applyAlignment="1"/>
    <xf numFmtId="0" fontId="15" fillId="16" borderId="1" xfId="0" applyFont="1" applyFill="1" applyBorder="1" applyAlignment="1"/>
    <xf numFmtId="0" fontId="15" fillId="17" borderId="1" xfId="0" applyFont="1" applyFill="1" applyBorder="1" applyAlignment="1"/>
    <xf numFmtId="0" fontId="15" fillId="8" borderId="1" xfId="0" applyFont="1" applyFill="1" applyBorder="1" applyAlignment="1"/>
    <xf numFmtId="0" fontId="15" fillId="18" borderId="1" xfId="0" applyFont="1" applyFill="1" applyBorder="1" applyAlignment="1"/>
    <xf numFmtId="166" fontId="16" fillId="6" borderId="1" xfId="5" applyFill="1" applyBorder="1" applyAlignment="1" applyProtection="1"/>
    <xf numFmtId="166" fontId="16" fillId="18" borderId="1" xfId="5" applyFill="1" applyBorder="1" applyAlignment="1" applyProtection="1"/>
    <xf numFmtId="43" fontId="1" fillId="0" borderId="0" xfId="0" applyNumberFormat="1" applyFont="1" applyAlignment="1"/>
    <xf numFmtId="43" fontId="20" fillId="14" borderId="0" xfId="3" applyFont="1" applyFill="1" applyAlignment="1" applyProtection="1">
      <alignment vertical="center"/>
    </xf>
    <xf numFmtId="43" fontId="16" fillId="0" borderId="0" xfId="0" applyNumberFormat="1" applyFont="1" applyAlignment="1"/>
    <xf numFmtId="10" fontId="16" fillId="18" borderId="0" xfId="4" applyNumberFormat="1" applyFill="1" applyAlignment="1" applyProtection="1"/>
    <xf numFmtId="10" fontId="16" fillId="6" borderId="1" xfId="5" applyNumberFormat="1" applyFill="1" applyBorder="1" applyAlignment="1" applyProtection="1"/>
    <xf numFmtId="10" fontId="16" fillId="18" borderId="1" xfId="4" applyNumberFormat="1" applyFill="1" applyBorder="1" applyAlignment="1" applyProtection="1"/>
    <xf numFmtId="10" fontId="11" fillId="4" borderId="9" xfId="3" applyNumberFormat="1" applyFont="1" applyFill="1" applyBorder="1" applyAlignment="1" applyProtection="1">
      <alignment horizontal="center" vertical="center"/>
    </xf>
    <xf numFmtId="10" fontId="11" fillId="4" borderId="10" xfId="3" applyNumberFormat="1" applyFont="1" applyFill="1" applyBorder="1" applyAlignment="1" applyProtection="1">
      <alignment horizontal="center" vertical="center"/>
    </xf>
    <xf numFmtId="43" fontId="11" fillId="5" borderId="15" xfId="3" applyFont="1" applyFill="1" applyBorder="1" applyAlignment="1" applyProtection="1">
      <alignment horizontal="center"/>
    </xf>
    <xf numFmtId="43" fontId="11" fillId="5" borderId="16" xfId="3" applyFont="1" applyFill="1" applyBorder="1" applyAlignment="1" applyProtection="1">
      <alignment horizontal="center"/>
    </xf>
    <xf numFmtId="10" fontId="11" fillId="4" borderId="13" xfId="3" applyNumberFormat="1" applyFont="1" applyFill="1" applyBorder="1" applyAlignment="1" applyProtection="1">
      <alignment horizontal="center" vertical="center"/>
    </xf>
    <xf numFmtId="10" fontId="11" fillId="4" borderId="14" xfId="3" applyNumberFormat="1" applyFont="1" applyFill="1" applyBorder="1" applyAlignment="1" applyProtection="1">
      <alignment horizontal="center" vertical="center"/>
    </xf>
    <xf numFmtId="43" fontId="12" fillId="3" borderId="3" xfId="3" applyFont="1" applyFill="1" applyBorder="1" applyAlignment="1" applyProtection="1">
      <alignment horizontal="center"/>
    </xf>
    <xf numFmtId="43" fontId="12" fillId="3" borderId="4" xfId="3" applyFont="1" applyFill="1" applyBorder="1" applyAlignment="1" applyProtection="1">
      <alignment horizontal="center"/>
    </xf>
    <xf numFmtId="43" fontId="12" fillId="3" borderId="5" xfId="3" applyFont="1" applyFill="1" applyBorder="1" applyAlignment="1" applyProtection="1">
      <alignment horizontal="center"/>
    </xf>
    <xf numFmtId="43" fontId="9" fillId="3" borderId="3" xfId="3" applyFont="1" applyFill="1" applyBorder="1" applyAlignment="1" applyProtection="1">
      <alignment horizontal="center" vertical="center"/>
    </xf>
    <xf numFmtId="43" fontId="9" fillId="3" borderId="4" xfId="3" applyFont="1" applyFill="1" applyBorder="1" applyAlignment="1" applyProtection="1">
      <alignment horizontal="center" vertical="center"/>
    </xf>
    <xf numFmtId="43" fontId="9" fillId="3" borderId="5" xfId="3" applyFont="1" applyFill="1" applyBorder="1" applyAlignment="1" applyProtection="1">
      <alignment horizontal="center" vertical="center"/>
    </xf>
    <xf numFmtId="43" fontId="6" fillId="3" borderId="3" xfId="3" applyFont="1" applyFill="1" applyBorder="1" applyAlignment="1" applyProtection="1">
      <alignment horizontal="center" vertical="center" wrapText="1"/>
    </xf>
    <xf numFmtId="43" fontId="6" fillId="3" borderId="4" xfId="3" applyFont="1" applyFill="1" applyBorder="1" applyAlignment="1" applyProtection="1">
      <alignment horizontal="center" vertical="center" wrapText="1"/>
    </xf>
    <xf numFmtId="43" fontId="6" fillId="3" borderId="5" xfId="3" applyFont="1" applyFill="1" applyBorder="1" applyAlignment="1" applyProtection="1">
      <alignment horizontal="center" vertical="center" wrapText="1"/>
    </xf>
    <xf numFmtId="43" fontId="11" fillId="3" borderId="6" xfId="3" applyFont="1" applyFill="1" applyBorder="1" applyAlignment="1" applyProtection="1">
      <alignment horizontal="center"/>
    </xf>
    <xf numFmtId="43" fontId="11" fillId="3" borderId="7" xfId="3" applyFont="1" applyFill="1" applyBorder="1" applyAlignment="1" applyProtection="1">
      <alignment horizontal="center"/>
    </xf>
    <xf numFmtId="10" fontId="6" fillId="3" borderId="3" xfId="3" applyNumberFormat="1" applyFont="1" applyFill="1" applyBorder="1" applyAlignment="1" applyProtection="1">
      <alignment horizontal="center" vertical="center"/>
    </xf>
    <xf numFmtId="10" fontId="6" fillId="3" borderId="5" xfId="3" applyNumberFormat="1" applyFont="1" applyFill="1" applyBorder="1" applyAlignment="1" applyProtection="1">
      <alignment horizontal="center" vertical="center"/>
    </xf>
    <xf numFmtId="43" fontId="11" fillId="5" borderId="11" xfId="3" applyFont="1" applyFill="1" applyBorder="1" applyAlignment="1" applyProtection="1">
      <alignment horizontal="center"/>
    </xf>
    <xf numFmtId="43" fontId="11" fillId="5" borderId="12" xfId="3" applyFont="1" applyFill="1" applyBorder="1" applyAlignment="1" applyProtection="1">
      <alignment horizontal="center"/>
    </xf>
    <xf numFmtId="43" fontId="11" fillId="3" borderId="8" xfId="3" applyFont="1" applyFill="1" applyBorder="1" applyAlignment="1" applyProtection="1">
      <alignment horizontal="center"/>
    </xf>
    <xf numFmtId="43" fontId="7" fillId="3" borderId="6" xfId="3" applyFont="1" applyFill="1" applyBorder="1" applyAlignment="1" applyProtection="1">
      <alignment horizontal="center" vertical="center"/>
    </xf>
    <xf numFmtId="43" fontId="7" fillId="3" borderId="7" xfId="3" applyFont="1" applyFill="1" applyBorder="1" applyAlignment="1" applyProtection="1">
      <alignment horizontal="center" vertical="center"/>
    </xf>
    <xf numFmtId="43" fontId="7" fillId="3" borderId="8" xfId="3" applyFont="1" applyFill="1" applyBorder="1" applyAlignment="1" applyProtection="1">
      <alignment horizontal="center" vertical="center"/>
    </xf>
    <xf numFmtId="43" fontId="6" fillId="3" borderId="3" xfId="3" applyFont="1" applyFill="1" applyBorder="1" applyAlignment="1" applyProtection="1">
      <alignment horizontal="center" vertical="center"/>
    </xf>
    <xf numFmtId="43" fontId="6" fillId="3" borderId="5" xfId="3" applyFont="1" applyFill="1" applyBorder="1" applyAlignment="1" applyProtection="1">
      <alignment horizontal="center" vertical="center"/>
    </xf>
    <xf numFmtId="43" fontId="13" fillId="0" borderId="35" xfId="3" applyFont="1" applyBorder="1" applyAlignment="1" applyProtection="1">
      <alignment horizontal="center"/>
    </xf>
    <xf numFmtId="43" fontId="13" fillId="0" borderId="36" xfId="3" applyFont="1" applyBorder="1" applyAlignment="1" applyProtection="1">
      <alignment horizontal="center"/>
    </xf>
    <xf numFmtId="43" fontId="13" fillId="0" borderId="7" xfId="3" applyFont="1" applyBorder="1" applyAlignment="1" applyProtection="1">
      <alignment horizontal="center"/>
    </xf>
    <xf numFmtId="43" fontId="13" fillId="0" borderId="8" xfId="3" applyFont="1" applyBorder="1" applyAlignment="1" applyProtection="1">
      <alignment horizontal="center"/>
    </xf>
    <xf numFmtId="43" fontId="13" fillId="0" borderId="38" xfId="3" applyFont="1" applyBorder="1" applyAlignment="1" applyProtection="1">
      <alignment horizontal="center"/>
    </xf>
    <xf numFmtId="43" fontId="13" fillId="0" borderId="37" xfId="3" applyFont="1" applyBorder="1" applyAlignment="1" applyProtection="1">
      <alignment horizontal="center"/>
    </xf>
    <xf numFmtId="43" fontId="8" fillId="0" borderId="0" xfId="3" applyFont="1" applyAlignment="1" applyProtection="1">
      <alignment horizontal="center"/>
    </xf>
    <xf numFmtId="43" fontId="7" fillId="3" borderId="31" xfId="3" applyFont="1" applyFill="1" applyBorder="1" applyAlignment="1" applyProtection="1">
      <alignment horizontal="center" wrapText="1"/>
    </xf>
    <xf numFmtId="43" fontId="7" fillId="3" borderId="32" xfId="3" applyFont="1" applyFill="1" applyBorder="1" applyAlignment="1" applyProtection="1">
      <alignment horizontal="center" wrapText="1"/>
    </xf>
    <xf numFmtId="43" fontId="7" fillId="3" borderId="33" xfId="3" applyFont="1" applyFill="1" applyBorder="1" applyAlignment="1" applyProtection="1">
      <alignment horizontal="center" wrapText="1"/>
    </xf>
    <xf numFmtId="43" fontId="18" fillId="3" borderId="3" xfId="3" applyFont="1" applyFill="1" applyBorder="1" applyAlignment="1" applyProtection="1">
      <alignment horizontal="center" vertical="center" wrapText="1"/>
    </xf>
    <xf numFmtId="43" fontId="18" fillId="3" borderId="4" xfId="3" applyFont="1" applyFill="1" applyBorder="1" applyAlignment="1" applyProtection="1">
      <alignment horizontal="center" vertical="center" wrapText="1"/>
    </xf>
    <xf numFmtId="43" fontId="18" fillId="3" borderId="5" xfId="3" applyFont="1" applyFill="1" applyBorder="1" applyAlignment="1" applyProtection="1">
      <alignment horizontal="center" vertical="center" wrapText="1"/>
    </xf>
    <xf numFmtId="43" fontId="9" fillId="3" borderId="2" xfId="3" applyFont="1" applyFill="1" applyBorder="1" applyAlignment="1" applyProtection="1">
      <alignment horizontal="center" wrapText="1"/>
    </xf>
    <xf numFmtId="43" fontId="9" fillId="3" borderId="17" xfId="3" applyFont="1" applyFill="1" applyBorder="1" applyAlignment="1" applyProtection="1">
      <alignment horizontal="center" wrapText="1"/>
    </xf>
    <xf numFmtId="43" fontId="9" fillId="3" borderId="22" xfId="3" applyFont="1" applyFill="1" applyBorder="1" applyAlignment="1" applyProtection="1">
      <alignment horizontal="center" wrapText="1"/>
    </xf>
    <xf numFmtId="43" fontId="10" fillId="3" borderId="31" xfId="3" applyFont="1" applyFill="1" applyBorder="1" applyAlignment="1" applyProtection="1">
      <alignment horizontal="center" wrapText="1"/>
    </xf>
    <xf numFmtId="43" fontId="10" fillId="3" borderId="32" xfId="3" applyFont="1" applyFill="1" applyBorder="1" applyAlignment="1" applyProtection="1">
      <alignment horizontal="center" wrapText="1"/>
    </xf>
    <xf numFmtId="43" fontId="10" fillId="3" borderId="33" xfId="3" applyFont="1" applyFill="1" applyBorder="1" applyAlignment="1" applyProtection="1">
      <alignment horizontal="center" wrapText="1"/>
    </xf>
    <xf numFmtId="43" fontId="13" fillId="0" borderId="32" xfId="3" applyFont="1" applyBorder="1" applyAlignment="1" applyProtection="1">
      <alignment horizontal="center"/>
    </xf>
    <xf numFmtId="43" fontId="18" fillId="3" borderId="9" xfId="3" applyFont="1" applyFill="1" applyBorder="1" applyAlignment="1" applyProtection="1">
      <alignment horizontal="center" wrapText="1"/>
    </xf>
    <xf numFmtId="43" fontId="18" fillId="3" borderId="0" xfId="3" applyFont="1" applyFill="1" applyAlignment="1" applyProtection="1">
      <alignment horizontal="center" wrapText="1"/>
    </xf>
    <xf numFmtId="43" fontId="18" fillId="3" borderId="12" xfId="3" applyFont="1" applyFill="1" applyBorder="1" applyAlignment="1" applyProtection="1">
      <alignment horizontal="center" wrapText="1"/>
    </xf>
    <xf numFmtId="43" fontId="9" fillId="3" borderId="3" xfId="3" applyFont="1" applyFill="1" applyBorder="1" applyAlignment="1" applyProtection="1">
      <alignment horizontal="center" vertical="center" wrapText="1"/>
    </xf>
    <xf numFmtId="43" fontId="9" fillId="3" borderId="4" xfId="3" applyFont="1" applyFill="1" applyBorder="1" applyAlignment="1" applyProtection="1">
      <alignment horizontal="center" vertical="center" wrapText="1"/>
    </xf>
    <xf numFmtId="43" fontId="9" fillId="3" borderId="5" xfId="3" applyFont="1" applyFill="1" applyBorder="1" applyAlignment="1" applyProtection="1">
      <alignment horizontal="center" vertical="center" wrapText="1"/>
    </xf>
    <xf numFmtId="43" fontId="13" fillId="0" borderId="33" xfId="3" applyFont="1" applyBorder="1" applyAlignment="1" applyProtection="1">
      <alignment horizontal="center"/>
    </xf>
    <xf numFmtId="43" fontId="13" fillId="3" borderId="43" xfId="3" applyFont="1" applyFill="1" applyBorder="1" applyAlignment="1" applyProtection="1">
      <alignment horizontal="center"/>
    </xf>
    <xf numFmtId="43" fontId="13" fillId="3" borderId="38" xfId="3" applyFont="1" applyFill="1" applyBorder="1" applyAlignment="1" applyProtection="1">
      <alignment horizontal="center"/>
    </xf>
    <xf numFmtId="43" fontId="13" fillId="3" borderId="2" xfId="3" applyFont="1" applyFill="1" applyBorder="1" applyAlignment="1" applyProtection="1">
      <alignment horizontal="center" vertical="center" wrapText="1"/>
    </xf>
    <xf numFmtId="43" fontId="13" fillId="3" borderId="17" xfId="3" applyFont="1" applyFill="1" applyBorder="1" applyAlignment="1" applyProtection="1">
      <alignment horizontal="center" vertical="center" wrapText="1"/>
    </xf>
    <xf numFmtId="43" fontId="9" fillId="3" borderId="11" xfId="3" applyFont="1" applyFill="1" applyBorder="1" applyAlignment="1" applyProtection="1">
      <alignment horizontal="center" vertical="center" wrapText="1"/>
    </xf>
    <xf numFmtId="43" fontId="9" fillId="3" borderId="0" xfId="3" applyFont="1" applyFill="1" applyAlignment="1" applyProtection="1">
      <alignment horizontal="center" vertical="center" wrapText="1"/>
    </xf>
    <xf numFmtId="43" fontId="9" fillId="3" borderId="10" xfId="3" applyFont="1" applyFill="1" applyBorder="1" applyAlignment="1" applyProtection="1">
      <alignment horizontal="center" vertical="center" wrapText="1"/>
    </xf>
    <xf numFmtId="43" fontId="13" fillId="3" borderId="2" xfId="3" applyFont="1" applyFill="1" applyBorder="1" applyAlignment="1" applyProtection="1">
      <alignment horizontal="center" wrapText="1"/>
    </xf>
    <xf numFmtId="43" fontId="13" fillId="3" borderId="17" xfId="3" applyFont="1" applyFill="1" applyBorder="1" applyAlignment="1" applyProtection="1">
      <alignment horizontal="center" wrapText="1"/>
    </xf>
    <xf numFmtId="43" fontId="13" fillId="3" borderId="22" xfId="3" applyFont="1" applyFill="1" applyBorder="1" applyAlignment="1" applyProtection="1">
      <alignment horizontal="center" wrapText="1"/>
    </xf>
    <xf numFmtId="43" fontId="13" fillId="0" borderId="0" xfId="3" applyFont="1" applyAlignment="1" applyProtection="1">
      <alignment horizontal="center" wrapText="1"/>
    </xf>
    <xf numFmtId="43" fontId="6" fillId="3" borderId="15" xfId="3" applyFont="1" applyFill="1" applyBorder="1" applyAlignment="1" applyProtection="1">
      <alignment horizontal="center" vertical="center" wrapText="1"/>
    </xf>
    <xf numFmtId="43" fontId="6" fillId="3" borderId="44" xfId="3" applyFont="1" applyFill="1" applyBorder="1" applyAlignment="1" applyProtection="1">
      <alignment horizontal="center" vertical="center" wrapText="1"/>
    </xf>
    <xf numFmtId="43" fontId="6" fillId="3" borderId="14" xfId="3" applyFont="1" applyFill="1" applyBorder="1" applyAlignment="1" applyProtection="1">
      <alignment horizontal="center" vertical="center" wrapText="1"/>
    </xf>
    <xf numFmtId="43" fontId="9" fillId="3" borderId="45" xfId="3" applyFont="1" applyFill="1" applyBorder="1" applyAlignment="1" applyProtection="1">
      <alignment horizontal="center" vertical="center" wrapText="1"/>
    </xf>
    <xf numFmtId="43" fontId="9" fillId="3" borderId="46" xfId="3" applyFont="1" applyFill="1" applyBorder="1" applyAlignment="1" applyProtection="1">
      <alignment horizontal="center" vertical="center" wrapText="1"/>
    </xf>
    <xf numFmtId="43" fontId="9" fillId="3" borderId="42" xfId="3" applyFont="1" applyFill="1" applyBorder="1" applyAlignment="1" applyProtection="1">
      <alignment horizontal="center" vertical="center" wrapText="1"/>
    </xf>
    <xf numFmtId="43" fontId="6" fillId="3" borderId="45" xfId="3" applyFont="1" applyFill="1" applyBorder="1" applyAlignment="1" applyProtection="1">
      <alignment horizontal="center" vertical="center" wrapText="1"/>
    </xf>
    <xf numFmtId="43" fontId="6" fillId="3" borderId="46" xfId="3" applyFont="1" applyFill="1" applyBorder="1" applyAlignment="1" applyProtection="1">
      <alignment horizontal="center" vertical="center" wrapText="1"/>
    </xf>
    <xf numFmtId="43" fontId="6" fillId="3" borderId="41" xfId="3" applyFont="1" applyFill="1" applyBorder="1" applyAlignment="1" applyProtection="1">
      <alignment horizontal="center" vertical="center" wrapText="1"/>
    </xf>
    <xf numFmtId="43" fontId="6" fillId="3" borderId="2" xfId="3" applyFont="1" applyFill="1" applyBorder="1" applyAlignment="1" applyProtection="1">
      <alignment horizontal="center" vertical="center" wrapText="1"/>
    </xf>
    <xf numFmtId="43" fontId="6" fillId="3" borderId="17" xfId="3" applyFont="1" applyFill="1" applyBorder="1" applyAlignment="1" applyProtection="1">
      <alignment horizontal="center" vertical="center" wrapText="1"/>
    </xf>
    <xf numFmtId="43" fontId="6" fillId="3" borderId="22" xfId="3" applyFont="1" applyFill="1" applyBorder="1" applyAlignment="1" applyProtection="1">
      <alignment horizontal="center" vertical="center" wrapText="1"/>
    </xf>
    <xf numFmtId="43" fontId="9" fillId="3" borderId="47" xfId="3" applyFont="1" applyFill="1" applyBorder="1" applyAlignment="1" applyProtection="1">
      <alignment horizontal="center" vertical="center" wrapText="1"/>
    </xf>
    <xf numFmtId="43" fontId="9" fillId="3" borderId="48" xfId="3" applyFont="1" applyFill="1" applyBorder="1" applyAlignment="1" applyProtection="1">
      <alignment horizontal="center" vertical="center" wrapText="1"/>
    </xf>
    <xf numFmtId="43" fontId="9" fillId="3" borderId="18" xfId="3" applyFont="1" applyFill="1" applyBorder="1" applyAlignment="1" applyProtection="1">
      <alignment horizontal="center" vertical="center" wrapText="1"/>
    </xf>
    <xf numFmtId="166" fontId="1" fillId="12" borderId="47" xfId="5" applyFont="1" applyFill="1" applyBorder="1" applyAlignment="1" applyProtection="1">
      <alignment horizontal="center"/>
    </xf>
    <xf numFmtId="166" fontId="1" fillId="12" borderId="48" xfId="5" applyFont="1" applyFill="1" applyBorder="1" applyAlignment="1" applyProtection="1">
      <alignment horizontal="center"/>
    </xf>
    <xf numFmtId="166" fontId="1" fillId="12" borderId="18" xfId="5" applyFont="1" applyFill="1" applyBorder="1" applyAlignment="1" applyProtection="1">
      <alignment horizontal="center"/>
    </xf>
    <xf numFmtId="166" fontId="1" fillId="12" borderId="3" xfId="5" applyFont="1" applyFill="1" applyBorder="1" applyAlignment="1" applyProtection="1">
      <alignment horizontal="center"/>
    </xf>
    <xf numFmtId="166" fontId="1" fillId="12" borderId="4" xfId="5" applyFont="1" applyFill="1" applyBorder="1" applyAlignment="1" applyProtection="1">
      <alignment horizontal="center"/>
    </xf>
    <xf numFmtId="166" fontId="1" fillId="12" borderId="55" xfId="5" applyFont="1" applyFill="1" applyBorder="1" applyAlignment="1" applyProtection="1">
      <alignment horizontal="center"/>
    </xf>
    <xf numFmtId="166" fontId="1" fillId="12" borderId="5" xfId="5" applyFont="1" applyFill="1" applyBorder="1" applyAlignment="1" applyProtection="1">
      <alignment horizontal="center"/>
    </xf>
    <xf numFmtId="43" fontId="2" fillId="12" borderId="3" xfId="3" applyFont="1" applyFill="1" applyBorder="1" applyAlignment="1" applyProtection="1">
      <alignment horizontal="center" vertical="center" wrapText="1"/>
    </xf>
    <xf numFmtId="43" fontId="2" fillId="12" borderId="4" xfId="3" applyFont="1" applyFill="1" applyBorder="1" applyAlignment="1" applyProtection="1">
      <alignment horizontal="center" vertical="center" wrapText="1"/>
    </xf>
    <xf numFmtId="43" fontId="2" fillId="12" borderId="5" xfId="3" applyFont="1" applyFill="1" applyBorder="1" applyAlignment="1" applyProtection="1">
      <alignment horizontal="center" vertical="center" wrapText="1"/>
    </xf>
    <xf numFmtId="166" fontId="1" fillId="12" borderId="56" xfId="5" applyFont="1" applyFill="1" applyBorder="1" applyAlignment="1" applyProtection="1">
      <alignment horizontal="center"/>
    </xf>
    <xf numFmtId="166" fontId="1" fillId="12" borderId="53" xfId="5" applyFont="1" applyFill="1" applyBorder="1" applyAlignment="1" applyProtection="1">
      <alignment horizontal="center"/>
    </xf>
    <xf numFmtId="166" fontId="1" fillId="12" borderId="57" xfId="5" applyFont="1" applyFill="1" applyBorder="1" applyAlignment="1" applyProtection="1">
      <alignment horizontal="center"/>
    </xf>
    <xf numFmtId="166" fontId="1" fillId="12" borderId="58" xfId="5" applyFont="1" applyFill="1" applyBorder="1" applyAlignment="1" applyProtection="1">
      <alignment horizontal="center"/>
    </xf>
    <xf numFmtId="43" fontId="21" fillId="12" borderId="43" xfId="3" applyFont="1" applyFill="1" applyBorder="1" applyAlignment="1" applyProtection="1">
      <alignment horizontal="center"/>
    </xf>
    <xf numFmtId="43" fontId="21" fillId="12" borderId="38" xfId="3" applyFont="1" applyFill="1" applyBorder="1" applyAlignment="1" applyProtection="1">
      <alignment horizontal="center"/>
    </xf>
    <xf numFmtId="43" fontId="7" fillId="3" borderId="3" xfId="3" applyFont="1" applyFill="1" applyBorder="1" applyAlignment="1" applyProtection="1">
      <alignment horizontal="center" vertical="center"/>
    </xf>
    <xf numFmtId="43" fontId="7" fillId="3" borderId="4" xfId="3" applyFont="1" applyFill="1" applyBorder="1" applyAlignment="1" applyProtection="1">
      <alignment horizontal="center" vertical="center"/>
    </xf>
    <xf numFmtId="43" fontId="7" fillId="3" borderId="5" xfId="3" applyFont="1" applyFill="1" applyBorder="1" applyAlignment="1" applyProtection="1">
      <alignment horizontal="center" vertical="center"/>
    </xf>
    <xf numFmtId="43" fontId="11" fillId="3" borderId="3" xfId="3" applyFont="1" applyFill="1" applyBorder="1" applyAlignment="1" applyProtection="1">
      <alignment horizontal="center" vertical="center"/>
    </xf>
    <xf numFmtId="43" fontId="11" fillId="3" borderId="5" xfId="3" applyFont="1" applyFill="1" applyBorder="1" applyAlignment="1" applyProtection="1">
      <alignment horizontal="center" vertical="center"/>
    </xf>
    <xf numFmtId="10" fontId="11" fillId="3" borderId="3" xfId="3" applyNumberFormat="1" applyFont="1" applyFill="1" applyBorder="1" applyAlignment="1" applyProtection="1">
      <alignment horizontal="center" vertical="center"/>
    </xf>
    <xf numFmtId="10" fontId="11" fillId="3" borderId="5" xfId="3" applyNumberFormat="1" applyFont="1" applyFill="1" applyBorder="1" applyAlignment="1" applyProtection="1">
      <alignment horizontal="center" vertical="center"/>
    </xf>
    <xf numFmtId="43" fontId="13" fillId="3" borderId="45" xfId="3" applyFont="1" applyFill="1" applyBorder="1" applyAlignment="1" applyProtection="1">
      <alignment horizontal="center" vertical="center" wrapText="1"/>
    </xf>
    <xf numFmtId="43" fontId="13" fillId="3" borderId="46" xfId="3" applyFont="1" applyFill="1" applyBorder="1" applyAlignment="1" applyProtection="1">
      <alignment horizontal="center" vertical="center" wrapText="1"/>
    </xf>
    <xf numFmtId="43" fontId="13" fillId="3" borderId="41" xfId="3" applyFont="1" applyFill="1" applyBorder="1" applyAlignment="1" applyProtection="1">
      <alignment horizontal="center" vertical="center" wrapText="1"/>
    </xf>
    <xf numFmtId="43" fontId="6" fillId="3" borderId="2" xfId="3" applyFont="1" applyFill="1" applyBorder="1" applyAlignment="1" applyProtection="1">
      <alignment horizontal="center"/>
    </xf>
    <xf numFmtId="43" fontId="6" fillId="3" borderId="22" xfId="3" applyFont="1" applyFill="1" applyBorder="1" applyAlignment="1" applyProtection="1">
      <alignment horizontal="center"/>
    </xf>
    <xf numFmtId="43" fontId="6" fillId="3" borderId="31" xfId="3" applyFont="1" applyFill="1" applyBorder="1" applyAlignment="1" applyProtection="1">
      <alignment horizontal="center" vertical="center"/>
    </xf>
    <xf numFmtId="43" fontId="6" fillId="3" borderId="33" xfId="3" applyFont="1" applyFill="1" applyBorder="1" applyAlignment="1" applyProtection="1">
      <alignment horizontal="center" vertical="center"/>
    </xf>
    <xf numFmtId="10" fontId="6" fillId="3" borderId="31" xfId="3" applyNumberFormat="1" applyFont="1" applyFill="1" applyBorder="1" applyAlignment="1" applyProtection="1">
      <alignment horizontal="center" vertical="center"/>
    </xf>
    <xf numFmtId="10" fontId="6" fillId="3" borderId="33" xfId="3" applyNumberFormat="1" applyFont="1" applyFill="1" applyBorder="1" applyAlignment="1" applyProtection="1">
      <alignment horizontal="center" vertical="center"/>
    </xf>
    <xf numFmtId="43" fontId="6" fillId="2" borderId="29" xfId="3" applyFont="1" applyFill="1" applyBorder="1" applyAlignment="1" applyProtection="1">
      <alignment horizontal="center"/>
    </xf>
    <xf numFmtId="43" fontId="11" fillId="3" borderId="3" xfId="3" applyFont="1" applyFill="1" applyBorder="1" applyAlignment="1" applyProtection="1">
      <alignment horizontal="center" vertical="center" wrapText="1"/>
    </xf>
    <xf numFmtId="43" fontId="11" fillId="3" borderId="4" xfId="3" applyFont="1" applyFill="1" applyBorder="1" applyAlignment="1" applyProtection="1">
      <alignment horizontal="center" vertical="center" wrapText="1"/>
    </xf>
    <xf numFmtId="43" fontId="11" fillId="3" borderId="5" xfId="3" applyFont="1" applyFill="1" applyBorder="1" applyAlignment="1" applyProtection="1">
      <alignment horizontal="center" vertical="center" wrapText="1"/>
    </xf>
    <xf numFmtId="10" fontId="21" fillId="3" borderId="3" xfId="3" applyNumberFormat="1" applyFont="1" applyFill="1" applyBorder="1" applyAlignment="1" applyProtection="1">
      <alignment horizontal="center" vertical="center"/>
    </xf>
    <xf numFmtId="10" fontId="21" fillId="3" borderId="4" xfId="3" applyNumberFormat="1" applyFont="1" applyFill="1" applyBorder="1" applyAlignment="1" applyProtection="1">
      <alignment horizontal="center" vertical="center"/>
    </xf>
    <xf numFmtId="43" fontId="21" fillId="3" borderId="3" xfId="3" applyFont="1" applyFill="1" applyBorder="1" applyAlignment="1" applyProtection="1">
      <alignment horizontal="center" vertical="center"/>
    </xf>
    <xf numFmtId="43" fontId="21" fillId="3" borderId="5" xfId="3" applyFont="1" applyFill="1" applyBorder="1" applyAlignment="1" applyProtection="1">
      <alignment horizontal="center" vertical="center"/>
    </xf>
    <xf numFmtId="10" fontId="21" fillId="4" borderId="13" xfId="3" applyNumberFormat="1" applyFont="1" applyFill="1" applyBorder="1" applyAlignment="1" applyProtection="1">
      <alignment horizontal="center" vertical="center"/>
    </xf>
    <xf numFmtId="10" fontId="21" fillId="4" borderId="14" xfId="3" applyNumberFormat="1" applyFont="1" applyFill="1" applyBorder="1" applyAlignment="1" applyProtection="1">
      <alignment horizontal="center" vertical="center"/>
    </xf>
    <xf numFmtId="43" fontId="1" fillId="3" borderId="6" xfId="3" applyFont="1" applyFill="1" applyBorder="1" applyAlignment="1" applyProtection="1">
      <alignment horizontal="center"/>
    </xf>
    <xf numFmtId="43" fontId="1" fillId="3" borderId="38" xfId="3" applyFont="1" applyFill="1" applyBorder="1" applyAlignment="1" applyProtection="1">
      <alignment horizontal="center"/>
    </xf>
    <xf numFmtId="43" fontId="1" fillId="3" borderId="43" xfId="3" applyFont="1" applyFill="1" applyBorder="1" applyAlignment="1" applyProtection="1">
      <alignment horizontal="center"/>
    </xf>
    <xf numFmtId="43" fontId="1" fillId="3" borderId="8" xfId="3" applyFont="1" applyFill="1" applyBorder="1" applyAlignment="1" applyProtection="1">
      <alignment horizontal="center"/>
    </xf>
    <xf numFmtId="43" fontId="21" fillId="5" borderId="15" xfId="3" applyFont="1" applyFill="1" applyBorder="1" applyAlignment="1" applyProtection="1">
      <alignment horizontal="center"/>
    </xf>
    <xf numFmtId="43" fontId="21" fillId="5" borderId="44" xfId="3" applyFont="1" applyFill="1" applyBorder="1" applyAlignment="1" applyProtection="1">
      <alignment horizontal="center"/>
    </xf>
    <xf numFmtId="43" fontId="21" fillId="5" borderId="16" xfId="3" applyFont="1" applyFill="1" applyBorder="1" applyAlignment="1" applyProtection="1">
      <alignment horizontal="center"/>
    </xf>
    <xf numFmtId="43" fontId="1" fillId="3" borderId="3" xfId="3" applyFont="1" applyFill="1" applyBorder="1" applyAlignment="1" applyProtection="1">
      <alignment horizontal="center" vertical="center"/>
    </xf>
    <xf numFmtId="43" fontId="1" fillId="3" borderId="4" xfId="3" applyFont="1" applyFill="1" applyBorder="1" applyAlignment="1" applyProtection="1">
      <alignment horizontal="center" vertical="center"/>
    </xf>
    <xf numFmtId="43" fontId="1" fillId="3" borderId="5" xfId="3" applyFont="1" applyFill="1" applyBorder="1" applyAlignment="1" applyProtection="1">
      <alignment horizontal="center" vertical="center"/>
    </xf>
    <xf numFmtId="10" fontId="1" fillId="4" borderId="3" xfId="3" applyNumberFormat="1" applyFont="1" applyFill="1" applyBorder="1" applyAlignment="1" applyProtection="1">
      <alignment horizontal="center" vertical="center"/>
    </xf>
    <xf numFmtId="10" fontId="1" fillId="4" borderId="63" xfId="3" applyNumberFormat="1" applyFont="1" applyFill="1" applyBorder="1" applyAlignment="1" applyProtection="1">
      <alignment horizontal="center" vertical="center"/>
    </xf>
    <xf numFmtId="43" fontId="1" fillId="5" borderId="55" xfId="3" applyFont="1" applyFill="1" applyBorder="1" applyAlignment="1" applyProtection="1">
      <alignment horizontal="center"/>
    </xf>
    <xf numFmtId="43" fontId="1" fillId="5" borderId="5" xfId="3" applyFont="1" applyFill="1" applyBorder="1" applyAlignment="1" applyProtection="1">
      <alignment horizontal="center"/>
    </xf>
    <xf numFmtId="43" fontId="9" fillId="2" borderId="29" xfId="3" applyFont="1" applyFill="1" applyBorder="1" applyAlignment="1" applyProtection="1">
      <alignment horizontal="center" vertical="center"/>
    </xf>
    <xf numFmtId="43" fontId="7" fillId="3" borderId="6" xfId="3" applyFont="1" applyFill="1" applyBorder="1" applyAlignment="1" applyProtection="1">
      <alignment horizontal="center" vertical="center" wrapText="1"/>
    </xf>
    <xf numFmtId="43" fontId="7" fillId="3" borderId="7" xfId="3" applyFont="1" applyFill="1" applyBorder="1" applyAlignment="1" applyProtection="1">
      <alignment horizontal="center" vertical="center" wrapText="1"/>
    </xf>
    <xf numFmtId="43" fontId="7" fillId="3" borderId="8" xfId="3" applyFont="1" applyFill="1" applyBorder="1" applyAlignment="1" applyProtection="1">
      <alignment horizontal="center" vertical="center" wrapText="1"/>
    </xf>
    <xf numFmtId="43" fontId="6" fillId="3" borderId="2" xfId="3" applyFont="1" applyFill="1" applyBorder="1" applyAlignment="1" applyProtection="1">
      <alignment horizontal="center" vertical="center"/>
    </xf>
    <xf numFmtId="43" fontId="6" fillId="3" borderId="22" xfId="3" applyFont="1" applyFill="1" applyBorder="1" applyAlignment="1" applyProtection="1">
      <alignment horizontal="center" vertical="center"/>
    </xf>
    <xf numFmtId="43" fontId="12" fillId="3" borderId="2" xfId="3" applyFont="1" applyFill="1" applyBorder="1" applyAlignment="1" applyProtection="1">
      <alignment horizontal="center" vertical="center" wrapText="1"/>
    </xf>
    <xf numFmtId="43" fontId="12" fillId="3" borderId="17" xfId="3" applyFont="1" applyFill="1" applyBorder="1" applyAlignment="1" applyProtection="1">
      <alignment horizontal="center" vertical="center" wrapText="1"/>
    </xf>
    <xf numFmtId="43" fontId="12" fillId="3" borderId="22" xfId="3" applyFont="1" applyFill="1" applyBorder="1" applyAlignment="1" applyProtection="1">
      <alignment horizontal="center" vertical="center" wrapText="1"/>
    </xf>
    <xf numFmtId="43" fontId="6" fillId="3" borderId="25" xfId="3" applyFont="1" applyFill="1" applyBorder="1" applyAlignment="1" applyProtection="1">
      <alignment horizontal="center" vertical="center"/>
    </xf>
    <xf numFmtId="43" fontId="6" fillId="3" borderId="64" xfId="3" applyFont="1" applyFill="1" applyBorder="1" applyAlignment="1" applyProtection="1">
      <alignment horizontal="center" vertical="center"/>
    </xf>
    <xf numFmtId="43" fontId="9" fillId="3" borderId="6" xfId="3" applyFont="1" applyFill="1" applyBorder="1" applyAlignment="1" applyProtection="1">
      <alignment horizontal="center" vertical="center" wrapText="1"/>
    </xf>
    <xf numFmtId="43" fontId="9" fillId="3" borderId="7" xfId="3" applyFont="1" applyFill="1" applyBorder="1" applyAlignment="1" applyProtection="1">
      <alignment horizontal="center" vertical="center" wrapText="1"/>
    </xf>
    <xf numFmtId="43" fontId="6" fillId="3" borderId="1" xfId="3" applyFont="1" applyFill="1" applyBorder="1" applyAlignment="1" applyProtection="1">
      <alignment horizontal="center" vertical="center" wrapText="1"/>
    </xf>
    <xf numFmtId="43" fontId="15" fillId="0" borderId="1" xfId="3" applyFont="1" applyBorder="1" applyAlignment="1" applyProtection="1">
      <alignment horizontal="center" vertical="center"/>
    </xf>
    <xf numFmtId="43" fontId="6" fillId="3" borderId="17" xfId="3" applyFont="1" applyFill="1" applyBorder="1" applyAlignment="1" applyProtection="1">
      <alignment horizontal="center" vertical="center"/>
    </xf>
    <xf numFmtId="0" fontId="6" fillId="0" borderId="0" xfId="0" applyFont="1" applyAlignment="1">
      <alignment horizont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43" fontId="1" fillId="3" borderId="2" xfId="3" applyFont="1" applyFill="1" applyBorder="1" applyAlignment="1" applyProtection="1">
      <alignment horizontal="center" vertical="center"/>
    </xf>
    <xf numFmtId="43" fontId="1" fillId="3" borderId="25" xfId="3" applyFont="1" applyFill="1" applyBorder="1" applyAlignment="1" applyProtection="1">
      <alignment horizontal="center" vertical="center"/>
    </xf>
    <xf numFmtId="0" fontId="11" fillId="0" borderId="31" xfId="0" applyFont="1" applyBorder="1" applyAlignment="1">
      <alignment horizontal="center" vertical="center"/>
    </xf>
    <xf numFmtId="0" fontId="11" fillId="0" borderId="32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43" fontId="11" fillId="3" borderId="6" xfId="3" applyFont="1" applyFill="1" applyBorder="1" applyAlignment="1" applyProtection="1">
      <alignment horizontal="center" vertical="center" wrapText="1"/>
    </xf>
    <xf numFmtId="43" fontId="11" fillId="3" borderId="7" xfId="3" applyFont="1" applyFill="1" applyBorder="1" applyAlignment="1" applyProtection="1">
      <alignment horizontal="center" vertical="center" wrapText="1"/>
    </xf>
    <xf numFmtId="43" fontId="11" fillId="3" borderId="8" xfId="3" applyFont="1" applyFill="1" applyBorder="1" applyAlignment="1" applyProtection="1">
      <alignment horizontal="center" vertical="center" wrapText="1"/>
    </xf>
    <xf numFmtId="43" fontId="1" fillId="3" borderId="64" xfId="3" applyFont="1" applyFill="1" applyBorder="1" applyAlignment="1" applyProtection="1">
      <alignment horizontal="center" vertical="center"/>
    </xf>
    <xf numFmtId="43" fontId="1" fillId="3" borderId="22" xfId="3" applyFont="1" applyFill="1" applyBorder="1" applyAlignment="1" applyProtection="1">
      <alignment horizontal="center" vertical="center"/>
    </xf>
    <xf numFmtId="0" fontId="16" fillId="0" borderId="0" xfId="0" applyFont="1" applyAlignment="1">
      <alignment horizontal="center"/>
    </xf>
    <xf numFmtId="43" fontId="6" fillId="3" borderId="6" xfId="3" applyFont="1" applyFill="1" applyBorder="1" applyAlignment="1" applyProtection="1">
      <alignment horizontal="center" vertical="center"/>
    </xf>
    <xf numFmtId="43" fontId="6" fillId="3" borderId="38" xfId="3" applyFont="1" applyFill="1" applyBorder="1" applyAlignment="1" applyProtection="1">
      <alignment horizontal="center" vertical="center"/>
    </xf>
    <xf numFmtId="43" fontId="6" fillId="3" borderId="43" xfId="3" applyFont="1" applyFill="1" applyBorder="1" applyAlignment="1" applyProtection="1">
      <alignment horizontal="center" vertical="center"/>
    </xf>
    <xf numFmtId="43" fontId="6" fillId="3" borderId="8" xfId="3" applyFont="1" applyFill="1" applyBorder="1" applyAlignment="1" applyProtection="1">
      <alignment horizontal="center" vertical="center"/>
    </xf>
    <xf numFmtId="43" fontId="6" fillId="3" borderId="35" xfId="3" applyFont="1" applyFill="1" applyBorder="1" applyAlignment="1" applyProtection="1">
      <alignment horizontal="center" vertical="center"/>
    </xf>
    <xf numFmtId="43" fontId="6" fillId="3" borderId="36" xfId="3" applyFont="1" applyFill="1" applyBorder="1" applyAlignment="1" applyProtection="1">
      <alignment horizontal="center" vertical="center"/>
    </xf>
    <xf numFmtId="43" fontId="6" fillId="3" borderId="37" xfId="3" applyFont="1" applyFill="1" applyBorder="1" applyAlignment="1" applyProtection="1">
      <alignment horizontal="center" vertical="center"/>
    </xf>
    <xf numFmtId="43" fontId="13" fillId="3" borderId="6" xfId="3" applyFont="1" applyFill="1" applyBorder="1" applyAlignment="1" applyProtection="1">
      <alignment horizontal="center" vertical="center" wrapText="1"/>
    </xf>
    <xf numFmtId="43" fontId="13" fillId="3" borderId="7" xfId="3" applyFont="1" applyFill="1" applyBorder="1" applyAlignment="1" applyProtection="1">
      <alignment horizontal="center" vertical="center" wrapText="1"/>
    </xf>
    <xf numFmtId="43" fontId="13" fillId="3" borderId="8" xfId="3" applyFont="1" applyFill="1" applyBorder="1" applyAlignment="1" applyProtection="1">
      <alignment horizontal="center" vertical="center" wrapText="1"/>
    </xf>
    <xf numFmtId="43" fontId="20" fillId="3" borderId="64" xfId="3" applyFont="1" applyFill="1" applyBorder="1" applyAlignment="1" applyProtection="1">
      <alignment horizontal="center" vertical="center"/>
    </xf>
    <xf numFmtId="43" fontId="20" fillId="3" borderId="22" xfId="3" applyFont="1" applyFill="1" applyBorder="1" applyAlignment="1" applyProtection="1">
      <alignment horizontal="center" vertical="center"/>
    </xf>
    <xf numFmtId="43" fontId="20" fillId="3" borderId="2" xfId="3" applyFont="1" applyFill="1" applyBorder="1" applyAlignment="1" applyProtection="1">
      <alignment horizontal="center" vertical="center"/>
    </xf>
    <xf numFmtId="43" fontId="20" fillId="3" borderId="25" xfId="3" applyFont="1" applyFill="1" applyBorder="1" applyAlignment="1" applyProtection="1">
      <alignment horizontal="center" vertical="center"/>
    </xf>
    <xf numFmtId="43" fontId="10" fillId="3" borderId="6" xfId="3" applyFont="1" applyFill="1" applyBorder="1" applyAlignment="1" applyProtection="1">
      <alignment horizontal="center" vertical="center" wrapText="1"/>
    </xf>
    <xf numFmtId="43" fontId="10" fillId="3" borderId="7" xfId="3" applyFont="1" applyFill="1" applyBorder="1" applyAlignment="1" applyProtection="1">
      <alignment horizontal="center" vertical="center" wrapText="1"/>
    </xf>
    <xf numFmtId="43" fontId="10" fillId="3" borderId="8" xfId="3" applyFont="1" applyFill="1" applyBorder="1" applyAlignment="1" applyProtection="1">
      <alignment horizontal="center" vertical="center" wrapText="1"/>
    </xf>
    <xf numFmtId="43" fontId="2" fillId="10" borderId="6" xfId="3" applyFont="1" applyFill="1" applyBorder="1" applyAlignment="1" applyProtection="1">
      <alignment horizontal="center" vertical="center" wrapText="1"/>
    </xf>
    <xf numFmtId="43" fontId="2" fillId="10" borderId="7" xfId="3" applyFont="1" applyFill="1" applyBorder="1" applyAlignment="1" applyProtection="1">
      <alignment horizontal="center" vertical="center" wrapText="1"/>
    </xf>
    <xf numFmtId="43" fontId="2" fillId="10" borderId="8" xfId="3" applyFont="1" applyFill="1" applyBorder="1" applyAlignment="1" applyProtection="1">
      <alignment horizontal="center" vertical="center" wrapText="1"/>
    </xf>
    <xf numFmtId="0" fontId="1" fillId="0" borderId="32" xfId="0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43" fontId="24" fillId="3" borderId="7" xfId="3" applyFont="1" applyFill="1" applyBorder="1" applyAlignment="1" applyProtection="1">
      <alignment horizontal="center" vertical="center" wrapText="1"/>
    </xf>
    <xf numFmtId="43" fontId="24" fillId="3" borderId="8" xfId="3" applyFont="1" applyFill="1" applyBorder="1" applyAlignment="1" applyProtection="1">
      <alignment horizontal="center" vertical="center" wrapText="1"/>
    </xf>
    <xf numFmtId="43" fontId="34" fillId="2" borderId="0" xfId="3" applyFont="1" applyFill="1" applyAlignment="1" applyProtection="1"/>
    <xf numFmtId="0" fontId="0" fillId="0" borderId="0" xfId="0" applyAlignment="1">
      <alignment horizontal="center" vertical="center"/>
    </xf>
    <xf numFmtId="0" fontId="0" fillId="0" borderId="54" xfId="0" applyBorder="1" applyAlignment="1">
      <alignment horizontal="center" vertical="center"/>
    </xf>
  </cellXfs>
  <cellStyles count="8">
    <cellStyle name="Comma" xfId="5" builtinId="3"/>
    <cellStyle name="Comma 2" xfId="3" xr:uid="{00000000-0005-0000-0000-000003000000}"/>
    <cellStyle name="Normal" xfId="0" builtinId="0"/>
    <cellStyle name="Normal 2" xfId="1" xr:uid="{00000000-0005-0000-0000-000001000000}"/>
    <cellStyle name="Normal 2 2" xfId="6" xr:uid="{00000000-0005-0000-0000-000006000000}"/>
    <cellStyle name="Normal 3" xfId="7" xr:uid="{00000000-0005-0000-0000-000007000000}"/>
    <cellStyle name="Normal 4" xfId="2" xr:uid="{00000000-0005-0000-0000-000002000000}"/>
    <cellStyle name="Percent" xfId="4" builtinId="5"/>
  </cellStyles>
  <dxfs count="49">
    <dxf/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www.wps.cn/officeDocument/2020/cellImage" Target="NUL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[2]Summ!$B$7</c:f>
              <c:strCache>
                <c:ptCount val="1"/>
                <c:pt idx="0">
                  <c:v>Target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[2]Summ!$C$7:$I$7</c:f>
              <c:numCache>
                <c:formatCode>General</c:formatCode>
                <c:ptCount val="7"/>
                <c:pt idx="0">
                  <c:v>37954900.210000001</c:v>
                </c:pt>
                <c:pt idx="1">
                  <c:v>23139412.93</c:v>
                </c:pt>
                <c:pt idx="2">
                  <c:v>18147869.66</c:v>
                </c:pt>
                <c:pt idx="3">
                  <c:v>17670514.829999998</c:v>
                </c:pt>
                <c:pt idx="4">
                  <c:v>18465002.27</c:v>
                </c:pt>
                <c:pt idx="5">
                  <c:v>11200000</c:v>
                </c:pt>
                <c:pt idx="6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69-464E-9E6A-50DD3F13588A}"/>
            </c:ext>
          </c:extLst>
        </c:ser>
        <c:ser>
          <c:idx val="1"/>
          <c:order val="1"/>
          <c:tx>
            <c:strRef>
              <c:f>[2]Summ!$B$8</c:f>
              <c:strCache>
                <c:ptCount val="1"/>
                <c:pt idx="0">
                  <c:v>Turnover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[2]Summ!$C$8:$I$8</c:f>
              <c:numCache>
                <c:formatCode>General</c:formatCode>
                <c:ptCount val="7"/>
                <c:pt idx="0">
                  <c:v>34863617</c:v>
                </c:pt>
                <c:pt idx="1">
                  <c:v>22959131</c:v>
                </c:pt>
                <c:pt idx="2">
                  <c:v>17142068</c:v>
                </c:pt>
                <c:pt idx="3">
                  <c:v>14209625</c:v>
                </c:pt>
                <c:pt idx="4">
                  <c:v>17399823.899999999</c:v>
                </c:pt>
                <c:pt idx="5">
                  <c:v>11705192</c:v>
                </c:pt>
                <c:pt idx="6">
                  <c:v>13729643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69-464E-9E6A-50DD3F13588A}"/>
            </c:ext>
          </c:extLst>
        </c:ser>
        <c:ser>
          <c:idx val="2"/>
          <c:order val="2"/>
          <c:tx>
            <c:strRef>
              <c:f>[2]Summ!$B$9</c:f>
              <c:strCache>
                <c:ptCount val="1"/>
                <c:pt idx="0">
                  <c:v>Food Cost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[2]Summ!$C$9:$I$9</c:f>
              <c:numCache>
                <c:formatCode>General</c:formatCode>
                <c:ptCount val="7"/>
                <c:pt idx="0">
                  <c:v>12988550.560000001</c:v>
                </c:pt>
                <c:pt idx="1">
                  <c:v>9880743.25</c:v>
                </c:pt>
                <c:pt idx="2">
                  <c:v>7393022.6100000003</c:v>
                </c:pt>
                <c:pt idx="3">
                  <c:v>5968546</c:v>
                </c:pt>
                <c:pt idx="4">
                  <c:v>6777913.2300000004</c:v>
                </c:pt>
                <c:pt idx="5">
                  <c:v>5056533.7699999996</c:v>
                </c:pt>
                <c:pt idx="6">
                  <c:v>5180743.95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69-464E-9E6A-50DD3F13588A}"/>
            </c:ext>
          </c:extLst>
        </c:ser>
        <c:ser>
          <c:idx val="3"/>
          <c:order val="3"/>
          <c:tx>
            <c:strRef>
              <c:f>[2]Summ!$B$10</c:f>
              <c:strCache>
                <c:ptCount val="1"/>
                <c:pt idx="0">
                  <c:v>Electricity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[2]Summ!$C$10:$I$10</c:f>
              <c:numCache>
                <c:formatCode>General</c:formatCode>
                <c:ptCount val="7"/>
                <c:pt idx="0">
                  <c:v>1746871.45</c:v>
                </c:pt>
                <c:pt idx="1">
                  <c:v>1420000</c:v>
                </c:pt>
                <c:pt idx="2">
                  <c:v>700000</c:v>
                </c:pt>
                <c:pt idx="3">
                  <c:v>0</c:v>
                </c:pt>
                <c:pt idx="4">
                  <c:v>0</c:v>
                </c:pt>
                <c:pt idx="5">
                  <c:v>707585.83</c:v>
                </c:pt>
                <c:pt idx="6">
                  <c:v>707585.83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69-464E-9E6A-50DD3F13588A}"/>
            </c:ext>
          </c:extLst>
        </c:ser>
        <c:ser>
          <c:idx val="4"/>
          <c:order val="4"/>
          <c:tx>
            <c:strRef>
              <c:f>[2]Summ!$B$11</c:f>
              <c:strCache>
                <c:ptCount val="1"/>
                <c:pt idx="0">
                  <c:v>Rent n Service Chg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[2]Summ!$C$11:$I$11</c:f>
              <c:numCache>
                <c:formatCode>General</c:formatCode>
                <c:ptCount val="7"/>
                <c:pt idx="0">
                  <c:v>7387133.2000000002</c:v>
                </c:pt>
                <c:pt idx="1">
                  <c:v>2857136.3022222202</c:v>
                </c:pt>
                <c:pt idx="2">
                  <c:v>2040287.02684444</c:v>
                </c:pt>
                <c:pt idx="3">
                  <c:v>1831462.7777777801</c:v>
                </c:pt>
                <c:pt idx="4">
                  <c:v>0</c:v>
                </c:pt>
                <c:pt idx="5">
                  <c:v>0</c:v>
                </c:pt>
                <c:pt idx="6">
                  <c:v>1085000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69-464E-9E6A-50DD3F13588A}"/>
            </c:ext>
          </c:extLst>
        </c:ser>
        <c:ser>
          <c:idx val="5"/>
          <c:order val="5"/>
          <c:tx>
            <c:strRef>
              <c:f>[2]Summ!$B$12</c:f>
              <c:strCache>
                <c:ptCount val="1"/>
                <c:pt idx="0">
                  <c:v>Net Profit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[2]Summ!$C$12:$I$12</c:f>
              <c:numCache>
                <c:formatCode>General</c:formatCode>
                <c:ptCount val="7"/>
                <c:pt idx="0">
                  <c:v>-660746.92970932997</c:v>
                </c:pt>
                <c:pt idx="1">
                  <c:v>-780043.15976422396</c:v>
                </c:pt>
                <c:pt idx="2">
                  <c:v>-326131.118303778</c:v>
                </c:pt>
                <c:pt idx="3">
                  <c:v>466936.47744755499</c:v>
                </c:pt>
                <c:pt idx="4">
                  <c:v>1957292.1736586699</c:v>
                </c:pt>
                <c:pt idx="5">
                  <c:v>248612.96111399899</c:v>
                </c:pt>
                <c:pt idx="6">
                  <c:v>2611686.9160593399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69-464E-9E6A-50DD3F135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9241344"/>
        <c:axId val="769240032"/>
      </c:barChart>
      <c:catAx>
        <c:axId val="769241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0032"/>
        <c:crosses val="autoZero"/>
        <c:auto val="1"/>
        <c:lblAlgn val="ctr"/>
        <c:lblOffset val="100"/>
        <c:noMultiLvlLbl val="0"/>
      </c:catAx>
      <c:valAx>
        <c:axId val="76924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[2]Summ!$B$7</c:f>
              <c:strCache>
                <c:ptCount val="1"/>
                <c:pt idx="0">
                  <c:v>Target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[2]Summ!$C$7:$I$7</c:f>
              <c:numCache>
                <c:formatCode>General</c:formatCode>
                <c:ptCount val="7"/>
                <c:pt idx="0">
                  <c:v>37954900.210000001</c:v>
                </c:pt>
                <c:pt idx="1">
                  <c:v>23139412.93</c:v>
                </c:pt>
                <c:pt idx="2">
                  <c:v>18147869.66</c:v>
                </c:pt>
                <c:pt idx="3">
                  <c:v>17670514.829999998</c:v>
                </c:pt>
                <c:pt idx="4">
                  <c:v>18465002.27</c:v>
                </c:pt>
                <c:pt idx="5">
                  <c:v>11200000</c:v>
                </c:pt>
                <c:pt idx="6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55-476F-8B6A-EA61B523EA5D}"/>
            </c:ext>
          </c:extLst>
        </c:ser>
        <c:ser>
          <c:idx val="1"/>
          <c:order val="1"/>
          <c:tx>
            <c:strRef>
              <c:f>[2]Summ!$B$8</c:f>
              <c:strCache>
                <c:ptCount val="1"/>
                <c:pt idx="0">
                  <c:v>Turnover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[2]Summ!$C$8:$I$8</c:f>
              <c:numCache>
                <c:formatCode>General</c:formatCode>
                <c:ptCount val="7"/>
                <c:pt idx="0">
                  <c:v>34863617</c:v>
                </c:pt>
                <c:pt idx="1">
                  <c:v>22959131</c:v>
                </c:pt>
                <c:pt idx="2">
                  <c:v>17142068</c:v>
                </c:pt>
                <c:pt idx="3">
                  <c:v>14209625</c:v>
                </c:pt>
                <c:pt idx="4">
                  <c:v>17399823.899999999</c:v>
                </c:pt>
                <c:pt idx="5">
                  <c:v>11705192</c:v>
                </c:pt>
                <c:pt idx="6">
                  <c:v>13729643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55-476F-8B6A-EA61B523EA5D}"/>
            </c:ext>
          </c:extLst>
        </c:ser>
        <c:ser>
          <c:idx val="2"/>
          <c:order val="2"/>
          <c:tx>
            <c:strRef>
              <c:f>[2]Summ!$B$9</c:f>
              <c:strCache>
                <c:ptCount val="1"/>
                <c:pt idx="0">
                  <c:v>Food Cost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[2]Summ!$C$9:$I$9</c:f>
              <c:numCache>
                <c:formatCode>General</c:formatCode>
                <c:ptCount val="7"/>
                <c:pt idx="0">
                  <c:v>12988550.560000001</c:v>
                </c:pt>
                <c:pt idx="1">
                  <c:v>9880743.25</c:v>
                </c:pt>
                <c:pt idx="2">
                  <c:v>7393022.6100000003</c:v>
                </c:pt>
                <c:pt idx="3">
                  <c:v>5968546</c:v>
                </c:pt>
                <c:pt idx="4">
                  <c:v>6777913.2300000004</c:v>
                </c:pt>
                <c:pt idx="5">
                  <c:v>5056533.7699999996</c:v>
                </c:pt>
                <c:pt idx="6">
                  <c:v>5180743.95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55-476F-8B6A-EA61B523EA5D}"/>
            </c:ext>
          </c:extLst>
        </c:ser>
        <c:ser>
          <c:idx val="3"/>
          <c:order val="3"/>
          <c:tx>
            <c:strRef>
              <c:f>[2]Summ!$B$10</c:f>
              <c:strCache>
                <c:ptCount val="1"/>
                <c:pt idx="0">
                  <c:v>Electricity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[2]Summ!$C$10:$I$10</c:f>
              <c:numCache>
                <c:formatCode>General</c:formatCode>
                <c:ptCount val="7"/>
                <c:pt idx="0">
                  <c:v>1746871.45</c:v>
                </c:pt>
                <c:pt idx="1">
                  <c:v>1420000</c:v>
                </c:pt>
                <c:pt idx="2">
                  <c:v>700000</c:v>
                </c:pt>
                <c:pt idx="3">
                  <c:v>0</c:v>
                </c:pt>
                <c:pt idx="4">
                  <c:v>0</c:v>
                </c:pt>
                <c:pt idx="5">
                  <c:v>707585.83</c:v>
                </c:pt>
                <c:pt idx="6">
                  <c:v>707585.83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55-476F-8B6A-EA61B523EA5D}"/>
            </c:ext>
          </c:extLst>
        </c:ser>
        <c:ser>
          <c:idx val="4"/>
          <c:order val="4"/>
          <c:tx>
            <c:strRef>
              <c:f>[2]Summ!$B$11</c:f>
              <c:strCache>
                <c:ptCount val="1"/>
                <c:pt idx="0">
                  <c:v>Rent n Service Chg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[2]Summ!$C$11:$I$11</c:f>
              <c:numCache>
                <c:formatCode>General</c:formatCode>
                <c:ptCount val="7"/>
                <c:pt idx="0">
                  <c:v>7387133.2000000002</c:v>
                </c:pt>
                <c:pt idx="1">
                  <c:v>2857136.3022222202</c:v>
                </c:pt>
                <c:pt idx="2">
                  <c:v>2040287.02684444</c:v>
                </c:pt>
                <c:pt idx="3">
                  <c:v>1831462.7777777801</c:v>
                </c:pt>
                <c:pt idx="4">
                  <c:v>0</c:v>
                </c:pt>
                <c:pt idx="5">
                  <c:v>0</c:v>
                </c:pt>
                <c:pt idx="6">
                  <c:v>1085000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55-476F-8B6A-EA61B523EA5D}"/>
            </c:ext>
          </c:extLst>
        </c:ser>
        <c:ser>
          <c:idx val="5"/>
          <c:order val="5"/>
          <c:tx>
            <c:strRef>
              <c:f>[2]Summ!$B$12</c:f>
              <c:strCache>
                <c:ptCount val="1"/>
                <c:pt idx="0">
                  <c:v>Net Profit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[2]Summ!$C$12:$I$12</c:f>
              <c:numCache>
                <c:formatCode>General</c:formatCode>
                <c:ptCount val="7"/>
                <c:pt idx="0">
                  <c:v>-660746.92970932997</c:v>
                </c:pt>
                <c:pt idx="1">
                  <c:v>-780043.15976422396</c:v>
                </c:pt>
                <c:pt idx="2">
                  <c:v>-326131.118303778</c:v>
                </c:pt>
                <c:pt idx="3">
                  <c:v>466936.47744755499</c:v>
                </c:pt>
                <c:pt idx="4">
                  <c:v>1957292.1736586699</c:v>
                </c:pt>
                <c:pt idx="5">
                  <c:v>248612.96111399899</c:v>
                </c:pt>
                <c:pt idx="6">
                  <c:v>2611686.9160593399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55-476F-8B6A-EA61B523E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9241344"/>
        <c:axId val="769240032"/>
      </c:barChart>
      <c:catAx>
        <c:axId val="769241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0032"/>
        <c:crosses val="autoZero"/>
        <c:auto val="1"/>
        <c:lblAlgn val="ctr"/>
        <c:lblOffset val="100"/>
        <c:noMultiLvlLbl val="0"/>
      </c:catAx>
      <c:valAx>
        <c:axId val="76924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[2]Summ!$B$7</c:f>
              <c:strCache>
                <c:ptCount val="1"/>
                <c:pt idx="0">
                  <c:v>Target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[2]Summ!$C$7:$I$7</c:f>
              <c:numCache>
                <c:formatCode>General</c:formatCode>
                <c:ptCount val="7"/>
                <c:pt idx="0">
                  <c:v>37954900.210000001</c:v>
                </c:pt>
                <c:pt idx="1">
                  <c:v>23139412.93</c:v>
                </c:pt>
                <c:pt idx="2">
                  <c:v>18147869.66</c:v>
                </c:pt>
                <c:pt idx="3">
                  <c:v>17670514.829999998</c:v>
                </c:pt>
                <c:pt idx="4">
                  <c:v>18465002.27</c:v>
                </c:pt>
                <c:pt idx="5">
                  <c:v>11200000</c:v>
                </c:pt>
                <c:pt idx="6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C-413A-8628-D6189F7419F7}"/>
            </c:ext>
          </c:extLst>
        </c:ser>
        <c:ser>
          <c:idx val="1"/>
          <c:order val="1"/>
          <c:tx>
            <c:strRef>
              <c:f>[2]Summ!$B$8</c:f>
              <c:strCache>
                <c:ptCount val="1"/>
                <c:pt idx="0">
                  <c:v>Turnover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[2]Summ!$C$8:$I$8</c:f>
              <c:numCache>
                <c:formatCode>General</c:formatCode>
                <c:ptCount val="7"/>
                <c:pt idx="0">
                  <c:v>34863617</c:v>
                </c:pt>
                <c:pt idx="1">
                  <c:v>22959131</c:v>
                </c:pt>
                <c:pt idx="2">
                  <c:v>17142068</c:v>
                </c:pt>
                <c:pt idx="3">
                  <c:v>14209625</c:v>
                </c:pt>
                <c:pt idx="4">
                  <c:v>17399823.899999999</c:v>
                </c:pt>
                <c:pt idx="5">
                  <c:v>11705192</c:v>
                </c:pt>
                <c:pt idx="6">
                  <c:v>13729643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9C-413A-8628-D6189F7419F7}"/>
            </c:ext>
          </c:extLst>
        </c:ser>
        <c:ser>
          <c:idx val="2"/>
          <c:order val="2"/>
          <c:tx>
            <c:strRef>
              <c:f>[2]Summ!$B$9</c:f>
              <c:strCache>
                <c:ptCount val="1"/>
                <c:pt idx="0">
                  <c:v>Food Cost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[2]Summ!$C$9:$I$9</c:f>
              <c:numCache>
                <c:formatCode>General</c:formatCode>
                <c:ptCount val="7"/>
                <c:pt idx="0">
                  <c:v>12988550.560000001</c:v>
                </c:pt>
                <c:pt idx="1">
                  <c:v>9880743.25</c:v>
                </c:pt>
                <c:pt idx="2">
                  <c:v>7393022.6100000003</c:v>
                </c:pt>
                <c:pt idx="3">
                  <c:v>5968546</c:v>
                </c:pt>
                <c:pt idx="4">
                  <c:v>6777913.2300000004</c:v>
                </c:pt>
                <c:pt idx="5">
                  <c:v>5056533.7699999996</c:v>
                </c:pt>
                <c:pt idx="6">
                  <c:v>5180743.95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9C-413A-8628-D6189F7419F7}"/>
            </c:ext>
          </c:extLst>
        </c:ser>
        <c:ser>
          <c:idx val="3"/>
          <c:order val="3"/>
          <c:tx>
            <c:strRef>
              <c:f>[2]Summ!$B$10</c:f>
              <c:strCache>
                <c:ptCount val="1"/>
                <c:pt idx="0">
                  <c:v>Electricity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[2]Summ!$C$10:$I$10</c:f>
              <c:numCache>
                <c:formatCode>General</c:formatCode>
                <c:ptCount val="7"/>
                <c:pt idx="0">
                  <c:v>1746871.45</c:v>
                </c:pt>
                <c:pt idx="1">
                  <c:v>1420000</c:v>
                </c:pt>
                <c:pt idx="2">
                  <c:v>700000</c:v>
                </c:pt>
                <c:pt idx="3">
                  <c:v>0</c:v>
                </c:pt>
                <c:pt idx="4">
                  <c:v>0</c:v>
                </c:pt>
                <c:pt idx="5">
                  <c:v>707585.83</c:v>
                </c:pt>
                <c:pt idx="6">
                  <c:v>707585.83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9C-413A-8628-D6189F7419F7}"/>
            </c:ext>
          </c:extLst>
        </c:ser>
        <c:ser>
          <c:idx val="4"/>
          <c:order val="4"/>
          <c:tx>
            <c:strRef>
              <c:f>[2]Summ!$B$11</c:f>
              <c:strCache>
                <c:ptCount val="1"/>
                <c:pt idx="0">
                  <c:v>Rent n Service Chg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[2]Summ!$C$11:$I$11</c:f>
              <c:numCache>
                <c:formatCode>General</c:formatCode>
                <c:ptCount val="7"/>
                <c:pt idx="0">
                  <c:v>7387133.2000000002</c:v>
                </c:pt>
                <c:pt idx="1">
                  <c:v>2857136.3022222202</c:v>
                </c:pt>
                <c:pt idx="2">
                  <c:v>2040287.02684444</c:v>
                </c:pt>
                <c:pt idx="3">
                  <c:v>1831462.7777777801</c:v>
                </c:pt>
                <c:pt idx="4">
                  <c:v>0</c:v>
                </c:pt>
                <c:pt idx="5">
                  <c:v>0</c:v>
                </c:pt>
                <c:pt idx="6">
                  <c:v>1085000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9C-413A-8628-D6189F7419F7}"/>
            </c:ext>
          </c:extLst>
        </c:ser>
        <c:ser>
          <c:idx val="5"/>
          <c:order val="5"/>
          <c:tx>
            <c:strRef>
              <c:f>[2]Summ!$B$12</c:f>
              <c:strCache>
                <c:ptCount val="1"/>
                <c:pt idx="0">
                  <c:v>Net Profit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[2]Summ!$C$12:$I$12</c:f>
              <c:numCache>
                <c:formatCode>General</c:formatCode>
                <c:ptCount val="7"/>
                <c:pt idx="0">
                  <c:v>-660746.92970932997</c:v>
                </c:pt>
                <c:pt idx="1">
                  <c:v>-780043.15976422396</c:v>
                </c:pt>
                <c:pt idx="2">
                  <c:v>-326131.118303778</c:v>
                </c:pt>
                <c:pt idx="3">
                  <c:v>466936.47744755499</c:v>
                </c:pt>
                <c:pt idx="4">
                  <c:v>1957292.1736586699</c:v>
                </c:pt>
                <c:pt idx="5">
                  <c:v>248612.96111399899</c:v>
                </c:pt>
                <c:pt idx="6">
                  <c:v>2611686.9160593399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9C-413A-8628-D6189F741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9241344"/>
        <c:axId val="769240032"/>
      </c:barChart>
      <c:catAx>
        <c:axId val="769241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0032"/>
        <c:crosses val="autoZero"/>
        <c:auto val="1"/>
        <c:lblAlgn val="ctr"/>
        <c:lblOffset val="100"/>
        <c:noMultiLvlLbl val="0"/>
      </c:catAx>
      <c:valAx>
        <c:axId val="76924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[2]Summ!$B$7</c:f>
              <c:strCache>
                <c:ptCount val="1"/>
                <c:pt idx="0">
                  <c:v>Target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[2]Summ!$C$7:$I$7</c:f>
              <c:numCache>
                <c:formatCode>General</c:formatCode>
                <c:ptCount val="7"/>
                <c:pt idx="0">
                  <c:v>37954900.210000001</c:v>
                </c:pt>
                <c:pt idx="1">
                  <c:v>23139412.93</c:v>
                </c:pt>
                <c:pt idx="2">
                  <c:v>18147869.66</c:v>
                </c:pt>
                <c:pt idx="3">
                  <c:v>17670514.829999998</c:v>
                </c:pt>
                <c:pt idx="4">
                  <c:v>18465002.27</c:v>
                </c:pt>
                <c:pt idx="5">
                  <c:v>11200000</c:v>
                </c:pt>
                <c:pt idx="6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F-4377-B6C3-EB906909A6FD}"/>
            </c:ext>
          </c:extLst>
        </c:ser>
        <c:ser>
          <c:idx val="1"/>
          <c:order val="1"/>
          <c:tx>
            <c:strRef>
              <c:f>[2]Summ!$B$8</c:f>
              <c:strCache>
                <c:ptCount val="1"/>
                <c:pt idx="0">
                  <c:v>Turnover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[2]Summ!$C$8:$I$8</c:f>
              <c:numCache>
                <c:formatCode>General</c:formatCode>
                <c:ptCount val="7"/>
                <c:pt idx="0">
                  <c:v>34863617</c:v>
                </c:pt>
                <c:pt idx="1">
                  <c:v>22959131</c:v>
                </c:pt>
                <c:pt idx="2">
                  <c:v>17142068</c:v>
                </c:pt>
                <c:pt idx="3">
                  <c:v>14209625</c:v>
                </c:pt>
                <c:pt idx="4">
                  <c:v>17399823.899999999</c:v>
                </c:pt>
                <c:pt idx="5">
                  <c:v>11705192</c:v>
                </c:pt>
                <c:pt idx="6">
                  <c:v>13729643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0F-4377-B6C3-EB906909A6FD}"/>
            </c:ext>
          </c:extLst>
        </c:ser>
        <c:ser>
          <c:idx val="2"/>
          <c:order val="2"/>
          <c:tx>
            <c:strRef>
              <c:f>[2]Summ!$B$9</c:f>
              <c:strCache>
                <c:ptCount val="1"/>
                <c:pt idx="0">
                  <c:v>Food Cost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[2]Summ!$C$9:$I$9</c:f>
              <c:numCache>
                <c:formatCode>General</c:formatCode>
                <c:ptCount val="7"/>
                <c:pt idx="0">
                  <c:v>12988550.560000001</c:v>
                </c:pt>
                <c:pt idx="1">
                  <c:v>9880743.25</c:v>
                </c:pt>
                <c:pt idx="2">
                  <c:v>7393022.6100000003</c:v>
                </c:pt>
                <c:pt idx="3">
                  <c:v>5968546</c:v>
                </c:pt>
                <c:pt idx="4">
                  <c:v>6777913.2300000004</c:v>
                </c:pt>
                <c:pt idx="5">
                  <c:v>5056533.7699999996</c:v>
                </c:pt>
                <c:pt idx="6">
                  <c:v>5180743.95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0F-4377-B6C3-EB906909A6FD}"/>
            </c:ext>
          </c:extLst>
        </c:ser>
        <c:ser>
          <c:idx val="3"/>
          <c:order val="3"/>
          <c:tx>
            <c:strRef>
              <c:f>[2]Summ!$B$10</c:f>
              <c:strCache>
                <c:ptCount val="1"/>
                <c:pt idx="0">
                  <c:v>Electricity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[2]Summ!$C$10:$I$10</c:f>
              <c:numCache>
                <c:formatCode>General</c:formatCode>
                <c:ptCount val="7"/>
                <c:pt idx="0">
                  <c:v>1746871.45</c:v>
                </c:pt>
                <c:pt idx="1">
                  <c:v>1420000</c:v>
                </c:pt>
                <c:pt idx="2">
                  <c:v>700000</c:v>
                </c:pt>
                <c:pt idx="3">
                  <c:v>0</c:v>
                </c:pt>
                <c:pt idx="4">
                  <c:v>0</c:v>
                </c:pt>
                <c:pt idx="5">
                  <c:v>707585.83</c:v>
                </c:pt>
                <c:pt idx="6">
                  <c:v>707585.83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0F-4377-B6C3-EB906909A6FD}"/>
            </c:ext>
          </c:extLst>
        </c:ser>
        <c:ser>
          <c:idx val="4"/>
          <c:order val="4"/>
          <c:tx>
            <c:strRef>
              <c:f>[2]Summ!$B$11</c:f>
              <c:strCache>
                <c:ptCount val="1"/>
                <c:pt idx="0">
                  <c:v>Rent n Service Chg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[2]Summ!$C$11:$I$11</c:f>
              <c:numCache>
                <c:formatCode>General</c:formatCode>
                <c:ptCount val="7"/>
                <c:pt idx="0">
                  <c:v>7387133.2000000002</c:v>
                </c:pt>
                <c:pt idx="1">
                  <c:v>2857136.3022222202</c:v>
                </c:pt>
                <c:pt idx="2">
                  <c:v>2040287.02684444</c:v>
                </c:pt>
                <c:pt idx="3">
                  <c:v>1831462.7777777801</c:v>
                </c:pt>
                <c:pt idx="4">
                  <c:v>0</c:v>
                </c:pt>
                <c:pt idx="5">
                  <c:v>0</c:v>
                </c:pt>
                <c:pt idx="6">
                  <c:v>1085000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0F-4377-B6C3-EB906909A6FD}"/>
            </c:ext>
          </c:extLst>
        </c:ser>
        <c:ser>
          <c:idx val="5"/>
          <c:order val="5"/>
          <c:tx>
            <c:strRef>
              <c:f>[2]Summ!$B$12</c:f>
              <c:strCache>
                <c:ptCount val="1"/>
                <c:pt idx="0">
                  <c:v>Net Profit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[2]Summ!$C$12:$I$12</c:f>
              <c:numCache>
                <c:formatCode>General</c:formatCode>
                <c:ptCount val="7"/>
                <c:pt idx="0">
                  <c:v>-660746.92970932997</c:v>
                </c:pt>
                <c:pt idx="1">
                  <c:v>-780043.15976422396</c:v>
                </c:pt>
                <c:pt idx="2">
                  <c:v>-326131.118303778</c:v>
                </c:pt>
                <c:pt idx="3">
                  <c:v>466936.47744755499</c:v>
                </c:pt>
                <c:pt idx="4">
                  <c:v>1957292.1736586699</c:v>
                </c:pt>
                <c:pt idx="5">
                  <c:v>248612.96111399899</c:v>
                </c:pt>
                <c:pt idx="6">
                  <c:v>2611686.9160593399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0F-4377-B6C3-EB906909A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9241344"/>
        <c:axId val="769240032"/>
      </c:barChart>
      <c:catAx>
        <c:axId val="769241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0032"/>
        <c:crosses val="autoZero"/>
        <c:auto val="1"/>
        <c:lblAlgn val="ctr"/>
        <c:lblOffset val="100"/>
        <c:noMultiLvlLbl val="0"/>
      </c:catAx>
      <c:valAx>
        <c:axId val="76924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[2]Summ!$B$7</c:f>
              <c:strCache>
                <c:ptCount val="1"/>
                <c:pt idx="0">
                  <c:v>Target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[2]Summ!$C$7:$I$7</c:f>
              <c:numCache>
                <c:formatCode>General</c:formatCode>
                <c:ptCount val="7"/>
                <c:pt idx="0">
                  <c:v>37954900.210000001</c:v>
                </c:pt>
                <c:pt idx="1">
                  <c:v>23139412.93</c:v>
                </c:pt>
                <c:pt idx="2">
                  <c:v>18147869.66</c:v>
                </c:pt>
                <c:pt idx="3">
                  <c:v>17670514.829999998</c:v>
                </c:pt>
                <c:pt idx="4">
                  <c:v>18465002.27</c:v>
                </c:pt>
                <c:pt idx="5">
                  <c:v>11200000</c:v>
                </c:pt>
                <c:pt idx="6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E9-4143-A81A-15021A6F77CB}"/>
            </c:ext>
          </c:extLst>
        </c:ser>
        <c:ser>
          <c:idx val="1"/>
          <c:order val="1"/>
          <c:tx>
            <c:strRef>
              <c:f>[2]Summ!$B$8</c:f>
              <c:strCache>
                <c:ptCount val="1"/>
                <c:pt idx="0">
                  <c:v>Turnover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[2]Summ!$C$8:$I$8</c:f>
              <c:numCache>
                <c:formatCode>General</c:formatCode>
                <c:ptCount val="7"/>
                <c:pt idx="0">
                  <c:v>34863617</c:v>
                </c:pt>
                <c:pt idx="1">
                  <c:v>22959131</c:v>
                </c:pt>
                <c:pt idx="2">
                  <c:v>17142068</c:v>
                </c:pt>
                <c:pt idx="3">
                  <c:v>14209625</c:v>
                </c:pt>
                <c:pt idx="4">
                  <c:v>17399823.899999999</c:v>
                </c:pt>
                <c:pt idx="5">
                  <c:v>11705192</c:v>
                </c:pt>
                <c:pt idx="6">
                  <c:v>13729643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E9-4143-A81A-15021A6F77CB}"/>
            </c:ext>
          </c:extLst>
        </c:ser>
        <c:ser>
          <c:idx val="2"/>
          <c:order val="2"/>
          <c:tx>
            <c:strRef>
              <c:f>[2]Summ!$B$9</c:f>
              <c:strCache>
                <c:ptCount val="1"/>
                <c:pt idx="0">
                  <c:v>Food Cost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[2]Summ!$C$9:$I$9</c:f>
              <c:numCache>
                <c:formatCode>General</c:formatCode>
                <c:ptCount val="7"/>
                <c:pt idx="0">
                  <c:v>12988550.560000001</c:v>
                </c:pt>
                <c:pt idx="1">
                  <c:v>9880743.25</c:v>
                </c:pt>
                <c:pt idx="2">
                  <c:v>7393022.6100000003</c:v>
                </c:pt>
                <c:pt idx="3">
                  <c:v>5968546</c:v>
                </c:pt>
                <c:pt idx="4">
                  <c:v>6777913.2300000004</c:v>
                </c:pt>
                <c:pt idx="5">
                  <c:v>5056533.7699999996</c:v>
                </c:pt>
                <c:pt idx="6">
                  <c:v>5180743.95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E9-4143-A81A-15021A6F77CB}"/>
            </c:ext>
          </c:extLst>
        </c:ser>
        <c:ser>
          <c:idx val="3"/>
          <c:order val="3"/>
          <c:tx>
            <c:strRef>
              <c:f>[2]Summ!$B$10</c:f>
              <c:strCache>
                <c:ptCount val="1"/>
                <c:pt idx="0">
                  <c:v>Electricity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[2]Summ!$C$10:$I$10</c:f>
              <c:numCache>
                <c:formatCode>General</c:formatCode>
                <c:ptCount val="7"/>
                <c:pt idx="0">
                  <c:v>1746871.45</c:v>
                </c:pt>
                <c:pt idx="1">
                  <c:v>1420000</c:v>
                </c:pt>
                <c:pt idx="2">
                  <c:v>700000</c:v>
                </c:pt>
                <c:pt idx="3">
                  <c:v>0</c:v>
                </c:pt>
                <c:pt idx="4">
                  <c:v>0</c:v>
                </c:pt>
                <c:pt idx="5">
                  <c:v>707585.83</c:v>
                </c:pt>
                <c:pt idx="6">
                  <c:v>707585.83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E9-4143-A81A-15021A6F77CB}"/>
            </c:ext>
          </c:extLst>
        </c:ser>
        <c:ser>
          <c:idx val="4"/>
          <c:order val="4"/>
          <c:tx>
            <c:strRef>
              <c:f>[2]Summ!$B$11</c:f>
              <c:strCache>
                <c:ptCount val="1"/>
                <c:pt idx="0">
                  <c:v>Rent n Service Chg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[2]Summ!$C$11:$I$11</c:f>
              <c:numCache>
                <c:formatCode>General</c:formatCode>
                <c:ptCount val="7"/>
                <c:pt idx="0">
                  <c:v>7387133.2000000002</c:v>
                </c:pt>
                <c:pt idx="1">
                  <c:v>2857136.3022222202</c:v>
                </c:pt>
                <c:pt idx="2">
                  <c:v>2040287.02684444</c:v>
                </c:pt>
                <c:pt idx="3">
                  <c:v>1831462.7777777801</c:v>
                </c:pt>
                <c:pt idx="4">
                  <c:v>0</c:v>
                </c:pt>
                <c:pt idx="5">
                  <c:v>0</c:v>
                </c:pt>
                <c:pt idx="6">
                  <c:v>1085000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E9-4143-A81A-15021A6F77CB}"/>
            </c:ext>
          </c:extLst>
        </c:ser>
        <c:ser>
          <c:idx val="5"/>
          <c:order val="5"/>
          <c:tx>
            <c:strRef>
              <c:f>[2]Summ!$B$12</c:f>
              <c:strCache>
                <c:ptCount val="1"/>
                <c:pt idx="0">
                  <c:v>Net Profit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[2]Summ!$C$12:$I$12</c:f>
              <c:numCache>
                <c:formatCode>General</c:formatCode>
                <c:ptCount val="7"/>
                <c:pt idx="0">
                  <c:v>-660746.92970932997</c:v>
                </c:pt>
                <c:pt idx="1">
                  <c:v>-780043.15976422396</c:v>
                </c:pt>
                <c:pt idx="2">
                  <c:v>-326131.118303778</c:v>
                </c:pt>
                <c:pt idx="3">
                  <c:v>466936.47744755499</c:v>
                </c:pt>
                <c:pt idx="4">
                  <c:v>1957292.1736586699</c:v>
                </c:pt>
                <c:pt idx="5">
                  <c:v>248612.96111399899</c:v>
                </c:pt>
                <c:pt idx="6">
                  <c:v>2611686.9160593399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E9-4143-A81A-15021A6F7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9241344"/>
        <c:axId val="769240032"/>
      </c:barChart>
      <c:catAx>
        <c:axId val="769241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0032"/>
        <c:crosses val="autoZero"/>
        <c:auto val="1"/>
        <c:lblAlgn val="ctr"/>
        <c:lblOffset val="100"/>
        <c:noMultiLvlLbl val="0"/>
      </c:catAx>
      <c:valAx>
        <c:axId val="76924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[2]Summ!$B$7</c:f>
              <c:strCache>
                <c:ptCount val="1"/>
                <c:pt idx="0">
                  <c:v>Target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[2]Summ!$C$7:$I$7</c:f>
              <c:numCache>
                <c:formatCode>General</c:formatCode>
                <c:ptCount val="7"/>
                <c:pt idx="0">
                  <c:v>37954900.210000001</c:v>
                </c:pt>
                <c:pt idx="1">
                  <c:v>23139412.93</c:v>
                </c:pt>
                <c:pt idx="2">
                  <c:v>18147869.66</c:v>
                </c:pt>
                <c:pt idx="3">
                  <c:v>17670514.829999998</c:v>
                </c:pt>
                <c:pt idx="4">
                  <c:v>18465002.27</c:v>
                </c:pt>
                <c:pt idx="5">
                  <c:v>11200000</c:v>
                </c:pt>
                <c:pt idx="6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6-4531-9258-EA6D6B76F0E5}"/>
            </c:ext>
          </c:extLst>
        </c:ser>
        <c:ser>
          <c:idx val="1"/>
          <c:order val="1"/>
          <c:tx>
            <c:strRef>
              <c:f>[2]Summ!$B$8</c:f>
              <c:strCache>
                <c:ptCount val="1"/>
                <c:pt idx="0">
                  <c:v>Turnover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[2]Summ!$C$8:$I$8</c:f>
              <c:numCache>
                <c:formatCode>General</c:formatCode>
                <c:ptCount val="7"/>
                <c:pt idx="0">
                  <c:v>34863617</c:v>
                </c:pt>
                <c:pt idx="1">
                  <c:v>22959131</c:v>
                </c:pt>
                <c:pt idx="2">
                  <c:v>17142068</c:v>
                </c:pt>
                <c:pt idx="3">
                  <c:v>14209625</c:v>
                </c:pt>
                <c:pt idx="4">
                  <c:v>17399823.899999999</c:v>
                </c:pt>
                <c:pt idx="5">
                  <c:v>11705192</c:v>
                </c:pt>
                <c:pt idx="6">
                  <c:v>13729643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6-4531-9258-EA6D6B76F0E5}"/>
            </c:ext>
          </c:extLst>
        </c:ser>
        <c:ser>
          <c:idx val="2"/>
          <c:order val="2"/>
          <c:tx>
            <c:strRef>
              <c:f>[2]Summ!$B$9</c:f>
              <c:strCache>
                <c:ptCount val="1"/>
                <c:pt idx="0">
                  <c:v>Food Cost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[2]Summ!$C$9:$I$9</c:f>
              <c:numCache>
                <c:formatCode>General</c:formatCode>
                <c:ptCount val="7"/>
                <c:pt idx="0">
                  <c:v>12988550.560000001</c:v>
                </c:pt>
                <c:pt idx="1">
                  <c:v>9880743.25</c:v>
                </c:pt>
                <c:pt idx="2">
                  <c:v>7393022.6100000003</c:v>
                </c:pt>
                <c:pt idx="3">
                  <c:v>5968546</c:v>
                </c:pt>
                <c:pt idx="4">
                  <c:v>6777913.2300000004</c:v>
                </c:pt>
                <c:pt idx="5">
                  <c:v>5056533.7699999996</c:v>
                </c:pt>
                <c:pt idx="6">
                  <c:v>5180743.95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56-4531-9258-EA6D6B76F0E5}"/>
            </c:ext>
          </c:extLst>
        </c:ser>
        <c:ser>
          <c:idx val="3"/>
          <c:order val="3"/>
          <c:tx>
            <c:strRef>
              <c:f>[2]Summ!$B$10</c:f>
              <c:strCache>
                <c:ptCount val="1"/>
                <c:pt idx="0">
                  <c:v>Electricity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[2]Summ!$C$10:$I$10</c:f>
              <c:numCache>
                <c:formatCode>General</c:formatCode>
                <c:ptCount val="7"/>
                <c:pt idx="0">
                  <c:v>1746871.45</c:v>
                </c:pt>
                <c:pt idx="1">
                  <c:v>1420000</c:v>
                </c:pt>
                <c:pt idx="2">
                  <c:v>700000</c:v>
                </c:pt>
                <c:pt idx="3">
                  <c:v>0</c:v>
                </c:pt>
                <c:pt idx="4">
                  <c:v>0</c:v>
                </c:pt>
                <c:pt idx="5">
                  <c:v>707585.83</c:v>
                </c:pt>
                <c:pt idx="6">
                  <c:v>707585.83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56-4531-9258-EA6D6B76F0E5}"/>
            </c:ext>
          </c:extLst>
        </c:ser>
        <c:ser>
          <c:idx val="4"/>
          <c:order val="4"/>
          <c:tx>
            <c:strRef>
              <c:f>[2]Summ!$B$11</c:f>
              <c:strCache>
                <c:ptCount val="1"/>
                <c:pt idx="0">
                  <c:v>Rent n Service Chg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[2]Summ!$C$11:$I$11</c:f>
              <c:numCache>
                <c:formatCode>General</c:formatCode>
                <c:ptCount val="7"/>
                <c:pt idx="0">
                  <c:v>7387133.2000000002</c:v>
                </c:pt>
                <c:pt idx="1">
                  <c:v>2857136.3022222202</c:v>
                </c:pt>
                <c:pt idx="2">
                  <c:v>2040287.02684444</c:v>
                </c:pt>
                <c:pt idx="3">
                  <c:v>1831462.7777777801</c:v>
                </c:pt>
                <c:pt idx="4">
                  <c:v>0</c:v>
                </c:pt>
                <c:pt idx="5">
                  <c:v>0</c:v>
                </c:pt>
                <c:pt idx="6">
                  <c:v>1085000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56-4531-9258-EA6D6B76F0E5}"/>
            </c:ext>
          </c:extLst>
        </c:ser>
        <c:ser>
          <c:idx val="5"/>
          <c:order val="5"/>
          <c:tx>
            <c:strRef>
              <c:f>[2]Summ!$B$12</c:f>
              <c:strCache>
                <c:ptCount val="1"/>
                <c:pt idx="0">
                  <c:v>Net Profit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[2]Summ!$C$12:$I$12</c:f>
              <c:numCache>
                <c:formatCode>General</c:formatCode>
                <c:ptCount val="7"/>
                <c:pt idx="0">
                  <c:v>-660746.92970932997</c:v>
                </c:pt>
                <c:pt idx="1">
                  <c:v>-780043.15976422396</c:v>
                </c:pt>
                <c:pt idx="2">
                  <c:v>-326131.118303778</c:v>
                </c:pt>
                <c:pt idx="3">
                  <c:v>466936.47744755499</c:v>
                </c:pt>
                <c:pt idx="4">
                  <c:v>1957292.1736586699</c:v>
                </c:pt>
                <c:pt idx="5">
                  <c:v>248612.96111399899</c:v>
                </c:pt>
                <c:pt idx="6">
                  <c:v>2611686.9160593399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56-4531-9258-EA6D6B76F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9241344"/>
        <c:axId val="769240032"/>
      </c:barChart>
      <c:catAx>
        <c:axId val="769241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0032"/>
        <c:crosses val="autoZero"/>
        <c:auto val="1"/>
        <c:lblAlgn val="ctr"/>
        <c:lblOffset val="100"/>
        <c:noMultiLvlLbl val="0"/>
      </c:catAx>
      <c:valAx>
        <c:axId val="76924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[2]Summ!$B$7</c:f>
              <c:strCache>
                <c:ptCount val="1"/>
                <c:pt idx="0">
                  <c:v>Target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[2]Summ!$C$7:$I$7</c:f>
              <c:numCache>
                <c:formatCode>General</c:formatCode>
                <c:ptCount val="7"/>
                <c:pt idx="0">
                  <c:v>37954900.210000001</c:v>
                </c:pt>
                <c:pt idx="1">
                  <c:v>23139412.93</c:v>
                </c:pt>
                <c:pt idx="2">
                  <c:v>18147869.66</c:v>
                </c:pt>
                <c:pt idx="3">
                  <c:v>17670514.829999998</c:v>
                </c:pt>
                <c:pt idx="4">
                  <c:v>18465002.27</c:v>
                </c:pt>
                <c:pt idx="5">
                  <c:v>11200000</c:v>
                </c:pt>
                <c:pt idx="6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E-4259-A7F9-7FD9FFCF1447}"/>
            </c:ext>
          </c:extLst>
        </c:ser>
        <c:ser>
          <c:idx val="1"/>
          <c:order val="1"/>
          <c:tx>
            <c:strRef>
              <c:f>[2]Summ!$B$8</c:f>
              <c:strCache>
                <c:ptCount val="1"/>
                <c:pt idx="0">
                  <c:v>Turnover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[2]Summ!$C$8:$I$8</c:f>
              <c:numCache>
                <c:formatCode>General</c:formatCode>
                <c:ptCount val="7"/>
                <c:pt idx="0">
                  <c:v>34863617</c:v>
                </c:pt>
                <c:pt idx="1">
                  <c:v>22959131</c:v>
                </c:pt>
                <c:pt idx="2">
                  <c:v>17142068</c:v>
                </c:pt>
                <c:pt idx="3">
                  <c:v>14209625</c:v>
                </c:pt>
                <c:pt idx="4">
                  <c:v>17399823.899999999</c:v>
                </c:pt>
                <c:pt idx="5">
                  <c:v>11705192</c:v>
                </c:pt>
                <c:pt idx="6">
                  <c:v>13729643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5E-4259-A7F9-7FD9FFCF1447}"/>
            </c:ext>
          </c:extLst>
        </c:ser>
        <c:ser>
          <c:idx val="2"/>
          <c:order val="2"/>
          <c:tx>
            <c:strRef>
              <c:f>[2]Summ!$B$9</c:f>
              <c:strCache>
                <c:ptCount val="1"/>
                <c:pt idx="0">
                  <c:v>Food Cost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[2]Summ!$C$9:$I$9</c:f>
              <c:numCache>
                <c:formatCode>General</c:formatCode>
                <c:ptCount val="7"/>
                <c:pt idx="0">
                  <c:v>12988550.560000001</c:v>
                </c:pt>
                <c:pt idx="1">
                  <c:v>9880743.25</c:v>
                </c:pt>
                <c:pt idx="2">
                  <c:v>7393022.6100000003</c:v>
                </c:pt>
                <c:pt idx="3">
                  <c:v>5968546</c:v>
                </c:pt>
                <c:pt idx="4">
                  <c:v>6777913.2300000004</c:v>
                </c:pt>
                <c:pt idx="5">
                  <c:v>5056533.7699999996</c:v>
                </c:pt>
                <c:pt idx="6">
                  <c:v>5180743.95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5E-4259-A7F9-7FD9FFCF1447}"/>
            </c:ext>
          </c:extLst>
        </c:ser>
        <c:ser>
          <c:idx val="3"/>
          <c:order val="3"/>
          <c:tx>
            <c:strRef>
              <c:f>[2]Summ!$B$10</c:f>
              <c:strCache>
                <c:ptCount val="1"/>
                <c:pt idx="0">
                  <c:v>Electricity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[2]Summ!$C$10:$I$10</c:f>
              <c:numCache>
                <c:formatCode>General</c:formatCode>
                <c:ptCount val="7"/>
                <c:pt idx="0">
                  <c:v>1746871.45</c:v>
                </c:pt>
                <c:pt idx="1">
                  <c:v>1420000</c:v>
                </c:pt>
                <c:pt idx="2">
                  <c:v>700000</c:v>
                </c:pt>
                <c:pt idx="3">
                  <c:v>0</c:v>
                </c:pt>
                <c:pt idx="4">
                  <c:v>0</c:v>
                </c:pt>
                <c:pt idx="5">
                  <c:v>707585.83</c:v>
                </c:pt>
                <c:pt idx="6">
                  <c:v>707585.83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5E-4259-A7F9-7FD9FFCF1447}"/>
            </c:ext>
          </c:extLst>
        </c:ser>
        <c:ser>
          <c:idx val="4"/>
          <c:order val="4"/>
          <c:tx>
            <c:strRef>
              <c:f>[2]Summ!$B$11</c:f>
              <c:strCache>
                <c:ptCount val="1"/>
                <c:pt idx="0">
                  <c:v>Rent n Service Chg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[2]Summ!$C$11:$I$11</c:f>
              <c:numCache>
                <c:formatCode>General</c:formatCode>
                <c:ptCount val="7"/>
                <c:pt idx="0">
                  <c:v>7387133.2000000002</c:v>
                </c:pt>
                <c:pt idx="1">
                  <c:v>2857136.3022222202</c:v>
                </c:pt>
                <c:pt idx="2">
                  <c:v>2040287.02684444</c:v>
                </c:pt>
                <c:pt idx="3">
                  <c:v>1831462.7777777801</c:v>
                </c:pt>
                <c:pt idx="4">
                  <c:v>0</c:v>
                </c:pt>
                <c:pt idx="5">
                  <c:v>0</c:v>
                </c:pt>
                <c:pt idx="6">
                  <c:v>1085000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5E-4259-A7F9-7FD9FFCF1447}"/>
            </c:ext>
          </c:extLst>
        </c:ser>
        <c:ser>
          <c:idx val="5"/>
          <c:order val="5"/>
          <c:tx>
            <c:strRef>
              <c:f>[2]Summ!$B$12</c:f>
              <c:strCache>
                <c:ptCount val="1"/>
                <c:pt idx="0">
                  <c:v>Net Profit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[2]Summ!$C$12:$I$12</c:f>
              <c:numCache>
                <c:formatCode>General</c:formatCode>
                <c:ptCount val="7"/>
                <c:pt idx="0">
                  <c:v>-660746.92970932997</c:v>
                </c:pt>
                <c:pt idx="1">
                  <c:v>-780043.15976422396</c:v>
                </c:pt>
                <c:pt idx="2">
                  <c:v>-326131.118303778</c:v>
                </c:pt>
                <c:pt idx="3">
                  <c:v>466936.47744755499</c:v>
                </c:pt>
                <c:pt idx="4">
                  <c:v>1957292.1736586699</c:v>
                </c:pt>
                <c:pt idx="5">
                  <c:v>248612.96111399899</c:v>
                </c:pt>
                <c:pt idx="6">
                  <c:v>2611686.9160593399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5E-4259-A7F9-7FD9FFCF1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9241344"/>
        <c:axId val="769240032"/>
      </c:barChart>
      <c:catAx>
        <c:axId val="769241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0032"/>
        <c:crosses val="autoZero"/>
        <c:auto val="1"/>
        <c:lblAlgn val="ctr"/>
        <c:lblOffset val="100"/>
        <c:noMultiLvlLbl val="0"/>
      </c:catAx>
      <c:valAx>
        <c:axId val="76924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[2]Summ!$B$7</c:f>
              <c:strCache>
                <c:ptCount val="1"/>
                <c:pt idx="0">
                  <c:v>Target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[2]Summ!$C$7:$I$7</c:f>
              <c:numCache>
                <c:formatCode>General</c:formatCode>
                <c:ptCount val="7"/>
                <c:pt idx="0">
                  <c:v>37954900.210000001</c:v>
                </c:pt>
                <c:pt idx="1">
                  <c:v>23139412.93</c:v>
                </c:pt>
                <c:pt idx="2">
                  <c:v>18147869.66</c:v>
                </c:pt>
                <c:pt idx="3">
                  <c:v>17670514.829999998</c:v>
                </c:pt>
                <c:pt idx="4">
                  <c:v>18465002.27</c:v>
                </c:pt>
                <c:pt idx="5">
                  <c:v>11200000</c:v>
                </c:pt>
                <c:pt idx="6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A-449F-BFC2-427854A1B077}"/>
            </c:ext>
          </c:extLst>
        </c:ser>
        <c:ser>
          <c:idx val="1"/>
          <c:order val="1"/>
          <c:tx>
            <c:strRef>
              <c:f>[2]Summ!$B$8</c:f>
              <c:strCache>
                <c:ptCount val="1"/>
                <c:pt idx="0">
                  <c:v>Turnover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[2]Summ!$C$8:$I$8</c:f>
              <c:numCache>
                <c:formatCode>General</c:formatCode>
                <c:ptCount val="7"/>
                <c:pt idx="0">
                  <c:v>34863617</c:v>
                </c:pt>
                <c:pt idx="1">
                  <c:v>22959131</c:v>
                </c:pt>
                <c:pt idx="2">
                  <c:v>17142068</c:v>
                </c:pt>
                <c:pt idx="3">
                  <c:v>14209625</c:v>
                </c:pt>
                <c:pt idx="4">
                  <c:v>17399823.899999999</c:v>
                </c:pt>
                <c:pt idx="5">
                  <c:v>11705192</c:v>
                </c:pt>
                <c:pt idx="6">
                  <c:v>13729643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7A-449F-BFC2-427854A1B077}"/>
            </c:ext>
          </c:extLst>
        </c:ser>
        <c:ser>
          <c:idx val="2"/>
          <c:order val="2"/>
          <c:tx>
            <c:strRef>
              <c:f>[2]Summ!$B$9</c:f>
              <c:strCache>
                <c:ptCount val="1"/>
                <c:pt idx="0">
                  <c:v>Food Cost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[2]Summ!$C$9:$I$9</c:f>
              <c:numCache>
                <c:formatCode>General</c:formatCode>
                <c:ptCount val="7"/>
                <c:pt idx="0">
                  <c:v>12988550.560000001</c:v>
                </c:pt>
                <c:pt idx="1">
                  <c:v>9880743.25</c:v>
                </c:pt>
                <c:pt idx="2">
                  <c:v>7393022.6100000003</c:v>
                </c:pt>
                <c:pt idx="3">
                  <c:v>5968546</c:v>
                </c:pt>
                <c:pt idx="4">
                  <c:v>6777913.2300000004</c:v>
                </c:pt>
                <c:pt idx="5">
                  <c:v>5056533.7699999996</c:v>
                </c:pt>
                <c:pt idx="6">
                  <c:v>5180743.95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7A-449F-BFC2-427854A1B077}"/>
            </c:ext>
          </c:extLst>
        </c:ser>
        <c:ser>
          <c:idx val="3"/>
          <c:order val="3"/>
          <c:tx>
            <c:strRef>
              <c:f>[2]Summ!$B$10</c:f>
              <c:strCache>
                <c:ptCount val="1"/>
                <c:pt idx="0">
                  <c:v>Electricity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[2]Summ!$C$10:$I$10</c:f>
              <c:numCache>
                <c:formatCode>General</c:formatCode>
                <c:ptCount val="7"/>
                <c:pt idx="0">
                  <c:v>1746871.45</c:v>
                </c:pt>
                <c:pt idx="1">
                  <c:v>1420000</c:v>
                </c:pt>
                <c:pt idx="2">
                  <c:v>700000</c:v>
                </c:pt>
                <c:pt idx="3">
                  <c:v>0</c:v>
                </c:pt>
                <c:pt idx="4">
                  <c:v>0</c:v>
                </c:pt>
                <c:pt idx="5">
                  <c:v>707585.83</c:v>
                </c:pt>
                <c:pt idx="6">
                  <c:v>707585.83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7A-449F-BFC2-427854A1B077}"/>
            </c:ext>
          </c:extLst>
        </c:ser>
        <c:ser>
          <c:idx val="4"/>
          <c:order val="4"/>
          <c:tx>
            <c:strRef>
              <c:f>[2]Summ!$B$11</c:f>
              <c:strCache>
                <c:ptCount val="1"/>
                <c:pt idx="0">
                  <c:v>Rent n Service Chg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[2]Summ!$C$11:$I$11</c:f>
              <c:numCache>
                <c:formatCode>General</c:formatCode>
                <c:ptCount val="7"/>
                <c:pt idx="0">
                  <c:v>7387133.2000000002</c:v>
                </c:pt>
                <c:pt idx="1">
                  <c:v>2857136.3022222202</c:v>
                </c:pt>
                <c:pt idx="2">
                  <c:v>2040287.02684444</c:v>
                </c:pt>
                <c:pt idx="3">
                  <c:v>1831462.7777777801</c:v>
                </c:pt>
                <c:pt idx="4">
                  <c:v>0</c:v>
                </c:pt>
                <c:pt idx="5">
                  <c:v>0</c:v>
                </c:pt>
                <c:pt idx="6">
                  <c:v>1085000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7A-449F-BFC2-427854A1B077}"/>
            </c:ext>
          </c:extLst>
        </c:ser>
        <c:ser>
          <c:idx val="5"/>
          <c:order val="5"/>
          <c:tx>
            <c:strRef>
              <c:f>[2]Summ!$B$12</c:f>
              <c:strCache>
                <c:ptCount val="1"/>
                <c:pt idx="0">
                  <c:v>Net Profit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[2]Summ!$C$12:$I$12</c:f>
              <c:numCache>
                <c:formatCode>General</c:formatCode>
                <c:ptCount val="7"/>
                <c:pt idx="0">
                  <c:v>-660746.92970932997</c:v>
                </c:pt>
                <c:pt idx="1">
                  <c:v>-780043.15976422396</c:v>
                </c:pt>
                <c:pt idx="2">
                  <c:v>-326131.118303778</c:v>
                </c:pt>
                <c:pt idx="3">
                  <c:v>466936.47744755499</c:v>
                </c:pt>
                <c:pt idx="4">
                  <c:v>1957292.1736586699</c:v>
                </c:pt>
                <c:pt idx="5">
                  <c:v>248612.96111399899</c:v>
                </c:pt>
                <c:pt idx="6">
                  <c:v>2611686.9160593399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7A-449F-BFC2-427854A1B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9241344"/>
        <c:axId val="769240032"/>
      </c:barChart>
      <c:catAx>
        <c:axId val="769241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0032"/>
        <c:crosses val="autoZero"/>
        <c:auto val="1"/>
        <c:lblAlgn val="ctr"/>
        <c:lblOffset val="100"/>
        <c:noMultiLvlLbl val="0"/>
      </c:catAx>
      <c:valAx>
        <c:axId val="76924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[2]Summ!$B$7</c:f>
              <c:strCache>
                <c:ptCount val="1"/>
                <c:pt idx="0">
                  <c:v>Target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[2]Summ!$C$7:$I$7</c:f>
              <c:numCache>
                <c:formatCode>General</c:formatCode>
                <c:ptCount val="7"/>
                <c:pt idx="0">
                  <c:v>37954900.210000001</c:v>
                </c:pt>
                <c:pt idx="1">
                  <c:v>23139412.93</c:v>
                </c:pt>
                <c:pt idx="2">
                  <c:v>18147869.66</c:v>
                </c:pt>
                <c:pt idx="3">
                  <c:v>17670514.829999998</c:v>
                </c:pt>
                <c:pt idx="4">
                  <c:v>18465002.27</c:v>
                </c:pt>
                <c:pt idx="5">
                  <c:v>11200000</c:v>
                </c:pt>
                <c:pt idx="6">
                  <c:v>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8-43D9-8060-83E85FE13460}"/>
            </c:ext>
          </c:extLst>
        </c:ser>
        <c:ser>
          <c:idx val="1"/>
          <c:order val="1"/>
          <c:tx>
            <c:strRef>
              <c:f>[2]Summ!$B$8</c:f>
              <c:strCache>
                <c:ptCount val="1"/>
                <c:pt idx="0">
                  <c:v>Turnover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[2]Summ!$C$8:$I$8</c:f>
              <c:numCache>
                <c:formatCode>General</c:formatCode>
                <c:ptCount val="7"/>
                <c:pt idx="0">
                  <c:v>34863617</c:v>
                </c:pt>
                <c:pt idx="1">
                  <c:v>22959131</c:v>
                </c:pt>
                <c:pt idx="2">
                  <c:v>17142068</c:v>
                </c:pt>
                <c:pt idx="3">
                  <c:v>14209625</c:v>
                </c:pt>
                <c:pt idx="4">
                  <c:v>17399823.899999999</c:v>
                </c:pt>
                <c:pt idx="5">
                  <c:v>11705192</c:v>
                </c:pt>
                <c:pt idx="6">
                  <c:v>13729643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78-43D9-8060-83E85FE13460}"/>
            </c:ext>
          </c:extLst>
        </c:ser>
        <c:ser>
          <c:idx val="2"/>
          <c:order val="2"/>
          <c:tx>
            <c:strRef>
              <c:f>[2]Summ!$B$9</c:f>
              <c:strCache>
                <c:ptCount val="1"/>
                <c:pt idx="0">
                  <c:v>Food Cost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[2]Summ!$C$9:$I$9</c:f>
              <c:numCache>
                <c:formatCode>General</c:formatCode>
                <c:ptCount val="7"/>
                <c:pt idx="0">
                  <c:v>12988550.560000001</c:v>
                </c:pt>
                <c:pt idx="1">
                  <c:v>9880743.25</c:v>
                </c:pt>
                <c:pt idx="2">
                  <c:v>7393022.6100000003</c:v>
                </c:pt>
                <c:pt idx="3">
                  <c:v>5968546</c:v>
                </c:pt>
                <c:pt idx="4">
                  <c:v>6777913.2300000004</c:v>
                </c:pt>
                <c:pt idx="5">
                  <c:v>5056533.7699999996</c:v>
                </c:pt>
                <c:pt idx="6">
                  <c:v>5180743.95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78-43D9-8060-83E85FE13460}"/>
            </c:ext>
          </c:extLst>
        </c:ser>
        <c:ser>
          <c:idx val="3"/>
          <c:order val="3"/>
          <c:tx>
            <c:strRef>
              <c:f>[2]Summ!$B$10</c:f>
              <c:strCache>
                <c:ptCount val="1"/>
                <c:pt idx="0">
                  <c:v>Electricity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[2]Summ!$C$10:$I$10</c:f>
              <c:numCache>
                <c:formatCode>General</c:formatCode>
                <c:ptCount val="7"/>
                <c:pt idx="0">
                  <c:v>1746871.45</c:v>
                </c:pt>
                <c:pt idx="1">
                  <c:v>1420000</c:v>
                </c:pt>
                <c:pt idx="2">
                  <c:v>700000</c:v>
                </c:pt>
                <c:pt idx="3">
                  <c:v>0</c:v>
                </c:pt>
                <c:pt idx="4">
                  <c:v>0</c:v>
                </c:pt>
                <c:pt idx="5">
                  <c:v>707585.83</c:v>
                </c:pt>
                <c:pt idx="6">
                  <c:v>707585.83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78-43D9-8060-83E85FE13460}"/>
            </c:ext>
          </c:extLst>
        </c:ser>
        <c:ser>
          <c:idx val="4"/>
          <c:order val="4"/>
          <c:tx>
            <c:strRef>
              <c:f>[2]Summ!$B$11</c:f>
              <c:strCache>
                <c:ptCount val="1"/>
                <c:pt idx="0">
                  <c:v>Rent n Service Chg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[2]Summ!$C$11:$I$11</c:f>
              <c:numCache>
                <c:formatCode>General</c:formatCode>
                <c:ptCount val="7"/>
                <c:pt idx="0">
                  <c:v>7387133.2000000002</c:v>
                </c:pt>
                <c:pt idx="1">
                  <c:v>2857136.3022222202</c:v>
                </c:pt>
                <c:pt idx="2">
                  <c:v>2040287.02684444</c:v>
                </c:pt>
                <c:pt idx="3">
                  <c:v>1831462.7777777801</c:v>
                </c:pt>
                <c:pt idx="4">
                  <c:v>0</c:v>
                </c:pt>
                <c:pt idx="5">
                  <c:v>0</c:v>
                </c:pt>
                <c:pt idx="6">
                  <c:v>1085000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78-43D9-8060-83E85FE13460}"/>
            </c:ext>
          </c:extLst>
        </c:ser>
        <c:ser>
          <c:idx val="5"/>
          <c:order val="5"/>
          <c:tx>
            <c:strRef>
              <c:f>[2]Summ!$B$12</c:f>
              <c:strCache>
                <c:ptCount val="1"/>
                <c:pt idx="0">
                  <c:v>Net Profit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[2]Summ!$C$6:$I$6</c:f>
              <c:strCache>
                <c:ptCount val="7"/>
                <c:pt idx="0">
                  <c:v>Seven Eagles</c:v>
                </c:pt>
                <c:pt idx="1">
                  <c:v>Golden Eagles</c:v>
                </c:pt>
                <c:pt idx="2">
                  <c:v>Amazon</c:v>
                </c:pt>
                <c:pt idx="3">
                  <c:v>Soaring Eagles</c:v>
                </c:pt>
                <c:pt idx="4">
                  <c:v>Panarottis</c:v>
                </c:pt>
                <c:pt idx="5">
                  <c:v>ADS</c:v>
                </c:pt>
                <c:pt idx="6">
                  <c:v>ADP</c:v>
                </c:pt>
              </c:strCache>
            </c:strRef>
          </c:cat>
          <c:val>
            <c:numRef>
              <c:f>[2]Summ!$C$12:$I$12</c:f>
              <c:numCache>
                <c:formatCode>General</c:formatCode>
                <c:ptCount val="7"/>
                <c:pt idx="0">
                  <c:v>-660746.92970932997</c:v>
                </c:pt>
                <c:pt idx="1">
                  <c:v>-780043.15976422396</c:v>
                </c:pt>
                <c:pt idx="2">
                  <c:v>-326131.118303778</c:v>
                </c:pt>
                <c:pt idx="3">
                  <c:v>466936.47744755499</c:v>
                </c:pt>
                <c:pt idx="4">
                  <c:v>1957292.1736586699</c:v>
                </c:pt>
                <c:pt idx="5">
                  <c:v>248612.96111399899</c:v>
                </c:pt>
                <c:pt idx="6">
                  <c:v>2611686.9160593399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78-43D9-8060-83E85FE13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9241344"/>
        <c:axId val="769240032"/>
      </c:barChart>
      <c:catAx>
        <c:axId val="769241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0032"/>
        <c:crosses val="autoZero"/>
        <c:auto val="1"/>
        <c:lblAlgn val="ctr"/>
        <c:lblOffset val="100"/>
        <c:noMultiLvlLbl val="0"/>
      </c:catAx>
      <c:valAx>
        <c:axId val="76924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4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72</xdr:col>
      <xdr:colOff>1146179</xdr:colOff>
      <xdr:row>0</xdr:row>
      <xdr:rowOff>0</xdr:rowOff>
    </xdr:from>
    <xdr:to>
      <xdr:col>75</xdr:col>
      <xdr:colOff>463067</xdr:colOff>
      <xdr:row>4</xdr:row>
      <xdr:rowOff>152251</xdr:rowOff>
    </xdr:to>
    <xdr:pic>
      <xdr:nvPicPr>
        <xdr:cNvPr id="3" name="Picture 2" descr=" 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0578960" y="0"/>
          <a:ext cx="3120392" cy="21113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</xdr:colOff>
      <xdr:row>0</xdr:row>
      <xdr:rowOff>121597</xdr:rowOff>
    </xdr:from>
    <xdr:to>
      <xdr:col>3</xdr:col>
      <xdr:colOff>81064</xdr:colOff>
      <xdr:row>4</xdr:row>
      <xdr:rowOff>121596</xdr:rowOff>
    </xdr:to>
    <xdr:sp macro="" textlink="">
      <xdr:nvSpPr>
        <xdr:cNvPr id="4" name="Text Box 1">
          <a:extLst>
            <a:ext uri="{FF2B5EF4-FFF2-40B4-BE49-F238E27FC236}">
              <a16:creationId xmlns:a16="http://schemas.microsoft.com/office/drawing/2014/main" id="{956EE028-F571-441C-BAFA-D3967EF4FA1B}"/>
            </a:ext>
          </a:extLst>
        </xdr:cNvPr>
        <xdr:cNvSpPr txBox="1"/>
      </xdr:nvSpPr>
      <xdr:spPr>
        <a:xfrm>
          <a:off x="1" y="121597"/>
          <a:ext cx="3060159" cy="1945531"/>
        </a:xfrm>
        <a:prstGeom prst="rect">
          <a:avLst/>
        </a:prstGeom>
        <a:noFill/>
        <a:ln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4000">
              <a:ln>
                <a:noFill/>
              </a:ln>
              <a:gradFill>
                <a:gsLst>
                  <a:gs pos="0">
                    <a:srgbClr val="1F4E79"/>
                  </a:gs>
                  <a:gs pos="50000">
                    <a:srgbClr val="5B9BD5"/>
                  </a:gs>
                  <a:gs pos="100000">
                    <a:srgbClr val="9DC3E6"/>
                  </a:gs>
                </a:gsLst>
                <a:lin ang="5400000" scaled="0"/>
              </a:gradFill>
              <a:effectLst>
                <a:reflection blurRad="6350" stA="53000" endA="300" endPos="35500" dir="5400000" sy="-90000" algn="bl"/>
              </a:effectLst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FREEZY</a:t>
          </a:r>
          <a:endParaRPr lang="en-US" sz="40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73</xdr:col>
      <xdr:colOff>236640</xdr:colOff>
      <xdr:row>0</xdr:row>
      <xdr:rowOff>75902</xdr:rowOff>
    </xdr:from>
    <xdr:to>
      <xdr:col>81</xdr:col>
      <xdr:colOff>628129</xdr:colOff>
      <xdr:row>4</xdr:row>
      <xdr:rowOff>266402</xdr:rowOff>
    </xdr:to>
    <xdr:pic>
      <xdr:nvPicPr>
        <xdr:cNvPr id="3" name="Picture 2" descr=" 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1415296" y="78740"/>
          <a:ext cx="3114672" cy="210502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101330</xdr:colOff>
      <xdr:row>0</xdr:row>
      <xdr:rowOff>0</xdr:rowOff>
    </xdr:from>
    <xdr:to>
      <xdr:col>5</xdr:col>
      <xdr:colOff>0</xdr:colOff>
      <xdr:row>4</xdr:row>
      <xdr:rowOff>101330</xdr:rowOff>
    </xdr:to>
    <xdr:sp macro="" textlink="">
      <xdr:nvSpPr>
        <xdr:cNvPr id="4" name="Text Box 1">
          <a:extLst>
            <a:ext uri="{FF2B5EF4-FFF2-40B4-BE49-F238E27FC236}">
              <a16:creationId xmlns:a16="http://schemas.microsoft.com/office/drawing/2014/main" id="{449680D6-1FCD-4068-AF82-46F316038484}"/>
            </a:ext>
          </a:extLst>
        </xdr:cNvPr>
        <xdr:cNvSpPr txBox="1"/>
      </xdr:nvSpPr>
      <xdr:spPr>
        <a:xfrm>
          <a:off x="709309" y="0"/>
          <a:ext cx="3181755" cy="2026596"/>
        </a:xfrm>
        <a:prstGeom prst="rect">
          <a:avLst/>
        </a:prstGeom>
        <a:noFill/>
        <a:ln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4400">
              <a:ln>
                <a:noFill/>
              </a:ln>
              <a:gradFill>
                <a:gsLst>
                  <a:gs pos="0">
                    <a:srgbClr val="1F4E79"/>
                  </a:gs>
                  <a:gs pos="50000">
                    <a:srgbClr val="5B9BD5"/>
                  </a:gs>
                  <a:gs pos="100000">
                    <a:srgbClr val="9DC3E6"/>
                  </a:gs>
                </a:gsLst>
                <a:lin ang="5400000" scaled="0"/>
              </a:gradFill>
              <a:effectLst>
                <a:reflection blurRad="6350" stA="53000" endA="300" endPos="35500" dir="5400000" sy="-90000" algn="bl"/>
              </a:effectLst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FREEZY</a:t>
          </a:r>
          <a:endParaRPr lang="en-US" sz="44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709920</xdr:colOff>
      <xdr:row>0</xdr:row>
      <xdr:rowOff>75902</xdr:rowOff>
    </xdr:from>
    <xdr:to>
      <xdr:col>73</xdr:col>
      <xdr:colOff>95038</xdr:colOff>
      <xdr:row>3</xdr:row>
      <xdr:rowOff>241064</xdr:rowOff>
    </xdr:to>
    <xdr:pic>
      <xdr:nvPicPr>
        <xdr:cNvPr id="3" name="Picture 11" descr=" 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3780016" y="76200"/>
          <a:ext cx="2642872" cy="178625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36636</xdr:colOff>
      <xdr:row>0</xdr:row>
      <xdr:rowOff>421298</xdr:rowOff>
    </xdr:from>
    <xdr:to>
      <xdr:col>1</xdr:col>
      <xdr:colOff>2454519</xdr:colOff>
      <xdr:row>3</xdr:row>
      <xdr:rowOff>219808</xdr:rowOff>
    </xdr:to>
    <xdr:sp macro="" textlink="">
      <xdr:nvSpPr>
        <xdr:cNvPr id="4" name="Text Box 1">
          <a:extLst>
            <a:ext uri="{FF2B5EF4-FFF2-40B4-BE49-F238E27FC236}">
              <a16:creationId xmlns:a16="http://schemas.microsoft.com/office/drawing/2014/main" id="{EFBEB11A-F6AF-4379-8FA6-AFDC0C70E1EF}"/>
            </a:ext>
          </a:extLst>
        </xdr:cNvPr>
        <xdr:cNvSpPr txBox="1"/>
      </xdr:nvSpPr>
      <xdr:spPr>
        <a:xfrm>
          <a:off x="36636" y="421298"/>
          <a:ext cx="3187210" cy="1410433"/>
        </a:xfrm>
        <a:prstGeom prst="rect">
          <a:avLst/>
        </a:prstGeom>
        <a:noFill/>
        <a:ln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7200">
              <a:ln>
                <a:noFill/>
              </a:ln>
              <a:gradFill>
                <a:gsLst>
                  <a:gs pos="0">
                    <a:srgbClr val="1F4E79"/>
                  </a:gs>
                  <a:gs pos="50000">
                    <a:srgbClr val="5B9BD5"/>
                  </a:gs>
                  <a:gs pos="100000">
                    <a:srgbClr val="9DC3E6"/>
                  </a:gs>
                </a:gsLst>
                <a:lin ang="5400000" scaled="0"/>
              </a:gradFill>
              <a:effectLst>
                <a:reflection blurRad="6350" stA="53000" endA="300" endPos="35500" dir="5400000" sy="-90000" algn="bl"/>
              </a:effectLst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FREEZY</a:t>
          </a:r>
          <a:endParaRPr lang="en-US" sz="72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427653</xdr:rowOff>
    </xdr:from>
    <xdr:to>
      <xdr:col>2</xdr:col>
      <xdr:colOff>58316</xdr:colOff>
      <xdr:row>3</xdr:row>
      <xdr:rowOff>58999</xdr:rowOff>
    </xdr:to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B73DA95D-8645-47B6-8332-DD2F5D10EDF9}"/>
            </a:ext>
          </a:extLst>
        </xdr:cNvPr>
        <xdr:cNvSpPr txBox="1"/>
      </xdr:nvSpPr>
      <xdr:spPr>
        <a:xfrm>
          <a:off x="505408" y="427653"/>
          <a:ext cx="3032449" cy="1244764"/>
        </a:xfrm>
        <a:prstGeom prst="rect">
          <a:avLst/>
        </a:prstGeom>
        <a:noFill/>
        <a:ln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sp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7200">
              <a:ln>
                <a:noFill/>
              </a:ln>
              <a:gradFill>
                <a:gsLst>
                  <a:gs pos="0">
                    <a:srgbClr val="1F4E79"/>
                  </a:gs>
                  <a:gs pos="50000">
                    <a:srgbClr val="5B9BD5"/>
                  </a:gs>
                  <a:gs pos="100000">
                    <a:srgbClr val="9DC3E6"/>
                  </a:gs>
                </a:gsLst>
                <a:lin ang="5400000" scaled="0"/>
              </a:gradFill>
              <a:effectLst>
                <a:reflection blurRad="6350" stA="53000" endA="300" endPos="35500" dir="5400000" sy="-90000" algn="bl"/>
              </a:effectLst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FREEZY</a:t>
          </a:r>
          <a:endParaRPr lang="en-US" sz="72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</xdr:row>
      <xdr:rowOff>0</xdr:rowOff>
    </xdr:from>
    <xdr:to>
      <xdr:col>1</xdr:col>
      <xdr:colOff>1905001</xdr:colOff>
      <xdr:row>3</xdr:row>
      <xdr:rowOff>69023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BD8EEA64-485F-4826-B905-AB9283A66D74}"/>
            </a:ext>
          </a:extLst>
        </xdr:cNvPr>
        <xdr:cNvSpPr txBox="1"/>
      </xdr:nvSpPr>
      <xdr:spPr>
        <a:xfrm>
          <a:off x="304272" y="185208"/>
          <a:ext cx="1905000" cy="796628"/>
        </a:xfrm>
        <a:prstGeom prst="rect">
          <a:avLst/>
        </a:prstGeom>
        <a:noFill/>
        <a:ln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sp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4400">
              <a:ln>
                <a:noFill/>
              </a:ln>
              <a:gradFill>
                <a:gsLst>
                  <a:gs pos="0">
                    <a:srgbClr val="1F4E79"/>
                  </a:gs>
                  <a:gs pos="50000">
                    <a:srgbClr val="5B9BD5"/>
                  </a:gs>
                  <a:gs pos="100000">
                    <a:srgbClr val="9DC3E6"/>
                  </a:gs>
                </a:gsLst>
                <a:lin ang="5400000" scaled="0"/>
              </a:gradFill>
              <a:effectLst>
                <a:reflection blurRad="6350" stA="53000" endA="300" endPos="35500" dir="5400000" sy="-90000" algn="bl"/>
              </a:effectLst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FREEZY</a:t>
          </a:r>
          <a:endParaRPr lang="en-US" sz="44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16607</xdr:colOff>
      <xdr:row>2</xdr:row>
      <xdr:rowOff>417500</xdr:rowOff>
    </xdr:from>
    <xdr:to>
      <xdr:col>2</xdr:col>
      <xdr:colOff>473280</xdr:colOff>
      <xdr:row>5</xdr:row>
      <xdr:rowOff>50750</xdr:rowOff>
    </xdr:to>
    <xdr:pic>
      <xdr:nvPicPr>
        <xdr:cNvPr id="2" name="Picture 2" descr=" 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35585" y="1129030"/>
          <a:ext cx="1059815" cy="51689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31</xdr:col>
      <xdr:colOff>1535121</xdr:colOff>
      <xdr:row>1</xdr:row>
      <xdr:rowOff>88366</xdr:rowOff>
    </xdr:from>
    <xdr:to>
      <xdr:col>32</xdr:col>
      <xdr:colOff>475587</xdr:colOff>
      <xdr:row>4</xdr:row>
      <xdr:rowOff>113779</xdr:rowOff>
    </xdr:to>
    <xdr:pic>
      <xdr:nvPicPr>
        <xdr:cNvPr id="3" name="Picture 5" descr=" 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6977340" y="559435"/>
          <a:ext cx="530860" cy="939165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1243996</xdr:colOff>
      <xdr:row>0</xdr:row>
      <xdr:rowOff>0</xdr:rowOff>
    </xdr:from>
    <xdr:to>
      <xdr:col>37</xdr:col>
      <xdr:colOff>1350909</xdr:colOff>
      <xdr:row>2</xdr:row>
      <xdr:rowOff>368275</xdr:rowOff>
    </xdr:to>
    <xdr:pic>
      <xdr:nvPicPr>
        <xdr:cNvPr id="2" name="Picture 1" descr=" 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37477064" y="0"/>
          <a:ext cx="2261236" cy="152781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92</xdr:col>
      <xdr:colOff>1243996</xdr:colOff>
      <xdr:row>0</xdr:row>
      <xdr:rowOff>0</xdr:rowOff>
    </xdr:from>
    <xdr:to>
      <xdr:col>97</xdr:col>
      <xdr:colOff>349398</xdr:colOff>
      <xdr:row>2</xdr:row>
      <xdr:rowOff>373744</xdr:rowOff>
    </xdr:to>
    <xdr:pic>
      <xdr:nvPicPr>
        <xdr:cNvPr id="4" name="Picture 3" descr=" 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82710656" y="0"/>
          <a:ext cx="4747896" cy="15271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106</xdr:col>
      <xdr:colOff>582786</xdr:colOff>
      <xdr:row>0</xdr:row>
      <xdr:rowOff>177105</xdr:rowOff>
    </xdr:from>
    <xdr:to>
      <xdr:col>108</xdr:col>
      <xdr:colOff>1494640</xdr:colOff>
      <xdr:row>3</xdr:row>
      <xdr:rowOff>85352</xdr:rowOff>
    </xdr:to>
    <xdr:pic>
      <xdr:nvPicPr>
        <xdr:cNvPr id="5" name="Picture 4" descr=" 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6928304" y="184150"/>
          <a:ext cx="3426464" cy="15271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359833</xdr:colOff>
      <xdr:row>0</xdr:row>
      <xdr:rowOff>571501</xdr:rowOff>
    </xdr:from>
    <xdr:to>
      <xdr:col>2</xdr:col>
      <xdr:colOff>26782</xdr:colOff>
      <xdr:row>3</xdr:row>
      <xdr:rowOff>186432</xdr:rowOff>
    </xdr:to>
    <xdr:sp macro="" textlink="">
      <xdr:nvSpPr>
        <xdr:cNvPr id="6" name="Text Box 1">
          <a:extLst>
            <a:ext uri="{FF2B5EF4-FFF2-40B4-BE49-F238E27FC236}">
              <a16:creationId xmlns:a16="http://schemas.microsoft.com/office/drawing/2014/main" id="{C26DE957-D822-4362-98F3-DED7B06120D4}"/>
            </a:ext>
          </a:extLst>
        </xdr:cNvPr>
        <xdr:cNvSpPr txBox="1"/>
      </xdr:nvSpPr>
      <xdr:spPr>
        <a:xfrm>
          <a:off x="359833" y="571501"/>
          <a:ext cx="3032449" cy="1244764"/>
        </a:xfrm>
        <a:prstGeom prst="rect">
          <a:avLst/>
        </a:prstGeom>
        <a:noFill/>
        <a:ln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sp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7200">
              <a:ln>
                <a:noFill/>
              </a:ln>
              <a:gradFill>
                <a:gsLst>
                  <a:gs pos="0">
                    <a:srgbClr val="1F4E79"/>
                  </a:gs>
                  <a:gs pos="50000">
                    <a:srgbClr val="5B9BD5"/>
                  </a:gs>
                  <a:gs pos="100000">
                    <a:srgbClr val="9DC3E6"/>
                  </a:gs>
                </a:gsLst>
                <a:lin ang="5400000" scaled="0"/>
              </a:gradFill>
              <a:effectLst>
                <a:reflection blurRad="6350" stA="53000" endA="300" endPos="35500" dir="5400000" sy="-90000" algn="bl"/>
              </a:effectLst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FREEZY</a:t>
          </a:r>
          <a:endParaRPr lang="en-US" sz="72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0</xdr:rowOff>
    </xdr:from>
    <xdr:to>
      <xdr:col>3</xdr:col>
      <xdr:colOff>1</xdr:colOff>
      <xdr:row>2</xdr:row>
      <xdr:rowOff>148391</xdr:rowOff>
    </xdr:to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352CDEE1-23B2-44C9-81F0-C7FF0F863604}"/>
            </a:ext>
          </a:extLst>
        </xdr:cNvPr>
        <xdr:cNvSpPr txBox="1"/>
      </xdr:nvSpPr>
      <xdr:spPr>
        <a:xfrm>
          <a:off x="322170" y="0"/>
          <a:ext cx="1778934" cy="540597"/>
        </a:xfrm>
        <a:prstGeom prst="rect">
          <a:avLst/>
        </a:prstGeom>
        <a:noFill/>
        <a:ln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sp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2800">
              <a:ln>
                <a:noFill/>
              </a:ln>
              <a:gradFill>
                <a:gsLst>
                  <a:gs pos="0">
                    <a:srgbClr val="1F4E79"/>
                  </a:gs>
                  <a:gs pos="50000">
                    <a:srgbClr val="5B9BD5"/>
                  </a:gs>
                  <a:gs pos="100000">
                    <a:srgbClr val="9DC3E6"/>
                  </a:gs>
                </a:gsLst>
                <a:lin ang="5400000" scaled="0"/>
              </a:gradFill>
              <a:effectLst>
                <a:reflection blurRad="6350" stA="53000" endA="300" endPos="35500" dir="5400000" sy="-90000" algn="bl"/>
              </a:effectLst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FREEZY</a:t>
          </a:r>
          <a:endParaRPr lang="en-US" sz="280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485757</xdr:colOff>
      <xdr:row>4</xdr:row>
      <xdr:rowOff>152362</xdr:rowOff>
    </xdr:from>
    <xdr:to>
      <xdr:col>48</xdr:col>
      <xdr:colOff>199977</xdr:colOff>
      <xdr:row>34</xdr:row>
      <xdr:rowOff>12650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485757</xdr:colOff>
      <xdr:row>4</xdr:row>
      <xdr:rowOff>152362</xdr:rowOff>
    </xdr:from>
    <xdr:to>
      <xdr:col>48</xdr:col>
      <xdr:colOff>199977</xdr:colOff>
      <xdr:row>33</xdr:row>
      <xdr:rowOff>12650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485757</xdr:colOff>
      <xdr:row>4</xdr:row>
      <xdr:rowOff>152362</xdr:rowOff>
    </xdr:from>
    <xdr:to>
      <xdr:col>48</xdr:col>
      <xdr:colOff>199977</xdr:colOff>
      <xdr:row>34</xdr:row>
      <xdr:rowOff>12650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485757</xdr:colOff>
      <xdr:row>4</xdr:row>
      <xdr:rowOff>152362</xdr:rowOff>
    </xdr:from>
    <xdr:to>
      <xdr:col>48</xdr:col>
      <xdr:colOff>199977</xdr:colOff>
      <xdr:row>34</xdr:row>
      <xdr:rowOff>12650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485757</xdr:colOff>
      <xdr:row>4</xdr:row>
      <xdr:rowOff>152362</xdr:rowOff>
    </xdr:from>
    <xdr:to>
      <xdr:col>48</xdr:col>
      <xdr:colOff>199977</xdr:colOff>
      <xdr:row>34</xdr:row>
      <xdr:rowOff>12650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485757</xdr:colOff>
      <xdr:row>4</xdr:row>
      <xdr:rowOff>152362</xdr:rowOff>
    </xdr:from>
    <xdr:to>
      <xdr:col>48</xdr:col>
      <xdr:colOff>199977</xdr:colOff>
      <xdr:row>34</xdr:row>
      <xdr:rowOff>12650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485757</xdr:colOff>
      <xdr:row>4</xdr:row>
      <xdr:rowOff>152362</xdr:rowOff>
    </xdr:from>
    <xdr:to>
      <xdr:col>48</xdr:col>
      <xdr:colOff>199977</xdr:colOff>
      <xdr:row>34</xdr:row>
      <xdr:rowOff>12650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485757</xdr:colOff>
      <xdr:row>4</xdr:row>
      <xdr:rowOff>152362</xdr:rowOff>
    </xdr:from>
    <xdr:to>
      <xdr:col>46</xdr:col>
      <xdr:colOff>199977</xdr:colOff>
      <xdr:row>34</xdr:row>
      <xdr:rowOff>12650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485757</xdr:colOff>
      <xdr:row>4</xdr:row>
      <xdr:rowOff>152362</xdr:rowOff>
    </xdr:from>
    <xdr:to>
      <xdr:col>48</xdr:col>
      <xdr:colOff>199977</xdr:colOff>
      <xdr:row>34</xdr:row>
      <xdr:rowOff>12650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PANAROTTIS/Panarottis%2520Lekki%2520%2520Mgt%2520Report%2520-%2520Mar%2520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Roaming/kingsoft/office6/backup/OCTOBER%25202021%2520-%2520REVIEW%2520OF%2520THE%2520MANAGEMENT%2520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RNOVER"/>
      <sheetName val="MGT REPORT"/>
      <sheetName val="BREAKEVEN"/>
      <sheetName val="NOTE TO ACCOUNTS"/>
      <sheetName val="SUMM"/>
      <sheetName val="Mgt Fees"/>
    </sheetNames>
    <sheetDataSet>
      <sheetData sheetId="0"/>
      <sheetData sheetId="1"/>
      <sheetData sheetId="2"/>
      <sheetData sheetId="3">
        <row r="10">
          <cell r="B10" t="str">
            <v>Meat</v>
          </cell>
        </row>
        <row r="11">
          <cell r="B11" t="str">
            <v>P/ Meat</v>
          </cell>
        </row>
        <row r="12">
          <cell r="B12" t="str">
            <v>Fruit &amp; Veg</v>
          </cell>
        </row>
        <row r="13">
          <cell r="B13" t="str">
            <v>Mushrooms</v>
          </cell>
        </row>
        <row r="14">
          <cell r="B14" t="str">
            <v>Chicken</v>
          </cell>
        </row>
        <row r="15">
          <cell r="B15" t="str">
            <v>Pasta</v>
          </cell>
        </row>
        <row r="16">
          <cell r="B16" t="str">
            <v>Dairy</v>
          </cell>
        </row>
        <row r="17">
          <cell r="B17" t="str">
            <v>Cheese</v>
          </cell>
        </row>
        <row r="18">
          <cell r="B18" t="str">
            <v>Groceries</v>
          </cell>
        </row>
        <row r="19">
          <cell r="B19" t="str">
            <v>Hot Beverages</v>
          </cell>
        </row>
        <row r="20">
          <cell r="B20" t="str">
            <v>Desserts</v>
          </cell>
        </row>
        <row r="21">
          <cell r="B21" t="str">
            <v>Cold Beverages</v>
          </cell>
        </row>
        <row r="22">
          <cell r="B22" t="str">
            <v>Wine</v>
          </cell>
        </row>
        <row r="23">
          <cell r="B23" t="str">
            <v>Sauces &amp; Spices</v>
          </cell>
        </row>
        <row r="24">
          <cell r="B24" t="str">
            <v>Packaging</v>
          </cell>
        </row>
        <row r="25">
          <cell r="B25" t="str">
            <v>Oil</v>
          </cell>
        </row>
        <row r="26">
          <cell r="B26" t="str">
            <v>Flour</v>
          </cell>
        </row>
        <row r="27">
          <cell r="B27" t="str">
            <v>Beers &amp; Ciders</v>
          </cell>
        </row>
        <row r="28">
          <cell r="B28" t="str">
            <v>Spirits &amp; Liqueurs</v>
          </cell>
        </row>
        <row r="29">
          <cell r="B29" t="str">
            <v>Bread</v>
          </cell>
        </row>
        <row r="37">
          <cell r="B37" t="str">
            <v>Cleaning &amp; Pest Cntr</v>
          </cell>
        </row>
        <row r="39">
          <cell r="B39" t="str">
            <v>Smalls</v>
          </cell>
        </row>
        <row r="41">
          <cell r="B41" t="str">
            <v>Transport - All</v>
          </cell>
        </row>
        <row r="42">
          <cell r="B42" t="str">
            <v>Entertainment</v>
          </cell>
        </row>
        <row r="43">
          <cell r="B43" t="str">
            <v>Printing &amp;Stationery</v>
          </cell>
        </row>
        <row r="44">
          <cell r="B44" t="str">
            <v>Uniforms</v>
          </cell>
        </row>
        <row r="45">
          <cell r="B45" t="str">
            <v>Repairs &amp; Maint.</v>
          </cell>
        </row>
        <row r="46">
          <cell r="B46" t="str">
            <v>Staff Meal</v>
          </cell>
        </row>
        <row r="47">
          <cell r="B47" t="str">
            <v>Medical Costs</v>
          </cell>
        </row>
        <row r="48">
          <cell r="B48" t="str">
            <v>Telephone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UR"/>
      <sheetName val="PA"/>
      <sheetName val="Summ"/>
      <sheetName val="Chart"/>
      <sheetName val="check"/>
      <sheetName val="SGA"/>
      <sheetName val="SP"/>
    </sheetNames>
    <sheetDataSet>
      <sheetData sheetId="0"/>
      <sheetData sheetId="1"/>
      <sheetData sheetId="2">
        <row r="6">
          <cell r="C6" t="str">
            <v>Seven Eagles</v>
          </cell>
          <cell r="D6" t="str">
            <v>Golden Eagles</v>
          </cell>
          <cell r="E6" t="str">
            <v>Amazon</v>
          </cell>
          <cell r="F6" t="str">
            <v>Soaring Eagles</v>
          </cell>
          <cell r="G6" t="str">
            <v>Panarottis</v>
          </cell>
          <cell r="H6" t="str">
            <v>ADS</v>
          </cell>
          <cell r="I6" t="str">
            <v>ADP</v>
          </cell>
        </row>
        <row r="7">
          <cell r="B7" t="str">
            <v>Target</v>
          </cell>
          <cell r="C7">
            <v>37954900.210000001</v>
          </cell>
          <cell r="D7">
            <v>23139412.93</v>
          </cell>
          <cell r="E7">
            <v>18147869.66</v>
          </cell>
          <cell r="F7">
            <v>17670514.829999998</v>
          </cell>
          <cell r="G7">
            <v>18465002.27</v>
          </cell>
          <cell r="H7">
            <v>11200000</v>
          </cell>
          <cell r="I7">
            <v>10000000</v>
          </cell>
        </row>
        <row r="8">
          <cell r="B8" t="str">
            <v>Turnover</v>
          </cell>
          <cell r="C8">
            <v>34863617</v>
          </cell>
          <cell r="D8">
            <v>22959131</v>
          </cell>
          <cell r="E8">
            <v>17142068</v>
          </cell>
          <cell r="F8">
            <v>14209625</v>
          </cell>
          <cell r="G8">
            <v>17399823.899999999</v>
          </cell>
          <cell r="H8">
            <v>11705192</v>
          </cell>
          <cell r="I8">
            <v>13729643</v>
          </cell>
        </row>
        <row r="9">
          <cell r="B9" t="str">
            <v>Food Cost</v>
          </cell>
          <cell r="C9">
            <v>12988550.560000001</v>
          </cell>
          <cell r="D9">
            <v>9880743.25</v>
          </cell>
          <cell r="E9">
            <v>7393022.6100000003</v>
          </cell>
          <cell r="F9">
            <v>5968546</v>
          </cell>
          <cell r="G9">
            <v>6777913.2300000004</v>
          </cell>
          <cell r="H9">
            <v>5056533.7699999996</v>
          </cell>
          <cell r="I9">
            <v>5180743.95</v>
          </cell>
        </row>
        <row r="10">
          <cell r="B10" t="str">
            <v>Electricity</v>
          </cell>
          <cell r="C10">
            <v>1746871.45</v>
          </cell>
          <cell r="D10">
            <v>1420000</v>
          </cell>
          <cell r="E10">
            <v>700000</v>
          </cell>
          <cell r="F10">
            <v>0</v>
          </cell>
          <cell r="G10">
            <v>0</v>
          </cell>
          <cell r="H10">
            <v>707585.83</v>
          </cell>
          <cell r="I10">
            <v>707585.83</v>
          </cell>
        </row>
        <row r="11">
          <cell r="B11" t="str">
            <v>Rent n Service Chg</v>
          </cell>
          <cell r="C11">
            <v>7387133.2000000002</v>
          </cell>
          <cell r="D11">
            <v>2857136.3022222202</v>
          </cell>
          <cell r="E11">
            <v>2040287.02684444</v>
          </cell>
          <cell r="F11">
            <v>1831462.7777777801</v>
          </cell>
          <cell r="G11">
            <v>0</v>
          </cell>
          <cell r="H11">
            <v>0</v>
          </cell>
          <cell r="I11">
            <v>1085000</v>
          </cell>
        </row>
        <row r="12">
          <cell r="B12" t="str">
            <v>Net Profit</v>
          </cell>
          <cell r="C12">
            <v>-660746.92970932997</v>
          </cell>
          <cell r="D12">
            <v>-780043.15976422396</v>
          </cell>
          <cell r="E12">
            <v>-326131.118303778</v>
          </cell>
          <cell r="F12">
            <v>466936.47744755499</v>
          </cell>
          <cell r="G12">
            <v>1957292.1736586699</v>
          </cell>
          <cell r="H12">
            <v>248612.96111399899</v>
          </cell>
          <cell r="I12">
            <v>2611686.9160593399</v>
          </cell>
        </row>
      </sheetData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74"/>
  <sheetViews>
    <sheetView zoomScale="47" workbookViewId="0">
      <pane xSplit="4" ySplit="7" topLeftCell="E69" activePane="bottomRight" state="frozen"/>
      <selection pane="topRight"/>
      <selection pane="bottomLeft"/>
      <selection pane="bottomRight" activeCell="L3" sqref="L3"/>
    </sheetView>
  </sheetViews>
  <sheetFormatPr defaultColWidth="9.140625" defaultRowHeight="15"/>
  <cols>
    <col min="1" max="1" width="7.7109375" style="1" customWidth="1"/>
    <col min="2" max="2" width="3.7109375" style="1" customWidth="1"/>
    <col min="3" max="3" width="33.42578125" style="1" customWidth="1"/>
    <col min="4" max="4" width="2.140625" style="1" customWidth="1"/>
    <col min="5" max="5" width="12.42578125" style="1" customWidth="1"/>
    <col min="6" max="6" width="21.140625" style="1" customWidth="1"/>
    <col min="7" max="7" width="13.5703125" style="1" customWidth="1"/>
    <col min="8" max="8" width="22" style="1" customWidth="1"/>
    <col min="9" max="9" width="12.28515625" style="1" customWidth="1"/>
    <col min="10" max="10" width="21.140625" style="1" customWidth="1"/>
    <col min="11" max="11" width="13.28515625" style="1" customWidth="1"/>
    <col min="12" max="12" width="22" style="1" customWidth="1"/>
    <col min="13" max="13" width="14.42578125" style="1" customWidth="1"/>
    <col min="14" max="14" width="25.28515625" style="1" customWidth="1"/>
    <col min="15" max="15" width="12" style="1" customWidth="1"/>
    <col min="16" max="16" width="23.140625" style="1" customWidth="1"/>
    <col min="17" max="17" width="12.140625" style="1" customWidth="1"/>
    <col min="18" max="18" width="20.140625" style="1" customWidth="1"/>
    <col min="19" max="19" width="11.28515625" style="1" customWidth="1"/>
    <col min="20" max="20" width="23" style="1" customWidth="1"/>
    <col min="21" max="21" width="3" style="1" customWidth="1"/>
    <col min="22" max="22" width="11.7109375" style="1" customWidth="1"/>
    <col min="23" max="23" width="19.5703125" style="1" customWidth="1"/>
    <col min="24" max="24" width="13.5703125" style="1" customWidth="1"/>
    <col min="25" max="25" width="19.5703125" style="1" customWidth="1"/>
    <col min="26" max="26" width="14" style="1" customWidth="1"/>
    <col min="27" max="27" width="19.5703125" style="1" customWidth="1"/>
    <col min="28" max="28" width="14.28515625" style="1" customWidth="1"/>
    <col min="29" max="29" width="19.5703125" style="1" customWidth="1"/>
    <col min="30" max="30" width="14.28515625" style="1" customWidth="1"/>
    <col min="31" max="31" width="20.140625" style="1" customWidth="1"/>
    <col min="32" max="32" width="13.28515625" style="1" customWidth="1"/>
    <col min="33" max="33" width="19.42578125" style="1" customWidth="1"/>
    <col min="34" max="34" width="11.28515625" style="1" customWidth="1"/>
    <col min="35" max="35" width="21.140625" style="1" customWidth="1"/>
    <col min="36" max="36" width="11.42578125" style="1" customWidth="1"/>
    <col min="37" max="37" width="21.5703125" style="1" customWidth="1"/>
    <col min="38" max="38" width="6.7109375" style="1" customWidth="1"/>
    <col min="39" max="39" width="11.7109375" style="2" customWidth="1"/>
    <col min="40" max="40" width="19.42578125" style="2" customWidth="1"/>
    <col min="41" max="41" width="13.42578125" style="2" customWidth="1"/>
    <col min="42" max="42" width="19.42578125" style="2" customWidth="1"/>
    <col min="43" max="43" width="12.7109375" style="2" customWidth="1"/>
    <col min="44" max="44" width="19.42578125" style="2" customWidth="1"/>
    <col min="45" max="45" width="13" style="2" customWidth="1"/>
    <col min="46" max="46" width="21.28515625" style="2" customWidth="1"/>
    <col min="47" max="47" width="11.85546875" style="2" customWidth="1"/>
    <col min="48" max="48" width="19.42578125" style="2" customWidth="1"/>
    <col min="49" max="49" width="12.28515625" style="2" customWidth="1"/>
    <col min="50" max="50" width="21.140625" style="2" customWidth="1"/>
    <col min="51" max="51" width="12" style="1" customWidth="1"/>
    <col min="52" max="52" width="21.140625" style="1" customWidth="1"/>
    <col min="53" max="53" width="11.28515625" style="1" customWidth="1"/>
    <col min="54" max="54" width="23.42578125" style="1" customWidth="1"/>
    <col min="55" max="55" width="19.42578125" style="1" customWidth="1"/>
    <col min="56" max="56" width="13.85546875" style="1" customWidth="1"/>
    <col min="57" max="57" width="19.42578125" style="1" customWidth="1"/>
    <col min="58" max="58" width="14.42578125" style="1" customWidth="1"/>
    <col min="59" max="59" width="19.42578125" style="1" customWidth="1"/>
    <col min="60" max="60" width="13.85546875" style="1" customWidth="1"/>
    <col min="61" max="61" width="20.140625" style="1" customWidth="1"/>
    <col min="62" max="63" width="21.140625" style="1" customWidth="1"/>
    <col min="64" max="64" width="13.85546875" style="1" customWidth="1"/>
    <col min="65" max="67" width="21.140625" style="1" customWidth="1"/>
    <col min="68" max="68" width="15.85546875" style="1" customWidth="1"/>
    <col min="69" max="69" width="21.140625" style="1" customWidth="1"/>
    <col min="70" max="70" width="16.140625" style="1" customWidth="1"/>
    <col min="71" max="71" width="21.140625" style="1" customWidth="1"/>
    <col min="72" max="72" width="16.140625" style="1" customWidth="1"/>
    <col min="73" max="73" width="14.5703125" style="1" customWidth="1"/>
    <col min="74" max="74" width="24.42578125" style="1" customWidth="1"/>
    <col min="75" max="75" width="15.42578125" style="1" customWidth="1"/>
    <col min="76" max="76" width="21.28515625" style="1" customWidth="1"/>
    <col min="77" max="78" width="9.85546875" style="1" customWidth="1"/>
    <col min="79" max="79" width="33.7109375" style="1" customWidth="1"/>
    <col min="80" max="80" width="12.28515625" style="1" customWidth="1"/>
    <col min="81" max="81" width="11.42578125" style="1" customWidth="1"/>
    <col min="82" max="82" width="19" style="1" customWidth="1"/>
    <col min="83" max="83" width="15.42578125" style="1" customWidth="1"/>
    <col min="84" max="16384" width="9.140625" style="1"/>
  </cols>
  <sheetData>
    <row r="1" spans="1:81" ht="51" customHeight="1">
      <c r="A1" s="3"/>
      <c r="B1" s="3"/>
      <c r="C1" s="3"/>
      <c r="D1" s="4"/>
      <c r="E1" s="4"/>
      <c r="F1" s="5" t="s">
        <v>287</v>
      </c>
      <c r="G1" s="5"/>
      <c r="H1" s="5"/>
      <c r="I1" s="5"/>
      <c r="J1" s="5"/>
      <c r="K1" s="5"/>
      <c r="L1" s="5"/>
      <c r="M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3"/>
      <c r="BW1" s="3"/>
      <c r="BX1" s="3"/>
    </row>
    <row r="2" spans="1:81" ht="39.75" customHeight="1">
      <c r="A2" s="3"/>
      <c r="B2" s="3"/>
      <c r="C2" s="1150"/>
      <c r="D2" s="8"/>
      <c r="E2" s="8"/>
      <c r="F2" s="9" t="s">
        <v>278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3"/>
      <c r="BW2" s="3"/>
      <c r="BX2" s="3"/>
    </row>
    <row r="3" spans="1:81" ht="36.75" customHeight="1">
      <c r="A3" s="3"/>
      <c r="B3" s="3"/>
      <c r="C3" s="7"/>
      <c r="D3" s="8"/>
      <c r="E3" s="8"/>
      <c r="F3" s="11" t="s">
        <v>1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3"/>
      <c r="BW3" s="3"/>
      <c r="BX3" s="3"/>
    </row>
    <row r="4" spans="1:81" ht="26.25" customHeight="1">
      <c r="A4" s="3"/>
      <c r="B4" s="3"/>
      <c r="C4" s="12"/>
      <c r="D4" s="8"/>
      <c r="E4" s="8"/>
      <c r="F4" s="13" t="s">
        <v>2</v>
      </c>
      <c r="G4" s="14"/>
      <c r="H4" s="14"/>
      <c r="I4" s="14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3"/>
      <c r="BW4" s="3"/>
      <c r="BX4" s="3"/>
    </row>
    <row r="5" spans="1:81" s="16" customFormat="1" ht="16.5" customHeight="1">
      <c r="A5" s="17"/>
      <c r="B5" s="17"/>
      <c r="C5" s="17"/>
      <c r="D5" s="18"/>
      <c r="E5" s="18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7"/>
      <c r="BW5" s="17"/>
      <c r="BX5" s="17"/>
    </row>
    <row r="6" spans="1:81" s="21" customFormat="1" ht="42" customHeight="1">
      <c r="A6" s="22"/>
      <c r="B6" s="22"/>
      <c r="C6" s="22" t="s">
        <v>3</v>
      </c>
      <c r="D6" s="23"/>
      <c r="E6" s="962" t="s">
        <v>4</v>
      </c>
      <c r="F6" s="963"/>
      <c r="G6" s="963"/>
      <c r="H6" s="964"/>
      <c r="I6" s="962" t="s">
        <v>5</v>
      </c>
      <c r="J6" s="963"/>
      <c r="K6" s="963"/>
      <c r="L6" s="964"/>
      <c r="M6" s="962" t="s">
        <v>6</v>
      </c>
      <c r="N6" s="963"/>
      <c r="O6" s="963"/>
      <c r="P6" s="964"/>
      <c r="Q6" s="978" t="s">
        <v>7</v>
      </c>
      <c r="R6" s="979"/>
      <c r="S6" s="979"/>
      <c r="T6" s="980"/>
      <c r="U6" s="24"/>
      <c r="V6" s="971" t="s">
        <v>8</v>
      </c>
      <c r="W6" s="972"/>
      <c r="X6" s="972"/>
      <c r="Y6" s="977"/>
      <c r="Z6" s="971" t="s">
        <v>9</v>
      </c>
      <c r="AA6" s="972"/>
      <c r="AB6" s="972"/>
      <c r="AC6" s="977"/>
      <c r="AD6" s="971" t="s">
        <v>10</v>
      </c>
      <c r="AE6" s="972"/>
      <c r="AF6" s="972"/>
      <c r="AG6" s="972"/>
      <c r="AH6" s="965" t="s">
        <v>11</v>
      </c>
      <c r="AI6" s="966"/>
      <c r="AJ6" s="966"/>
      <c r="AK6" s="966"/>
      <c r="AL6" s="967"/>
      <c r="AM6" s="969" t="s">
        <v>12</v>
      </c>
      <c r="AN6" s="969"/>
      <c r="AO6" s="969"/>
      <c r="AP6" s="970"/>
      <c r="AQ6" s="968" t="s">
        <v>13</v>
      </c>
      <c r="AR6" s="969"/>
      <c r="AS6" s="969"/>
      <c r="AT6" s="970"/>
      <c r="AU6" s="968" t="s">
        <v>14</v>
      </c>
      <c r="AV6" s="969"/>
      <c r="AW6" s="969"/>
      <c r="AX6" s="970"/>
      <c r="AY6" s="965" t="s">
        <v>15</v>
      </c>
      <c r="AZ6" s="966"/>
      <c r="BA6" s="966"/>
      <c r="BB6" s="966"/>
      <c r="BC6" s="967"/>
      <c r="BD6" s="969" t="s">
        <v>16</v>
      </c>
      <c r="BE6" s="969"/>
      <c r="BF6" s="969"/>
      <c r="BG6" s="970"/>
      <c r="BH6" s="968" t="s">
        <v>17</v>
      </c>
      <c r="BI6" s="969"/>
      <c r="BJ6" s="969"/>
      <c r="BK6" s="970"/>
      <c r="BL6" s="968" t="s">
        <v>18</v>
      </c>
      <c r="BM6" s="969"/>
      <c r="BN6" s="969"/>
      <c r="BO6" s="970"/>
      <c r="BP6" s="965" t="s">
        <v>19</v>
      </c>
      <c r="BQ6" s="966"/>
      <c r="BR6" s="966"/>
      <c r="BS6" s="966"/>
      <c r="BT6" s="967"/>
      <c r="BU6" s="965" t="s">
        <v>20</v>
      </c>
      <c r="BV6" s="966"/>
      <c r="BW6" s="966"/>
      <c r="BX6" s="966"/>
      <c r="BY6" s="967"/>
      <c r="BZ6" s="25"/>
      <c r="CA6" s="26"/>
      <c r="CB6" s="26"/>
      <c r="CC6" s="26"/>
    </row>
    <row r="7" spans="1:81" s="21" customFormat="1" ht="18.75">
      <c r="A7" s="27"/>
      <c r="B7" s="27"/>
      <c r="C7" s="27"/>
      <c r="D7" s="28"/>
      <c r="E7" s="956" t="s">
        <v>21</v>
      </c>
      <c r="F7" s="957"/>
      <c r="G7" s="975" t="s">
        <v>22</v>
      </c>
      <c r="H7" s="976"/>
      <c r="I7" s="960" t="s">
        <v>21</v>
      </c>
      <c r="J7" s="961"/>
      <c r="K7" s="958" t="s">
        <v>22</v>
      </c>
      <c r="L7" s="959"/>
      <c r="M7" s="960" t="s">
        <v>21</v>
      </c>
      <c r="N7" s="961"/>
      <c r="O7" s="958" t="s">
        <v>22</v>
      </c>
      <c r="P7" s="959"/>
      <c r="Q7" s="960" t="s">
        <v>21</v>
      </c>
      <c r="R7" s="961"/>
      <c r="S7" s="958" t="s">
        <v>22</v>
      </c>
      <c r="T7" s="959"/>
      <c r="U7" s="29"/>
      <c r="V7" s="960" t="s">
        <v>21</v>
      </c>
      <c r="W7" s="961"/>
      <c r="X7" s="958" t="s">
        <v>22</v>
      </c>
      <c r="Y7" s="959"/>
      <c r="Z7" s="960" t="s">
        <v>21</v>
      </c>
      <c r="AA7" s="961"/>
      <c r="AB7" s="958" t="s">
        <v>22</v>
      </c>
      <c r="AC7" s="959"/>
      <c r="AD7" s="960" t="s">
        <v>21</v>
      </c>
      <c r="AE7" s="961"/>
      <c r="AF7" s="958" t="s">
        <v>22</v>
      </c>
      <c r="AG7" s="959"/>
      <c r="AH7" s="956" t="s">
        <v>21</v>
      </c>
      <c r="AI7" s="957"/>
      <c r="AJ7" s="975" t="s">
        <v>22</v>
      </c>
      <c r="AK7" s="976"/>
      <c r="AL7" s="30"/>
      <c r="AM7" s="981" t="s">
        <v>21</v>
      </c>
      <c r="AN7" s="982"/>
      <c r="AO7" s="973" t="s">
        <v>22</v>
      </c>
      <c r="AP7" s="974"/>
      <c r="AQ7" s="981" t="s">
        <v>21</v>
      </c>
      <c r="AR7" s="982"/>
      <c r="AS7" s="973" t="s">
        <v>22</v>
      </c>
      <c r="AT7" s="974"/>
      <c r="AU7" s="981" t="s">
        <v>21</v>
      </c>
      <c r="AV7" s="982"/>
      <c r="AW7" s="973" t="s">
        <v>22</v>
      </c>
      <c r="AX7" s="974"/>
      <c r="AY7" s="956" t="s">
        <v>21</v>
      </c>
      <c r="AZ7" s="957"/>
      <c r="BA7" s="975" t="s">
        <v>22</v>
      </c>
      <c r="BB7" s="976"/>
      <c r="BC7" s="30"/>
      <c r="BD7" s="981" t="s">
        <v>21</v>
      </c>
      <c r="BE7" s="982"/>
      <c r="BF7" s="973" t="s">
        <v>22</v>
      </c>
      <c r="BG7" s="974"/>
      <c r="BH7" s="981" t="s">
        <v>21</v>
      </c>
      <c r="BI7" s="982"/>
      <c r="BJ7" s="973" t="s">
        <v>22</v>
      </c>
      <c r="BK7" s="974"/>
      <c r="BL7" s="981" t="s">
        <v>21</v>
      </c>
      <c r="BM7" s="982"/>
      <c r="BN7" s="973" t="s">
        <v>22</v>
      </c>
      <c r="BO7" s="974"/>
      <c r="BP7" s="956" t="s">
        <v>21</v>
      </c>
      <c r="BQ7" s="957"/>
      <c r="BR7" s="975" t="s">
        <v>22</v>
      </c>
      <c r="BS7" s="976"/>
      <c r="BT7" s="30"/>
      <c r="BU7" s="956" t="s">
        <v>21</v>
      </c>
      <c r="BV7" s="957"/>
      <c r="BW7" s="975" t="s">
        <v>22</v>
      </c>
      <c r="BX7" s="976"/>
      <c r="BY7" s="30"/>
      <c r="BZ7" s="30"/>
    </row>
    <row r="8" spans="1:81" s="21" customFormat="1" ht="27" customHeight="1">
      <c r="A8" s="31"/>
      <c r="B8" s="31"/>
      <c r="C8" s="31"/>
      <c r="D8" s="31"/>
      <c r="E8" s="32" t="s">
        <v>23</v>
      </c>
      <c r="F8" s="33" t="s">
        <v>24</v>
      </c>
      <c r="G8" s="32" t="s">
        <v>23</v>
      </c>
      <c r="H8" s="33" t="s">
        <v>24</v>
      </c>
      <c r="I8" s="32" t="s">
        <v>23</v>
      </c>
      <c r="J8" s="33" t="s">
        <v>24</v>
      </c>
      <c r="K8" s="32" t="s">
        <v>23</v>
      </c>
      <c r="L8" s="33" t="s">
        <v>24</v>
      </c>
      <c r="M8" s="32" t="s">
        <v>23</v>
      </c>
      <c r="N8" s="33" t="s">
        <v>24</v>
      </c>
      <c r="O8" s="32" t="s">
        <v>23</v>
      </c>
      <c r="P8" s="33" t="s">
        <v>24</v>
      </c>
      <c r="Q8" s="32" t="s">
        <v>23</v>
      </c>
      <c r="R8" s="33" t="s">
        <v>24</v>
      </c>
      <c r="S8" s="34" t="s">
        <v>23</v>
      </c>
      <c r="T8" s="33" t="s">
        <v>24</v>
      </c>
      <c r="U8" s="13"/>
      <c r="V8" s="32" t="s">
        <v>23</v>
      </c>
      <c r="W8" s="33" t="s">
        <v>24</v>
      </c>
      <c r="X8" s="34" t="s">
        <v>23</v>
      </c>
      <c r="Y8" s="33" t="s">
        <v>24</v>
      </c>
      <c r="Z8" s="32" t="s">
        <v>23</v>
      </c>
      <c r="AA8" s="33" t="s">
        <v>24</v>
      </c>
      <c r="AB8" s="34" t="s">
        <v>23</v>
      </c>
      <c r="AC8" s="33" t="s">
        <v>24</v>
      </c>
      <c r="AD8" s="32" t="s">
        <v>23</v>
      </c>
      <c r="AE8" s="33" t="s">
        <v>24</v>
      </c>
      <c r="AF8" s="34" t="s">
        <v>23</v>
      </c>
      <c r="AG8" s="33" t="s">
        <v>24</v>
      </c>
      <c r="AH8" s="32" t="s">
        <v>23</v>
      </c>
      <c r="AI8" s="33" t="s">
        <v>24</v>
      </c>
      <c r="AJ8" s="34" t="s">
        <v>23</v>
      </c>
      <c r="AK8" s="33" t="s">
        <v>24</v>
      </c>
      <c r="AL8" s="13"/>
      <c r="AM8" s="35" t="s">
        <v>23</v>
      </c>
      <c r="AN8" s="36" t="s">
        <v>24</v>
      </c>
      <c r="AO8" s="37" t="s">
        <v>23</v>
      </c>
      <c r="AP8" s="38" t="s">
        <v>24</v>
      </c>
      <c r="AQ8" s="35" t="s">
        <v>23</v>
      </c>
      <c r="AR8" s="36" t="s">
        <v>24</v>
      </c>
      <c r="AS8" s="37" t="s">
        <v>23</v>
      </c>
      <c r="AT8" s="38" t="s">
        <v>24</v>
      </c>
      <c r="AU8" s="35" t="s">
        <v>23</v>
      </c>
      <c r="AV8" s="36" t="s">
        <v>24</v>
      </c>
      <c r="AW8" s="37" t="s">
        <v>23</v>
      </c>
      <c r="AX8" s="38" t="s">
        <v>24</v>
      </c>
      <c r="AY8" s="32" t="s">
        <v>23</v>
      </c>
      <c r="AZ8" s="33" t="s">
        <v>24</v>
      </c>
      <c r="BA8" s="34" t="s">
        <v>23</v>
      </c>
      <c r="BB8" s="33" t="s">
        <v>24</v>
      </c>
      <c r="BC8" s="13"/>
      <c r="BD8" s="35" t="s">
        <v>23</v>
      </c>
      <c r="BE8" s="36" t="s">
        <v>24</v>
      </c>
      <c r="BF8" s="37" t="s">
        <v>23</v>
      </c>
      <c r="BG8" s="38" t="s">
        <v>24</v>
      </c>
      <c r="BH8" s="35" t="s">
        <v>23</v>
      </c>
      <c r="BI8" s="36" t="s">
        <v>24</v>
      </c>
      <c r="BJ8" s="37" t="s">
        <v>23</v>
      </c>
      <c r="BK8" s="38" t="s">
        <v>24</v>
      </c>
      <c r="BL8" s="35" t="s">
        <v>23</v>
      </c>
      <c r="BM8" s="36" t="s">
        <v>24</v>
      </c>
      <c r="BN8" s="37" t="s">
        <v>23</v>
      </c>
      <c r="BO8" s="38" t="s">
        <v>24</v>
      </c>
      <c r="BP8" s="32" t="s">
        <v>23</v>
      </c>
      <c r="BQ8" s="33" t="s">
        <v>24</v>
      </c>
      <c r="BR8" s="34" t="s">
        <v>23</v>
      </c>
      <c r="BS8" s="33" t="s">
        <v>24</v>
      </c>
      <c r="BT8" s="13"/>
      <c r="BU8" s="32" t="s">
        <v>23</v>
      </c>
      <c r="BV8" s="33" t="s">
        <v>24</v>
      </c>
      <c r="BW8" s="34" t="s">
        <v>23</v>
      </c>
      <c r="BX8" s="33" t="s">
        <v>24</v>
      </c>
      <c r="BY8" s="13"/>
      <c r="BZ8" s="13"/>
    </row>
    <row r="9" spans="1:81" s="21" customFormat="1" ht="18.75">
      <c r="A9" s="27" t="s">
        <v>25</v>
      </c>
      <c r="B9" s="27"/>
      <c r="C9" s="27" t="s">
        <v>25</v>
      </c>
      <c r="D9" s="27"/>
      <c r="E9" s="39">
        <v>1.125</v>
      </c>
      <c r="F9" s="40">
        <v>35879180.920000002</v>
      </c>
      <c r="G9" s="41">
        <v>1.125</v>
      </c>
      <c r="H9" s="42">
        <v>37467173.5</v>
      </c>
      <c r="I9" s="39">
        <v>1.125</v>
      </c>
      <c r="J9" s="40">
        <v>36655390.57</v>
      </c>
      <c r="K9" s="41">
        <v>1.125</v>
      </c>
      <c r="L9" s="42">
        <v>27174257.5</v>
      </c>
      <c r="M9" s="39">
        <v>1.125</v>
      </c>
      <c r="N9" s="40">
        <v>35701858.149999999</v>
      </c>
      <c r="O9" s="41">
        <v>1.125</v>
      </c>
      <c r="P9" s="42">
        <v>28090830</v>
      </c>
      <c r="Q9" s="39">
        <v>1.125</v>
      </c>
      <c r="R9" s="40">
        <f>N9+J9+F9</f>
        <v>108236429.64</v>
      </c>
      <c r="S9" s="41">
        <v>1.125</v>
      </c>
      <c r="T9" s="42">
        <f>P9+L9+H9</f>
        <v>92732261</v>
      </c>
      <c r="U9" s="43"/>
      <c r="V9" s="39">
        <v>1.125</v>
      </c>
      <c r="W9" s="40">
        <v>38188726.049999997</v>
      </c>
      <c r="X9" s="41">
        <v>1.125</v>
      </c>
      <c r="Y9" s="42">
        <v>34255339</v>
      </c>
      <c r="Z9" s="39">
        <v>1.125</v>
      </c>
      <c r="AA9" s="40">
        <v>38300077.329999998</v>
      </c>
      <c r="AB9" s="41">
        <v>1.125</v>
      </c>
      <c r="AC9" s="42">
        <v>38304862.5</v>
      </c>
      <c r="AD9" s="39">
        <v>1.125</v>
      </c>
      <c r="AE9" s="40">
        <v>40439475.590000004</v>
      </c>
      <c r="AF9" s="41">
        <v>1.125</v>
      </c>
      <c r="AG9" s="42">
        <v>33933813.25</v>
      </c>
      <c r="AH9" s="39">
        <v>1.125</v>
      </c>
      <c r="AI9" s="40">
        <f>AE9+AA9+W9</f>
        <v>116928278.97</v>
      </c>
      <c r="AJ9" s="41">
        <v>1.125</v>
      </c>
      <c r="AK9" s="42">
        <f>AG9+AC9+Y9</f>
        <v>106494014.75</v>
      </c>
      <c r="AL9" s="44">
        <f>AK9/AI9</f>
        <v>0.91076355256475561</v>
      </c>
      <c r="AM9" s="45">
        <v>1.125</v>
      </c>
      <c r="AN9" s="46">
        <v>40106915.939999998</v>
      </c>
      <c r="AO9" s="41">
        <v>1.125</v>
      </c>
      <c r="AP9" s="47">
        <v>38605920</v>
      </c>
      <c r="AQ9" s="45">
        <v>1.125</v>
      </c>
      <c r="AR9" s="46">
        <v>43749341.18</v>
      </c>
      <c r="AS9" s="41">
        <v>1.125</v>
      </c>
      <c r="AT9" s="47">
        <v>36298974.5</v>
      </c>
      <c r="AU9" s="45">
        <v>1.125</v>
      </c>
      <c r="AV9" s="46">
        <v>38685202.189999998</v>
      </c>
      <c r="AW9" s="41">
        <v>1.125</v>
      </c>
      <c r="AX9" s="47">
        <v>36476754</v>
      </c>
      <c r="AY9" s="39">
        <v>1.125</v>
      </c>
      <c r="AZ9" s="40">
        <f>AV9+AR9+AN9</f>
        <v>122541459.31</v>
      </c>
      <c r="BA9" s="41">
        <v>1.125</v>
      </c>
      <c r="BB9" s="42">
        <f>AX9+AT9+AP9</f>
        <v>111381648.5</v>
      </c>
      <c r="BC9" s="44">
        <f>BB9/AZ9</f>
        <v>0.90893032551727326</v>
      </c>
      <c r="BD9" s="45"/>
      <c r="BE9" s="46"/>
      <c r="BF9" s="41"/>
      <c r="BG9" s="47"/>
      <c r="BH9" s="45"/>
      <c r="BI9" s="46"/>
      <c r="BJ9" s="41"/>
      <c r="BK9" s="47"/>
      <c r="BL9" s="45"/>
      <c r="BM9" s="46"/>
      <c r="BN9" s="41"/>
      <c r="BO9" s="47"/>
      <c r="BP9" s="39">
        <v>1.125</v>
      </c>
      <c r="BQ9" s="40">
        <f>BM9+BI9+BE9</f>
        <v>0</v>
      </c>
      <c r="BR9" s="41">
        <v>1.125</v>
      </c>
      <c r="BS9" s="42">
        <f>BO9+BK9+BG9</f>
        <v>0</v>
      </c>
      <c r="BT9" s="44" t="e">
        <f>BS9/BQ9</f>
        <v>#DIV/0!</v>
      </c>
      <c r="BU9" s="39">
        <v>1.125</v>
      </c>
      <c r="BV9" s="40">
        <f>R9+AI9+AZ9+BQ9</f>
        <v>347706167.92000002</v>
      </c>
      <c r="BW9" s="41">
        <v>1.125</v>
      </c>
      <c r="BX9" s="42">
        <f>T9+AK9+BB9+BS9</f>
        <v>310607924.25</v>
      </c>
      <c r="BY9" s="44">
        <f>BX9/BV9</f>
        <v>0.89330576477281376</v>
      </c>
      <c r="BZ9" s="48"/>
      <c r="CA9" s="49"/>
    </row>
    <row r="10" spans="1:81" s="21" customFormat="1" ht="18.75">
      <c r="A10" s="27" t="s">
        <v>26</v>
      </c>
      <c r="B10" s="27"/>
      <c r="C10" s="27" t="s">
        <v>26</v>
      </c>
      <c r="D10" s="27"/>
      <c r="E10" s="50">
        <v>7.4999999999999997E-2</v>
      </c>
      <c r="F10" s="46">
        <f>F9/E9*E10</f>
        <v>2391945.3946666666</v>
      </c>
      <c r="G10" s="41">
        <v>7.4999999999999997E-2</v>
      </c>
      <c r="H10" s="42">
        <v>2497811.5666666701</v>
      </c>
      <c r="I10" s="50">
        <v>7.4999999999999997E-2</v>
      </c>
      <c r="J10" s="46">
        <f>J9/I9*I10</f>
        <v>2443692.7046666667</v>
      </c>
      <c r="K10" s="41">
        <v>7.4999999999999997E-2</v>
      </c>
      <c r="L10" s="42">
        <v>1811617.16666667</v>
      </c>
      <c r="M10" s="50">
        <v>7.4999999999999997E-2</v>
      </c>
      <c r="N10" s="46">
        <f>N9/M9*M10</f>
        <v>2380123.8766666665</v>
      </c>
      <c r="O10" s="41">
        <v>7.4999999999999997E-2</v>
      </c>
      <c r="P10" s="42">
        <v>1872722</v>
      </c>
      <c r="Q10" s="50">
        <v>7.4999999999999997E-2</v>
      </c>
      <c r="R10" s="46">
        <f t="shared" ref="R10:R70" si="0">N10+J10+F10</f>
        <v>7215761.9759999998</v>
      </c>
      <c r="S10" s="41">
        <v>7.4999999999999997E-2</v>
      </c>
      <c r="T10" s="42">
        <f>P10+L10+H10</f>
        <v>6182150.7333333399</v>
      </c>
      <c r="U10" s="43"/>
      <c r="V10" s="50">
        <v>7.4999999999999997E-2</v>
      </c>
      <c r="W10" s="46">
        <f>W9/V9*V10</f>
        <v>2545915.0699999998</v>
      </c>
      <c r="X10" s="41">
        <v>7.4999999999999997E-2</v>
      </c>
      <c r="Y10" s="42">
        <v>2283689.2666666699</v>
      </c>
      <c r="Z10" s="50">
        <v>7.4999999999999997E-2</v>
      </c>
      <c r="AA10" s="46">
        <f>AA9/Z9*Z10</f>
        <v>2553338.4886666662</v>
      </c>
      <c r="AB10" s="41">
        <v>7.4999999999999997E-2</v>
      </c>
      <c r="AC10" s="42">
        <v>2553657.5</v>
      </c>
      <c r="AD10" s="50">
        <v>7.4999999999999997E-2</v>
      </c>
      <c r="AE10" s="46">
        <v>2695965.03933333</v>
      </c>
      <c r="AF10" s="41">
        <v>7.4999999999999997E-2</v>
      </c>
      <c r="AG10" s="42">
        <v>2262254.2166666701</v>
      </c>
      <c r="AH10" s="50">
        <v>7.4999999999999997E-2</v>
      </c>
      <c r="AI10" s="46">
        <f>AE10+AA10+W10</f>
        <v>7795218.5979999956</v>
      </c>
      <c r="AJ10" s="41">
        <v>7.4999999999999997E-2</v>
      </c>
      <c r="AK10" s="42">
        <f>AG10+AC10+Y10</f>
        <v>7099600.9833333399</v>
      </c>
      <c r="AL10" s="51"/>
      <c r="AM10" s="50">
        <v>7.4999999999999997E-2</v>
      </c>
      <c r="AN10" s="46">
        <v>2673794.3960000002</v>
      </c>
      <c r="AO10" s="41">
        <v>7.4999999999999997E-2</v>
      </c>
      <c r="AP10" s="42">
        <v>2573728</v>
      </c>
      <c r="AQ10" s="50">
        <v>7.4999999999999997E-2</v>
      </c>
      <c r="AR10" s="46">
        <v>2916622.7453333298</v>
      </c>
      <c r="AS10" s="41">
        <v>7.4999999999999997E-2</v>
      </c>
      <c r="AT10" s="42">
        <v>2419931.63333333</v>
      </c>
      <c r="AU10" s="50">
        <v>7.4999999999999997E-2</v>
      </c>
      <c r="AV10" s="46">
        <v>2579013.4793333299</v>
      </c>
      <c r="AW10" s="41">
        <v>7.4999999999999997E-2</v>
      </c>
      <c r="AX10" s="42">
        <v>2431783.6</v>
      </c>
      <c r="AY10" s="50">
        <v>7.4999999999999997E-2</v>
      </c>
      <c r="AZ10" s="40">
        <f>AV10+AR10+AN10</f>
        <v>8169430.6206666604</v>
      </c>
      <c r="BA10" s="41">
        <v>7.4999999999999997E-2</v>
      </c>
      <c r="BB10" s="42">
        <f>AX10+AT10+AP10</f>
        <v>7425443.2333333306</v>
      </c>
      <c r="BC10" s="51"/>
      <c r="BD10" s="45"/>
      <c r="BE10" s="46"/>
      <c r="BF10" s="41"/>
      <c r="BG10" s="47"/>
      <c r="BH10" s="45"/>
      <c r="BI10" s="46"/>
      <c r="BJ10" s="41"/>
      <c r="BK10" s="47"/>
      <c r="BL10" s="45"/>
      <c r="BM10" s="46"/>
      <c r="BN10" s="41"/>
      <c r="BO10" s="47"/>
      <c r="BP10" s="50">
        <v>7.4999999999999997E-2</v>
      </c>
      <c r="BQ10" s="40">
        <f>BM10+BI10+BE10</f>
        <v>0</v>
      </c>
      <c r="BR10" s="41">
        <v>7.4999999999999997E-2</v>
      </c>
      <c r="BS10" s="42">
        <f>BO10+BK10+BG10</f>
        <v>0</v>
      </c>
      <c r="BT10" s="51"/>
      <c r="BU10" s="50">
        <v>7.4999999999999997E-2</v>
      </c>
      <c r="BV10" s="40">
        <f t="shared" ref="BV10:BV70" si="1">R10+AI10+AZ10+BQ10</f>
        <v>23180411.194666654</v>
      </c>
      <c r="BW10" s="41">
        <v>7.4999999999999997E-2</v>
      </c>
      <c r="BX10" s="42">
        <f t="shared" ref="BX10:BX70" si="2">T10+AK10+BB10+BS10</f>
        <v>20707194.95000001</v>
      </c>
      <c r="BY10" s="51"/>
      <c r="BZ10" s="52"/>
      <c r="CA10" s="49"/>
    </row>
    <row r="11" spans="1:81" s="21" customFormat="1" ht="18.75">
      <c r="A11" s="27" t="s">
        <v>27</v>
      </c>
      <c r="B11" s="27"/>
      <c r="C11" s="27" t="s">
        <v>27</v>
      </c>
      <c r="D11" s="27"/>
      <c r="E11" s="50">
        <v>0.05</v>
      </c>
      <c r="F11" s="46">
        <f>F9/E9*E11</f>
        <v>1594630.2631111112</v>
      </c>
      <c r="G11" s="41">
        <v>0.05</v>
      </c>
      <c r="H11" s="42">
        <v>1665207.7111111099</v>
      </c>
      <c r="I11" s="50">
        <v>0.05</v>
      </c>
      <c r="J11" s="46">
        <f>J9/I9*I11</f>
        <v>1629128.4697777778</v>
      </c>
      <c r="K11" s="41">
        <v>0.05</v>
      </c>
      <c r="L11" s="42">
        <v>1207744.7777777801</v>
      </c>
      <c r="M11" s="50">
        <v>0.05</v>
      </c>
      <c r="N11" s="46">
        <f>N9/M9*M11</f>
        <v>1586749.2511111111</v>
      </c>
      <c r="O11" s="41">
        <v>0.05</v>
      </c>
      <c r="P11" s="42">
        <v>1248481.33333333</v>
      </c>
      <c r="Q11" s="50">
        <v>0.05</v>
      </c>
      <c r="R11" s="46">
        <f t="shared" si="0"/>
        <v>4810507.9840000002</v>
      </c>
      <c r="S11" s="41">
        <v>0.05</v>
      </c>
      <c r="T11" s="42">
        <f>P11+L11+H11</f>
        <v>4121433.8222222198</v>
      </c>
      <c r="U11" s="43"/>
      <c r="V11" s="50">
        <v>0.05</v>
      </c>
      <c r="W11" s="46">
        <f>W9/V9*V11</f>
        <v>1697276.7133333334</v>
      </c>
      <c r="X11" s="41">
        <v>0.05</v>
      </c>
      <c r="Y11" s="42">
        <v>1522459.51111111</v>
      </c>
      <c r="Z11" s="50">
        <v>0.05</v>
      </c>
      <c r="AA11" s="46">
        <f>AA9/Z9*Z11</f>
        <v>1702225.659111111</v>
      </c>
      <c r="AB11" s="41">
        <v>0.05</v>
      </c>
      <c r="AC11" s="42">
        <v>1702438.33333333</v>
      </c>
      <c r="AD11" s="50">
        <v>0.05</v>
      </c>
      <c r="AE11" s="46">
        <v>1797310.0262222199</v>
      </c>
      <c r="AF11" s="41">
        <v>0.05</v>
      </c>
      <c r="AG11" s="42">
        <v>1508169.47777778</v>
      </c>
      <c r="AH11" s="50">
        <v>0.05</v>
      </c>
      <c r="AI11" s="46">
        <f>AE11+AA11+W11</f>
        <v>5196812.398666665</v>
      </c>
      <c r="AJ11" s="41">
        <v>0.05</v>
      </c>
      <c r="AK11" s="42">
        <f>AG11+AC11+Y11</f>
        <v>4733067.3222222198</v>
      </c>
      <c r="AL11" s="51"/>
      <c r="AM11" s="50">
        <v>0.05</v>
      </c>
      <c r="AN11" s="46">
        <v>1782529.59733333</v>
      </c>
      <c r="AO11" s="41">
        <v>0.05</v>
      </c>
      <c r="AP11" s="42">
        <v>1715818.66666667</v>
      </c>
      <c r="AQ11" s="50">
        <v>0.05</v>
      </c>
      <c r="AR11" s="46">
        <v>1944415.1635555599</v>
      </c>
      <c r="AS11" s="41">
        <v>0.05</v>
      </c>
      <c r="AT11" s="42">
        <v>1613287.7555555601</v>
      </c>
      <c r="AU11" s="50">
        <v>0.05</v>
      </c>
      <c r="AV11" s="46">
        <v>1719342.3195555599</v>
      </c>
      <c r="AW11" s="41">
        <v>0.05</v>
      </c>
      <c r="AX11" s="42">
        <v>1621189.0666666699</v>
      </c>
      <c r="AY11" s="50">
        <v>0.05</v>
      </c>
      <c r="AZ11" s="40">
        <f>AV11+AR11+AN11</f>
        <v>5446287.0804444496</v>
      </c>
      <c r="BA11" s="41">
        <v>0.05</v>
      </c>
      <c r="BB11" s="42">
        <f>AX11+AT11+AP11</f>
        <v>4950295.4888888998</v>
      </c>
      <c r="BC11" s="51"/>
      <c r="BD11" s="45"/>
      <c r="BE11" s="46"/>
      <c r="BF11" s="41"/>
      <c r="BG11" s="47"/>
      <c r="BH11" s="45"/>
      <c r="BI11" s="46"/>
      <c r="BJ11" s="41"/>
      <c r="BK11" s="47"/>
      <c r="BL11" s="45"/>
      <c r="BM11" s="46"/>
      <c r="BN11" s="41"/>
      <c r="BO11" s="47"/>
      <c r="BP11" s="50">
        <v>0.05</v>
      </c>
      <c r="BQ11" s="40">
        <f>BM11+BI11+BE11</f>
        <v>0</v>
      </c>
      <c r="BR11" s="41">
        <v>0.05</v>
      </c>
      <c r="BS11" s="42">
        <f>BO11+BK11+BG11</f>
        <v>0</v>
      </c>
      <c r="BT11" s="51"/>
      <c r="BU11" s="50">
        <v>0.05</v>
      </c>
      <c r="BV11" s="40">
        <f t="shared" si="1"/>
        <v>15453607.463111116</v>
      </c>
      <c r="BW11" s="41">
        <v>0.05</v>
      </c>
      <c r="BX11" s="42">
        <f t="shared" si="2"/>
        <v>13804796.63333334</v>
      </c>
      <c r="BY11" s="51"/>
      <c r="BZ11" s="52"/>
      <c r="CA11" s="49"/>
    </row>
    <row r="12" spans="1:81" s="21" customFormat="1" ht="18.75">
      <c r="A12" s="27" t="s">
        <v>28</v>
      </c>
      <c r="B12" s="27"/>
      <c r="C12" s="27" t="s">
        <v>28</v>
      </c>
      <c r="D12" s="27"/>
      <c r="E12" s="50"/>
      <c r="F12" s="46"/>
      <c r="G12" s="41"/>
      <c r="H12" s="42"/>
      <c r="I12" s="50"/>
      <c r="J12" s="46"/>
      <c r="K12" s="41"/>
      <c r="L12" s="42"/>
      <c r="M12" s="50"/>
      <c r="N12" s="46"/>
      <c r="O12" s="41"/>
      <c r="P12" s="42"/>
      <c r="Q12" s="50"/>
      <c r="R12" s="46">
        <f t="shared" si="0"/>
        <v>0</v>
      </c>
      <c r="S12" s="41"/>
      <c r="T12" s="42">
        <f>P12+L12+H12</f>
        <v>0</v>
      </c>
      <c r="U12" s="43"/>
      <c r="V12" s="50"/>
      <c r="W12" s="46"/>
      <c r="X12" s="41"/>
      <c r="Y12" s="42"/>
      <c r="Z12" s="50"/>
      <c r="AA12" s="46"/>
      <c r="AB12" s="41"/>
      <c r="AC12" s="42"/>
      <c r="AD12" s="50"/>
      <c r="AE12" s="46"/>
      <c r="AF12" s="41"/>
      <c r="AG12" s="42"/>
      <c r="AH12" s="50"/>
      <c r="AI12" s="46">
        <f>AE12+AA12+W12</f>
        <v>0</v>
      </c>
      <c r="AJ12" s="41"/>
      <c r="AK12" s="42">
        <f>AG12+AC12+Y12</f>
        <v>0</v>
      </c>
      <c r="AL12" s="51"/>
      <c r="AM12" s="50"/>
      <c r="AN12" s="46"/>
      <c r="AO12" s="41"/>
      <c r="AP12" s="42"/>
      <c r="AQ12" s="50"/>
      <c r="AR12" s="46"/>
      <c r="AS12" s="41"/>
      <c r="AT12" s="42"/>
      <c r="AU12" s="50"/>
      <c r="AV12" s="46"/>
      <c r="AW12" s="41"/>
      <c r="AX12" s="42"/>
      <c r="AY12" s="50"/>
      <c r="AZ12" s="40">
        <f>AV12+AR12+AN12</f>
        <v>0</v>
      </c>
      <c r="BA12" s="41"/>
      <c r="BB12" s="42">
        <f>AX12+AT12+AP12</f>
        <v>0</v>
      </c>
      <c r="BC12" s="51"/>
      <c r="BD12" s="45"/>
      <c r="BE12" s="46"/>
      <c r="BF12" s="41"/>
      <c r="BG12" s="47"/>
      <c r="BH12" s="45"/>
      <c r="BI12" s="46"/>
      <c r="BJ12" s="41"/>
      <c r="BK12" s="47"/>
      <c r="BL12" s="45"/>
      <c r="BM12" s="46"/>
      <c r="BN12" s="41"/>
      <c r="BO12" s="47"/>
      <c r="BP12" s="50"/>
      <c r="BQ12" s="40">
        <f>BM12+BI12+BE12</f>
        <v>0</v>
      </c>
      <c r="BR12" s="41"/>
      <c r="BS12" s="42">
        <f>BO12+BK12+BG12</f>
        <v>0</v>
      </c>
      <c r="BT12" s="51"/>
      <c r="BU12" s="50"/>
      <c r="BV12" s="40">
        <f t="shared" si="1"/>
        <v>0</v>
      </c>
      <c r="BW12" s="41"/>
      <c r="BX12" s="42">
        <f t="shared" si="2"/>
        <v>0</v>
      </c>
      <c r="BY12" s="51"/>
      <c r="BZ12" s="52"/>
      <c r="CA12" s="49"/>
    </row>
    <row r="13" spans="1:81" s="21" customFormat="1" ht="21">
      <c r="A13" s="22" t="s">
        <v>29</v>
      </c>
      <c r="B13" s="22"/>
      <c r="C13" s="22" t="s">
        <v>29</v>
      </c>
      <c r="D13" s="53"/>
      <c r="E13" s="50">
        <v>1</v>
      </c>
      <c r="F13" s="46">
        <f>F9-F10-F11</f>
        <v>31892605.262222223</v>
      </c>
      <c r="G13" s="41">
        <v>1</v>
      </c>
      <c r="H13" s="42">
        <v>33304154.222222202</v>
      </c>
      <c r="I13" s="50">
        <v>1</v>
      </c>
      <c r="J13" s="46">
        <f>J9-J10-J11</f>
        <v>32582569.395555556</v>
      </c>
      <c r="K13" s="41">
        <v>1</v>
      </c>
      <c r="L13" s="42">
        <v>24154895.555555601</v>
      </c>
      <c r="M13" s="50">
        <v>1</v>
      </c>
      <c r="N13" s="46">
        <f>N9-N10-N11</f>
        <v>31734985.022222221</v>
      </c>
      <c r="O13" s="41">
        <v>1</v>
      </c>
      <c r="P13" s="42">
        <v>24969626.666666701</v>
      </c>
      <c r="Q13" s="50">
        <v>1</v>
      </c>
      <c r="R13" s="46">
        <f t="shared" si="0"/>
        <v>96210159.680000007</v>
      </c>
      <c r="S13" s="41">
        <v>1</v>
      </c>
      <c r="T13" s="42">
        <f>P13+L13+H13</f>
        <v>82428676.444444507</v>
      </c>
      <c r="U13" s="54"/>
      <c r="V13" s="50">
        <v>1</v>
      </c>
      <c r="W13" s="46">
        <f>W9-W10-W11</f>
        <v>33945534.266666666</v>
      </c>
      <c r="X13" s="41">
        <v>1</v>
      </c>
      <c r="Y13" s="42">
        <v>30449190.222222202</v>
      </c>
      <c r="Z13" s="50">
        <v>1</v>
      </c>
      <c r="AA13" s="46">
        <f>AA9-AA10-AA11</f>
        <v>34044513.182222217</v>
      </c>
      <c r="AB13" s="41">
        <v>1</v>
      </c>
      <c r="AC13" s="42">
        <v>34048766.666666701</v>
      </c>
      <c r="AD13" s="50">
        <v>1</v>
      </c>
      <c r="AE13" s="46">
        <v>35946200.524444401</v>
      </c>
      <c r="AF13" s="41">
        <v>1</v>
      </c>
      <c r="AG13" s="42">
        <v>30163389.555555601</v>
      </c>
      <c r="AH13" s="50">
        <v>1</v>
      </c>
      <c r="AI13" s="46">
        <f>AE13+AA13+W13</f>
        <v>103936247.97333328</v>
      </c>
      <c r="AJ13" s="41">
        <v>1</v>
      </c>
      <c r="AK13" s="42">
        <f>AG13+AC13+Y13</f>
        <v>94661346.444444507</v>
      </c>
      <c r="AL13" s="51"/>
      <c r="AM13" s="50">
        <v>1</v>
      </c>
      <c r="AN13" s="46">
        <v>35650591.946666703</v>
      </c>
      <c r="AO13" s="41">
        <v>1</v>
      </c>
      <c r="AP13" s="42">
        <v>34316373.333333299</v>
      </c>
      <c r="AQ13" s="50">
        <v>1</v>
      </c>
      <c r="AR13" s="46">
        <v>38888303.271111101</v>
      </c>
      <c r="AS13" s="41">
        <v>1</v>
      </c>
      <c r="AT13" s="42">
        <v>32265755.111111101</v>
      </c>
      <c r="AU13" s="50">
        <v>1</v>
      </c>
      <c r="AV13" s="46">
        <v>34386846.391111098</v>
      </c>
      <c r="AW13" s="41">
        <v>1</v>
      </c>
      <c r="AX13" s="42">
        <v>32423781.333333299</v>
      </c>
      <c r="AY13" s="50">
        <v>1</v>
      </c>
      <c r="AZ13" s="40">
        <f>AV13+AR13+AN13</f>
        <v>108925741.60888891</v>
      </c>
      <c r="BA13" s="41">
        <v>1</v>
      </c>
      <c r="BB13" s="42">
        <f>AX13+AT13+AP13</f>
        <v>99005909.777777702</v>
      </c>
      <c r="BC13" s="51"/>
      <c r="BD13" s="45"/>
      <c r="BE13" s="46"/>
      <c r="BF13" s="41"/>
      <c r="BG13" s="47"/>
      <c r="BH13" s="45"/>
      <c r="BI13" s="46"/>
      <c r="BJ13" s="41"/>
      <c r="BK13" s="47"/>
      <c r="BL13" s="45"/>
      <c r="BM13" s="46"/>
      <c r="BN13" s="41"/>
      <c r="BO13" s="47"/>
      <c r="BP13" s="50">
        <v>1</v>
      </c>
      <c r="BQ13" s="40">
        <f>BM13+BI13+BE13</f>
        <v>0</v>
      </c>
      <c r="BR13" s="41">
        <v>1</v>
      </c>
      <c r="BS13" s="42">
        <f>BO13+BK13+BG13</f>
        <v>0</v>
      </c>
      <c r="BT13" s="51"/>
      <c r="BU13" s="50">
        <v>1</v>
      </c>
      <c r="BV13" s="40">
        <f t="shared" si="1"/>
        <v>309072149.26222223</v>
      </c>
      <c r="BW13" s="41">
        <v>1</v>
      </c>
      <c r="BX13" s="42">
        <f t="shared" si="2"/>
        <v>276095932.66666675</v>
      </c>
      <c r="BY13" s="51"/>
      <c r="BZ13" s="52"/>
      <c r="CA13" s="49">
        <f>BX13</f>
        <v>276095932.66666675</v>
      </c>
      <c r="CB13" s="21" t="s">
        <v>30</v>
      </c>
    </row>
    <row r="14" spans="1:81" s="21" customFormat="1" ht="18.75">
      <c r="A14" s="31"/>
      <c r="B14" s="31"/>
      <c r="C14" s="31"/>
      <c r="D14" s="31"/>
      <c r="E14" s="55"/>
      <c r="F14" s="56"/>
      <c r="G14" s="55"/>
      <c r="H14" s="57"/>
      <c r="I14" s="55"/>
      <c r="J14" s="56"/>
      <c r="K14" s="55"/>
      <c r="L14" s="57"/>
      <c r="M14" s="55"/>
      <c r="N14" s="56"/>
      <c r="O14" s="55"/>
      <c r="P14" s="57"/>
      <c r="Q14" s="55"/>
      <c r="R14" s="56"/>
      <c r="S14" s="55"/>
      <c r="T14" s="57"/>
      <c r="U14" s="31"/>
      <c r="V14" s="55"/>
      <c r="W14" s="56"/>
      <c r="X14" s="55"/>
      <c r="Y14" s="57"/>
      <c r="Z14" s="55"/>
      <c r="AA14" s="56"/>
      <c r="AB14" s="55"/>
      <c r="AC14" s="57"/>
      <c r="AD14" s="55"/>
      <c r="AE14" s="56"/>
      <c r="AF14" s="55"/>
      <c r="AG14" s="57"/>
      <c r="AH14" s="55"/>
      <c r="AI14" s="56"/>
      <c r="AJ14" s="55"/>
      <c r="AK14" s="57"/>
      <c r="AL14" s="57"/>
      <c r="AM14" s="58"/>
      <c r="AN14" s="56"/>
      <c r="AO14" s="55"/>
      <c r="AP14" s="59"/>
      <c r="AQ14" s="58"/>
      <c r="AR14" s="56"/>
      <c r="AS14" s="55"/>
      <c r="AT14" s="59"/>
      <c r="AU14" s="58"/>
      <c r="AV14" s="56"/>
      <c r="AW14" s="55"/>
      <c r="AX14" s="59"/>
      <c r="AY14" s="55"/>
      <c r="AZ14" s="56"/>
      <c r="BA14" s="55"/>
      <c r="BB14" s="57"/>
      <c r="BC14" s="57"/>
      <c r="BD14" s="58"/>
      <c r="BE14" s="56"/>
      <c r="BF14" s="55"/>
      <c r="BG14" s="59"/>
      <c r="BH14" s="58"/>
      <c r="BI14" s="56"/>
      <c r="BJ14" s="55"/>
      <c r="BK14" s="59"/>
      <c r="BL14" s="58"/>
      <c r="BM14" s="56"/>
      <c r="BN14" s="55"/>
      <c r="BO14" s="59"/>
      <c r="BP14" s="55"/>
      <c r="BQ14" s="56"/>
      <c r="BR14" s="55"/>
      <c r="BS14" s="57"/>
      <c r="BT14" s="57"/>
      <c r="BU14" s="55"/>
      <c r="BV14" s="40">
        <f t="shared" si="1"/>
        <v>0</v>
      </c>
      <c r="BW14" s="41"/>
      <c r="BX14" s="42">
        <f t="shared" si="2"/>
        <v>0</v>
      </c>
      <c r="BY14" s="57"/>
      <c r="BZ14" s="57"/>
      <c r="CA14" s="49"/>
    </row>
    <row r="15" spans="1:81" s="21" customFormat="1" ht="18.75" customHeight="1">
      <c r="A15" s="28" t="s">
        <v>3</v>
      </c>
      <c r="B15" s="28"/>
      <c r="C15" s="28" t="s">
        <v>3</v>
      </c>
      <c r="D15" s="28"/>
      <c r="E15" s="60" t="s">
        <v>31</v>
      </c>
      <c r="F15" s="60"/>
      <c r="G15" s="61" t="s">
        <v>32</v>
      </c>
      <c r="H15" s="62"/>
      <c r="I15" s="60" t="s">
        <v>31</v>
      </c>
      <c r="J15" s="60"/>
      <c r="K15" s="61" t="s">
        <v>32</v>
      </c>
      <c r="L15" s="62"/>
      <c r="M15" s="60" t="s">
        <v>31</v>
      </c>
      <c r="N15" s="60"/>
      <c r="O15" s="61" t="s">
        <v>32</v>
      </c>
      <c r="P15" s="62"/>
      <c r="Q15" s="60"/>
      <c r="R15" s="60"/>
      <c r="S15" s="61"/>
      <c r="T15" s="62"/>
      <c r="U15" s="63"/>
      <c r="V15" s="60" t="s">
        <v>33</v>
      </c>
      <c r="W15" s="60"/>
      <c r="X15" s="61" t="s">
        <v>34</v>
      </c>
      <c r="Y15" s="62"/>
      <c r="Z15" s="60" t="s">
        <v>33</v>
      </c>
      <c r="AA15" s="60"/>
      <c r="AB15" s="61" t="s">
        <v>34</v>
      </c>
      <c r="AC15" s="62"/>
      <c r="AD15" s="60" t="s">
        <v>33</v>
      </c>
      <c r="AE15" s="60"/>
      <c r="AF15" s="61" t="s">
        <v>34</v>
      </c>
      <c r="AG15" s="62"/>
      <c r="AH15" s="60"/>
      <c r="AI15" s="60"/>
      <c r="AJ15" s="61"/>
      <c r="AK15" s="62"/>
      <c r="AL15" s="62"/>
      <c r="AM15" s="64" t="s">
        <v>33</v>
      </c>
      <c r="AN15" s="60"/>
      <c r="AO15" s="61" t="s">
        <v>34</v>
      </c>
      <c r="AP15" s="65"/>
      <c r="AQ15" s="64" t="s">
        <v>33</v>
      </c>
      <c r="AR15" s="60"/>
      <c r="AS15" s="61" t="s">
        <v>34</v>
      </c>
      <c r="AT15" s="65"/>
      <c r="AU15" s="64" t="s">
        <v>33</v>
      </c>
      <c r="AV15" s="60"/>
      <c r="AW15" s="61" t="s">
        <v>34</v>
      </c>
      <c r="AX15" s="65"/>
      <c r="AY15" s="60"/>
      <c r="AZ15" s="60"/>
      <c r="BA15" s="61"/>
      <c r="BB15" s="62"/>
      <c r="BC15" s="62"/>
      <c r="BD15" s="64"/>
      <c r="BE15" s="60"/>
      <c r="BF15" s="61"/>
      <c r="BG15" s="65"/>
      <c r="BH15" s="64"/>
      <c r="BI15" s="60"/>
      <c r="BJ15" s="61"/>
      <c r="BK15" s="65"/>
      <c r="BL15" s="64"/>
      <c r="BM15" s="60"/>
      <c r="BN15" s="61"/>
      <c r="BO15" s="65"/>
      <c r="BP15" s="60"/>
      <c r="BQ15" s="60"/>
      <c r="BR15" s="61"/>
      <c r="BS15" s="62"/>
      <c r="BT15" s="62"/>
      <c r="BU15" s="60"/>
      <c r="BV15" s="40">
        <f t="shared" si="1"/>
        <v>0</v>
      </c>
      <c r="BW15" s="41"/>
      <c r="BX15" s="42">
        <f t="shared" si="2"/>
        <v>0</v>
      </c>
      <c r="BY15" s="62"/>
      <c r="BZ15" s="66"/>
      <c r="CA15" s="49"/>
    </row>
    <row r="16" spans="1:81" s="21" customFormat="1" ht="18.75" customHeight="1">
      <c r="A16" s="28"/>
      <c r="B16" s="28"/>
      <c r="C16" s="28"/>
      <c r="D16" s="28"/>
      <c r="E16" s="67" t="s">
        <v>35</v>
      </c>
      <c r="F16" s="68" t="s">
        <v>36</v>
      </c>
      <c r="G16" s="41" t="s">
        <v>35</v>
      </c>
      <c r="H16" s="42" t="s">
        <v>36</v>
      </c>
      <c r="I16" s="67" t="s">
        <v>35</v>
      </c>
      <c r="J16" s="68" t="s">
        <v>36</v>
      </c>
      <c r="K16" s="41" t="s">
        <v>35</v>
      </c>
      <c r="L16" s="42" t="s">
        <v>36</v>
      </c>
      <c r="M16" s="67" t="s">
        <v>35</v>
      </c>
      <c r="N16" s="68" t="s">
        <v>36</v>
      </c>
      <c r="O16" s="41" t="s">
        <v>35</v>
      </c>
      <c r="P16" s="42" t="s">
        <v>36</v>
      </c>
      <c r="Q16" s="67"/>
      <c r="R16" s="68"/>
      <c r="S16" s="41"/>
      <c r="T16" s="42"/>
      <c r="U16" s="69"/>
      <c r="V16" s="67" t="s">
        <v>35</v>
      </c>
      <c r="W16" s="68" t="s">
        <v>36</v>
      </c>
      <c r="X16" s="41" t="s">
        <v>35</v>
      </c>
      <c r="Y16" s="42" t="s">
        <v>36</v>
      </c>
      <c r="Z16" s="67" t="s">
        <v>35</v>
      </c>
      <c r="AA16" s="68" t="s">
        <v>36</v>
      </c>
      <c r="AB16" s="41" t="s">
        <v>35</v>
      </c>
      <c r="AC16" s="42" t="s">
        <v>36</v>
      </c>
      <c r="AD16" s="67" t="s">
        <v>35</v>
      </c>
      <c r="AE16" s="68" t="s">
        <v>36</v>
      </c>
      <c r="AF16" s="41" t="s">
        <v>35</v>
      </c>
      <c r="AG16" s="42" t="s">
        <v>36</v>
      </c>
      <c r="AH16" s="67"/>
      <c r="AI16" s="68"/>
      <c r="AJ16" s="41"/>
      <c r="AK16" s="42"/>
      <c r="AL16" s="51"/>
      <c r="AM16" s="70" t="s">
        <v>35</v>
      </c>
      <c r="AN16" s="68" t="s">
        <v>36</v>
      </c>
      <c r="AO16" s="41" t="s">
        <v>35</v>
      </c>
      <c r="AP16" s="47" t="s">
        <v>36</v>
      </c>
      <c r="AQ16" s="70" t="s">
        <v>35</v>
      </c>
      <c r="AR16" s="68" t="s">
        <v>36</v>
      </c>
      <c r="AS16" s="41" t="s">
        <v>35</v>
      </c>
      <c r="AT16" s="47" t="s">
        <v>36</v>
      </c>
      <c r="AU16" s="70" t="s">
        <v>35</v>
      </c>
      <c r="AV16" s="68" t="s">
        <v>36</v>
      </c>
      <c r="AW16" s="41" t="s">
        <v>35</v>
      </c>
      <c r="AX16" s="47" t="s">
        <v>36</v>
      </c>
      <c r="AY16" s="67"/>
      <c r="AZ16" s="68"/>
      <c r="BA16" s="41"/>
      <c r="BB16" s="42"/>
      <c r="BC16" s="51"/>
      <c r="BD16" s="70"/>
      <c r="BE16" s="68"/>
      <c r="BF16" s="41"/>
      <c r="BG16" s="47"/>
      <c r="BH16" s="70"/>
      <c r="BI16" s="68"/>
      <c r="BJ16" s="41"/>
      <c r="BK16" s="47"/>
      <c r="BL16" s="70"/>
      <c r="BM16" s="68"/>
      <c r="BN16" s="41"/>
      <c r="BO16" s="47"/>
      <c r="BP16" s="67"/>
      <c r="BQ16" s="68"/>
      <c r="BR16" s="41"/>
      <c r="BS16" s="42"/>
      <c r="BT16" s="51"/>
      <c r="BU16" s="67"/>
      <c r="BV16" s="40">
        <f t="shared" si="1"/>
        <v>0</v>
      </c>
      <c r="BW16" s="41"/>
      <c r="BX16" s="42">
        <f t="shared" si="2"/>
        <v>0</v>
      </c>
      <c r="BY16" s="51"/>
      <c r="BZ16" s="52"/>
      <c r="CA16" s="49"/>
    </row>
    <row r="17" spans="1:80" s="21" customFormat="1" ht="18.75">
      <c r="A17" s="31"/>
      <c r="B17" s="31"/>
      <c r="C17" s="31"/>
      <c r="D17" s="31"/>
      <c r="E17" s="55"/>
      <c r="F17" s="56"/>
      <c r="G17" s="55"/>
      <c r="H17" s="57"/>
      <c r="I17" s="55"/>
      <c r="J17" s="56"/>
      <c r="K17" s="55"/>
      <c r="L17" s="57"/>
      <c r="M17" s="55"/>
      <c r="N17" s="56"/>
      <c r="O17" s="55"/>
      <c r="P17" s="57"/>
      <c r="Q17" s="55"/>
      <c r="R17" s="56"/>
      <c r="S17" s="55"/>
      <c r="T17" s="57"/>
      <c r="U17" s="31"/>
      <c r="V17" s="55"/>
      <c r="W17" s="56"/>
      <c r="X17" s="55"/>
      <c r="Y17" s="57"/>
      <c r="Z17" s="55"/>
      <c r="AA17" s="56"/>
      <c r="AB17" s="55"/>
      <c r="AC17" s="57"/>
      <c r="AD17" s="55"/>
      <c r="AE17" s="56"/>
      <c r="AF17" s="55"/>
      <c r="AG17" s="57"/>
      <c r="AH17" s="55"/>
      <c r="AI17" s="56"/>
      <c r="AJ17" s="55"/>
      <c r="AK17" s="57"/>
      <c r="AL17" s="57"/>
      <c r="AM17" s="58"/>
      <c r="AN17" s="56"/>
      <c r="AO17" s="55"/>
      <c r="AP17" s="59"/>
      <c r="AQ17" s="58"/>
      <c r="AR17" s="56"/>
      <c r="AS17" s="55"/>
      <c r="AT17" s="59"/>
      <c r="AU17" s="58"/>
      <c r="AV17" s="56"/>
      <c r="AW17" s="55"/>
      <c r="AX17" s="59"/>
      <c r="AY17" s="55"/>
      <c r="AZ17" s="56"/>
      <c r="BA17" s="55"/>
      <c r="BB17" s="57"/>
      <c r="BC17" s="57"/>
      <c r="BD17" s="58"/>
      <c r="BE17" s="56"/>
      <c r="BF17" s="55"/>
      <c r="BG17" s="59"/>
      <c r="BH17" s="58"/>
      <c r="BI17" s="56"/>
      <c r="BJ17" s="55"/>
      <c r="BK17" s="59"/>
      <c r="BL17" s="58"/>
      <c r="BM17" s="56"/>
      <c r="BN17" s="55"/>
      <c r="BO17" s="59"/>
      <c r="BP17" s="55"/>
      <c r="BQ17" s="56"/>
      <c r="BR17" s="55"/>
      <c r="BS17" s="57"/>
      <c r="BT17" s="57"/>
      <c r="BU17" s="55"/>
      <c r="BV17" s="40">
        <f t="shared" si="1"/>
        <v>0</v>
      </c>
      <c r="BW17" s="41"/>
      <c r="BX17" s="42">
        <f t="shared" si="2"/>
        <v>0</v>
      </c>
      <c r="BY17" s="57"/>
      <c r="BZ17" s="57"/>
      <c r="CA17" s="49"/>
    </row>
    <row r="18" spans="1:80" s="21" customFormat="1" ht="18.75">
      <c r="A18" s="28" t="s">
        <v>37</v>
      </c>
      <c r="B18" s="28"/>
      <c r="C18" s="28" t="s">
        <v>37</v>
      </c>
      <c r="D18" s="28"/>
      <c r="E18" s="71" t="s">
        <v>35</v>
      </c>
      <c r="F18" s="72" t="s">
        <v>36</v>
      </c>
      <c r="G18" s="73" t="s">
        <v>35</v>
      </c>
      <c r="H18" s="42" t="s">
        <v>36</v>
      </c>
      <c r="I18" s="71" t="s">
        <v>35</v>
      </c>
      <c r="J18" s="72" t="s">
        <v>36</v>
      </c>
      <c r="K18" s="73" t="s">
        <v>35</v>
      </c>
      <c r="L18" s="42" t="s">
        <v>36</v>
      </c>
      <c r="M18" s="71" t="s">
        <v>35</v>
      </c>
      <c r="N18" s="72" t="s">
        <v>36</v>
      </c>
      <c r="O18" s="73" t="s">
        <v>35</v>
      </c>
      <c r="P18" s="42" t="s">
        <v>36</v>
      </c>
      <c r="Q18" s="71"/>
      <c r="R18" s="72" t="s">
        <v>36</v>
      </c>
      <c r="S18" s="73"/>
      <c r="T18" s="42" t="s">
        <v>36</v>
      </c>
      <c r="U18" s="69"/>
      <c r="V18" s="71" t="s">
        <v>35</v>
      </c>
      <c r="W18" s="72" t="s">
        <v>36</v>
      </c>
      <c r="X18" s="73" t="s">
        <v>35</v>
      </c>
      <c r="Y18" s="42" t="s">
        <v>36</v>
      </c>
      <c r="Z18" s="71" t="s">
        <v>35</v>
      </c>
      <c r="AA18" s="72" t="s">
        <v>36</v>
      </c>
      <c r="AB18" s="73" t="s">
        <v>35</v>
      </c>
      <c r="AC18" s="42" t="s">
        <v>36</v>
      </c>
      <c r="AD18" s="71" t="s">
        <v>35</v>
      </c>
      <c r="AE18" s="72" t="s">
        <v>36</v>
      </c>
      <c r="AF18" s="73" t="s">
        <v>35</v>
      </c>
      <c r="AG18" s="42" t="s">
        <v>36</v>
      </c>
      <c r="AH18" s="71"/>
      <c r="AI18" s="72" t="s">
        <v>36</v>
      </c>
      <c r="AJ18" s="41"/>
      <c r="AK18" s="42" t="s">
        <v>36</v>
      </c>
      <c r="AL18" s="51"/>
      <c r="AM18" s="74" t="s">
        <v>35</v>
      </c>
      <c r="AN18" s="72" t="s">
        <v>36</v>
      </c>
      <c r="AO18" s="73" t="s">
        <v>35</v>
      </c>
      <c r="AP18" s="47" t="s">
        <v>36</v>
      </c>
      <c r="AQ18" s="74" t="s">
        <v>35</v>
      </c>
      <c r="AR18" s="72" t="s">
        <v>36</v>
      </c>
      <c r="AS18" s="73" t="s">
        <v>35</v>
      </c>
      <c r="AT18" s="47" t="s">
        <v>36</v>
      </c>
      <c r="AU18" s="74" t="s">
        <v>35</v>
      </c>
      <c r="AV18" s="72" t="s">
        <v>36</v>
      </c>
      <c r="AW18" s="73" t="s">
        <v>35</v>
      </c>
      <c r="AX18" s="47" t="s">
        <v>36</v>
      </c>
      <c r="AY18" s="71"/>
      <c r="AZ18" s="72" t="s">
        <v>36</v>
      </c>
      <c r="BA18" s="41"/>
      <c r="BB18" s="42" t="s">
        <v>36</v>
      </c>
      <c r="BC18" s="51"/>
      <c r="BD18" s="74"/>
      <c r="BE18" s="72"/>
      <c r="BF18" s="73"/>
      <c r="BG18" s="47"/>
      <c r="BH18" s="74"/>
      <c r="BI18" s="72"/>
      <c r="BJ18" s="73"/>
      <c r="BK18" s="47"/>
      <c r="BL18" s="74"/>
      <c r="BM18" s="72"/>
      <c r="BN18" s="73"/>
      <c r="BO18" s="47"/>
      <c r="BP18" s="71"/>
      <c r="BQ18" s="72" t="s">
        <v>36</v>
      </c>
      <c r="BR18" s="41"/>
      <c r="BS18" s="42" t="s">
        <v>36</v>
      </c>
      <c r="BT18" s="51"/>
      <c r="BU18" s="71"/>
      <c r="BV18" s="72" t="s">
        <v>36</v>
      </c>
      <c r="BW18" s="41"/>
      <c r="BX18" s="42" t="s">
        <v>36</v>
      </c>
      <c r="BY18" s="51"/>
      <c r="BZ18" s="52"/>
      <c r="CA18" s="49"/>
    </row>
    <row r="19" spans="1:80" s="21" customFormat="1" ht="21">
      <c r="A19" s="75" t="s">
        <v>38</v>
      </c>
      <c r="B19" s="75"/>
      <c r="C19" s="75" t="s">
        <v>38</v>
      </c>
      <c r="D19" s="76"/>
      <c r="E19" s="50">
        <v>0.39999087753566898</v>
      </c>
      <c r="F19" s="46">
        <v>13321357.872929901</v>
      </c>
      <c r="G19" s="41">
        <v>0.43323679603827098</v>
      </c>
      <c r="H19" s="42">
        <v>14428585.07</v>
      </c>
      <c r="I19" s="50">
        <v>0.39999087753566898</v>
      </c>
      <c r="J19" s="46">
        <v>9661737.8700490892</v>
      </c>
      <c r="K19" s="41">
        <v>0.40725631942289497</v>
      </c>
      <c r="L19" s="42">
        <v>9837233.8599999994</v>
      </c>
      <c r="M19" s="50">
        <v>0.39999087753566898</v>
      </c>
      <c r="N19" s="46">
        <v>9987622.8821380306</v>
      </c>
      <c r="O19" s="41">
        <f>P19/P13</f>
        <v>0.43540051579999539</v>
      </c>
      <c r="P19" s="42">
        <f>SUM(P20:P42)</f>
        <v>10871788.330000002</v>
      </c>
      <c r="Q19" s="50">
        <f>SUM(Q20:Q40)</f>
        <v>0.39999087753566825</v>
      </c>
      <c r="R19" s="46">
        <f t="shared" si="0"/>
        <v>32970718.625117019</v>
      </c>
      <c r="S19" s="41">
        <f>SUM(S20:S40)</f>
        <v>0.42627892107041332</v>
      </c>
      <c r="T19" s="42">
        <f t="shared" ref="T19:T56" si="3">P19+L19+H19</f>
        <v>35137607.260000005</v>
      </c>
      <c r="U19" s="77"/>
      <c r="V19" s="50">
        <f>W19/$Y$13</f>
        <v>0.39999087753566998</v>
      </c>
      <c r="W19" s="46">
        <v>12179398.3172372</v>
      </c>
      <c r="X19" s="41">
        <f>Y19/$Y$13</f>
        <v>0.4180761480714002</v>
      </c>
      <c r="Y19" s="42">
        <v>12730080.16</v>
      </c>
      <c r="Z19" s="50">
        <v>0.39999087753566898</v>
      </c>
      <c r="AA19" s="46">
        <v>13619196.058007199</v>
      </c>
      <c r="AB19" s="41">
        <v>0.44962730926132399</v>
      </c>
      <c r="AC19" s="42">
        <v>15309255.34</v>
      </c>
      <c r="AD19" s="50">
        <v>0.39999087753566898</v>
      </c>
      <c r="AE19" s="46">
        <v>12065080.6577769</v>
      </c>
      <c r="AF19" s="41">
        <f>AG19/AG13</f>
        <v>0.45914087886217664</v>
      </c>
      <c r="AG19" s="42">
        <f>SUM(AG20:AG42)</f>
        <v>13849245.189999998</v>
      </c>
      <c r="AH19" s="50">
        <f>SUM(AH20:AH40)</f>
        <v>0.39999087753566831</v>
      </c>
      <c r="AI19" s="46">
        <f t="shared" ref="AI19:AI68" si="4">AE19+AA19+W19</f>
        <v>37863675.033021301</v>
      </c>
      <c r="AJ19" s="41">
        <f>SUM(AJ20:AJ40)</f>
        <v>0.44250987613601989</v>
      </c>
      <c r="AK19" s="42">
        <f t="shared" ref="AK19:AK64" si="5">AG19+AC19+Y19</f>
        <v>41888580.689999998</v>
      </c>
      <c r="AL19" s="52"/>
      <c r="AM19" s="45">
        <v>0.39999087753566898</v>
      </c>
      <c r="AN19" s="46">
        <v>13726236.283441599</v>
      </c>
      <c r="AO19" s="41">
        <v>0.43983274815753698</v>
      </c>
      <c r="AP19" s="47">
        <v>15093464.789999999</v>
      </c>
      <c r="AQ19" s="45">
        <v>0.39999087753566898</v>
      </c>
      <c r="AR19" s="46">
        <v>12906007.7012443</v>
      </c>
      <c r="AS19" s="41">
        <v>0.44871456006973398</v>
      </c>
      <c r="AT19" s="47">
        <v>14478114.109999999</v>
      </c>
      <c r="AU19" s="45">
        <v>0.39999087753566898</v>
      </c>
      <c r="AV19" s="46">
        <v>12969216.7485446</v>
      </c>
      <c r="AW19" s="41">
        <v>0.44865045259372599</v>
      </c>
      <c r="AX19" s="47">
        <v>14546944.17</v>
      </c>
      <c r="AY19" s="50">
        <f>SUM(AY20:AY40)</f>
        <v>0.3999908775356692</v>
      </c>
      <c r="AZ19" s="40">
        <f t="shared" ref="AZ19:AZ70" si="6">AV19+AR19+AN19</f>
        <v>39601460.733230501</v>
      </c>
      <c r="BA19" s="41">
        <f>SUM(BA20:BA40)</f>
        <v>0.44561504630406001</v>
      </c>
      <c r="BB19" s="42">
        <f t="shared" ref="BB19:BB71" si="7">AX19+AT19+AP19</f>
        <v>44118523.07</v>
      </c>
      <c r="BC19" s="52"/>
      <c r="BD19" s="45"/>
      <c r="BE19" s="46"/>
      <c r="BF19" s="41"/>
      <c r="BG19" s="47"/>
      <c r="BH19" s="45"/>
      <c r="BI19" s="46"/>
      <c r="BJ19" s="41"/>
      <c r="BK19" s="47"/>
      <c r="BL19" s="45"/>
      <c r="BM19" s="46"/>
      <c r="BN19" s="41"/>
      <c r="BO19" s="47"/>
      <c r="BP19" s="50" t="e">
        <f>SUM(BP20:BP40)</f>
        <v>#DIV/0!</v>
      </c>
      <c r="BQ19" s="40">
        <f t="shared" ref="BQ19:BQ70" si="8">BM19+BI19+BE19</f>
        <v>0</v>
      </c>
      <c r="BR19" s="41" t="e">
        <f>SUM(BR20:BR40)</f>
        <v>#DIV/0!</v>
      </c>
      <c r="BS19" s="42">
        <f t="shared" ref="BS19:BS70" si="9">BO19+BK19+BG19</f>
        <v>0</v>
      </c>
      <c r="BT19" s="52"/>
      <c r="BU19" s="50">
        <f>SUM(BU20:BU40)</f>
        <v>0.39999087753566853</v>
      </c>
      <c r="BV19" s="40">
        <f t="shared" si="1"/>
        <v>110435854.39136882</v>
      </c>
      <c r="BW19" s="41">
        <f>SUM(BW20:BW42)</f>
        <v>0.43877760114003267</v>
      </c>
      <c r="BX19" s="42">
        <f t="shared" si="2"/>
        <v>121144711.02000001</v>
      </c>
      <c r="BY19" s="52"/>
      <c r="BZ19" s="52"/>
      <c r="CA19" s="21">
        <f>BX19</f>
        <v>121144711.02000001</v>
      </c>
      <c r="CB19" s="21" t="s">
        <v>39</v>
      </c>
    </row>
    <row r="20" spans="1:80" s="21" customFormat="1" ht="18.75">
      <c r="A20" s="78" t="s">
        <v>40</v>
      </c>
      <c r="B20" s="78"/>
      <c r="C20" s="78" t="s">
        <v>40</v>
      </c>
      <c r="D20" s="78"/>
      <c r="E20" s="50">
        <v>0.02</v>
      </c>
      <c r="F20" s="46">
        <v>666083.08444444404</v>
      </c>
      <c r="G20" s="41">
        <v>1.5636146966090201E-2</v>
      </c>
      <c r="H20" s="42">
        <v>520748.65</v>
      </c>
      <c r="I20" s="50">
        <v>0.02</v>
      </c>
      <c r="J20" s="46">
        <v>483097.911111111</v>
      </c>
      <c r="K20" s="41">
        <v>1.44676117185539E-2</v>
      </c>
      <c r="L20" s="42">
        <v>349463.65</v>
      </c>
      <c r="M20" s="50">
        <v>0.02</v>
      </c>
      <c r="N20" s="46">
        <v>499392.53333333298</v>
      </c>
      <c r="O20" s="41">
        <v>1.7797165169202898E-2</v>
      </c>
      <c r="P20" s="42">
        <v>444388.57</v>
      </c>
      <c r="Q20" s="50">
        <f>(R20/$T$13)</f>
        <v>1.9999999999999976E-2</v>
      </c>
      <c r="R20" s="46">
        <f t="shared" si="0"/>
        <v>1648573.5288888882</v>
      </c>
      <c r="S20" s="41">
        <f>(T20/$T$13)</f>
        <v>1.5948343788899949E-2</v>
      </c>
      <c r="T20" s="42">
        <f t="shared" si="3"/>
        <v>1314600.8700000001</v>
      </c>
      <c r="U20" s="79"/>
      <c r="V20" s="50">
        <f t="shared" ref="V20:V51" si="10">W20/$Y$13</f>
        <v>0.02</v>
      </c>
      <c r="W20" s="46">
        <v>608983.80444444402</v>
      </c>
      <c r="X20" s="41">
        <f t="shared" ref="X20:X51" si="11">Y20/$Y$13</f>
        <v>1.7359824551729013E-2</v>
      </c>
      <c r="Y20" s="42">
        <v>528592.6</v>
      </c>
      <c r="Z20" s="50">
        <v>0.02</v>
      </c>
      <c r="AA20" s="46">
        <v>680975.33333333302</v>
      </c>
      <c r="AB20" s="41">
        <v>1.5851210861284298E-2</v>
      </c>
      <c r="AC20" s="42">
        <v>539714.18000000005</v>
      </c>
      <c r="AD20" s="50">
        <v>0.02</v>
      </c>
      <c r="AE20" s="46">
        <v>603267.79111111094</v>
      </c>
      <c r="AF20" s="41">
        <v>1.5404236289300601E-2</v>
      </c>
      <c r="AG20" s="42">
        <v>464643.98</v>
      </c>
      <c r="AH20" s="50">
        <f>(AI20/$AK$13)</f>
        <v>1.999999999999998E-2</v>
      </c>
      <c r="AI20" s="46">
        <f t="shared" si="4"/>
        <v>1893226.9288888881</v>
      </c>
      <c r="AJ20" s="41">
        <f>(AK20/$AK$13)</f>
        <v>1.6194051929101481E-2</v>
      </c>
      <c r="AK20" s="42">
        <f t="shared" si="5"/>
        <v>1532950.76</v>
      </c>
      <c r="AL20" s="52"/>
      <c r="AM20" s="45">
        <v>0.02</v>
      </c>
      <c r="AN20" s="46">
        <v>686327.46666666702</v>
      </c>
      <c r="AO20" s="41">
        <v>1.62347146823596E-2</v>
      </c>
      <c r="AP20" s="47">
        <v>557116.53</v>
      </c>
      <c r="AQ20" s="45">
        <v>0.02</v>
      </c>
      <c r="AR20" s="46">
        <v>645315.10222222202</v>
      </c>
      <c r="AS20" s="41">
        <v>1.6308647300766001E-2</v>
      </c>
      <c r="AT20" s="47">
        <v>526210.81999999995</v>
      </c>
      <c r="AU20" s="45">
        <v>0.02</v>
      </c>
      <c r="AV20" s="46">
        <v>648475.62666666706</v>
      </c>
      <c r="AW20" s="41">
        <v>1.61220622180362E-2</v>
      </c>
      <c r="AX20" s="47">
        <v>522738.22</v>
      </c>
      <c r="AY20" s="50">
        <f>(AZ20/$BB$13)</f>
        <v>2.0000000000000021E-2</v>
      </c>
      <c r="AZ20" s="40">
        <f t="shared" si="6"/>
        <v>1980118.1955555561</v>
      </c>
      <c r="BA20" s="41">
        <f>(BB20/$BB$13)</f>
        <v>1.622191618262861E-2</v>
      </c>
      <c r="BB20" s="42">
        <f t="shared" si="7"/>
        <v>1606065.57</v>
      </c>
      <c r="BC20" s="52"/>
      <c r="BD20" s="45"/>
      <c r="BE20" s="46"/>
      <c r="BF20" s="41"/>
      <c r="BG20" s="47"/>
      <c r="BH20" s="45"/>
      <c r="BI20" s="46"/>
      <c r="BJ20" s="41"/>
      <c r="BK20" s="47"/>
      <c r="BL20" s="45"/>
      <c r="BM20" s="46"/>
      <c r="BN20" s="41"/>
      <c r="BO20" s="47"/>
      <c r="BP20" s="50" t="e">
        <f>(BQ20/$BS$13)</f>
        <v>#DIV/0!</v>
      </c>
      <c r="BQ20" s="40">
        <f t="shared" si="8"/>
        <v>0</v>
      </c>
      <c r="BR20" s="41" t="e">
        <f>(BS20/$BS$13)</f>
        <v>#DIV/0!</v>
      </c>
      <c r="BS20" s="42">
        <f t="shared" si="9"/>
        <v>0</v>
      </c>
      <c r="BT20" s="52"/>
      <c r="BU20" s="50">
        <f>(BV20/$BX$13)</f>
        <v>1.999999999999999E-2</v>
      </c>
      <c r="BV20" s="40">
        <f t="shared" si="1"/>
        <v>5521918.6533333324</v>
      </c>
      <c r="BW20" s="41">
        <f>BX20/$BX$13</f>
        <v>1.6130687464262265E-2</v>
      </c>
      <c r="BX20" s="42">
        <f t="shared" si="2"/>
        <v>4453617.2</v>
      </c>
      <c r="BY20" s="52"/>
      <c r="BZ20" s="52"/>
    </row>
    <row r="21" spans="1:80" s="21" customFormat="1" ht="18.75">
      <c r="A21" s="78" t="s">
        <v>41</v>
      </c>
      <c r="B21" s="78"/>
      <c r="C21" s="78" t="s">
        <v>41</v>
      </c>
      <c r="D21" s="78"/>
      <c r="E21" s="50">
        <v>3.0000000000000001E-3</v>
      </c>
      <c r="F21" s="46">
        <v>99912.462666666703</v>
      </c>
      <c r="G21" s="41">
        <v>2.8160465920921401E-3</v>
      </c>
      <c r="H21" s="42">
        <v>93786.05</v>
      </c>
      <c r="I21" s="50">
        <v>3.0000000000000001E-3</v>
      </c>
      <c r="J21" s="46">
        <v>72464.686666666705</v>
      </c>
      <c r="K21" s="41">
        <v>3.3268618286994601E-3</v>
      </c>
      <c r="L21" s="42">
        <v>80360</v>
      </c>
      <c r="M21" s="50">
        <v>3.0000000000000001E-3</v>
      </c>
      <c r="N21" s="46">
        <v>74908.88</v>
      </c>
      <c r="O21" s="41">
        <v>3.01223886941041E-3</v>
      </c>
      <c r="P21" s="42">
        <v>75214.48</v>
      </c>
      <c r="Q21" s="50">
        <f t="shared" ref="Q21:S39" si="12">(R21/$T$13)</f>
        <v>2.9999999999999988E-3</v>
      </c>
      <c r="R21" s="46">
        <f t="shared" si="0"/>
        <v>247286.02933333343</v>
      </c>
      <c r="S21" s="41">
        <f t="shared" si="12"/>
        <v>3.0251672203916147E-3</v>
      </c>
      <c r="T21" s="42">
        <f t="shared" si="3"/>
        <v>249360.52999999997</v>
      </c>
      <c r="U21" s="79"/>
      <c r="V21" s="50">
        <f t="shared" si="10"/>
        <v>3.0000000000000031E-3</v>
      </c>
      <c r="W21" s="46">
        <v>91347.570666666696</v>
      </c>
      <c r="X21" s="41">
        <f t="shared" si="11"/>
        <v>2.5910856552901159E-3</v>
      </c>
      <c r="Y21" s="42">
        <v>78896.460000000006</v>
      </c>
      <c r="Z21" s="50">
        <v>3.0000000000000001E-3</v>
      </c>
      <c r="AA21" s="46">
        <v>102146.3</v>
      </c>
      <c r="AB21" s="41">
        <v>2.73983492304665E-3</v>
      </c>
      <c r="AC21" s="42">
        <v>93288</v>
      </c>
      <c r="AD21" s="50">
        <v>3.0000000000000001E-3</v>
      </c>
      <c r="AE21" s="46">
        <v>90490.168666666694</v>
      </c>
      <c r="AF21" s="41">
        <v>3.4585151581807598E-3</v>
      </c>
      <c r="AG21" s="42">
        <v>104320.54</v>
      </c>
      <c r="AH21" s="50">
        <f t="shared" ref="AH21:AJ40" si="13">(AI21/$AK$13)</f>
        <v>2.9999999999999983E-3</v>
      </c>
      <c r="AI21" s="46">
        <f t="shared" si="4"/>
        <v>283984.03933333338</v>
      </c>
      <c r="AJ21" s="41">
        <f t="shared" si="13"/>
        <v>2.9209916231465937E-3</v>
      </c>
      <c r="AK21" s="42">
        <f t="shared" si="5"/>
        <v>276505</v>
      </c>
      <c r="AL21" s="52"/>
      <c r="AM21" s="45">
        <v>3.0000000000000001E-3</v>
      </c>
      <c r="AN21" s="46">
        <v>102949.12</v>
      </c>
      <c r="AO21" s="41">
        <v>3.1405343727076099E-3</v>
      </c>
      <c r="AP21" s="47">
        <v>107771.75</v>
      </c>
      <c r="AQ21" s="45">
        <v>3.0000000000000001E-3</v>
      </c>
      <c r="AR21" s="46">
        <v>96797.2653333333</v>
      </c>
      <c r="AS21" s="41">
        <v>6.7401779146680904E-3</v>
      </c>
      <c r="AT21" s="47">
        <v>217476.93</v>
      </c>
      <c r="AU21" s="45">
        <v>3.0000000000000001E-3</v>
      </c>
      <c r="AV21" s="46">
        <v>97271.343999999997</v>
      </c>
      <c r="AW21" s="41">
        <v>2.2640656635730299E-3</v>
      </c>
      <c r="AX21" s="47">
        <v>73409.570000000007</v>
      </c>
      <c r="AY21" s="50">
        <f t="shared" ref="AY21:AY70" si="14">(AZ21/$BB$13)</f>
        <v>3.0000000000000022E-3</v>
      </c>
      <c r="AZ21" s="40">
        <f t="shared" si="6"/>
        <v>297017.72933333332</v>
      </c>
      <c r="BA21" s="41">
        <f t="shared" ref="BA21:BA71" si="15">(BB21/$BB$13)</f>
        <v>4.0266106426859027E-3</v>
      </c>
      <c r="BB21" s="42">
        <f t="shared" si="7"/>
        <v>398658.25</v>
      </c>
      <c r="BC21" s="52"/>
      <c r="BD21" s="45"/>
      <c r="BE21" s="46"/>
      <c r="BF21" s="41"/>
      <c r="BG21" s="47"/>
      <c r="BH21" s="45"/>
      <c r="BI21" s="46"/>
      <c r="BJ21" s="41"/>
      <c r="BK21" s="47"/>
      <c r="BL21" s="45"/>
      <c r="BM21" s="46"/>
      <c r="BN21" s="41"/>
      <c r="BO21" s="47"/>
      <c r="BP21" s="50" t="e">
        <f t="shared" ref="BP21:BP70" si="16">(BQ21/$BS$13)</f>
        <v>#DIV/0!</v>
      </c>
      <c r="BQ21" s="40">
        <f t="shared" si="8"/>
        <v>0</v>
      </c>
      <c r="BR21" s="41" t="e">
        <f t="shared" ref="BR21:BR42" si="17">(BS21/$BS$13)</f>
        <v>#DIV/0!</v>
      </c>
      <c r="BS21" s="42">
        <f t="shared" si="9"/>
        <v>0</v>
      </c>
      <c r="BT21" s="52"/>
      <c r="BU21" s="50">
        <f t="shared" ref="BU21:BU70" si="18">(BV21/$BX$13)</f>
        <v>2.9999999999999992E-3</v>
      </c>
      <c r="BV21" s="40">
        <f t="shared" si="1"/>
        <v>828287.79800000007</v>
      </c>
      <c r="BW21" s="41">
        <f t="shared" ref="BW21:BW70" si="19">BX21/$BX$13</f>
        <v>3.3485599409977052E-3</v>
      </c>
      <c r="BX21" s="42">
        <f t="shared" si="2"/>
        <v>924523.78</v>
      </c>
      <c r="BY21" s="52"/>
      <c r="BZ21" s="52"/>
    </row>
    <row r="22" spans="1:80" s="21" customFormat="1" ht="18.75">
      <c r="A22" s="78" t="s">
        <v>42</v>
      </c>
      <c r="B22" s="78"/>
      <c r="C22" s="78" t="s">
        <v>42</v>
      </c>
      <c r="D22" s="78"/>
      <c r="E22" s="50">
        <v>4.0000000000000001E-3</v>
      </c>
      <c r="F22" s="46">
        <v>133216.616888889</v>
      </c>
      <c r="G22" s="41">
        <v>5.6149914137504997E-3</v>
      </c>
      <c r="H22" s="42">
        <v>187002.54</v>
      </c>
      <c r="I22" s="50">
        <v>4.0000000000000001E-3</v>
      </c>
      <c r="J22" s="46">
        <v>96619.582222222205</v>
      </c>
      <c r="K22" s="41">
        <v>6.6449883681274496E-3</v>
      </c>
      <c r="L22" s="42">
        <v>160509</v>
      </c>
      <c r="M22" s="50">
        <v>4.0000000000000001E-3</v>
      </c>
      <c r="N22" s="46">
        <v>99878.506666666697</v>
      </c>
      <c r="O22" s="41">
        <v>6.5440706095191902E-3</v>
      </c>
      <c r="P22" s="42">
        <v>163403</v>
      </c>
      <c r="Q22" s="50">
        <f t="shared" si="12"/>
        <v>3.9999999999999983E-3</v>
      </c>
      <c r="R22" s="46">
        <f t="shared" si="0"/>
        <v>329714.70577777788</v>
      </c>
      <c r="S22" s="41">
        <f t="shared" si="12"/>
        <v>6.1982620859422329E-3</v>
      </c>
      <c r="T22" s="42">
        <f t="shared" si="3"/>
        <v>510914.54000000004</v>
      </c>
      <c r="U22" s="79"/>
      <c r="V22" s="50">
        <f t="shared" si="10"/>
        <v>4.0000000000000062E-3</v>
      </c>
      <c r="W22" s="46">
        <v>121796.760888889</v>
      </c>
      <c r="X22" s="41">
        <f t="shared" si="11"/>
        <v>6.1217358701369188E-3</v>
      </c>
      <c r="Y22" s="42">
        <v>186401.9</v>
      </c>
      <c r="Z22" s="50">
        <v>4.0000000000000001E-3</v>
      </c>
      <c r="AA22" s="46">
        <v>136195.066666667</v>
      </c>
      <c r="AB22" s="41">
        <v>7.7909973244258499E-3</v>
      </c>
      <c r="AC22" s="42">
        <v>265273.84999999998</v>
      </c>
      <c r="AD22" s="50">
        <v>4.0000000000000001E-3</v>
      </c>
      <c r="AE22" s="46">
        <v>120653.558222222</v>
      </c>
      <c r="AF22" s="41">
        <v>7.5062631665776596E-3</v>
      </c>
      <c r="AG22" s="42">
        <v>226414.34</v>
      </c>
      <c r="AH22" s="50">
        <f t="shared" si="13"/>
        <v>3.9999999999999992E-3</v>
      </c>
      <c r="AI22" s="46">
        <f t="shared" si="4"/>
        <v>378645.38577777799</v>
      </c>
      <c r="AJ22" s="41">
        <f t="shared" si="13"/>
        <v>7.1633260614770789E-3</v>
      </c>
      <c r="AK22" s="42">
        <f t="shared" si="5"/>
        <v>678090.09</v>
      </c>
      <c r="AL22" s="52"/>
      <c r="AM22" s="45">
        <v>4.0000000000000001E-3</v>
      </c>
      <c r="AN22" s="46">
        <v>137265.493333333</v>
      </c>
      <c r="AO22" s="41">
        <v>7.7528189653296798E-3</v>
      </c>
      <c r="AP22" s="47">
        <v>266048.63</v>
      </c>
      <c r="AQ22" s="45">
        <v>4.0000000000000001E-3</v>
      </c>
      <c r="AR22" s="46">
        <v>129063.020444444</v>
      </c>
      <c r="AS22" s="41">
        <v>1.7225958546019E-2</v>
      </c>
      <c r="AT22" s="47">
        <v>555808.56000000006</v>
      </c>
      <c r="AU22" s="45">
        <v>4.0000000000000001E-3</v>
      </c>
      <c r="AV22" s="46">
        <v>129695.125333333</v>
      </c>
      <c r="AW22" s="41">
        <v>2.5481464099025901E-2</v>
      </c>
      <c r="AX22" s="47">
        <v>826205.42</v>
      </c>
      <c r="AY22" s="50">
        <f t="shared" si="14"/>
        <v>3.9999999999999923E-3</v>
      </c>
      <c r="AZ22" s="40">
        <f t="shared" si="6"/>
        <v>396023.63911111001</v>
      </c>
      <c r="BA22" s="41">
        <f t="shared" si="15"/>
        <v>1.6646103386142658E-2</v>
      </c>
      <c r="BB22" s="42">
        <f t="shared" si="7"/>
        <v>1648062.6099999999</v>
      </c>
      <c r="BC22" s="52"/>
      <c r="BD22" s="45"/>
      <c r="BE22" s="46"/>
      <c r="BF22" s="41"/>
      <c r="BG22" s="47"/>
      <c r="BH22" s="45"/>
      <c r="BI22" s="46"/>
      <c r="BJ22" s="41"/>
      <c r="BK22" s="47"/>
      <c r="BL22" s="45"/>
      <c r="BM22" s="46"/>
      <c r="BN22" s="41"/>
      <c r="BO22" s="47"/>
      <c r="BP22" s="50" t="e">
        <f t="shared" si="16"/>
        <v>#DIV/0!</v>
      </c>
      <c r="BQ22" s="40">
        <f t="shared" si="8"/>
        <v>0</v>
      </c>
      <c r="BR22" s="41" t="e">
        <f t="shared" si="17"/>
        <v>#DIV/0!</v>
      </c>
      <c r="BS22" s="42">
        <f t="shared" si="9"/>
        <v>0</v>
      </c>
      <c r="BT22" s="52"/>
      <c r="BU22" s="50">
        <f t="shared" si="18"/>
        <v>3.9999999999999957E-3</v>
      </c>
      <c r="BV22" s="40">
        <f t="shared" si="1"/>
        <v>1104383.7306666658</v>
      </c>
      <c r="BW22" s="41">
        <f t="shared" si="19"/>
        <v>1.0275657495560494E-2</v>
      </c>
      <c r="BX22" s="42">
        <f t="shared" si="2"/>
        <v>2837067.2399999998</v>
      </c>
      <c r="BY22" s="52"/>
      <c r="BZ22" s="52"/>
    </row>
    <row r="23" spans="1:80" s="21" customFormat="1" ht="18.75">
      <c r="A23" s="78" t="s">
        <v>43</v>
      </c>
      <c r="B23" s="78"/>
      <c r="C23" s="78" t="s">
        <v>43</v>
      </c>
      <c r="D23" s="78"/>
      <c r="E23" s="50">
        <v>0.10249999999999999</v>
      </c>
      <c r="F23" s="46">
        <v>3413675.8077777801</v>
      </c>
      <c r="G23" s="41">
        <v>0.119540037060709</v>
      </c>
      <c r="H23" s="42">
        <v>3981179.83</v>
      </c>
      <c r="I23" s="50">
        <v>0.10249999999999999</v>
      </c>
      <c r="J23" s="46">
        <v>2475876.7944444399</v>
      </c>
      <c r="K23" s="41">
        <v>9.16695071153278E-2</v>
      </c>
      <c r="L23" s="42">
        <v>2214267.37</v>
      </c>
      <c r="M23" s="50">
        <v>0.10249999999999999</v>
      </c>
      <c r="N23" s="46">
        <v>2559386.7333333301</v>
      </c>
      <c r="O23" s="41">
        <v>9.1457485547774803E-2</v>
      </c>
      <c r="P23" s="42">
        <v>2283659.27</v>
      </c>
      <c r="Q23" s="50">
        <f t="shared" si="12"/>
        <v>0.10249999999999986</v>
      </c>
      <c r="R23" s="46">
        <f t="shared" si="0"/>
        <v>8448939.3355555497</v>
      </c>
      <c r="S23" s="41">
        <f t="shared" si="12"/>
        <v>0.10286597863444732</v>
      </c>
      <c r="T23" s="42">
        <f t="shared" si="3"/>
        <v>8479106.4700000007</v>
      </c>
      <c r="U23" s="79"/>
      <c r="V23" s="50">
        <f t="shared" si="10"/>
        <v>0.10250000000000015</v>
      </c>
      <c r="W23" s="46">
        <v>3121041.9977777801</v>
      </c>
      <c r="X23" s="41">
        <f t="shared" si="11"/>
        <v>9.6335592132076181E-2</v>
      </c>
      <c r="Y23" s="42">
        <v>2933340.77</v>
      </c>
      <c r="Z23" s="50">
        <v>0.10249999999999999</v>
      </c>
      <c r="AA23" s="46">
        <v>3489998.5833333302</v>
      </c>
      <c r="AB23" s="41">
        <v>0.101583688004362</v>
      </c>
      <c r="AC23" s="42">
        <v>3458799.29</v>
      </c>
      <c r="AD23" s="50">
        <v>0.10249999999999999</v>
      </c>
      <c r="AE23" s="46">
        <v>3091747.4294444402</v>
      </c>
      <c r="AF23" s="41">
        <v>0.103244065268733</v>
      </c>
      <c r="AG23" s="42">
        <v>3114190.96</v>
      </c>
      <c r="AH23" s="50">
        <f t="shared" si="13"/>
        <v>0.10249999999999988</v>
      </c>
      <c r="AI23" s="46">
        <f t="shared" si="4"/>
        <v>9702788.0105555505</v>
      </c>
      <c r="AJ23" s="41">
        <f t="shared" si="13"/>
        <v>0.10042463346514027</v>
      </c>
      <c r="AK23" s="42">
        <f t="shared" si="5"/>
        <v>9506331.0199999996</v>
      </c>
      <c r="AL23" s="52"/>
      <c r="AM23" s="45">
        <v>0.10249999999999999</v>
      </c>
      <c r="AN23" s="46">
        <v>3517428.2666666699</v>
      </c>
      <c r="AO23" s="41">
        <v>0.109253272587469</v>
      </c>
      <c r="AP23" s="47">
        <v>3749176.09</v>
      </c>
      <c r="AQ23" s="45">
        <v>0.10249999999999999</v>
      </c>
      <c r="AR23" s="46">
        <v>3307239.8988888902</v>
      </c>
      <c r="AS23" s="41">
        <v>0.11016322003807601</v>
      </c>
      <c r="AT23" s="47">
        <v>3554499.48</v>
      </c>
      <c r="AU23" s="45">
        <v>0.10249999999999999</v>
      </c>
      <c r="AV23" s="46">
        <v>3323437.5866666702</v>
      </c>
      <c r="AW23" s="41">
        <v>0.11457271753128</v>
      </c>
      <c r="AX23" s="47">
        <v>3714880.74</v>
      </c>
      <c r="AY23" s="50">
        <f t="shared" si="14"/>
        <v>0.10250000000000016</v>
      </c>
      <c r="AZ23" s="40">
        <f t="shared" si="6"/>
        <v>10148105.752222231</v>
      </c>
      <c r="BA23" s="41">
        <f t="shared" si="15"/>
        <v>0.11129190504618909</v>
      </c>
      <c r="BB23" s="42">
        <f t="shared" si="7"/>
        <v>11018556.310000001</v>
      </c>
      <c r="BC23" s="52"/>
      <c r="BD23" s="45"/>
      <c r="BE23" s="46"/>
      <c r="BF23" s="41"/>
      <c r="BG23" s="47"/>
      <c r="BH23" s="45"/>
      <c r="BI23" s="46"/>
      <c r="BJ23" s="41"/>
      <c r="BK23" s="47"/>
      <c r="BL23" s="45"/>
      <c r="BM23" s="46"/>
      <c r="BN23" s="41"/>
      <c r="BO23" s="47"/>
      <c r="BP23" s="50" t="e">
        <f t="shared" si="16"/>
        <v>#DIV/0!</v>
      </c>
      <c r="BQ23" s="40">
        <f t="shared" si="8"/>
        <v>0</v>
      </c>
      <c r="BR23" s="41" t="e">
        <f t="shared" si="17"/>
        <v>#DIV/0!</v>
      </c>
      <c r="BS23" s="42">
        <f t="shared" si="9"/>
        <v>0</v>
      </c>
      <c r="BT23" s="52"/>
      <c r="BU23" s="50">
        <f t="shared" si="18"/>
        <v>0.10249999999999995</v>
      </c>
      <c r="BV23" s="40">
        <f t="shared" si="1"/>
        <v>28299833.098333329</v>
      </c>
      <c r="BW23" s="41">
        <f t="shared" si="19"/>
        <v>0.10505042040954947</v>
      </c>
      <c r="BX23" s="42">
        <f t="shared" si="2"/>
        <v>29003993.800000004</v>
      </c>
      <c r="BY23" s="52"/>
      <c r="BZ23" s="52"/>
    </row>
    <row r="24" spans="1:80" s="21" customFormat="1" ht="18.75">
      <c r="A24" s="78" t="s">
        <v>44</v>
      </c>
      <c r="B24" s="78"/>
      <c r="C24" s="78" t="s">
        <v>44</v>
      </c>
      <c r="D24" s="78"/>
      <c r="E24" s="50">
        <v>0.03</v>
      </c>
      <c r="F24" s="46">
        <v>999124.62666666706</v>
      </c>
      <c r="G24" s="41">
        <v>3.1393621138781698E-2</v>
      </c>
      <c r="H24" s="42">
        <v>1045538</v>
      </c>
      <c r="I24" s="50">
        <v>0.03</v>
      </c>
      <c r="J24" s="46">
        <v>724646.86666666705</v>
      </c>
      <c r="K24" s="41">
        <v>2.7622226660654801E-2</v>
      </c>
      <c r="L24" s="42">
        <v>667212</v>
      </c>
      <c r="M24" s="50">
        <v>0.03</v>
      </c>
      <c r="N24" s="46">
        <v>749088.8</v>
      </c>
      <c r="O24" s="41">
        <v>2.8616767464685101E-2</v>
      </c>
      <c r="P24" s="42">
        <v>714550</v>
      </c>
      <c r="Q24" s="50">
        <f t="shared" si="12"/>
        <v>2.9999999999999985E-2</v>
      </c>
      <c r="R24" s="46">
        <f t="shared" si="0"/>
        <v>2472860.2933333339</v>
      </c>
      <c r="S24" s="41">
        <f t="shared" si="12"/>
        <v>2.9447276175008801E-2</v>
      </c>
      <c r="T24" s="42">
        <f t="shared" si="3"/>
        <v>2427300</v>
      </c>
      <c r="U24" s="79"/>
      <c r="V24" s="50">
        <f t="shared" si="10"/>
        <v>3.000000000000003E-2</v>
      </c>
      <c r="W24" s="46">
        <v>913475.70666666701</v>
      </c>
      <c r="X24" s="41">
        <f t="shared" si="11"/>
        <v>2.7629183037715686E-2</v>
      </c>
      <c r="Y24" s="42">
        <v>841286.25</v>
      </c>
      <c r="Z24" s="50">
        <v>0.03</v>
      </c>
      <c r="AA24" s="46">
        <v>1021463</v>
      </c>
      <c r="AB24" s="41">
        <v>3.0755290206302102E-2</v>
      </c>
      <c r="AC24" s="42">
        <v>1047179.7</v>
      </c>
      <c r="AD24" s="50">
        <v>0.03</v>
      </c>
      <c r="AE24" s="46">
        <v>904901.686666667</v>
      </c>
      <c r="AF24" s="41">
        <v>3.0812405160507601E-2</v>
      </c>
      <c r="AG24" s="42">
        <v>929406.58</v>
      </c>
      <c r="AH24" s="50">
        <f t="shared" si="13"/>
        <v>2.9999999999999988E-2</v>
      </c>
      <c r="AI24" s="46">
        <f t="shared" si="4"/>
        <v>2839840.393333334</v>
      </c>
      <c r="AJ24" s="41">
        <f t="shared" si="13"/>
        <v>2.9767932063524703E-2</v>
      </c>
      <c r="AK24" s="42">
        <f t="shared" si="5"/>
        <v>2817872.53</v>
      </c>
      <c r="AL24" s="52"/>
      <c r="AM24" s="45">
        <v>0.03</v>
      </c>
      <c r="AN24" s="46">
        <v>1029491.2</v>
      </c>
      <c r="AO24" s="41">
        <v>3.2271545983103098E-2</v>
      </c>
      <c r="AP24" s="47">
        <v>1107442.42</v>
      </c>
      <c r="AQ24" s="45">
        <v>0.03</v>
      </c>
      <c r="AR24" s="46">
        <v>967972.65333333297</v>
      </c>
      <c r="AS24" s="41">
        <v>3.1650159634675101E-2</v>
      </c>
      <c r="AT24" s="47">
        <v>1021216.3</v>
      </c>
      <c r="AU24" s="45">
        <v>0.03</v>
      </c>
      <c r="AV24" s="46">
        <v>972713.44</v>
      </c>
      <c r="AW24" s="41">
        <v>3.0268986516727901E-2</v>
      </c>
      <c r="AX24" s="47">
        <v>981435</v>
      </c>
      <c r="AY24" s="50">
        <f t="shared" si="14"/>
        <v>3.000000000000002E-2</v>
      </c>
      <c r="AZ24" s="40">
        <f t="shared" si="6"/>
        <v>2970177.293333333</v>
      </c>
      <c r="BA24" s="41">
        <f t="shared" si="15"/>
        <v>3.1413212877703121E-2</v>
      </c>
      <c r="BB24" s="42">
        <f t="shared" si="7"/>
        <v>3110093.7199999997</v>
      </c>
      <c r="BC24" s="52"/>
      <c r="BD24" s="45"/>
      <c r="BE24" s="46"/>
      <c r="BF24" s="41"/>
      <c r="BG24" s="47"/>
      <c r="BH24" s="45"/>
      <c r="BI24" s="46"/>
      <c r="BJ24" s="41"/>
      <c r="BK24" s="47"/>
      <c r="BL24" s="45"/>
      <c r="BM24" s="46"/>
      <c r="BN24" s="41"/>
      <c r="BO24" s="47"/>
      <c r="BP24" s="50" t="e">
        <f t="shared" si="16"/>
        <v>#DIV/0!</v>
      </c>
      <c r="BQ24" s="40">
        <f t="shared" si="8"/>
        <v>0</v>
      </c>
      <c r="BR24" s="41" t="e">
        <f t="shared" si="17"/>
        <v>#DIV/0!</v>
      </c>
      <c r="BS24" s="42">
        <f t="shared" si="9"/>
        <v>0</v>
      </c>
      <c r="BT24" s="52"/>
      <c r="BU24" s="50">
        <f t="shared" si="18"/>
        <v>2.9999999999999992E-2</v>
      </c>
      <c r="BV24" s="40">
        <f t="shared" si="1"/>
        <v>8282877.9800000004</v>
      </c>
      <c r="BW24" s="41">
        <f t="shared" si="19"/>
        <v>3.0262185209687213E-2</v>
      </c>
      <c r="BX24" s="42">
        <f t="shared" si="2"/>
        <v>8355266.2499999991</v>
      </c>
      <c r="BY24" s="52"/>
      <c r="BZ24" s="52"/>
    </row>
    <row r="25" spans="1:80" s="21" customFormat="1" ht="18.75">
      <c r="A25" s="78" t="s">
        <v>45</v>
      </c>
      <c r="B25" s="78"/>
      <c r="C25" s="78" t="s">
        <v>45</v>
      </c>
      <c r="D25" s="78"/>
      <c r="E25" s="50">
        <v>4.2908775356685896E-3</v>
      </c>
      <c r="F25" s="46">
        <v>142904.04719657599</v>
      </c>
      <c r="G25" s="41">
        <v>7.2357429764484404E-4</v>
      </c>
      <c r="H25" s="42">
        <v>24098.03</v>
      </c>
      <c r="I25" s="50">
        <v>4.2908775356685896E-3</v>
      </c>
      <c r="J25" s="46">
        <v>103645.698715754</v>
      </c>
      <c r="K25" s="41">
        <v>6.4798458614738605E-4</v>
      </c>
      <c r="L25" s="42">
        <v>15652</v>
      </c>
      <c r="M25" s="50">
        <v>4.2908775356685896E-3</v>
      </c>
      <c r="N25" s="46">
        <v>107141.610138031</v>
      </c>
      <c r="O25" s="41">
        <v>8.9332493023523999E-4</v>
      </c>
      <c r="P25" s="42">
        <v>22305.99</v>
      </c>
      <c r="Q25" s="50">
        <f t="shared" si="12"/>
        <v>4.2908775356685818E-3</v>
      </c>
      <c r="R25" s="46">
        <f t="shared" si="0"/>
        <v>353691.35605036095</v>
      </c>
      <c r="S25" s="41">
        <f t="shared" si="12"/>
        <v>7.5284503739211049E-4</v>
      </c>
      <c r="T25" s="42">
        <f t="shared" si="3"/>
        <v>62056.020000000004</v>
      </c>
      <c r="U25" s="79"/>
      <c r="V25" s="50">
        <f t="shared" si="10"/>
        <v>4.2908775356685922E-3</v>
      </c>
      <c r="W25" s="46">
        <v>130653.746303833</v>
      </c>
      <c r="X25" s="41">
        <f t="shared" si="11"/>
        <v>7.4504444402082894E-4</v>
      </c>
      <c r="Y25" s="42">
        <v>22686</v>
      </c>
      <c r="Z25" s="50">
        <v>4.2908775356685896E-3</v>
      </c>
      <c r="AA25" s="46">
        <v>146099.088007221</v>
      </c>
      <c r="AB25" s="41">
        <v>7.5063688063101695E-4</v>
      </c>
      <c r="AC25" s="42">
        <v>25558.26</v>
      </c>
      <c r="AD25" s="50">
        <v>4.2908775356685896E-3</v>
      </c>
      <c r="AE25" s="46">
        <v>129427.410643554</v>
      </c>
      <c r="AF25" s="41">
        <v>1.15287905346152E-3</v>
      </c>
      <c r="AG25" s="42">
        <v>34774.74</v>
      </c>
      <c r="AH25" s="50">
        <f t="shared" si="13"/>
        <v>4.2908775356685826E-3</v>
      </c>
      <c r="AI25" s="46">
        <f t="shared" si="4"/>
        <v>406180.24495460803</v>
      </c>
      <c r="AJ25" s="41">
        <f t="shared" si="13"/>
        <v>8.770105551870927E-4</v>
      </c>
      <c r="AK25" s="42">
        <f t="shared" si="5"/>
        <v>83019</v>
      </c>
      <c r="AL25" s="52"/>
      <c r="AM25" s="45">
        <v>4.2908775356685896E-3</v>
      </c>
      <c r="AN25" s="46">
        <v>147247.35544161699</v>
      </c>
      <c r="AO25" s="41">
        <v>1.5849617752925001E-3</v>
      </c>
      <c r="AP25" s="47">
        <v>54390.14</v>
      </c>
      <c r="AQ25" s="45">
        <v>4.2908775356685896E-3</v>
      </c>
      <c r="AR25" s="46">
        <v>138448.40377765099</v>
      </c>
      <c r="AS25" s="41">
        <v>1.5868173493441299E-3</v>
      </c>
      <c r="AT25" s="47">
        <v>51199.86</v>
      </c>
      <c r="AU25" s="45">
        <v>4.2908775356685896E-3</v>
      </c>
      <c r="AV25" s="46">
        <v>139126.47494463099</v>
      </c>
      <c r="AW25" s="41">
        <v>1.02872023645525E-3</v>
      </c>
      <c r="AX25" s="47">
        <v>33355</v>
      </c>
      <c r="AY25" s="50">
        <f t="shared" si="14"/>
        <v>4.2908775356686043E-3</v>
      </c>
      <c r="AZ25" s="40">
        <f t="shared" si="6"/>
        <v>424822.23416389897</v>
      </c>
      <c r="BA25" s="41">
        <f t="shared" si="15"/>
        <v>1.4034010728437021E-3</v>
      </c>
      <c r="BB25" s="42">
        <f t="shared" si="7"/>
        <v>138945</v>
      </c>
      <c r="BC25" s="52"/>
      <c r="BD25" s="45"/>
      <c r="BE25" s="46"/>
      <c r="BF25" s="41"/>
      <c r="BG25" s="47"/>
      <c r="BH25" s="45"/>
      <c r="BI25" s="46"/>
      <c r="BJ25" s="41"/>
      <c r="BK25" s="47"/>
      <c r="BL25" s="45"/>
      <c r="BM25" s="46"/>
      <c r="BN25" s="41"/>
      <c r="BO25" s="47"/>
      <c r="BP25" s="50" t="e">
        <f t="shared" si="16"/>
        <v>#DIV/0!</v>
      </c>
      <c r="BQ25" s="40">
        <f t="shared" si="8"/>
        <v>0</v>
      </c>
      <c r="BR25" s="41" t="e">
        <f t="shared" si="17"/>
        <v>#DIV/0!</v>
      </c>
      <c r="BS25" s="42">
        <f t="shared" si="9"/>
        <v>0</v>
      </c>
      <c r="BT25" s="52"/>
      <c r="BU25" s="50">
        <f t="shared" si="18"/>
        <v>4.2908775356685896E-3</v>
      </c>
      <c r="BV25" s="40">
        <f t="shared" si="1"/>
        <v>1184693.8351688678</v>
      </c>
      <c r="BW25" s="41">
        <f t="shared" si="19"/>
        <v>1.0287004855768741E-3</v>
      </c>
      <c r="BX25" s="42">
        <f t="shared" si="2"/>
        <v>284020.02</v>
      </c>
      <c r="BY25" s="52"/>
      <c r="BZ25" s="52"/>
    </row>
    <row r="26" spans="1:80" s="21" customFormat="1" ht="18.75">
      <c r="A26" s="78" t="s">
        <v>46</v>
      </c>
      <c r="B26" s="78"/>
      <c r="C26" s="78" t="s">
        <v>46</v>
      </c>
      <c r="D26" s="78"/>
      <c r="E26" s="50">
        <v>1E-3</v>
      </c>
      <c r="F26" s="46">
        <v>33304.154222222198</v>
      </c>
      <c r="G26" s="41">
        <v>2.6304165965441702E-4</v>
      </c>
      <c r="H26" s="42">
        <v>8760.3799999999992</v>
      </c>
      <c r="I26" s="50">
        <v>1E-3</v>
      </c>
      <c r="J26" s="46">
        <v>24154.895555555599</v>
      </c>
      <c r="K26" s="41">
        <v>1.2365733451962801E-4</v>
      </c>
      <c r="L26" s="42">
        <v>2986.93</v>
      </c>
      <c r="M26" s="50">
        <v>1E-3</v>
      </c>
      <c r="N26" s="46">
        <v>24969.6266666667</v>
      </c>
      <c r="O26" s="41">
        <v>2.5105141072727301E-4</v>
      </c>
      <c r="P26" s="42">
        <v>6268.66</v>
      </c>
      <c r="Q26" s="50">
        <f t="shared" si="12"/>
        <v>9.999999999999998E-4</v>
      </c>
      <c r="R26" s="46">
        <f t="shared" si="0"/>
        <v>82428.676444444485</v>
      </c>
      <c r="S26" s="41">
        <f t="shared" si="12"/>
        <v>2.185643489270685E-4</v>
      </c>
      <c r="T26" s="42">
        <f t="shared" si="3"/>
        <v>18015.97</v>
      </c>
      <c r="U26" s="79"/>
      <c r="V26" s="50">
        <f t="shared" si="10"/>
        <v>1E-3</v>
      </c>
      <c r="W26" s="46">
        <v>30449.190222222202</v>
      </c>
      <c r="X26" s="41">
        <f t="shared" si="11"/>
        <v>2.8301409453282612E-4</v>
      </c>
      <c r="Y26" s="42">
        <v>8617.5499999999993</v>
      </c>
      <c r="Z26" s="50">
        <v>1E-3</v>
      </c>
      <c r="AA26" s="46">
        <v>34048.766666666699</v>
      </c>
      <c r="AB26" s="41">
        <v>4.9838486562900504E-4</v>
      </c>
      <c r="AC26" s="42">
        <v>16969.39</v>
      </c>
      <c r="AD26" s="50">
        <v>1E-3</v>
      </c>
      <c r="AE26" s="46">
        <v>30163.389555555601</v>
      </c>
      <c r="AF26" s="41">
        <v>6.1355505043336102E-5</v>
      </c>
      <c r="AG26" s="42">
        <v>1850.69</v>
      </c>
      <c r="AH26" s="50">
        <f t="shared" si="13"/>
        <v>9.999999999999998E-4</v>
      </c>
      <c r="AI26" s="46">
        <f t="shared" si="4"/>
        <v>94661.346444444498</v>
      </c>
      <c r="AJ26" s="41">
        <f t="shared" si="13"/>
        <v>2.898504091752253E-4</v>
      </c>
      <c r="AK26" s="42">
        <f t="shared" si="5"/>
        <v>27437.629999999997</v>
      </c>
      <c r="AL26" s="52"/>
      <c r="AM26" s="45">
        <v>1E-3</v>
      </c>
      <c r="AN26" s="46">
        <v>34316.3733333333</v>
      </c>
      <c r="AO26" s="41">
        <v>3.2610643005010701E-4</v>
      </c>
      <c r="AP26" s="47">
        <v>11190.79</v>
      </c>
      <c r="AQ26" s="45">
        <v>1E-3</v>
      </c>
      <c r="AR26" s="46">
        <v>32265.755111111099</v>
      </c>
      <c r="AS26" s="41">
        <v>1.11996449100787E-4</v>
      </c>
      <c r="AT26" s="47">
        <v>3613.65</v>
      </c>
      <c r="AU26" s="45">
        <v>1E-3</v>
      </c>
      <c r="AV26" s="46">
        <v>32423.7813333333</v>
      </c>
      <c r="AW26" s="41">
        <v>2.6236483377879499E-4</v>
      </c>
      <c r="AX26" s="47">
        <v>8506.86</v>
      </c>
      <c r="AY26" s="50">
        <f t="shared" si="14"/>
        <v>1E-3</v>
      </c>
      <c r="AZ26" s="40">
        <f t="shared" si="6"/>
        <v>99005.909777777706</v>
      </c>
      <c r="BA26" s="41">
        <f t="shared" si="15"/>
        <v>2.3545362142848893E-4</v>
      </c>
      <c r="BB26" s="42">
        <f t="shared" si="7"/>
        <v>23311.300000000003</v>
      </c>
      <c r="BC26" s="52"/>
      <c r="BD26" s="45"/>
      <c r="BE26" s="46"/>
      <c r="BF26" s="41"/>
      <c r="BG26" s="47"/>
      <c r="BH26" s="45"/>
      <c r="BI26" s="46"/>
      <c r="BJ26" s="41"/>
      <c r="BK26" s="47"/>
      <c r="BL26" s="45"/>
      <c r="BM26" s="46"/>
      <c r="BN26" s="41"/>
      <c r="BO26" s="47"/>
      <c r="BP26" s="50" t="e">
        <f t="shared" si="16"/>
        <v>#DIV/0!</v>
      </c>
      <c r="BQ26" s="40">
        <f t="shared" si="8"/>
        <v>0</v>
      </c>
      <c r="BR26" s="41" t="e">
        <f t="shared" si="17"/>
        <v>#DIV/0!</v>
      </c>
      <c r="BS26" s="42">
        <f t="shared" si="9"/>
        <v>0</v>
      </c>
      <c r="BT26" s="52"/>
      <c r="BU26" s="50">
        <f t="shared" si="18"/>
        <v>9.999999999999998E-4</v>
      </c>
      <c r="BV26" s="40">
        <f t="shared" si="1"/>
        <v>276095.93266666669</v>
      </c>
      <c r="BW26" s="41">
        <f t="shared" si="19"/>
        <v>2.4906161903884516E-4</v>
      </c>
      <c r="BX26" s="42">
        <f t="shared" si="2"/>
        <v>68764.899999999994</v>
      </c>
      <c r="BY26" s="52"/>
      <c r="BZ26" s="52"/>
    </row>
    <row r="27" spans="1:80" s="21" customFormat="1" ht="18.75">
      <c r="A27" s="78" t="s">
        <v>47</v>
      </c>
      <c r="B27" s="78"/>
      <c r="C27" s="78" t="s">
        <v>47</v>
      </c>
      <c r="D27" s="78"/>
      <c r="E27" s="50">
        <v>4.4999999999999998E-2</v>
      </c>
      <c r="F27" s="46">
        <v>1498686.94</v>
      </c>
      <c r="G27" s="41">
        <v>6.5334094223841094E-2</v>
      </c>
      <c r="H27" s="42">
        <v>2175896.75</v>
      </c>
      <c r="I27" s="50">
        <v>4.4999999999999998E-2</v>
      </c>
      <c r="J27" s="46">
        <v>1086970.3</v>
      </c>
      <c r="K27" s="41">
        <v>6.0818843808335903E-2</v>
      </c>
      <c r="L27" s="42">
        <v>1469072.82</v>
      </c>
      <c r="M27" s="50">
        <v>4.4999999999999998E-2</v>
      </c>
      <c r="N27" s="46">
        <v>1123633.2</v>
      </c>
      <c r="O27" s="41">
        <v>6.4766822571636407E-2</v>
      </c>
      <c r="P27" s="42">
        <v>1617203.38</v>
      </c>
      <c r="Q27" s="50">
        <f t="shared" si="12"/>
        <v>4.4999999999999964E-2</v>
      </c>
      <c r="R27" s="46">
        <f t="shared" si="0"/>
        <v>3709290.44</v>
      </c>
      <c r="S27" s="41">
        <f t="shared" si="12"/>
        <v>6.3839105235986807E-2</v>
      </c>
      <c r="T27" s="42">
        <f t="shared" si="3"/>
        <v>5262172.95</v>
      </c>
      <c r="U27" s="79"/>
      <c r="V27" s="50">
        <f t="shared" si="10"/>
        <v>4.5000000000000033E-2</v>
      </c>
      <c r="W27" s="46">
        <v>1370213.56</v>
      </c>
      <c r="X27" s="41">
        <f t="shared" si="11"/>
        <v>5.8034365351047945E-2</v>
      </c>
      <c r="Y27" s="42">
        <v>1767099.43</v>
      </c>
      <c r="Z27" s="50">
        <v>4.4999999999999998E-2</v>
      </c>
      <c r="AA27" s="46">
        <v>1532194.5</v>
      </c>
      <c r="AB27" s="41">
        <v>7.13079996044889E-2</v>
      </c>
      <c r="AC27" s="42">
        <v>2427949.44</v>
      </c>
      <c r="AD27" s="50">
        <v>4.4999999999999998E-2</v>
      </c>
      <c r="AE27" s="46">
        <v>1357352.53</v>
      </c>
      <c r="AF27" s="41">
        <v>7.3155395083692801E-2</v>
      </c>
      <c r="AG27" s="42">
        <v>2206614.6800000002</v>
      </c>
      <c r="AH27" s="50">
        <f t="shared" si="13"/>
        <v>4.4999999999999971E-2</v>
      </c>
      <c r="AI27" s="46">
        <f t="shared" si="4"/>
        <v>4259760.59</v>
      </c>
      <c r="AJ27" s="41">
        <f t="shared" si="13"/>
        <v>6.7627007120134849E-2</v>
      </c>
      <c r="AK27" s="42">
        <f t="shared" si="5"/>
        <v>6401663.5499999998</v>
      </c>
      <c r="AL27" s="52"/>
      <c r="AM27" s="45">
        <v>4.4999999999999998E-2</v>
      </c>
      <c r="AN27" s="46">
        <v>1544236.8</v>
      </c>
      <c r="AO27" s="41">
        <v>7.1548267823950407E-2</v>
      </c>
      <c r="AP27" s="47">
        <v>2455277.0699999998</v>
      </c>
      <c r="AQ27" s="45">
        <v>4.4999999999999998E-2</v>
      </c>
      <c r="AR27" s="46">
        <v>1451958.98</v>
      </c>
      <c r="AS27" s="41">
        <v>6.2506002821098999E-2</v>
      </c>
      <c r="AT27" s="47">
        <v>2016803.38</v>
      </c>
      <c r="AU27" s="45">
        <v>4.4999999999999998E-2</v>
      </c>
      <c r="AV27" s="46">
        <v>1459070.16</v>
      </c>
      <c r="AW27" s="41">
        <v>6.9904283732318995E-2</v>
      </c>
      <c r="AX27" s="47">
        <v>2266561.21</v>
      </c>
      <c r="AY27" s="50">
        <f t="shared" si="14"/>
        <v>4.5000000000000026E-2</v>
      </c>
      <c r="AZ27" s="40">
        <f t="shared" si="6"/>
        <v>4455265.9399999995</v>
      </c>
      <c r="BA27" s="41">
        <f t="shared" si="15"/>
        <v>6.8063024471217135E-2</v>
      </c>
      <c r="BB27" s="42">
        <f t="shared" si="7"/>
        <v>6738641.6600000001</v>
      </c>
      <c r="BC27" s="52"/>
      <c r="BD27" s="45"/>
      <c r="BE27" s="46"/>
      <c r="BF27" s="41"/>
      <c r="BG27" s="47"/>
      <c r="BH27" s="45"/>
      <c r="BI27" s="46"/>
      <c r="BJ27" s="41"/>
      <c r="BK27" s="47"/>
      <c r="BL27" s="45"/>
      <c r="BM27" s="46"/>
      <c r="BN27" s="41"/>
      <c r="BO27" s="47"/>
      <c r="BP27" s="50" t="e">
        <f t="shared" si="16"/>
        <v>#DIV/0!</v>
      </c>
      <c r="BQ27" s="40">
        <f t="shared" si="8"/>
        <v>0</v>
      </c>
      <c r="BR27" s="41" t="e">
        <f t="shared" si="17"/>
        <v>#DIV/0!</v>
      </c>
      <c r="BS27" s="42">
        <f t="shared" si="9"/>
        <v>0</v>
      </c>
      <c r="BT27" s="52"/>
      <c r="BU27" s="50">
        <f t="shared" si="18"/>
        <v>4.4999999999999984E-2</v>
      </c>
      <c r="BV27" s="40">
        <f t="shared" si="1"/>
        <v>12424316.969999999</v>
      </c>
      <c r="BW27" s="41">
        <f t="shared" si="19"/>
        <v>6.6652478297163059E-2</v>
      </c>
      <c r="BX27" s="42">
        <f t="shared" si="2"/>
        <v>18402478.16</v>
      </c>
      <c r="BY27" s="52"/>
      <c r="BZ27" s="52"/>
    </row>
    <row r="28" spans="1:80" s="21" customFormat="1" ht="18.75">
      <c r="A28" s="78" t="s">
        <v>48</v>
      </c>
      <c r="B28" s="78"/>
      <c r="C28" s="78" t="s">
        <v>48</v>
      </c>
      <c r="D28" s="78"/>
      <c r="E28" s="50">
        <v>1.4E-2</v>
      </c>
      <c r="F28" s="46">
        <v>466258.15911111102</v>
      </c>
      <c r="G28" s="41">
        <v>1.31835325128008E-2</v>
      </c>
      <c r="H28" s="42">
        <v>439066.4</v>
      </c>
      <c r="I28" s="50">
        <v>1.4E-2</v>
      </c>
      <c r="J28" s="46">
        <v>338168.53777777799</v>
      </c>
      <c r="K28" s="41">
        <v>1.11129596641233E-2</v>
      </c>
      <c r="L28" s="42">
        <v>268432.38</v>
      </c>
      <c r="M28" s="50">
        <v>1.4E-2</v>
      </c>
      <c r="N28" s="46">
        <v>349574.77333333303</v>
      </c>
      <c r="O28" s="41">
        <v>1.44258973034972E-2</v>
      </c>
      <c r="P28" s="42">
        <v>360209.27</v>
      </c>
      <c r="Q28" s="50">
        <f t="shared" si="12"/>
        <v>1.3999999999999986E-2</v>
      </c>
      <c r="R28" s="46">
        <f t="shared" si="0"/>
        <v>1154001.4702222219</v>
      </c>
      <c r="S28" s="41">
        <f t="shared" si="12"/>
        <v>1.2953114086693078E-2</v>
      </c>
      <c r="T28" s="42">
        <f t="shared" si="3"/>
        <v>1067708.05</v>
      </c>
      <c r="U28" s="79"/>
      <c r="V28" s="50">
        <f t="shared" si="10"/>
        <v>1.4000000000000005E-2</v>
      </c>
      <c r="W28" s="46">
        <v>426288.66311111097</v>
      </c>
      <c r="X28" s="41">
        <f t="shared" si="11"/>
        <v>1.4103009862199884E-2</v>
      </c>
      <c r="Y28" s="42">
        <v>429425.23</v>
      </c>
      <c r="Z28" s="50">
        <v>1.4E-2</v>
      </c>
      <c r="AA28" s="46">
        <v>476682.73333333299</v>
      </c>
      <c r="AB28" s="41">
        <v>1.8919155466228299E-2</v>
      </c>
      <c r="AC28" s="42">
        <v>644173.91</v>
      </c>
      <c r="AD28" s="50">
        <v>1.4E-2</v>
      </c>
      <c r="AE28" s="46">
        <v>422287.45377777802</v>
      </c>
      <c r="AF28" s="41">
        <v>2.6480860465924801E-2</v>
      </c>
      <c r="AG28" s="42">
        <v>798752.51</v>
      </c>
      <c r="AH28" s="50">
        <f t="shared" si="13"/>
        <v>1.3999999999999988E-2</v>
      </c>
      <c r="AI28" s="46">
        <f t="shared" si="4"/>
        <v>1325258.850222222</v>
      </c>
      <c r="AJ28" s="41">
        <f t="shared" si="13"/>
        <v>1.977947409715811E-2</v>
      </c>
      <c r="AK28" s="42">
        <f t="shared" si="5"/>
        <v>1872351.65</v>
      </c>
      <c r="AL28" s="52"/>
      <c r="AM28" s="45">
        <v>1.4E-2</v>
      </c>
      <c r="AN28" s="46">
        <v>480429.22666666697</v>
      </c>
      <c r="AO28" s="41">
        <v>2.7730551849301899E-2</v>
      </c>
      <c r="AP28" s="47">
        <v>951611.97</v>
      </c>
      <c r="AQ28" s="45">
        <v>1.4E-2</v>
      </c>
      <c r="AR28" s="46">
        <v>451720.57155555597</v>
      </c>
      <c r="AS28" s="41">
        <v>2.0959127956906898E-2</v>
      </c>
      <c r="AT28" s="47">
        <v>676262.09</v>
      </c>
      <c r="AU28" s="45">
        <v>1.4E-2</v>
      </c>
      <c r="AV28" s="46">
        <v>453932.93866666697</v>
      </c>
      <c r="AW28" s="41">
        <v>2.31604220457775E-2</v>
      </c>
      <c r="AX28" s="47">
        <v>750948.46</v>
      </c>
      <c r="AY28" s="50">
        <f t="shared" si="14"/>
        <v>1.4000000000000021E-2</v>
      </c>
      <c r="AZ28" s="40">
        <f t="shared" si="6"/>
        <v>1386082.7368888899</v>
      </c>
      <c r="BA28" s="41">
        <f t="shared" si="15"/>
        <v>2.4027076013334474E-2</v>
      </c>
      <c r="BB28" s="42">
        <f t="shared" si="7"/>
        <v>2378822.5199999996</v>
      </c>
      <c r="BC28" s="52"/>
      <c r="BD28" s="45"/>
      <c r="BE28" s="46"/>
      <c r="BF28" s="41"/>
      <c r="BG28" s="47"/>
      <c r="BH28" s="45"/>
      <c r="BI28" s="46"/>
      <c r="BJ28" s="41"/>
      <c r="BK28" s="47"/>
      <c r="BL28" s="45"/>
      <c r="BM28" s="46"/>
      <c r="BN28" s="41"/>
      <c r="BO28" s="47"/>
      <c r="BP28" s="50" t="e">
        <f t="shared" si="16"/>
        <v>#DIV/0!</v>
      </c>
      <c r="BQ28" s="40">
        <f t="shared" si="8"/>
        <v>0</v>
      </c>
      <c r="BR28" s="41" t="e">
        <f t="shared" si="17"/>
        <v>#DIV/0!</v>
      </c>
      <c r="BS28" s="42">
        <f t="shared" si="9"/>
        <v>0</v>
      </c>
      <c r="BT28" s="52"/>
      <c r="BU28" s="50">
        <f t="shared" si="18"/>
        <v>1.4E-2</v>
      </c>
      <c r="BV28" s="40">
        <f t="shared" si="1"/>
        <v>3865343.0573333343</v>
      </c>
      <c r="BW28" s="41">
        <f t="shared" si="19"/>
        <v>1.9264616355002727E-2</v>
      </c>
      <c r="BX28" s="42">
        <f t="shared" si="2"/>
        <v>5318882.22</v>
      </c>
      <c r="BY28" s="52"/>
      <c r="BZ28" s="52"/>
    </row>
    <row r="29" spans="1:80" s="21" customFormat="1" ht="18.75">
      <c r="A29" s="78" t="s">
        <v>49</v>
      </c>
      <c r="B29" s="78"/>
      <c r="C29" s="78" t="s">
        <v>49</v>
      </c>
      <c r="D29" s="78"/>
      <c r="E29" s="50">
        <v>3.2000000000000001E-2</v>
      </c>
      <c r="F29" s="46">
        <v>1065732.9351111101</v>
      </c>
      <c r="G29" s="41">
        <v>2.8919480542080399E-2</v>
      </c>
      <c r="H29" s="42">
        <v>963138.84</v>
      </c>
      <c r="I29" s="50">
        <v>3.2000000000000001E-2</v>
      </c>
      <c r="J29" s="46">
        <v>772956.65777777799</v>
      </c>
      <c r="K29" s="41">
        <v>2.88332097482332E-2</v>
      </c>
      <c r="L29" s="42">
        <v>696463.17</v>
      </c>
      <c r="M29" s="50">
        <v>3.2000000000000001E-2</v>
      </c>
      <c r="N29" s="46">
        <v>799028.05333333299</v>
      </c>
      <c r="O29" s="41">
        <v>3.1943812802968097E-2</v>
      </c>
      <c r="P29" s="42">
        <v>797625.08</v>
      </c>
      <c r="Q29" s="50">
        <f t="shared" si="12"/>
        <v>3.1999999999999966E-2</v>
      </c>
      <c r="R29" s="46">
        <f t="shared" si="0"/>
        <v>2637717.6462222212</v>
      </c>
      <c r="S29" s="41">
        <f t="shared" si="12"/>
        <v>2.981034266219388E-2</v>
      </c>
      <c r="T29" s="42">
        <f t="shared" si="3"/>
        <v>2457227.09</v>
      </c>
      <c r="U29" s="79"/>
      <c r="V29" s="50">
        <f t="shared" si="10"/>
        <v>3.2000000000000021E-2</v>
      </c>
      <c r="W29" s="46">
        <v>974374.08711111103</v>
      </c>
      <c r="X29" s="41">
        <f t="shared" si="11"/>
        <v>3.0006058727079031E-2</v>
      </c>
      <c r="Y29" s="42">
        <v>913660.19</v>
      </c>
      <c r="Z29" s="50">
        <v>3.2000000000000001E-2</v>
      </c>
      <c r="AA29" s="46">
        <v>1089560.5333333299</v>
      </c>
      <c r="AB29" s="41">
        <v>3.1094184713494299E-2</v>
      </c>
      <c r="AC29" s="42">
        <v>1058718.6399999999</v>
      </c>
      <c r="AD29" s="50">
        <v>3.2000000000000001E-2</v>
      </c>
      <c r="AE29" s="46">
        <v>965228.46577777795</v>
      </c>
      <c r="AF29" s="41">
        <v>3.1936011641721399E-2</v>
      </c>
      <c r="AG29" s="42">
        <v>963298.36</v>
      </c>
      <c r="AH29" s="50">
        <f t="shared" si="13"/>
        <v>3.1999999999999945E-2</v>
      </c>
      <c r="AI29" s="46">
        <f t="shared" si="4"/>
        <v>3029163.0862222193</v>
      </c>
      <c r="AJ29" s="41">
        <f t="shared" si="13"/>
        <v>3.1012417425552996E-2</v>
      </c>
      <c r="AK29" s="42">
        <f t="shared" si="5"/>
        <v>2935677.19</v>
      </c>
      <c r="AL29" s="52"/>
      <c r="AM29" s="45">
        <v>3.2000000000000001E-2</v>
      </c>
      <c r="AN29" s="46">
        <v>1098123.94666667</v>
      </c>
      <c r="AO29" s="41">
        <v>2.61888210409181E-2</v>
      </c>
      <c r="AP29" s="47">
        <v>898705.36</v>
      </c>
      <c r="AQ29" s="45">
        <v>3.2000000000000001E-2</v>
      </c>
      <c r="AR29" s="46">
        <v>1032504.1635555601</v>
      </c>
      <c r="AS29" s="41">
        <v>4.26446845970814E-2</v>
      </c>
      <c r="AT29" s="47">
        <v>1375962.95</v>
      </c>
      <c r="AU29" s="45">
        <v>3.2000000000000001E-2</v>
      </c>
      <c r="AV29" s="46">
        <v>1037561.00266667</v>
      </c>
      <c r="AW29" s="41">
        <v>3.8720989606147602E-2</v>
      </c>
      <c r="AX29" s="47">
        <v>1255480.8999999999</v>
      </c>
      <c r="AY29" s="50">
        <f t="shared" si="14"/>
        <v>3.2000000000000139E-2</v>
      </c>
      <c r="AZ29" s="40">
        <f t="shared" si="6"/>
        <v>3168189.1128889001</v>
      </c>
      <c r="BA29" s="41">
        <f t="shared" si="15"/>
        <v>3.5655944356488875E-2</v>
      </c>
      <c r="BB29" s="42">
        <f t="shared" si="7"/>
        <v>3530149.2099999995</v>
      </c>
      <c r="BC29" s="52"/>
      <c r="BD29" s="45"/>
      <c r="BE29" s="46"/>
      <c r="BF29" s="41"/>
      <c r="BG29" s="47"/>
      <c r="BH29" s="45"/>
      <c r="BI29" s="46"/>
      <c r="BJ29" s="41"/>
      <c r="BK29" s="47"/>
      <c r="BL29" s="45"/>
      <c r="BM29" s="46"/>
      <c r="BN29" s="41"/>
      <c r="BO29" s="47"/>
      <c r="BP29" s="50" t="e">
        <f t="shared" si="16"/>
        <v>#DIV/0!</v>
      </c>
      <c r="BQ29" s="40">
        <f t="shared" si="8"/>
        <v>0</v>
      </c>
      <c r="BR29" s="41" t="e">
        <f t="shared" si="17"/>
        <v>#DIV/0!</v>
      </c>
      <c r="BS29" s="42">
        <f t="shared" si="9"/>
        <v>0</v>
      </c>
      <c r="BT29" s="52"/>
      <c r="BU29" s="50">
        <f t="shared" si="18"/>
        <v>3.2000000000000021E-2</v>
      </c>
      <c r="BV29" s="40">
        <f t="shared" si="1"/>
        <v>8835069.8453333415</v>
      </c>
      <c r="BW29" s="41">
        <f t="shared" si="19"/>
        <v>3.2318670557066428E-2</v>
      </c>
      <c r="BX29" s="42">
        <f t="shared" si="2"/>
        <v>8923053.4899999984</v>
      </c>
      <c r="BY29" s="52"/>
      <c r="BZ29" s="52"/>
    </row>
    <row r="30" spans="1:80" s="21" customFormat="1" ht="18.75">
      <c r="A30" s="78" t="s">
        <v>50</v>
      </c>
      <c r="B30" s="78"/>
      <c r="C30" s="78" t="s">
        <v>50</v>
      </c>
      <c r="D30" s="78"/>
      <c r="E30" s="50">
        <v>4.4999999999999997E-3</v>
      </c>
      <c r="F30" s="46">
        <v>149868.69399999999</v>
      </c>
      <c r="G30" s="41">
        <v>5.2892533713545303E-3</v>
      </c>
      <c r="H30" s="42">
        <v>176154.11</v>
      </c>
      <c r="I30" s="50">
        <v>4.4999999999999997E-3</v>
      </c>
      <c r="J30" s="46">
        <v>108697.03</v>
      </c>
      <c r="K30" s="41">
        <v>4.5469900603540003E-3</v>
      </c>
      <c r="L30" s="42">
        <v>109832.07</v>
      </c>
      <c r="M30" s="50">
        <v>4.4999999999999997E-3</v>
      </c>
      <c r="N30" s="46">
        <v>112363.32</v>
      </c>
      <c r="O30" s="41">
        <v>6.91214900022534E-3</v>
      </c>
      <c r="P30" s="42">
        <v>172593.78</v>
      </c>
      <c r="Q30" s="50">
        <f t="shared" si="12"/>
        <v>4.4999999999999962E-3</v>
      </c>
      <c r="R30" s="46">
        <f t="shared" si="0"/>
        <v>370929.04399999999</v>
      </c>
      <c r="S30" s="41">
        <f t="shared" si="12"/>
        <v>5.5633546452620143E-3</v>
      </c>
      <c r="T30" s="42">
        <f t="shared" si="3"/>
        <v>458579.95999999996</v>
      </c>
      <c r="U30" s="79"/>
      <c r="V30" s="50">
        <f t="shared" si="10"/>
        <v>4.5000000000000031E-3</v>
      </c>
      <c r="W30" s="46">
        <v>137021.356</v>
      </c>
      <c r="X30" s="41">
        <f t="shared" si="11"/>
        <v>5.7750094080225014E-3</v>
      </c>
      <c r="Y30" s="42">
        <v>175844.36</v>
      </c>
      <c r="Z30" s="50">
        <v>4.4999999999999997E-3</v>
      </c>
      <c r="AA30" s="46">
        <v>153219.45000000001</v>
      </c>
      <c r="AB30" s="41">
        <v>6.1258961900724704E-3</v>
      </c>
      <c r="AC30" s="42">
        <v>208579.21</v>
      </c>
      <c r="AD30" s="50">
        <v>4.4999999999999997E-3</v>
      </c>
      <c r="AE30" s="46">
        <v>135735.253</v>
      </c>
      <c r="AF30" s="41">
        <v>7.6104968102870098E-3</v>
      </c>
      <c r="AG30" s="42">
        <v>229558.38</v>
      </c>
      <c r="AH30" s="50">
        <f t="shared" si="13"/>
        <v>4.4999999999999971E-3</v>
      </c>
      <c r="AI30" s="46">
        <f t="shared" si="4"/>
        <v>425976.05900000001</v>
      </c>
      <c r="AJ30" s="41">
        <f t="shared" si="13"/>
        <v>6.4860893391194031E-3</v>
      </c>
      <c r="AK30" s="42">
        <f t="shared" si="5"/>
        <v>613981.94999999995</v>
      </c>
      <c r="AL30" s="52"/>
      <c r="AM30" s="45">
        <v>4.4999999999999997E-3</v>
      </c>
      <c r="AN30" s="46">
        <v>154423.67999999999</v>
      </c>
      <c r="AO30" s="41">
        <v>5.3700112249623899E-3</v>
      </c>
      <c r="AP30" s="47">
        <v>184279.31</v>
      </c>
      <c r="AQ30" s="45">
        <v>4.4999999999999997E-3</v>
      </c>
      <c r="AR30" s="46">
        <v>145195.89799999999</v>
      </c>
      <c r="AS30" s="41">
        <v>4.7232655636042804E-3</v>
      </c>
      <c r="AT30" s="47">
        <v>152399.73000000001</v>
      </c>
      <c r="AU30" s="45">
        <v>4.4999999999999997E-3</v>
      </c>
      <c r="AV30" s="46">
        <v>145907.016</v>
      </c>
      <c r="AW30" s="41">
        <v>5.9398812254511501E-3</v>
      </c>
      <c r="AX30" s="47">
        <v>192593.41</v>
      </c>
      <c r="AY30" s="50">
        <f t="shared" si="14"/>
        <v>4.5000000000000031E-3</v>
      </c>
      <c r="AZ30" s="40">
        <f t="shared" si="6"/>
        <v>445526.59399999998</v>
      </c>
      <c r="BA30" s="41">
        <f t="shared" si="15"/>
        <v>5.3458672435612265E-3</v>
      </c>
      <c r="BB30" s="42">
        <f t="shared" si="7"/>
        <v>529272.44999999995</v>
      </c>
      <c r="BC30" s="52"/>
      <c r="BD30" s="45"/>
      <c r="BE30" s="46"/>
      <c r="BF30" s="41"/>
      <c r="BG30" s="47"/>
      <c r="BH30" s="45"/>
      <c r="BI30" s="46"/>
      <c r="BJ30" s="41"/>
      <c r="BK30" s="47"/>
      <c r="BL30" s="45"/>
      <c r="BM30" s="46"/>
      <c r="BN30" s="41"/>
      <c r="BO30" s="47"/>
      <c r="BP30" s="50" t="e">
        <f t="shared" si="16"/>
        <v>#DIV/0!</v>
      </c>
      <c r="BQ30" s="40">
        <f t="shared" si="8"/>
        <v>0</v>
      </c>
      <c r="BR30" s="41" t="e">
        <f t="shared" si="17"/>
        <v>#DIV/0!</v>
      </c>
      <c r="BS30" s="42">
        <f t="shared" si="9"/>
        <v>0</v>
      </c>
      <c r="BT30" s="52"/>
      <c r="BU30" s="50">
        <f t="shared" si="18"/>
        <v>4.4999999999999988E-3</v>
      </c>
      <c r="BV30" s="40">
        <f t="shared" si="1"/>
        <v>1242431.6969999999</v>
      </c>
      <c r="BW30" s="41">
        <f t="shared" si="19"/>
        <v>5.8017311031304097E-3</v>
      </c>
      <c r="BX30" s="42">
        <f t="shared" si="2"/>
        <v>1601834.3599999999</v>
      </c>
      <c r="BY30" s="52"/>
      <c r="BZ30" s="52"/>
    </row>
    <row r="31" spans="1:80" s="21" customFormat="1" ht="18.75">
      <c r="A31" s="78" t="s">
        <v>51</v>
      </c>
      <c r="B31" s="78"/>
      <c r="C31" s="78" t="s">
        <v>51</v>
      </c>
      <c r="D31" s="78"/>
      <c r="E31" s="50">
        <v>4.4999999999999998E-2</v>
      </c>
      <c r="F31" s="46">
        <v>1498686.94</v>
      </c>
      <c r="G31" s="41">
        <v>4.8853015426957698E-2</v>
      </c>
      <c r="H31" s="42">
        <v>1627008.36</v>
      </c>
      <c r="I31" s="50">
        <v>4.4999999999999998E-2</v>
      </c>
      <c r="J31" s="46">
        <v>1086970.3</v>
      </c>
      <c r="K31" s="41">
        <v>5.8122734862212901E-2</v>
      </c>
      <c r="L31" s="42">
        <v>1403948.59</v>
      </c>
      <c r="M31" s="50">
        <v>4.4999999999999998E-2</v>
      </c>
      <c r="N31" s="46">
        <v>1123633.2</v>
      </c>
      <c r="O31" s="41">
        <v>5.9044610865894603E-2</v>
      </c>
      <c r="P31" s="42">
        <v>1474321.89</v>
      </c>
      <c r="Q31" s="50">
        <f t="shared" si="12"/>
        <v>4.4999999999999964E-2</v>
      </c>
      <c r="R31" s="46">
        <f t="shared" si="0"/>
        <v>3709290.44</v>
      </c>
      <c r="S31" s="41">
        <f t="shared" si="12"/>
        <v>5.4656692723150532E-2</v>
      </c>
      <c r="T31" s="42">
        <f t="shared" si="3"/>
        <v>4505278.84</v>
      </c>
      <c r="U31" s="79"/>
      <c r="V31" s="50">
        <f t="shared" si="10"/>
        <v>4.5000000000000033E-2</v>
      </c>
      <c r="W31" s="46">
        <v>1370213.56</v>
      </c>
      <c r="X31" s="41">
        <f t="shared" si="11"/>
        <v>5.1271428192551274E-2</v>
      </c>
      <c r="Y31" s="42">
        <v>1561173.47</v>
      </c>
      <c r="Z31" s="50">
        <v>4.4999999999999998E-2</v>
      </c>
      <c r="AA31" s="46">
        <v>1532194.5</v>
      </c>
      <c r="AB31" s="41">
        <v>6.75418012204064E-2</v>
      </c>
      <c r="AC31" s="42">
        <v>2299715.0299999998</v>
      </c>
      <c r="AD31" s="50">
        <v>4.4999999999999998E-2</v>
      </c>
      <c r="AE31" s="46">
        <v>1357352.53</v>
      </c>
      <c r="AF31" s="41">
        <v>6.8751701998890496E-2</v>
      </c>
      <c r="AG31" s="42">
        <v>2073784.37</v>
      </c>
      <c r="AH31" s="50">
        <f t="shared" si="13"/>
        <v>4.4999999999999971E-2</v>
      </c>
      <c r="AI31" s="46">
        <f t="shared" si="4"/>
        <v>4259760.59</v>
      </c>
      <c r="AJ31" s="41">
        <f t="shared" si="13"/>
        <v>6.2693729731416625E-2</v>
      </c>
      <c r="AK31" s="42">
        <f t="shared" si="5"/>
        <v>5934672.8700000001</v>
      </c>
      <c r="AL31" s="52"/>
      <c r="AM31" s="45">
        <v>4.4999999999999998E-2</v>
      </c>
      <c r="AN31" s="46">
        <v>1544236.8</v>
      </c>
      <c r="AO31" s="41">
        <v>5.5286629259191401E-2</v>
      </c>
      <c r="AP31" s="47">
        <v>1897236.61</v>
      </c>
      <c r="AQ31" s="45">
        <v>4.4999999999999998E-2</v>
      </c>
      <c r="AR31" s="46">
        <v>1451958.98</v>
      </c>
      <c r="AS31" s="41">
        <v>6.73275989518657E-2</v>
      </c>
      <c r="AT31" s="47">
        <v>2172375.8199999998</v>
      </c>
      <c r="AU31" s="45">
        <v>4.4999999999999998E-2</v>
      </c>
      <c r="AV31" s="46">
        <v>1459070.16</v>
      </c>
      <c r="AW31" s="41">
        <v>5.1465846097489998E-2</v>
      </c>
      <c r="AX31" s="47">
        <v>1668717.34</v>
      </c>
      <c r="AY31" s="50">
        <f t="shared" si="14"/>
        <v>4.5000000000000026E-2</v>
      </c>
      <c r="AZ31" s="40">
        <f t="shared" si="6"/>
        <v>4455265.9399999995</v>
      </c>
      <c r="BA31" s="41">
        <f t="shared" si="15"/>
        <v>5.7959467095245992E-2</v>
      </c>
      <c r="BB31" s="42">
        <f t="shared" si="7"/>
        <v>5738329.7700000005</v>
      </c>
      <c r="BC31" s="52"/>
      <c r="BD31" s="45"/>
      <c r="BE31" s="46"/>
      <c r="BF31" s="41"/>
      <c r="BG31" s="47"/>
      <c r="BH31" s="45"/>
      <c r="BI31" s="46"/>
      <c r="BJ31" s="41"/>
      <c r="BK31" s="47"/>
      <c r="BL31" s="45"/>
      <c r="BM31" s="46"/>
      <c r="BN31" s="41"/>
      <c r="BO31" s="47"/>
      <c r="BP31" s="50" t="e">
        <f t="shared" si="16"/>
        <v>#DIV/0!</v>
      </c>
      <c r="BQ31" s="40">
        <f t="shared" si="8"/>
        <v>0</v>
      </c>
      <c r="BR31" s="41" t="e">
        <f t="shared" si="17"/>
        <v>#DIV/0!</v>
      </c>
      <c r="BS31" s="42">
        <f t="shared" si="9"/>
        <v>0</v>
      </c>
      <c r="BT31" s="52"/>
      <c r="BU31" s="50">
        <f t="shared" si="18"/>
        <v>4.4999999999999984E-2</v>
      </c>
      <c r="BV31" s="40">
        <f t="shared" si="1"/>
        <v>12424316.969999999</v>
      </c>
      <c r="BW31" s="41">
        <f t="shared" si="19"/>
        <v>5.8596594755099832E-2</v>
      </c>
      <c r="BX31" s="42">
        <f t="shared" si="2"/>
        <v>16178281.48</v>
      </c>
      <c r="BY31" s="52"/>
      <c r="BZ31" s="52"/>
    </row>
    <row r="32" spans="1:80" s="21" customFormat="1" ht="18.75">
      <c r="A32" s="78" t="s">
        <v>52</v>
      </c>
      <c r="B32" s="78"/>
      <c r="C32" s="78" t="s">
        <v>52</v>
      </c>
      <c r="D32" s="78"/>
      <c r="E32" s="50">
        <v>2.8000000000000001E-2</v>
      </c>
      <c r="F32" s="46">
        <v>932516.31822222203</v>
      </c>
      <c r="G32" s="41">
        <v>4.3927332315313303E-2</v>
      </c>
      <c r="H32" s="42">
        <v>1462962.65</v>
      </c>
      <c r="I32" s="50">
        <v>2.8000000000000001E-2</v>
      </c>
      <c r="J32" s="46">
        <v>676337.07555555599</v>
      </c>
      <c r="K32" s="41">
        <v>4.5411992259586101E-2</v>
      </c>
      <c r="L32" s="42">
        <v>1096921.93</v>
      </c>
      <c r="M32" s="50">
        <v>2.8000000000000001E-2</v>
      </c>
      <c r="N32" s="46">
        <v>699149.54666666698</v>
      </c>
      <c r="O32" s="41">
        <v>4.8730967276509697E-2</v>
      </c>
      <c r="P32" s="42">
        <v>1216794.06</v>
      </c>
      <c r="Q32" s="50">
        <f t="shared" si="12"/>
        <v>2.7999999999999983E-2</v>
      </c>
      <c r="R32" s="46">
        <f t="shared" si="0"/>
        <v>2308002.9404444448</v>
      </c>
      <c r="S32" s="41">
        <f t="shared" si="12"/>
        <v>4.5817533447178614E-2</v>
      </c>
      <c r="T32" s="42">
        <f t="shared" si="3"/>
        <v>3776678.64</v>
      </c>
      <c r="U32" s="79"/>
      <c r="V32" s="50">
        <f t="shared" si="10"/>
        <v>2.8000000000000011E-2</v>
      </c>
      <c r="W32" s="46">
        <v>852577.32622222195</v>
      </c>
      <c r="X32" s="41">
        <f t="shared" si="11"/>
        <v>5.2093677316987032E-2</v>
      </c>
      <c r="Y32" s="42">
        <v>1586210.29</v>
      </c>
      <c r="Z32" s="50">
        <v>2.8000000000000001E-2</v>
      </c>
      <c r="AA32" s="46">
        <v>953365.46666666702</v>
      </c>
      <c r="AB32" s="41">
        <v>3.6832275079958801E-2</v>
      </c>
      <c r="AC32" s="42">
        <v>1254093.54</v>
      </c>
      <c r="AD32" s="50">
        <v>2.8000000000000001E-2</v>
      </c>
      <c r="AE32" s="46">
        <v>844574.90755555499</v>
      </c>
      <c r="AF32" s="41">
        <v>2.8636437838296901E-2</v>
      </c>
      <c r="AG32" s="42">
        <v>863772.03</v>
      </c>
      <c r="AH32" s="50">
        <f t="shared" si="13"/>
        <v>2.7999999999999976E-2</v>
      </c>
      <c r="AI32" s="46">
        <f t="shared" si="4"/>
        <v>2650517.7004444441</v>
      </c>
      <c r="AJ32" s="41">
        <f t="shared" si="13"/>
        <v>3.9129760975604479E-2</v>
      </c>
      <c r="AK32" s="42">
        <f t="shared" si="5"/>
        <v>3704075.8600000003</v>
      </c>
      <c r="AL32" s="52"/>
      <c r="AM32" s="45">
        <v>2.8000000000000001E-2</v>
      </c>
      <c r="AN32" s="46">
        <v>960858.45333333302</v>
      </c>
      <c r="AO32" s="41">
        <v>2.3507326726056502E-2</v>
      </c>
      <c r="AP32" s="47">
        <v>806686.2</v>
      </c>
      <c r="AQ32" s="45">
        <v>2.8000000000000001E-2</v>
      </c>
      <c r="AR32" s="46">
        <v>903441.14311111101</v>
      </c>
      <c r="AS32" s="41">
        <v>1.9270524364262701E-2</v>
      </c>
      <c r="AT32" s="47">
        <v>621778.02</v>
      </c>
      <c r="AU32" s="45">
        <v>2.8000000000000001E-2</v>
      </c>
      <c r="AV32" s="46">
        <v>907865.87733333302</v>
      </c>
      <c r="AW32" s="41">
        <v>1.36211666819367E-2</v>
      </c>
      <c r="AX32" s="47">
        <v>441649.73</v>
      </c>
      <c r="AY32" s="50">
        <f t="shared" si="14"/>
        <v>2.8000000000000014E-2</v>
      </c>
      <c r="AZ32" s="40">
        <f t="shared" si="6"/>
        <v>2772165.473777777</v>
      </c>
      <c r="BA32" s="41">
        <f t="shared" si="15"/>
        <v>1.8888912330562262E-2</v>
      </c>
      <c r="BB32" s="42">
        <f t="shared" si="7"/>
        <v>1870113.95</v>
      </c>
      <c r="BC32" s="52"/>
      <c r="BD32" s="45"/>
      <c r="BE32" s="46"/>
      <c r="BF32" s="41"/>
      <c r="BG32" s="47"/>
      <c r="BH32" s="45"/>
      <c r="BI32" s="46"/>
      <c r="BJ32" s="41"/>
      <c r="BK32" s="47"/>
      <c r="BL32" s="45"/>
      <c r="BM32" s="46"/>
      <c r="BN32" s="41"/>
      <c r="BO32" s="47"/>
      <c r="BP32" s="50" t="e">
        <f t="shared" si="16"/>
        <v>#DIV/0!</v>
      </c>
      <c r="BQ32" s="40">
        <f t="shared" si="8"/>
        <v>0</v>
      </c>
      <c r="BR32" s="41" t="e">
        <f t="shared" si="17"/>
        <v>#DIV/0!</v>
      </c>
      <c r="BS32" s="42">
        <f t="shared" si="9"/>
        <v>0</v>
      </c>
      <c r="BT32" s="52"/>
      <c r="BU32" s="50">
        <f t="shared" si="18"/>
        <v>2.7999999999999987E-2</v>
      </c>
      <c r="BV32" s="40">
        <f t="shared" si="1"/>
        <v>7730686.114666665</v>
      </c>
      <c r="BW32" s="41">
        <f t="shared" si="19"/>
        <v>3.3868186176032489E-2</v>
      </c>
      <c r="BX32" s="42">
        <f t="shared" si="2"/>
        <v>9350868.4499999993</v>
      </c>
      <c r="BY32" s="52"/>
      <c r="BZ32" s="52"/>
    </row>
    <row r="33" spans="1:79" s="21" customFormat="1" ht="18.75">
      <c r="A33" s="80" t="s">
        <v>53</v>
      </c>
      <c r="B33" s="78"/>
      <c r="C33" s="80" t="s">
        <v>53</v>
      </c>
      <c r="D33" s="78"/>
      <c r="E33" s="50"/>
      <c r="F33" s="46"/>
      <c r="G33" s="41"/>
      <c r="H33" s="42"/>
      <c r="I33" s="50">
        <v>0</v>
      </c>
      <c r="J33" s="46"/>
      <c r="K33" s="41">
        <v>0</v>
      </c>
      <c r="L33" s="42"/>
      <c r="M33" s="50">
        <v>0</v>
      </c>
      <c r="N33" s="46"/>
      <c r="O33" s="41">
        <v>0</v>
      </c>
      <c r="P33" s="42"/>
      <c r="Q33" s="50"/>
      <c r="R33" s="46"/>
      <c r="S33" s="41"/>
      <c r="T33" s="42"/>
      <c r="U33" s="79"/>
      <c r="V33" s="50">
        <f t="shared" si="10"/>
        <v>0</v>
      </c>
      <c r="W33" s="46"/>
      <c r="X33" s="41">
        <f t="shared" si="11"/>
        <v>0</v>
      </c>
      <c r="Y33" s="42"/>
      <c r="Z33" s="50">
        <v>0</v>
      </c>
      <c r="AA33" s="46"/>
      <c r="AB33" s="41">
        <v>0</v>
      </c>
      <c r="AC33" s="42"/>
      <c r="AD33" s="50">
        <v>0</v>
      </c>
      <c r="AE33" s="46"/>
      <c r="AF33" s="41">
        <v>0</v>
      </c>
      <c r="AG33" s="42"/>
      <c r="AH33" s="50"/>
      <c r="AI33" s="46"/>
      <c r="AJ33" s="41"/>
      <c r="AK33" s="42"/>
      <c r="AL33" s="52"/>
      <c r="AM33" s="45">
        <v>0</v>
      </c>
      <c r="AN33" s="46"/>
      <c r="AO33" s="41">
        <v>0</v>
      </c>
      <c r="AP33" s="47"/>
      <c r="AQ33" s="45">
        <v>0</v>
      </c>
      <c r="AR33" s="46"/>
      <c r="AS33" s="41">
        <v>0</v>
      </c>
      <c r="AT33" s="47"/>
      <c r="AU33" s="45">
        <v>0</v>
      </c>
      <c r="AV33" s="46"/>
      <c r="AW33" s="41">
        <v>0</v>
      </c>
      <c r="AX33" s="47"/>
      <c r="AY33" s="50">
        <f t="shared" si="14"/>
        <v>0</v>
      </c>
      <c r="AZ33" s="40">
        <f t="shared" si="6"/>
        <v>0</v>
      </c>
      <c r="BA33" s="41">
        <f t="shared" si="15"/>
        <v>0</v>
      </c>
      <c r="BB33" s="42">
        <f t="shared" si="7"/>
        <v>0</v>
      </c>
      <c r="BC33" s="52"/>
      <c r="BD33" s="45"/>
      <c r="BE33" s="46"/>
      <c r="BF33" s="41"/>
      <c r="BG33" s="47"/>
      <c r="BH33" s="45"/>
      <c r="BI33" s="46"/>
      <c r="BJ33" s="41"/>
      <c r="BK33" s="47"/>
      <c r="BL33" s="45"/>
      <c r="BM33" s="46"/>
      <c r="BN33" s="41"/>
      <c r="BO33" s="47"/>
      <c r="BP33" s="50" t="e">
        <f t="shared" si="16"/>
        <v>#DIV/0!</v>
      </c>
      <c r="BQ33" s="40">
        <f t="shared" si="8"/>
        <v>0</v>
      </c>
      <c r="BR33" s="41" t="e">
        <f t="shared" si="17"/>
        <v>#DIV/0!</v>
      </c>
      <c r="BS33" s="42">
        <f t="shared" si="9"/>
        <v>0</v>
      </c>
      <c r="BT33" s="52"/>
      <c r="BU33" s="50">
        <f t="shared" si="18"/>
        <v>0</v>
      </c>
      <c r="BV33" s="40">
        <f t="shared" si="1"/>
        <v>0</v>
      </c>
      <c r="BW33" s="41">
        <f t="shared" si="19"/>
        <v>0</v>
      </c>
      <c r="BX33" s="42">
        <f t="shared" si="2"/>
        <v>0</v>
      </c>
      <c r="BY33" s="52"/>
      <c r="BZ33" s="52"/>
    </row>
    <row r="34" spans="1:79" s="21" customFormat="1" ht="18.75">
      <c r="A34" s="78" t="s">
        <v>54</v>
      </c>
      <c r="B34" s="78"/>
      <c r="C34" s="78" t="s">
        <v>54</v>
      </c>
      <c r="D34" s="78"/>
      <c r="E34" s="50">
        <v>1.9E-2</v>
      </c>
      <c r="F34" s="46">
        <v>632778.930222222</v>
      </c>
      <c r="G34" s="41">
        <v>1.513729658577E-2</v>
      </c>
      <c r="H34" s="42">
        <v>504134.86</v>
      </c>
      <c r="I34" s="50">
        <v>1.9E-2</v>
      </c>
      <c r="J34" s="46">
        <v>458943.01555555599</v>
      </c>
      <c r="K34" s="41">
        <v>1.69312464655198E-2</v>
      </c>
      <c r="L34" s="42">
        <v>408972.49</v>
      </c>
      <c r="M34" s="50">
        <v>1.9E-2</v>
      </c>
      <c r="N34" s="46">
        <v>474422.90666666703</v>
      </c>
      <c r="O34" s="41">
        <v>1.8717090417050702E-2</v>
      </c>
      <c r="P34" s="42">
        <v>467358.76</v>
      </c>
      <c r="Q34" s="50">
        <f t="shared" si="12"/>
        <v>1.8999999999999993E-2</v>
      </c>
      <c r="R34" s="46">
        <f t="shared" si="0"/>
        <v>1566144.852444445</v>
      </c>
      <c r="S34" s="41">
        <f t="shared" si="12"/>
        <v>1.6747401141766604E-2</v>
      </c>
      <c r="T34" s="42">
        <f t="shared" si="3"/>
        <v>1380466.1099999999</v>
      </c>
      <c r="U34" s="79"/>
      <c r="V34" s="50">
        <f t="shared" si="10"/>
        <v>1.9000000000000006E-2</v>
      </c>
      <c r="W34" s="46">
        <v>578534.61422222201</v>
      </c>
      <c r="X34" s="41">
        <f t="shared" si="11"/>
        <v>2.0635360921402661E-2</v>
      </c>
      <c r="Y34" s="42">
        <v>628330.03</v>
      </c>
      <c r="Z34" s="50">
        <v>1.9E-2</v>
      </c>
      <c r="AA34" s="46">
        <v>646926.566666667</v>
      </c>
      <c r="AB34" s="41">
        <v>2.03533304681618E-2</v>
      </c>
      <c r="AC34" s="42">
        <v>693005.8</v>
      </c>
      <c r="AD34" s="50">
        <v>1.9E-2</v>
      </c>
      <c r="AE34" s="46">
        <v>573104.40155555599</v>
      </c>
      <c r="AF34" s="41">
        <v>2.34688584549218E-2</v>
      </c>
      <c r="AG34" s="42">
        <v>707900.32</v>
      </c>
      <c r="AH34" s="50">
        <f t="shared" si="13"/>
        <v>1.8999999999999993E-2</v>
      </c>
      <c r="AI34" s="46">
        <f t="shared" si="4"/>
        <v>1798565.582444445</v>
      </c>
      <c r="AJ34" s="41">
        <f t="shared" si="13"/>
        <v>2.1436797871778972E-2</v>
      </c>
      <c r="AK34" s="42">
        <f t="shared" si="5"/>
        <v>2029236.1500000001</v>
      </c>
      <c r="AL34" s="52"/>
      <c r="AM34" s="45">
        <v>1.9E-2</v>
      </c>
      <c r="AN34" s="46">
        <v>652011.09333333303</v>
      </c>
      <c r="AO34" s="41">
        <v>2.0858147888976601E-2</v>
      </c>
      <c r="AP34" s="47">
        <v>715775.99</v>
      </c>
      <c r="AQ34" s="45">
        <v>1.9E-2</v>
      </c>
      <c r="AR34" s="46">
        <v>613049.34711111104</v>
      </c>
      <c r="AS34" s="41">
        <v>1.7943399991919899E-2</v>
      </c>
      <c r="AT34" s="47">
        <v>578957.35</v>
      </c>
      <c r="AU34" s="45">
        <v>1.9E-2</v>
      </c>
      <c r="AV34" s="46">
        <v>616051.84533333301</v>
      </c>
      <c r="AW34" s="41">
        <v>1.9072570334794599E-2</v>
      </c>
      <c r="AX34" s="47">
        <v>618404.85</v>
      </c>
      <c r="AY34" s="50">
        <f t="shared" si="14"/>
        <v>1.900000000000001E-2</v>
      </c>
      <c r="AZ34" s="40">
        <f t="shared" si="6"/>
        <v>1881112.2857777772</v>
      </c>
      <c r="BA34" s="41">
        <f t="shared" si="15"/>
        <v>1.9323474672311047E-2</v>
      </c>
      <c r="BB34" s="42">
        <f t="shared" si="7"/>
        <v>1913138.19</v>
      </c>
      <c r="BC34" s="52"/>
      <c r="BD34" s="45"/>
      <c r="BE34" s="46"/>
      <c r="BF34" s="41"/>
      <c r="BG34" s="47"/>
      <c r="BH34" s="45"/>
      <c r="BI34" s="46"/>
      <c r="BJ34" s="41"/>
      <c r="BK34" s="47"/>
      <c r="BL34" s="45"/>
      <c r="BM34" s="46"/>
      <c r="BN34" s="41"/>
      <c r="BO34" s="47"/>
      <c r="BP34" s="50" t="e">
        <f t="shared" si="16"/>
        <v>#DIV/0!</v>
      </c>
      <c r="BQ34" s="40">
        <f t="shared" si="8"/>
        <v>0</v>
      </c>
      <c r="BR34" s="41" t="e">
        <f t="shared" si="17"/>
        <v>#DIV/0!</v>
      </c>
      <c r="BS34" s="42">
        <f t="shared" si="9"/>
        <v>0</v>
      </c>
      <c r="BT34" s="52"/>
      <c r="BU34" s="50">
        <f t="shared" si="18"/>
        <v>1.8999999999999996E-2</v>
      </c>
      <c r="BV34" s="40">
        <f t="shared" si="1"/>
        <v>5245822.7206666674</v>
      </c>
      <c r="BW34" s="41">
        <f t="shared" si="19"/>
        <v>1.9278952784959405E-2</v>
      </c>
      <c r="BX34" s="42">
        <f t="shared" si="2"/>
        <v>5322840.4499999993</v>
      </c>
      <c r="BY34" s="52"/>
      <c r="BZ34" s="52"/>
    </row>
    <row r="35" spans="1:79" s="21" customFormat="1" ht="18.75">
      <c r="A35" s="78" t="s">
        <v>55</v>
      </c>
      <c r="B35" s="78"/>
      <c r="C35" s="78" t="s">
        <v>55</v>
      </c>
      <c r="D35" s="78"/>
      <c r="E35" s="50">
        <v>2.2000000000000001E-3</v>
      </c>
      <c r="F35" s="46">
        <v>73269.139288888895</v>
      </c>
      <c r="G35" s="41">
        <v>2.1231213237902801E-3</v>
      </c>
      <c r="H35" s="42">
        <v>70708.759999999995</v>
      </c>
      <c r="I35" s="50">
        <v>2.2000000000000001E-3</v>
      </c>
      <c r="J35" s="46">
        <v>53140.7702222222</v>
      </c>
      <c r="K35" s="41">
        <v>1.30571336677736E-3</v>
      </c>
      <c r="L35" s="42">
        <v>31539.37</v>
      </c>
      <c r="M35" s="50">
        <v>2.2000000000000001E-3</v>
      </c>
      <c r="N35" s="46">
        <v>54933.178666666703</v>
      </c>
      <c r="O35" s="41">
        <v>1.0649438357642001E-3</v>
      </c>
      <c r="P35" s="42">
        <v>26591.25</v>
      </c>
      <c r="Q35" s="50">
        <f t="shared" si="12"/>
        <v>2.1999999999999984E-3</v>
      </c>
      <c r="R35" s="46">
        <f t="shared" si="0"/>
        <v>181343.0881777778</v>
      </c>
      <c r="S35" s="41">
        <f t="shared" si="12"/>
        <v>1.5630407469521301E-3</v>
      </c>
      <c r="T35" s="42">
        <f t="shared" si="3"/>
        <v>128839.37999999999</v>
      </c>
      <c r="U35" s="79"/>
      <c r="V35" s="50">
        <f t="shared" si="10"/>
        <v>2.2000000000000019E-3</v>
      </c>
      <c r="W35" s="46">
        <v>66988.218488888902</v>
      </c>
      <c r="X35" s="41">
        <f t="shared" si="11"/>
        <v>6.9542079265366534E-4</v>
      </c>
      <c r="Y35" s="42">
        <v>21175</v>
      </c>
      <c r="Z35" s="50">
        <v>2.2000000000000001E-3</v>
      </c>
      <c r="AA35" s="46">
        <v>74907.286666666696</v>
      </c>
      <c r="AB35" s="41">
        <v>1.27987367139094E-3</v>
      </c>
      <c r="AC35" s="42">
        <v>43578.12</v>
      </c>
      <c r="AD35" s="50">
        <v>2.2000000000000001E-3</v>
      </c>
      <c r="AE35" s="46">
        <v>66359.457022222196</v>
      </c>
      <c r="AF35" s="41">
        <v>4.6123795120490898E-4</v>
      </c>
      <c r="AG35" s="42">
        <v>13912.5</v>
      </c>
      <c r="AH35" s="50">
        <f t="shared" si="13"/>
        <v>2.1999999999999988E-3</v>
      </c>
      <c r="AI35" s="46">
        <f t="shared" si="4"/>
        <v>208254.96217777781</v>
      </c>
      <c r="AJ35" s="41">
        <f t="shared" si="13"/>
        <v>8.3102156217657237E-4</v>
      </c>
      <c r="AK35" s="42">
        <f t="shared" si="5"/>
        <v>78665.62</v>
      </c>
      <c r="AL35" s="52"/>
      <c r="AM35" s="45">
        <v>2.2000000000000001E-3</v>
      </c>
      <c r="AN35" s="46">
        <v>75496.021333333294</v>
      </c>
      <c r="AO35" s="41">
        <v>1.37370664265999E-3</v>
      </c>
      <c r="AP35" s="47">
        <v>47140.63</v>
      </c>
      <c r="AQ35" s="45">
        <v>2.2000000000000001E-3</v>
      </c>
      <c r="AR35" s="46">
        <v>70984.661244444404</v>
      </c>
      <c r="AS35" s="41">
        <v>1.02146625381937E-3</v>
      </c>
      <c r="AT35" s="47">
        <v>32958.379999999997</v>
      </c>
      <c r="AU35" s="45">
        <v>2.2000000000000001E-3</v>
      </c>
      <c r="AV35" s="46">
        <v>71332.318933333299</v>
      </c>
      <c r="AW35" s="41">
        <v>4.7450881320196503E-4</v>
      </c>
      <c r="AX35" s="47">
        <v>15385.37</v>
      </c>
      <c r="AY35" s="50">
        <f t="shared" si="14"/>
        <v>2.2000000000000006E-3</v>
      </c>
      <c r="AZ35" s="40">
        <f t="shared" si="6"/>
        <v>217813.00151111098</v>
      </c>
      <c r="BA35" s="41">
        <f t="shared" si="15"/>
        <v>9.644311154184443E-4</v>
      </c>
      <c r="BB35" s="42">
        <f t="shared" si="7"/>
        <v>95484.38</v>
      </c>
      <c r="BC35" s="52"/>
      <c r="BD35" s="45"/>
      <c r="BE35" s="46"/>
      <c r="BF35" s="41"/>
      <c r="BG35" s="47"/>
      <c r="BH35" s="45"/>
      <c r="BI35" s="46"/>
      <c r="BJ35" s="41"/>
      <c r="BK35" s="47"/>
      <c r="BL35" s="45"/>
      <c r="BM35" s="46"/>
      <c r="BN35" s="41"/>
      <c r="BO35" s="47"/>
      <c r="BP35" s="50" t="e">
        <f t="shared" si="16"/>
        <v>#DIV/0!</v>
      </c>
      <c r="BQ35" s="40">
        <f t="shared" si="8"/>
        <v>0</v>
      </c>
      <c r="BR35" s="41" t="e">
        <f t="shared" si="17"/>
        <v>#DIV/0!</v>
      </c>
      <c r="BS35" s="42">
        <f t="shared" si="9"/>
        <v>0</v>
      </c>
      <c r="BT35" s="52"/>
      <c r="BU35" s="50">
        <f t="shared" si="18"/>
        <v>2.1999999999999993E-3</v>
      </c>
      <c r="BV35" s="40">
        <f t="shared" si="1"/>
        <v>607411.05186666665</v>
      </c>
      <c r="BW35" s="41">
        <f t="shared" si="19"/>
        <v>1.0974061699264581E-3</v>
      </c>
      <c r="BX35" s="42">
        <f t="shared" si="2"/>
        <v>302989.38</v>
      </c>
      <c r="BY35" s="52"/>
      <c r="BZ35" s="52"/>
    </row>
    <row r="36" spans="1:79" s="21" customFormat="1" ht="18.75">
      <c r="A36" s="78" t="s">
        <v>56</v>
      </c>
      <c r="B36" s="78"/>
      <c r="C36" s="78" t="s">
        <v>56</v>
      </c>
      <c r="D36" s="78"/>
      <c r="E36" s="50">
        <v>3.5000000000000001E-3</v>
      </c>
      <c r="F36" s="46">
        <v>116564.539777778</v>
      </c>
      <c r="G36" s="41">
        <v>1.93657432552258E-3</v>
      </c>
      <c r="H36" s="42">
        <v>64495.97</v>
      </c>
      <c r="I36" s="50">
        <v>3.5000000000000001E-3</v>
      </c>
      <c r="J36" s="46">
        <v>84542.134444444499</v>
      </c>
      <c r="K36" s="41">
        <v>3.3060834320864101E-3</v>
      </c>
      <c r="L36" s="42">
        <v>79858.100000000006</v>
      </c>
      <c r="M36" s="50">
        <v>3.5000000000000001E-3</v>
      </c>
      <c r="N36" s="46">
        <v>87393.6933333333</v>
      </c>
      <c r="O36" s="41">
        <v>1.9818113686922E-3</v>
      </c>
      <c r="P36" s="42">
        <v>49485.09</v>
      </c>
      <c r="Q36" s="50">
        <f t="shared" si="12"/>
        <v>3.5000000000000001E-3</v>
      </c>
      <c r="R36" s="46">
        <f t="shared" si="0"/>
        <v>288500.36755555577</v>
      </c>
      <c r="S36" s="41">
        <f t="shared" si="12"/>
        <v>2.3515985984640213E-3</v>
      </c>
      <c r="T36" s="42">
        <f t="shared" si="3"/>
        <v>193839.16</v>
      </c>
      <c r="U36" s="79"/>
      <c r="V36" s="50">
        <f t="shared" si="10"/>
        <v>3.50000000000001E-3</v>
      </c>
      <c r="W36" s="46">
        <v>106572.16577777801</v>
      </c>
      <c r="X36" s="41">
        <f t="shared" si="11"/>
        <v>1.810129583011864E-3</v>
      </c>
      <c r="Y36" s="42">
        <v>55116.98</v>
      </c>
      <c r="Z36" s="50">
        <v>3.5000000000000001E-3</v>
      </c>
      <c r="AA36" s="46">
        <v>119170.683333333</v>
      </c>
      <c r="AB36" s="41">
        <v>1.8239115856374601E-3</v>
      </c>
      <c r="AC36" s="42">
        <v>62101.94</v>
      </c>
      <c r="AD36" s="50">
        <v>3.5000000000000001E-3</v>
      </c>
      <c r="AE36" s="46">
        <v>105571.863444444</v>
      </c>
      <c r="AF36" s="41">
        <v>1.91682270633113E-3</v>
      </c>
      <c r="AG36" s="42">
        <v>57817.87</v>
      </c>
      <c r="AH36" s="50">
        <f t="shared" si="13"/>
        <v>3.4999999999999918E-3</v>
      </c>
      <c r="AI36" s="46">
        <f t="shared" si="4"/>
        <v>331314.71255555499</v>
      </c>
      <c r="AJ36" s="41">
        <f t="shared" si="13"/>
        <v>1.8490840937142891E-3</v>
      </c>
      <c r="AK36" s="42">
        <f t="shared" si="5"/>
        <v>175036.79</v>
      </c>
      <c r="AL36" s="52"/>
      <c r="AM36" s="45">
        <v>3.5000000000000001E-3</v>
      </c>
      <c r="AN36" s="46">
        <v>120107.30666666701</v>
      </c>
      <c r="AO36" s="41">
        <v>1.91248239907248E-3</v>
      </c>
      <c r="AP36" s="47">
        <v>65629.460000000006</v>
      </c>
      <c r="AQ36" s="45">
        <v>3.5000000000000001E-3</v>
      </c>
      <c r="AR36" s="46">
        <v>112930.14288888899</v>
      </c>
      <c r="AS36" s="41">
        <v>1.5854090450957499E-3</v>
      </c>
      <c r="AT36" s="47">
        <v>51154.42</v>
      </c>
      <c r="AU36" s="45">
        <v>3.5000000000000001E-3</v>
      </c>
      <c r="AV36" s="46">
        <v>113483.23466666701</v>
      </c>
      <c r="AW36" s="41">
        <v>1.9946291684835799E-3</v>
      </c>
      <c r="AX36" s="47">
        <v>64673.42</v>
      </c>
      <c r="AY36" s="50">
        <f t="shared" si="14"/>
        <v>3.5000000000000105E-3</v>
      </c>
      <c r="AZ36" s="40">
        <f t="shared" si="6"/>
        <v>346520.684222223</v>
      </c>
      <c r="BA36" s="41">
        <f t="shared" si="15"/>
        <v>1.8327926121510056E-3</v>
      </c>
      <c r="BB36" s="42">
        <f t="shared" si="7"/>
        <v>181457.3</v>
      </c>
      <c r="BC36" s="52"/>
      <c r="BD36" s="45"/>
      <c r="BE36" s="46"/>
      <c r="BF36" s="41"/>
      <c r="BG36" s="47"/>
      <c r="BH36" s="45"/>
      <c r="BI36" s="46"/>
      <c r="BJ36" s="41"/>
      <c r="BK36" s="47"/>
      <c r="BL36" s="45"/>
      <c r="BM36" s="46"/>
      <c r="BN36" s="41"/>
      <c r="BO36" s="47"/>
      <c r="BP36" s="50" t="e">
        <f t="shared" si="16"/>
        <v>#DIV/0!</v>
      </c>
      <c r="BQ36" s="40">
        <f t="shared" si="8"/>
        <v>0</v>
      </c>
      <c r="BR36" s="41" t="e">
        <f t="shared" si="17"/>
        <v>#DIV/0!</v>
      </c>
      <c r="BS36" s="42">
        <f t="shared" si="9"/>
        <v>0</v>
      </c>
      <c r="BT36" s="52"/>
      <c r="BU36" s="50">
        <f t="shared" si="18"/>
        <v>3.5000000000000009E-3</v>
      </c>
      <c r="BV36" s="40">
        <f t="shared" si="1"/>
        <v>966335.76433333382</v>
      </c>
      <c r="BW36" s="41">
        <f t="shared" si="19"/>
        <v>1.9932682263176351E-3</v>
      </c>
      <c r="BX36" s="42">
        <f t="shared" si="2"/>
        <v>550333.25</v>
      </c>
      <c r="BY36" s="52"/>
      <c r="BZ36" s="52"/>
    </row>
    <row r="37" spans="1:79" s="21" customFormat="1" ht="18.75">
      <c r="A37" s="78" t="s">
        <v>57</v>
      </c>
      <c r="B37" s="78"/>
      <c r="C37" s="78" t="s">
        <v>57</v>
      </c>
      <c r="D37" s="78"/>
      <c r="E37" s="50">
        <v>3.2000000000000001E-2</v>
      </c>
      <c r="F37" s="46">
        <v>1065732.9351111101</v>
      </c>
      <c r="G37" s="41">
        <v>3.20905912478293E-2</v>
      </c>
      <c r="H37" s="42">
        <v>1068750</v>
      </c>
      <c r="I37" s="50">
        <v>3.2000000000000001E-2</v>
      </c>
      <c r="J37" s="46">
        <v>772956.65777777799</v>
      </c>
      <c r="K37" s="41">
        <v>3.1304213187793598E-2</v>
      </c>
      <c r="L37" s="42">
        <v>756150</v>
      </c>
      <c r="M37" s="50">
        <v>3.2000000000000001E-2</v>
      </c>
      <c r="N37" s="46">
        <v>799028.05333333299</v>
      </c>
      <c r="O37" s="41">
        <v>3.90331747050549E-2</v>
      </c>
      <c r="P37" s="42">
        <v>974643.8</v>
      </c>
      <c r="Q37" s="50">
        <f t="shared" si="12"/>
        <v>3.1999999999999966E-2</v>
      </c>
      <c r="R37" s="46">
        <f t="shared" si="0"/>
        <v>2637717.6462222212</v>
      </c>
      <c r="S37" s="41">
        <f t="shared" si="12"/>
        <v>3.3963226400788367E-2</v>
      </c>
      <c r="T37" s="42">
        <f t="shared" si="3"/>
        <v>2799543.8</v>
      </c>
      <c r="U37" s="79"/>
      <c r="V37" s="50">
        <f t="shared" si="10"/>
        <v>3.2000000000000021E-2</v>
      </c>
      <c r="W37" s="46">
        <v>974374.08711111103</v>
      </c>
      <c r="X37" s="41">
        <f t="shared" si="11"/>
        <v>3.2473446511505862E-2</v>
      </c>
      <c r="Y37" s="42">
        <v>988790.15</v>
      </c>
      <c r="Z37" s="50">
        <v>3.2000000000000001E-2</v>
      </c>
      <c r="AA37" s="46">
        <v>1089560.5333333299</v>
      </c>
      <c r="AB37" s="41">
        <v>3.1642704141021299E-2</v>
      </c>
      <c r="AC37" s="42">
        <v>1077395.05</v>
      </c>
      <c r="AD37" s="50">
        <v>3.2000000000000001E-2</v>
      </c>
      <c r="AE37" s="46">
        <v>965228.46577777795</v>
      </c>
      <c r="AF37" s="41">
        <v>3.2667084651914299E-2</v>
      </c>
      <c r="AG37" s="42">
        <v>985350</v>
      </c>
      <c r="AH37" s="50">
        <f t="shared" si="13"/>
        <v>3.1999999999999945E-2</v>
      </c>
      <c r="AI37" s="46">
        <f t="shared" si="4"/>
        <v>3029163.0862222193</v>
      </c>
      <c r="AJ37" s="41">
        <f t="shared" si="13"/>
        <v>3.2236338427648566E-2</v>
      </c>
      <c r="AK37" s="42">
        <f t="shared" si="5"/>
        <v>3051535.2</v>
      </c>
      <c r="AL37" s="52"/>
      <c r="AM37" s="45">
        <v>3.2000000000000001E-2</v>
      </c>
      <c r="AN37" s="46">
        <v>1098123.94666667</v>
      </c>
      <c r="AO37" s="41">
        <v>3.1192107324472501E-2</v>
      </c>
      <c r="AP37" s="47">
        <v>1070400</v>
      </c>
      <c r="AQ37" s="45">
        <v>3.2000000000000001E-2</v>
      </c>
      <c r="AR37" s="46">
        <v>1032504.1635555601</v>
      </c>
      <c r="AS37" s="41">
        <v>2.6717180398581199E-2</v>
      </c>
      <c r="AT37" s="47">
        <v>862050</v>
      </c>
      <c r="AU37" s="45">
        <v>3.2000000000000001E-2</v>
      </c>
      <c r="AV37" s="46">
        <v>1037561.00266667</v>
      </c>
      <c r="AW37" s="41">
        <v>3.0712025527271501E-2</v>
      </c>
      <c r="AX37" s="47">
        <v>995800</v>
      </c>
      <c r="AY37" s="50">
        <f t="shared" si="14"/>
        <v>3.2000000000000139E-2</v>
      </c>
      <c r="AZ37" s="40">
        <f t="shared" si="6"/>
        <v>3168189.1128889001</v>
      </c>
      <c r="BA37" s="41">
        <f t="shared" si="15"/>
        <v>2.9576517266217357E-2</v>
      </c>
      <c r="BB37" s="42">
        <f t="shared" si="7"/>
        <v>2928250</v>
      </c>
      <c r="BC37" s="52"/>
      <c r="BD37" s="45"/>
      <c r="BE37" s="46"/>
      <c r="BF37" s="41"/>
      <c r="BG37" s="47"/>
      <c r="BH37" s="45"/>
      <c r="BI37" s="46"/>
      <c r="BJ37" s="41"/>
      <c r="BK37" s="47"/>
      <c r="BL37" s="45"/>
      <c r="BM37" s="46"/>
      <c r="BN37" s="41"/>
      <c r="BO37" s="47"/>
      <c r="BP37" s="50" t="e">
        <f t="shared" si="16"/>
        <v>#DIV/0!</v>
      </c>
      <c r="BQ37" s="40">
        <f t="shared" si="8"/>
        <v>0</v>
      </c>
      <c r="BR37" s="41" t="e">
        <f t="shared" si="17"/>
        <v>#DIV/0!</v>
      </c>
      <c r="BS37" s="42">
        <f t="shared" si="9"/>
        <v>0</v>
      </c>
      <c r="BT37" s="52"/>
      <c r="BU37" s="50">
        <f t="shared" si="18"/>
        <v>3.2000000000000021E-2</v>
      </c>
      <c r="BV37" s="40">
        <f t="shared" si="1"/>
        <v>8835069.8453333415</v>
      </c>
      <c r="BW37" s="41">
        <f t="shared" si="19"/>
        <v>3.1798110588609679E-2</v>
      </c>
      <c r="BX37" s="42">
        <f t="shared" si="2"/>
        <v>8779329</v>
      </c>
      <c r="BY37" s="52"/>
      <c r="BZ37" s="52"/>
    </row>
    <row r="38" spans="1:79" s="21" customFormat="1" ht="18.75">
      <c r="A38" s="78" t="s">
        <v>58</v>
      </c>
      <c r="B38" s="78"/>
      <c r="C38" s="78" t="s">
        <v>58</v>
      </c>
      <c r="D38" s="78"/>
      <c r="E38" s="50">
        <v>0</v>
      </c>
      <c r="F38" s="46">
        <v>0</v>
      </c>
      <c r="G38" s="41">
        <v>0</v>
      </c>
      <c r="H38" s="42">
        <v>0</v>
      </c>
      <c r="I38" s="50">
        <v>0</v>
      </c>
      <c r="J38" s="46">
        <v>0</v>
      </c>
      <c r="K38" s="41">
        <v>1.6524848931014999E-4</v>
      </c>
      <c r="L38" s="42">
        <v>3991.56</v>
      </c>
      <c r="M38" s="50">
        <v>0</v>
      </c>
      <c r="N38" s="46">
        <v>0</v>
      </c>
      <c r="O38" s="41">
        <v>0</v>
      </c>
      <c r="P38" s="42">
        <v>0</v>
      </c>
      <c r="Q38" s="50">
        <f t="shared" si="12"/>
        <v>0</v>
      </c>
      <c r="R38" s="46">
        <f t="shared" si="0"/>
        <v>0</v>
      </c>
      <c r="S38" s="41">
        <f t="shared" si="12"/>
        <v>4.8424409710014473E-5</v>
      </c>
      <c r="T38" s="42">
        <f t="shared" si="3"/>
        <v>3991.56</v>
      </c>
      <c r="U38" s="79"/>
      <c r="V38" s="50">
        <f t="shared" si="10"/>
        <v>0</v>
      </c>
      <c r="W38" s="46">
        <v>0</v>
      </c>
      <c r="X38" s="41">
        <f t="shared" si="11"/>
        <v>0</v>
      </c>
      <c r="Y38" s="42">
        <v>0</v>
      </c>
      <c r="Z38" s="50">
        <v>0</v>
      </c>
      <c r="AA38" s="46">
        <v>0</v>
      </c>
      <c r="AB38" s="41">
        <v>4.4229325976564998E-4</v>
      </c>
      <c r="AC38" s="42">
        <v>15059.54</v>
      </c>
      <c r="AD38" s="50">
        <v>0</v>
      </c>
      <c r="AE38" s="46">
        <v>0</v>
      </c>
      <c r="AF38" s="41">
        <v>0</v>
      </c>
      <c r="AG38" s="42">
        <v>0</v>
      </c>
      <c r="AH38" s="50">
        <f t="shared" si="13"/>
        <v>0</v>
      </c>
      <c r="AI38" s="46">
        <f t="shared" si="4"/>
        <v>0</v>
      </c>
      <c r="AJ38" s="41">
        <f t="shared" si="13"/>
        <v>1.5908858859131321E-4</v>
      </c>
      <c r="AK38" s="42">
        <f t="shared" si="5"/>
        <v>15059.54</v>
      </c>
      <c r="AL38" s="52"/>
      <c r="AM38" s="45">
        <v>0</v>
      </c>
      <c r="AN38" s="46">
        <v>0</v>
      </c>
      <c r="AO38" s="41">
        <v>7.8849241256263397E-5</v>
      </c>
      <c r="AP38" s="47">
        <v>2705.82</v>
      </c>
      <c r="AQ38" s="45">
        <v>0</v>
      </c>
      <c r="AR38" s="46">
        <v>0</v>
      </c>
      <c r="AS38" s="41">
        <v>1.40811829270824E-5</v>
      </c>
      <c r="AT38" s="47">
        <v>454.34</v>
      </c>
      <c r="AU38" s="45">
        <v>0</v>
      </c>
      <c r="AV38" s="46">
        <v>0</v>
      </c>
      <c r="AW38" s="41">
        <v>0</v>
      </c>
      <c r="AX38" s="47">
        <v>0</v>
      </c>
      <c r="AY38" s="50">
        <f t="shared" si="14"/>
        <v>0</v>
      </c>
      <c r="AZ38" s="40">
        <f t="shared" si="6"/>
        <v>0</v>
      </c>
      <c r="BA38" s="41">
        <f t="shared" si="15"/>
        <v>3.1918902690688787E-5</v>
      </c>
      <c r="BB38" s="42">
        <f t="shared" si="7"/>
        <v>3160.1600000000003</v>
      </c>
      <c r="BC38" s="52"/>
      <c r="BD38" s="45"/>
      <c r="BE38" s="46"/>
      <c r="BF38" s="41"/>
      <c r="BG38" s="47"/>
      <c r="BH38" s="45"/>
      <c r="BI38" s="46"/>
      <c r="BJ38" s="41"/>
      <c r="BK38" s="47"/>
      <c r="BL38" s="45"/>
      <c r="BM38" s="46"/>
      <c r="BN38" s="41"/>
      <c r="BO38" s="47"/>
      <c r="BP38" s="50" t="e">
        <f t="shared" si="16"/>
        <v>#DIV/0!</v>
      </c>
      <c r="BQ38" s="40">
        <f t="shared" si="8"/>
        <v>0</v>
      </c>
      <c r="BR38" s="41" t="e">
        <f t="shared" si="17"/>
        <v>#DIV/0!</v>
      </c>
      <c r="BS38" s="42">
        <f t="shared" si="9"/>
        <v>0</v>
      </c>
      <c r="BT38" s="52"/>
      <c r="BU38" s="50">
        <f t="shared" si="18"/>
        <v>0</v>
      </c>
      <c r="BV38" s="40">
        <f t="shared" si="1"/>
        <v>0</v>
      </c>
      <c r="BW38" s="41">
        <f t="shared" si="19"/>
        <v>8.0447617556234948E-5</v>
      </c>
      <c r="BX38" s="42">
        <f t="shared" si="2"/>
        <v>22211.260000000002</v>
      </c>
      <c r="BY38" s="52"/>
      <c r="BZ38" s="52"/>
    </row>
    <row r="39" spans="1:79" s="21" customFormat="1" ht="18.75">
      <c r="A39" s="78" t="s">
        <v>288</v>
      </c>
      <c r="B39" s="78"/>
      <c r="C39" s="78" t="s">
        <v>284</v>
      </c>
      <c r="D39" s="78"/>
      <c r="E39" s="50">
        <v>8.0000000000000002E-3</v>
      </c>
      <c r="F39" s="46">
        <v>266433.23377777799</v>
      </c>
      <c r="G39" s="41">
        <v>3.4905225103249398E-4</v>
      </c>
      <c r="H39" s="42">
        <v>11624.89</v>
      </c>
      <c r="I39" s="50">
        <v>8.0000000000000002E-3</v>
      </c>
      <c r="J39" s="46">
        <v>193239.164444444</v>
      </c>
      <c r="K39" s="41">
        <v>7.4996060149941498E-4</v>
      </c>
      <c r="L39" s="42">
        <v>18115.22</v>
      </c>
      <c r="M39" s="50">
        <v>8.0000000000000002E-3</v>
      </c>
      <c r="N39" s="46">
        <v>199757.01333333299</v>
      </c>
      <c r="O39" s="41">
        <v>0</v>
      </c>
      <c r="P39" s="42">
        <v>0</v>
      </c>
      <c r="Q39" s="50">
        <f t="shared" si="12"/>
        <v>7.9999999999999863E-3</v>
      </c>
      <c r="R39" s="46">
        <f t="shared" si="0"/>
        <v>659429.41155555495</v>
      </c>
      <c r="S39" s="41">
        <f t="shared" si="12"/>
        <v>3.6079810186014956E-4</v>
      </c>
      <c r="T39" s="42">
        <f t="shared" si="3"/>
        <v>29740.11</v>
      </c>
      <c r="U39" s="79"/>
      <c r="V39" s="50">
        <f t="shared" si="10"/>
        <v>8.0000000000000123E-3</v>
      </c>
      <c r="W39" s="46">
        <v>243593.52177777799</v>
      </c>
      <c r="X39" s="41">
        <f t="shared" si="11"/>
        <v>0</v>
      </c>
      <c r="Y39" s="42">
        <v>0</v>
      </c>
      <c r="Z39" s="50">
        <v>8.0000000000000002E-3</v>
      </c>
      <c r="AA39" s="46">
        <v>272390.13333333301</v>
      </c>
      <c r="AB39" s="41">
        <v>2.2127365357335498E-3</v>
      </c>
      <c r="AC39" s="42">
        <v>75340.95</v>
      </c>
      <c r="AD39" s="50">
        <v>8.0000000000000002E-3</v>
      </c>
      <c r="AE39" s="46">
        <v>241307.11644444399</v>
      </c>
      <c r="AF39" s="41">
        <v>2.2716641269309801E-3</v>
      </c>
      <c r="AG39" s="42">
        <v>68521.09</v>
      </c>
      <c r="AH39" s="50">
        <f t="shared" si="13"/>
        <v>7.9999999999999898E-3</v>
      </c>
      <c r="AI39" s="46">
        <f t="shared" si="4"/>
        <v>757290.77155555505</v>
      </c>
      <c r="AJ39" s="41">
        <f t="shared" si="13"/>
        <v>1.5197548461285697E-3</v>
      </c>
      <c r="AK39" s="42">
        <f t="shared" si="5"/>
        <v>143862.03999999998</v>
      </c>
      <c r="AL39" s="52"/>
      <c r="AM39" s="45">
        <v>8.0000000000000002E-3</v>
      </c>
      <c r="AN39" s="46">
        <v>274530.98666666698</v>
      </c>
      <c r="AO39" s="41">
        <v>4.1166069219435797E-3</v>
      </c>
      <c r="AP39" s="47">
        <v>141267.01999999999</v>
      </c>
      <c r="AQ39" s="45">
        <v>8.0000000000000002E-3</v>
      </c>
      <c r="AR39" s="46">
        <v>258126.04088888899</v>
      </c>
      <c r="AS39" s="41">
        <v>0</v>
      </c>
      <c r="AT39" s="47">
        <v>0</v>
      </c>
      <c r="AU39" s="45">
        <v>8.0000000000000002E-3</v>
      </c>
      <c r="AV39" s="46">
        <v>259390.25066666701</v>
      </c>
      <c r="AW39" s="41">
        <v>3.2411987645611299E-3</v>
      </c>
      <c r="AX39" s="47">
        <v>105091.92</v>
      </c>
      <c r="AY39" s="50">
        <f t="shared" si="14"/>
        <v>8.000000000000014E-3</v>
      </c>
      <c r="AZ39" s="40">
        <f t="shared" si="6"/>
        <v>792047.27822222305</v>
      </c>
      <c r="BA39" s="41">
        <f t="shared" si="15"/>
        <v>2.4883256015015816E-3</v>
      </c>
      <c r="BB39" s="42">
        <f t="shared" si="7"/>
        <v>246358.94</v>
      </c>
      <c r="BC39" s="52"/>
      <c r="BD39" s="45"/>
      <c r="BE39" s="46"/>
      <c r="BF39" s="41"/>
      <c r="BG39" s="47"/>
      <c r="BH39" s="45"/>
      <c r="BI39" s="46"/>
      <c r="BJ39" s="41"/>
      <c r="BK39" s="47"/>
      <c r="BL39" s="45"/>
      <c r="BM39" s="46"/>
      <c r="BN39" s="41"/>
      <c r="BO39" s="47"/>
      <c r="BP39" s="50" t="e">
        <f t="shared" si="16"/>
        <v>#DIV/0!</v>
      </c>
      <c r="BQ39" s="40">
        <f t="shared" si="8"/>
        <v>0</v>
      </c>
      <c r="BR39" s="41" t="e">
        <f t="shared" si="17"/>
        <v>#DIV/0!</v>
      </c>
      <c r="BS39" s="42">
        <f t="shared" si="9"/>
        <v>0</v>
      </c>
      <c r="BT39" s="52"/>
      <c r="BU39" s="50">
        <f t="shared" si="18"/>
        <v>7.9999999999999967E-3</v>
      </c>
      <c r="BV39" s="40">
        <f t="shared" si="1"/>
        <v>2208767.461333333</v>
      </c>
      <c r="BW39" s="41">
        <f t="shared" si="19"/>
        <v>1.5210694556193373E-3</v>
      </c>
      <c r="BX39" s="42">
        <f t="shared" si="2"/>
        <v>419961.08999999997</v>
      </c>
      <c r="BY39" s="52"/>
      <c r="BZ39" s="52"/>
    </row>
    <row r="40" spans="1:79" s="21" customFormat="1" ht="36.75" customHeight="1">
      <c r="A40" s="78" t="s">
        <v>61</v>
      </c>
      <c r="B40" s="28"/>
      <c r="C40" s="78" t="s">
        <v>61</v>
      </c>
      <c r="D40" s="78"/>
      <c r="E40" s="50">
        <v>2E-3</v>
      </c>
      <c r="F40" s="46">
        <v>66608.308444444396</v>
      </c>
      <c r="G40" s="41">
        <v>1.0599278325598801E-4</v>
      </c>
      <c r="H40" s="42">
        <v>3530</v>
      </c>
      <c r="I40" s="50">
        <v>2E-3</v>
      </c>
      <c r="J40" s="46">
        <v>48309.791111111103</v>
      </c>
      <c r="K40" s="41">
        <v>1.4428586503237501E-4</v>
      </c>
      <c r="L40" s="42">
        <v>3485.21</v>
      </c>
      <c r="M40" s="50">
        <v>2E-3</v>
      </c>
      <c r="N40" s="46">
        <v>49939.253333333298</v>
      </c>
      <c r="O40" s="41">
        <v>2.07131651147367E-4</v>
      </c>
      <c r="P40" s="42">
        <v>5172</v>
      </c>
      <c r="Q40" s="50">
        <f>(R40/$T$13)</f>
        <v>1.9999999999999974E-3</v>
      </c>
      <c r="R40" s="46">
        <f t="shared" si="0"/>
        <v>164857.3528888888</v>
      </c>
      <c r="S40" s="41">
        <f>(T40/$T$13)</f>
        <v>1.478515793980262E-4</v>
      </c>
      <c r="T40" s="42">
        <f t="shared" si="3"/>
        <v>12187.21</v>
      </c>
      <c r="U40" s="79"/>
      <c r="V40" s="50">
        <f t="shared" si="10"/>
        <v>2E-3</v>
      </c>
      <c r="W40" s="46">
        <v>60898.380444444403</v>
      </c>
      <c r="X40" s="41">
        <f t="shared" si="11"/>
        <v>1.1276161943690012E-4</v>
      </c>
      <c r="Y40" s="42">
        <v>3433.5</v>
      </c>
      <c r="Z40" s="50">
        <v>2E-3</v>
      </c>
      <c r="AA40" s="46">
        <v>68097.533333333296</v>
      </c>
      <c r="AB40" s="41">
        <v>8.1104259283008802E-5</v>
      </c>
      <c r="AC40" s="42">
        <v>2761.5</v>
      </c>
      <c r="AD40" s="50">
        <v>2E-3</v>
      </c>
      <c r="AE40" s="46">
        <v>60326.7791111111</v>
      </c>
      <c r="AF40" s="41">
        <v>1.4458753025641799E-4</v>
      </c>
      <c r="AG40" s="42">
        <v>4361.25</v>
      </c>
      <c r="AH40" s="50">
        <f t="shared" si="13"/>
        <v>1.9999999999999974E-3</v>
      </c>
      <c r="AI40" s="46">
        <f t="shared" si="4"/>
        <v>189322.69288888879</v>
      </c>
      <c r="AJ40" s="41">
        <f t="shared" si="13"/>
        <v>1.1151595024264021E-4</v>
      </c>
      <c r="AK40" s="42">
        <f t="shared" si="5"/>
        <v>10556.25</v>
      </c>
      <c r="AL40" s="52"/>
      <c r="AM40" s="45">
        <v>2E-3</v>
      </c>
      <c r="AN40" s="46">
        <v>68632.746666666702</v>
      </c>
      <c r="AO40" s="41">
        <v>1.0528501846349001E-4</v>
      </c>
      <c r="AP40" s="47">
        <v>3613</v>
      </c>
      <c r="AQ40" s="45">
        <v>2E-3</v>
      </c>
      <c r="AR40" s="46">
        <v>64531.510222222198</v>
      </c>
      <c r="AS40" s="41">
        <v>2.1484170992213601E-4</v>
      </c>
      <c r="AT40" s="47">
        <v>6932.03</v>
      </c>
      <c r="AU40" s="45">
        <v>2E-3</v>
      </c>
      <c r="AV40" s="46">
        <v>64847.562666666701</v>
      </c>
      <c r="AW40" s="41">
        <v>3.4254949741416199E-4</v>
      </c>
      <c r="AX40" s="47">
        <v>11106.75</v>
      </c>
      <c r="AY40" s="50">
        <f t="shared" si="14"/>
        <v>2.0000000000000018E-3</v>
      </c>
      <c r="AZ40" s="40">
        <f t="shared" si="6"/>
        <v>198011.81955555559</v>
      </c>
      <c r="BA40" s="41">
        <f t="shared" si="15"/>
        <v>2.1869179373835553E-4</v>
      </c>
      <c r="BB40" s="42">
        <f t="shared" si="7"/>
        <v>21651.78</v>
      </c>
      <c r="BC40" s="52"/>
      <c r="BD40" s="45"/>
      <c r="BE40" s="46"/>
      <c r="BF40" s="41"/>
      <c r="BG40" s="47"/>
      <c r="BH40" s="45"/>
      <c r="BI40" s="46"/>
      <c r="BJ40" s="41"/>
      <c r="BK40" s="47"/>
      <c r="BL40" s="45"/>
      <c r="BM40" s="46"/>
      <c r="BN40" s="41"/>
      <c r="BO40" s="47"/>
      <c r="BP40" s="50" t="e">
        <f t="shared" si="16"/>
        <v>#DIV/0!</v>
      </c>
      <c r="BQ40" s="40">
        <f t="shared" si="8"/>
        <v>0</v>
      </c>
      <c r="BR40" s="41" t="e">
        <f t="shared" si="17"/>
        <v>#DIV/0!</v>
      </c>
      <c r="BS40" s="42">
        <f t="shared" si="9"/>
        <v>0</v>
      </c>
      <c r="BT40" s="52"/>
      <c r="BU40" s="50">
        <f t="shared" si="18"/>
        <v>1.9999999999999987E-3</v>
      </c>
      <c r="BV40" s="40">
        <f t="shared" si="1"/>
        <v>552191.86533333315</v>
      </c>
      <c r="BW40" s="41">
        <f t="shared" si="19"/>
        <v>1.6079642887604142E-4</v>
      </c>
      <c r="BX40" s="42">
        <f t="shared" si="2"/>
        <v>44395.24</v>
      </c>
      <c r="BY40" s="52"/>
      <c r="BZ40" s="52"/>
    </row>
    <row r="41" spans="1:79" s="21" customFormat="1" ht="23.25" customHeight="1">
      <c r="A41" s="80" t="s">
        <v>62</v>
      </c>
      <c r="B41" s="28"/>
      <c r="C41" s="80" t="s">
        <v>63</v>
      </c>
      <c r="D41" s="78"/>
      <c r="E41" s="50"/>
      <c r="F41" s="46"/>
      <c r="G41" s="41"/>
      <c r="H41" s="42"/>
      <c r="I41" s="50"/>
      <c r="J41" s="46"/>
      <c r="K41" s="41"/>
      <c r="L41" s="42"/>
      <c r="M41" s="50"/>
      <c r="N41" s="46"/>
      <c r="O41" s="41"/>
      <c r="P41" s="42"/>
      <c r="Q41" s="50"/>
      <c r="R41" s="46"/>
      <c r="S41" s="41"/>
      <c r="T41" s="42"/>
      <c r="U41" s="79"/>
      <c r="V41" s="50">
        <f t="shared" si="10"/>
        <v>0</v>
      </c>
      <c r="W41" s="46"/>
      <c r="X41" s="41">
        <f t="shared" si="11"/>
        <v>0</v>
      </c>
      <c r="Y41" s="42"/>
      <c r="Z41" s="50"/>
      <c r="AA41" s="46"/>
      <c r="AB41" s="41"/>
      <c r="AC41" s="42"/>
      <c r="AD41" s="50"/>
      <c r="AE41" s="46"/>
      <c r="AF41" s="41"/>
      <c r="AG41" s="42"/>
      <c r="AH41" s="50"/>
      <c r="AI41" s="46"/>
      <c r="AJ41" s="41"/>
      <c r="AK41" s="42"/>
      <c r="AL41" s="52"/>
      <c r="AM41" s="45"/>
      <c r="AN41" s="46"/>
      <c r="AO41" s="41"/>
      <c r="AP41" s="47"/>
      <c r="AQ41" s="45"/>
      <c r="AR41" s="46"/>
      <c r="AS41" s="41"/>
      <c r="AT41" s="47"/>
      <c r="AU41" s="45"/>
      <c r="AV41" s="46"/>
      <c r="AW41" s="41"/>
      <c r="AX41" s="47"/>
      <c r="AY41" s="50">
        <f t="shared" si="14"/>
        <v>0</v>
      </c>
      <c r="AZ41" s="40">
        <f t="shared" si="6"/>
        <v>0</v>
      </c>
      <c r="BA41" s="41">
        <f t="shared" si="15"/>
        <v>0</v>
      </c>
      <c r="BB41" s="42">
        <f t="shared" si="7"/>
        <v>0</v>
      </c>
      <c r="BC41" s="52"/>
      <c r="BD41" s="45"/>
      <c r="BE41" s="46"/>
      <c r="BF41" s="41"/>
      <c r="BG41" s="47"/>
      <c r="BH41" s="45"/>
      <c r="BI41" s="46"/>
      <c r="BJ41" s="41"/>
      <c r="BK41" s="47"/>
      <c r="BL41" s="45"/>
      <c r="BM41" s="46"/>
      <c r="BN41" s="41"/>
      <c r="BO41" s="47"/>
      <c r="BP41" s="50" t="e">
        <f t="shared" si="16"/>
        <v>#DIV/0!</v>
      </c>
      <c r="BQ41" s="40">
        <f t="shared" si="8"/>
        <v>0</v>
      </c>
      <c r="BR41" s="41" t="e">
        <f t="shared" si="17"/>
        <v>#DIV/0!</v>
      </c>
      <c r="BS41" s="42">
        <f t="shared" si="9"/>
        <v>0</v>
      </c>
      <c r="BT41" s="52"/>
      <c r="BU41" s="50">
        <f t="shared" si="18"/>
        <v>0</v>
      </c>
      <c r="BV41" s="40">
        <f t="shared" si="1"/>
        <v>0</v>
      </c>
      <c r="BW41" s="41">
        <f t="shared" si="19"/>
        <v>0</v>
      </c>
      <c r="BX41" s="42">
        <f t="shared" si="2"/>
        <v>0</v>
      </c>
      <c r="BY41" s="52"/>
      <c r="BZ41" s="52"/>
    </row>
    <row r="42" spans="1:79" s="21" customFormat="1" ht="23.25" customHeight="1">
      <c r="A42" s="80" t="s">
        <v>64</v>
      </c>
      <c r="B42" s="31"/>
      <c r="C42" s="81" t="s">
        <v>65</v>
      </c>
      <c r="D42" s="78"/>
      <c r="E42" s="50"/>
      <c r="F42" s="46"/>
      <c r="G42" s="41"/>
      <c r="H42" s="42"/>
      <c r="I42" s="50"/>
      <c r="J42" s="46"/>
      <c r="K42" s="41"/>
      <c r="L42" s="42"/>
      <c r="M42" s="50"/>
      <c r="N42" s="46"/>
      <c r="O42" s="41"/>
      <c r="P42" s="42"/>
      <c r="Q42" s="50"/>
      <c r="R42" s="46"/>
      <c r="S42" s="41"/>
      <c r="T42" s="42"/>
      <c r="U42" s="79"/>
      <c r="V42" s="50">
        <f t="shared" si="10"/>
        <v>0</v>
      </c>
      <c r="W42" s="46"/>
      <c r="X42" s="41">
        <f t="shared" si="11"/>
        <v>0</v>
      </c>
      <c r="Y42" s="42"/>
      <c r="Z42" s="50"/>
      <c r="AA42" s="46"/>
      <c r="AB42" s="41"/>
      <c r="AC42" s="42"/>
      <c r="AD42" s="50"/>
      <c r="AE42" s="46"/>
      <c r="AF42" s="41"/>
      <c r="AG42" s="42"/>
      <c r="AH42" s="50"/>
      <c r="AI42" s="46"/>
      <c r="AJ42" s="41"/>
      <c r="AK42" s="42"/>
      <c r="AL42" s="52"/>
      <c r="AM42" s="45"/>
      <c r="AN42" s="46"/>
      <c r="AO42" s="41"/>
      <c r="AP42" s="47"/>
      <c r="AQ42" s="45"/>
      <c r="AR42" s="46"/>
      <c r="AS42" s="41"/>
      <c r="AT42" s="47"/>
      <c r="AU42" s="45"/>
      <c r="AV42" s="46"/>
      <c r="AW42" s="41"/>
      <c r="AX42" s="47"/>
      <c r="AY42" s="50">
        <f t="shared" si="14"/>
        <v>0</v>
      </c>
      <c r="AZ42" s="40">
        <f t="shared" si="6"/>
        <v>0</v>
      </c>
      <c r="BA42" s="41">
        <f t="shared" si="15"/>
        <v>0</v>
      </c>
      <c r="BB42" s="42">
        <f t="shared" si="7"/>
        <v>0</v>
      </c>
      <c r="BC42" s="52"/>
      <c r="BD42" s="45"/>
      <c r="BE42" s="46"/>
      <c r="BF42" s="41"/>
      <c r="BG42" s="47"/>
      <c r="BH42" s="45"/>
      <c r="BI42" s="46"/>
      <c r="BJ42" s="41"/>
      <c r="BK42" s="47"/>
      <c r="BL42" s="45"/>
      <c r="BM42" s="46"/>
      <c r="BN42" s="41"/>
      <c r="BO42" s="47"/>
      <c r="BP42" s="50" t="e">
        <f t="shared" si="16"/>
        <v>#DIV/0!</v>
      </c>
      <c r="BQ42" s="40">
        <f t="shared" si="8"/>
        <v>0</v>
      </c>
      <c r="BR42" s="41" t="e">
        <f t="shared" si="17"/>
        <v>#DIV/0!</v>
      </c>
      <c r="BS42" s="42">
        <f t="shared" si="9"/>
        <v>0</v>
      </c>
      <c r="BT42" s="52"/>
      <c r="BU42" s="50">
        <f t="shared" si="18"/>
        <v>0</v>
      </c>
      <c r="BV42" s="40">
        <f t="shared" si="1"/>
        <v>0</v>
      </c>
      <c r="BW42" s="41">
        <f t="shared" si="19"/>
        <v>0</v>
      </c>
      <c r="BX42" s="42">
        <f t="shared" si="2"/>
        <v>0</v>
      </c>
      <c r="BY42" s="52"/>
      <c r="BZ42" s="52"/>
    </row>
    <row r="43" spans="1:79" s="21" customFormat="1" ht="21">
      <c r="A43" s="28" t="s">
        <v>66</v>
      </c>
      <c r="B43" s="31"/>
      <c r="C43" s="28" t="s">
        <v>66</v>
      </c>
      <c r="D43" s="82"/>
      <c r="E43" s="50">
        <v>0.60000912246433102</v>
      </c>
      <c r="F43" s="46">
        <v>19982796.349292301</v>
      </c>
      <c r="G43" s="41">
        <v>0.56676320396172897</v>
      </c>
      <c r="H43" s="42">
        <v>18875569.152222201</v>
      </c>
      <c r="I43" s="50">
        <v>0.60000912246433102</v>
      </c>
      <c r="J43" s="46">
        <v>14493157.6855065</v>
      </c>
      <c r="K43" s="41">
        <v>0.59274368057710503</v>
      </c>
      <c r="L43" s="42">
        <v>14317661.695555599</v>
      </c>
      <c r="M43" s="50">
        <f>N43/P13</f>
        <v>0.60000912246433202</v>
      </c>
      <c r="N43" s="46">
        <f>P13-N19</f>
        <v>14982003.784528671</v>
      </c>
      <c r="O43" s="41">
        <f>P43/P13</f>
        <v>0.56459948420000461</v>
      </c>
      <c r="P43" s="42">
        <f>P13-P19</f>
        <v>14097838.336666699</v>
      </c>
      <c r="Q43" s="50">
        <f>Q13-Q19</f>
        <v>0.6000091224643318</v>
      </c>
      <c r="R43" s="46">
        <f t="shared" si="0"/>
        <v>49457957.819327474</v>
      </c>
      <c r="S43" s="41">
        <f>S13-S19</f>
        <v>0.57372107892958668</v>
      </c>
      <c r="T43" s="42">
        <f t="shared" si="3"/>
        <v>47291069.184444502</v>
      </c>
      <c r="U43" s="31"/>
      <c r="V43" s="50">
        <f t="shared" si="10"/>
        <v>0.60000912246433324</v>
      </c>
      <c r="W43" s="46">
        <v>18269791.9049851</v>
      </c>
      <c r="X43" s="41">
        <f t="shared" si="11"/>
        <v>0.58192385192859986</v>
      </c>
      <c r="Y43" s="42">
        <v>17719110.062222201</v>
      </c>
      <c r="Z43" s="50">
        <v>0.60000912246433102</v>
      </c>
      <c r="AA43" s="46">
        <v>20429570.608659402</v>
      </c>
      <c r="AB43" s="41">
        <v>0.55037269073867601</v>
      </c>
      <c r="AC43" s="42">
        <v>18739511.326666702</v>
      </c>
      <c r="AD43" s="50">
        <v>0.60000912246433102</v>
      </c>
      <c r="AE43" s="46">
        <v>18098308.897778701</v>
      </c>
      <c r="AF43" s="41">
        <f>AG43/$AG$13</f>
        <v>0.54085912113782342</v>
      </c>
      <c r="AG43" s="42">
        <f>AG13-AG19</f>
        <v>16314144.365555603</v>
      </c>
      <c r="AH43" s="50">
        <f>AH13-AH19</f>
        <v>0.60000912246433169</v>
      </c>
      <c r="AI43" s="46">
        <f t="shared" si="4"/>
        <v>56797671.411423206</v>
      </c>
      <c r="AJ43" s="41">
        <f>AJ13-AJ19</f>
        <v>0.55749012386398011</v>
      </c>
      <c r="AK43" s="42">
        <f>AG43+AC43+Y43</f>
        <v>52772765.75444451</v>
      </c>
      <c r="AL43" s="44">
        <f>AK43/AI43</f>
        <v>0.92913607975538937</v>
      </c>
      <c r="AM43" s="45">
        <v>0.60000912246433102</v>
      </c>
      <c r="AN43" s="46">
        <v>20590137.049891699</v>
      </c>
      <c r="AO43" s="41">
        <v>0.56016725184246297</v>
      </c>
      <c r="AP43" s="83">
        <v>19222908.543333299</v>
      </c>
      <c r="AQ43" s="45">
        <v>0.60000912246433102</v>
      </c>
      <c r="AR43" s="46">
        <v>19359747.409866799</v>
      </c>
      <c r="AS43" s="41">
        <v>0.55128543993026602</v>
      </c>
      <c r="AT43" s="83">
        <v>17787641.001111101</v>
      </c>
      <c r="AU43" s="45">
        <v>0.60000912246433102</v>
      </c>
      <c r="AV43" s="46">
        <v>19454564.584788699</v>
      </c>
      <c r="AW43" s="41">
        <v>0.55134954740627395</v>
      </c>
      <c r="AX43" s="83">
        <v>17876837.163333301</v>
      </c>
      <c r="AY43" s="50">
        <f t="shared" si="14"/>
        <v>0.60000912246433169</v>
      </c>
      <c r="AZ43" s="40">
        <f t="shared" si="6"/>
        <v>59404449.0445472</v>
      </c>
      <c r="BA43" s="41">
        <f t="shared" si="15"/>
        <v>0.55438495369593999</v>
      </c>
      <c r="BB43" s="42">
        <f t="shared" si="7"/>
        <v>54887386.707777701</v>
      </c>
      <c r="BC43" s="44">
        <f>BB43/AZ43</f>
        <v>0.92396087482635902</v>
      </c>
      <c r="BD43" s="45"/>
      <c r="BE43" s="46"/>
      <c r="BF43" s="41"/>
      <c r="BG43" s="83"/>
      <c r="BH43" s="45"/>
      <c r="BI43" s="46"/>
      <c r="BJ43" s="41"/>
      <c r="BK43" s="83"/>
      <c r="BL43" s="45"/>
      <c r="BM43" s="46"/>
      <c r="BN43" s="41"/>
      <c r="BO43" s="83"/>
      <c r="BP43" s="50" t="e">
        <f t="shared" si="16"/>
        <v>#DIV/0!</v>
      </c>
      <c r="BQ43" s="40">
        <f t="shared" si="8"/>
        <v>0</v>
      </c>
      <c r="BR43" s="41" t="e">
        <f>BR13-BR19</f>
        <v>#DIV/0!</v>
      </c>
      <c r="BS43" s="42">
        <f t="shared" si="9"/>
        <v>0</v>
      </c>
      <c r="BT43" s="44" t="e">
        <f>BS43/BQ43</f>
        <v>#DIV/0!</v>
      </c>
      <c r="BU43" s="50">
        <f t="shared" si="18"/>
        <v>0.60000912246433158</v>
      </c>
      <c r="BV43" s="40">
        <f t="shared" si="1"/>
        <v>165660078.27529788</v>
      </c>
      <c r="BW43" s="41">
        <f t="shared" si="19"/>
        <v>0.56122239885996728</v>
      </c>
      <c r="BX43" s="42">
        <f t="shared" si="2"/>
        <v>154951221.64666671</v>
      </c>
      <c r="BY43" s="44">
        <f>BX43/BV43</f>
        <v>0.93535644350695679</v>
      </c>
      <c r="BZ43" s="48"/>
    </row>
    <row r="44" spans="1:79" s="21" customFormat="1" ht="21">
      <c r="A44" s="28" t="s">
        <v>67</v>
      </c>
      <c r="B44" s="31"/>
      <c r="C44" s="28" t="s">
        <v>67</v>
      </c>
      <c r="D44" s="82"/>
      <c r="E44" s="50">
        <v>0.2082</v>
      </c>
      <c r="F44" s="46">
        <v>6933924.9090666603</v>
      </c>
      <c r="G44" s="41">
        <v>0.201898601251573</v>
      </c>
      <c r="H44" s="42">
        <f>SUM(H45:H70)</f>
        <v>6559621.9833333353</v>
      </c>
      <c r="I44" s="50">
        <v>0.2082</v>
      </c>
      <c r="J44" s="46">
        <v>5029049.2546666795</v>
      </c>
      <c r="K44" s="41">
        <v>0.23643400155459601</v>
      </c>
      <c r="L44" s="42">
        <f>SUM(L45:L70)</f>
        <v>5895617.9533333331</v>
      </c>
      <c r="M44" s="50">
        <f>N44/P13</f>
        <v>0.20819999999999972</v>
      </c>
      <c r="N44" s="46">
        <f>SUM(N45:N70)</f>
        <v>5198676.2719999999</v>
      </c>
      <c r="O44" s="41">
        <f>P44/P13</f>
        <v>0.21826713041230861</v>
      </c>
      <c r="P44" s="42">
        <f>SUM(P45:P70)</f>
        <v>5450048.7599999998</v>
      </c>
      <c r="Q44" s="50">
        <f>SUM(Q45:Q70)</f>
        <v>0.2082</v>
      </c>
      <c r="R44" s="46">
        <f t="shared" si="0"/>
        <v>17161650.435733341</v>
      </c>
      <c r="S44" s="41">
        <f>SUM(S45:S70)</f>
        <v>0.21722159652453621</v>
      </c>
      <c r="T44" s="42">
        <f t="shared" si="3"/>
        <v>17905288.696666669</v>
      </c>
      <c r="U44" s="31"/>
      <c r="V44" s="50">
        <f t="shared" si="10"/>
        <v>0.2082000000000003</v>
      </c>
      <c r="W44" s="46">
        <f t="shared" ref="W44:Y44" si="20">SUM(W45:W70)</f>
        <v>6339521.4042666713</v>
      </c>
      <c r="X44" s="41">
        <f t="shared" si="11"/>
        <v>0.20593540477004196</v>
      </c>
      <c r="Y44" s="42">
        <f t="shared" si="20"/>
        <v>6270566.3133333335</v>
      </c>
      <c r="Z44" s="50">
        <f>AA44/$AC$13</f>
        <v>0.20820000000000005</v>
      </c>
      <c r="AA44" s="46">
        <f>SUM(AA45:AA70)</f>
        <v>7088953.2200000091</v>
      </c>
      <c r="AB44" s="41">
        <f>AC44/$AC$13</f>
        <v>0.22566140261565987</v>
      </c>
      <c r="AC44" s="42">
        <f>SUM(AC45:AC70)</f>
        <v>7683492.4433333334</v>
      </c>
      <c r="AD44" s="50">
        <v>0.2082</v>
      </c>
      <c r="AE44" s="46">
        <v>6280017.70546667</v>
      </c>
      <c r="AF44" s="41">
        <f>AG44/$AG$13</f>
        <v>0.33164904459271094</v>
      </c>
      <c r="AG44" s="42">
        <f>SUM(AG45:AG70)</f>
        <v>10003659.327777771</v>
      </c>
      <c r="AH44" s="50">
        <f>AI44/$AK$13</f>
        <v>0.20820000000000002</v>
      </c>
      <c r="AI44" s="46">
        <f t="shared" si="4"/>
        <v>19708492.329733349</v>
      </c>
      <c r="AJ44" s="41">
        <f>(AK44/$AK$13)</f>
        <v>0.25308871027420793</v>
      </c>
      <c r="AK44" s="42">
        <f t="shared" si="5"/>
        <v>23957718.084444437</v>
      </c>
      <c r="AL44" s="52"/>
      <c r="AM44" s="45">
        <v>0.2082</v>
      </c>
      <c r="AN44" s="46">
        <v>7144668.9280000003</v>
      </c>
      <c r="AO44" s="41">
        <v>0.21915624601745001</v>
      </c>
      <c r="AP44" s="83">
        <v>7520647.5566666704</v>
      </c>
      <c r="AQ44" s="45">
        <v>0.2082</v>
      </c>
      <c r="AR44" s="46">
        <v>6717730.2141333399</v>
      </c>
      <c r="AS44" s="41">
        <v>0.25047921047328697</v>
      </c>
      <c r="AT44" s="83">
        <v>8081900.86555555</v>
      </c>
      <c r="AU44" s="45">
        <v>0.2082</v>
      </c>
      <c r="AV44" s="46">
        <v>6750631.2736</v>
      </c>
      <c r="AW44" s="41">
        <v>0.24994603261573101</v>
      </c>
      <c r="AX44" s="83">
        <v>8104195.5066666696</v>
      </c>
      <c r="AY44" s="50">
        <f t="shared" si="14"/>
        <v>0.20820000000000025</v>
      </c>
      <c r="AZ44" s="40">
        <f t="shared" si="6"/>
        <v>20613030.415733341</v>
      </c>
      <c r="BA44" s="41">
        <f t="shared" si="15"/>
        <v>0.23944776611920965</v>
      </c>
      <c r="BB44" s="42">
        <f t="shared" si="7"/>
        <v>23706743.928888887</v>
      </c>
      <c r="BC44" s="52"/>
      <c r="BD44" s="45"/>
      <c r="BE44" s="46"/>
      <c r="BF44" s="41"/>
      <c r="BG44" s="83"/>
      <c r="BH44" s="45"/>
      <c r="BI44" s="46"/>
      <c r="BJ44" s="41"/>
      <c r="BK44" s="83"/>
      <c r="BL44" s="45"/>
      <c r="BM44" s="46"/>
      <c r="BN44" s="41"/>
      <c r="BO44" s="83"/>
      <c r="BP44" s="50" t="e">
        <f t="shared" si="16"/>
        <v>#DIV/0!</v>
      </c>
      <c r="BQ44" s="40">
        <f t="shared" si="8"/>
        <v>0</v>
      </c>
      <c r="BR44" s="41" t="e">
        <f t="shared" ref="BR44:BR70" si="21">(BS44/$BS$13)</f>
        <v>#DIV/0!</v>
      </c>
      <c r="BS44" s="42">
        <f t="shared" si="9"/>
        <v>0</v>
      </c>
      <c r="BT44" s="52"/>
      <c r="BU44" s="50">
        <f t="shared" si="18"/>
        <v>0.20820000000000005</v>
      </c>
      <c r="BV44" s="40">
        <f t="shared" si="1"/>
        <v>57483173.181200027</v>
      </c>
      <c r="BW44" s="41">
        <f t="shared" si="19"/>
        <v>0.23748901360732097</v>
      </c>
      <c r="BX44" s="42">
        <f t="shared" si="2"/>
        <v>65569750.709999993</v>
      </c>
      <c r="BY44" s="52"/>
      <c r="BZ44" s="52"/>
      <c r="CA44" s="21">
        <f>BX44</f>
        <v>65569750.709999993</v>
      </c>
    </row>
    <row r="45" spans="1:79" s="21" customFormat="1" ht="18.75">
      <c r="A45" s="31" t="s">
        <v>68</v>
      </c>
      <c r="B45" s="31"/>
      <c r="C45" s="31" t="s">
        <v>68</v>
      </c>
      <c r="D45" s="31"/>
      <c r="E45" s="50">
        <v>2.5000000000000001E-2</v>
      </c>
      <c r="F45" s="46">
        <v>832603.85555555497</v>
      </c>
      <c r="G45" s="41">
        <v>2.1790810527781101E-2</v>
      </c>
      <c r="H45" s="42">
        <v>725724.51444444503</v>
      </c>
      <c r="I45" s="50">
        <v>2.5000000000000001E-2</v>
      </c>
      <c r="J45" s="46">
        <v>603872.38888889004</v>
      </c>
      <c r="K45" s="41">
        <v>2.1324524460327898E-2</v>
      </c>
      <c r="L45" s="42">
        <v>515091.661111111</v>
      </c>
      <c r="M45" s="50">
        <v>2.5000000000000001E-2</v>
      </c>
      <c r="N45" s="46">
        <v>624240.66666666698</v>
      </c>
      <c r="O45" s="41">
        <v>0.02</v>
      </c>
      <c r="P45" s="42">
        <v>499392.53333333298</v>
      </c>
      <c r="Q45" s="50">
        <f t="shared" ref="Q45:S56" si="22">(R45/$T$13)</f>
        <v>2.4999999999999988E-2</v>
      </c>
      <c r="R45" s="46">
        <f t="shared" si="0"/>
        <v>2060716.9111111118</v>
      </c>
      <c r="S45" s="41">
        <f t="shared" si="22"/>
        <v>2.111169054208652E-2</v>
      </c>
      <c r="T45" s="42">
        <f t="shared" si="3"/>
        <v>1740208.7088888891</v>
      </c>
      <c r="U45" s="79"/>
      <c r="V45" s="50">
        <f t="shared" si="10"/>
        <v>2.5000000000000033E-2</v>
      </c>
      <c r="W45" s="46">
        <v>761229.75555555604</v>
      </c>
      <c r="X45" s="41">
        <f t="shared" si="11"/>
        <v>2.1743149805056667E-2</v>
      </c>
      <c r="Y45" s="42">
        <v>662061.30444444402</v>
      </c>
      <c r="Z45" s="50">
        <v>2.5000000000000001E-2</v>
      </c>
      <c r="AA45" s="46">
        <f>Z45*$AC$13</f>
        <v>851219.16666666756</v>
      </c>
      <c r="AB45" s="41">
        <v>2.0370057456804602E-2</v>
      </c>
      <c r="AC45" s="42">
        <v>693575.33333333302</v>
      </c>
      <c r="AD45" s="50">
        <v>2.5000000000000001E-2</v>
      </c>
      <c r="AE45" s="46">
        <v>754084.73888888897</v>
      </c>
      <c r="AF45" s="41">
        <v>2.0885179033040099E-2</v>
      </c>
      <c r="AG45" s="42">
        <v>629967.79111111094</v>
      </c>
      <c r="AH45" s="50">
        <f t="shared" ref="AH45:AJ56" si="23">(AI45/$AK$13)</f>
        <v>2.5000000000000001E-2</v>
      </c>
      <c r="AI45" s="46">
        <f t="shared" si="4"/>
        <v>2366533.6611111127</v>
      </c>
      <c r="AJ45" s="41">
        <f t="shared" si="23"/>
        <v>2.0975873505604668E-2</v>
      </c>
      <c r="AK45" s="42">
        <f t="shared" si="5"/>
        <v>1985604.4288888881</v>
      </c>
      <c r="AL45" s="52"/>
      <c r="AM45" s="45">
        <v>2.5000000000000001E-2</v>
      </c>
      <c r="AN45" s="46">
        <v>857909.33333333302</v>
      </c>
      <c r="AO45" s="41">
        <v>2.0110151500080799E-2</v>
      </c>
      <c r="AP45" s="47">
        <v>690107.46666666702</v>
      </c>
      <c r="AQ45" s="45">
        <v>2.5000000000000001E-2</v>
      </c>
      <c r="AR45" s="46">
        <v>806643.87777777796</v>
      </c>
      <c r="AS45" s="41">
        <v>2.1860565785405298E-2</v>
      </c>
      <c r="AT45" s="47">
        <v>705347.66222222196</v>
      </c>
      <c r="AU45" s="45">
        <v>2.5000000000000001E-2</v>
      </c>
      <c r="AV45" s="46">
        <v>810594.53333333298</v>
      </c>
      <c r="AW45" s="41">
        <v>2.06476727616717E-2</v>
      </c>
      <c r="AX45" s="47">
        <v>669475.62666666706</v>
      </c>
      <c r="AY45" s="50">
        <f t="shared" si="14"/>
        <v>2.5000000000000012E-2</v>
      </c>
      <c r="AZ45" s="40">
        <f t="shared" si="6"/>
        <v>2475147.7444444438</v>
      </c>
      <c r="BA45" s="41">
        <f t="shared" si="15"/>
        <v>2.0856641388280424E-2</v>
      </c>
      <c r="BB45" s="42">
        <f t="shared" si="7"/>
        <v>2064930.7555555559</v>
      </c>
      <c r="BC45" s="52"/>
      <c r="BD45" s="45"/>
      <c r="BE45" s="46"/>
      <c r="BF45" s="41"/>
      <c r="BG45" s="47"/>
      <c r="BH45" s="45"/>
      <c r="BI45" s="46"/>
      <c r="BJ45" s="41"/>
      <c r="BK45" s="47"/>
      <c r="BL45" s="45"/>
      <c r="BM45" s="46"/>
      <c r="BN45" s="41"/>
      <c r="BO45" s="47"/>
      <c r="BP45" s="50" t="e">
        <f t="shared" si="16"/>
        <v>#DIV/0!</v>
      </c>
      <c r="BQ45" s="40">
        <f t="shared" si="8"/>
        <v>0</v>
      </c>
      <c r="BR45" s="41" t="e">
        <f t="shared" si="21"/>
        <v>#DIV/0!</v>
      </c>
      <c r="BS45" s="42">
        <f t="shared" si="9"/>
        <v>0</v>
      </c>
      <c r="BT45" s="52"/>
      <c r="BU45" s="50">
        <f t="shared" si="18"/>
        <v>2.4999999999999998E-2</v>
      </c>
      <c r="BV45" s="40">
        <f t="shared" si="1"/>
        <v>6902398.3166666683</v>
      </c>
      <c r="BW45" s="41">
        <f t="shared" si="19"/>
        <v>2.0973666063833524E-2</v>
      </c>
      <c r="BX45" s="42">
        <f t="shared" si="2"/>
        <v>5790743.8933333335</v>
      </c>
      <c r="BY45" s="52"/>
      <c r="BZ45" s="52"/>
    </row>
    <row r="46" spans="1:79" s="21" customFormat="1" ht="18.75">
      <c r="A46" s="78" t="s">
        <v>69</v>
      </c>
      <c r="B46" s="31"/>
      <c r="C46" s="78" t="s">
        <v>69</v>
      </c>
      <c r="D46" s="31"/>
      <c r="E46" s="50">
        <v>3.2000000000000002E-3</v>
      </c>
      <c r="F46" s="46">
        <v>106573.293511111</v>
      </c>
      <c r="G46" s="41">
        <v>8.3762265253342402E-3</v>
      </c>
      <c r="H46" s="84">
        <v>278963.14</v>
      </c>
      <c r="I46" s="50">
        <v>3.2000000000000002E-3</v>
      </c>
      <c r="J46" s="46">
        <v>77295.665777777904</v>
      </c>
      <c r="K46" s="41">
        <v>7.6790122968401096E-3</v>
      </c>
      <c r="L46" s="84">
        <v>185485.74</v>
      </c>
      <c r="M46" s="50">
        <v>3.2000000000000002E-3</v>
      </c>
      <c r="N46" s="46">
        <v>79902.805333333294</v>
      </c>
      <c r="O46" s="41">
        <v>5.39409026005995E-3</v>
      </c>
      <c r="P46" s="84">
        <v>134688.42000000001</v>
      </c>
      <c r="Q46" s="50">
        <f t="shared" si="22"/>
        <v>3.1999999999999967E-3</v>
      </c>
      <c r="R46" s="46">
        <f t="shared" si="0"/>
        <v>263771.76462222217</v>
      </c>
      <c r="S46" s="41">
        <f t="shared" si="22"/>
        <v>7.2685541712392797E-3</v>
      </c>
      <c r="T46" s="84">
        <f t="shared" si="3"/>
        <v>599137.30000000005</v>
      </c>
      <c r="U46" s="79"/>
      <c r="V46" s="50">
        <f t="shared" si="10"/>
        <v>3.2000000000000019E-3</v>
      </c>
      <c r="W46" s="46">
        <v>97437.4087111111</v>
      </c>
      <c r="X46" s="41">
        <f t="shared" si="11"/>
        <v>8.2641603327878368E-3</v>
      </c>
      <c r="Y46" s="84">
        <v>251636.99</v>
      </c>
      <c r="Z46" s="50">
        <v>3.2000000000000002E-3</v>
      </c>
      <c r="AA46" s="46">
        <f t="shared" ref="AA46:AA70" si="24">Z46*$AC$13</f>
        <v>108956.05333333345</v>
      </c>
      <c r="AB46" s="41">
        <v>8.1304266527519806E-3</v>
      </c>
      <c r="AC46" s="84">
        <v>276831</v>
      </c>
      <c r="AD46" s="50">
        <v>3.2000000000000002E-3</v>
      </c>
      <c r="AE46" s="46">
        <v>96522.846577777804</v>
      </c>
      <c r="AF46" s="41">
        <v>7.7845697535923004E-3</v>
      </c>
      <c r="AG46" s="84">
        <v>234809.01</v>
      </c>
      <c r="AH46" s="50">
        <f t="shared" si="23"/>
        <v>3.1999999999999993E-3</v>
      </c>
      <c r="AI46" s="46">
        <f t="shared" si="4"/>
        <v>302916.30862222234</v>
      </c>
      <c r="AJ46" s="41">
        <f t="shared" si="23"/>
        <v>8.0632383614779573E-3</v>
      </c>
      <c r="AK46" s="84">
        <f t="shared" si="5"/>
        <v>763277</v>
      </c>
      <c r="AL46" s="85"/>
      <c r="AM46" s="45">
        <v>3.2000000000000002E-3</v>
      </c>
      <c r="AN46" s="46">
        <v>109812.39466666699</v>
      </c>
      <c r="AO46" s="41">
        <v>8.1371655240957894E-3</v>
      </c>
      <c r="AP46" s="47">
        <v>279238.01</v>
      </c>
      <c r="AQ46" s="45">
        <v>3.2000000000000002E-3</v>
      </c>
      <c r="AR46" s="46">
        <v>103250.41635555599</v>
      </c>
      <c r="AS46" s="41">
        <v>8.4934810623920002E-3</v>
      </c>
      <c r="AT46" s="47">
        <v>274048.58</v>
      </c>
      <c r="AU46" s="45">
        <v>3.2000000000000002E-3</v>
      </c>
      <c r="AV46" s="46">
        <v>103756.100266667</v>
      </c>
      <c r="AW46" s="41">
        <v>8.7246902849414804E-3</v>
      </c>
      <c r="AX46" s="47">
        <v>282887.45</v>
      </c>
      <c r="AY46" s="50">
        <f t="shared" si="14"/>
        <v>3.2000000000000136E-3</v>
      </c>
      <c r="AZ46" s="40">
        <f t="shared" si="6"/>
        <v>316818.91128889</v>
      </c>
      <c r="BA46" s="41">
        <f t="shared" si="15"/>
        <v>8.4456982606070947E-3</v>
      </c>
      <c r="BB46" s="42">
        <f t="shared" si="7"/>
        <v>836174.04</v>
      </c>
      <c r="BC46" s="85"/>
      <c r="BD46" s="45"/>
      <c r="BE46" s="46"/>
      <c r="BF46" s="41"/>
      <c r="BG46" s="47"/>
      <c r="BH46" s="45"/>
      <c r="BI46" s="46"/>
      <c r="BJ46" s="41"/>
      <c r="BK46" s="47"/>
      <c r="BL46" s="45"/>
      <c r="BM46" s="46"/>
      <c r="BN46" s="41"/>
      <c r="BO46" s="47"/>
      <c r="BP46" s="50" t="e">
        <f t="shared" si="16"/>
        <v>#DIV/0!</v>
      </c>
      <c r="BQ46" s="40">
        <f t="shared" si="8"/>
        <v>0</v>
      </c>
      <c r="BR46" s="41" t="e">
        <f t="shared" si="21"/>
        <v>#DIV/0!</v>
      </c>
      <c r="BS46" s="42">
        <f t="shared" si="9"/>
        <v>0</v>
      </c>
      <c r="BT46" s="85"/>
      <c r="BU46" s="50">
        <f t="shared" si="18"/>
        <v>3.2000000000000036E-3</v>
      </c>
      <c r="BV46" s="40">
        <f t="shared" si="1"/>
        <v>883506.98453333462</v>
      </c>
      <c r="BW46" s="41">
        <f t="shared" si="19"/>
        <v>7.9631319402824249E-3</v>
      </c>
      <c r="BX46" s="42">
        <f t="shared" si="2"/>
        <v>2198588.34</v>
      </c>
      <c r="BY46" s="85"/>
      <c r="BZ46" s="85"/>
    </row>
    <row r="47" spans="1:79" s="21" customFormat="1" ht="18.75">
      <c r="A47" s="78" t="s">
        <v>70</v>
      </c>
      <c r="B47" s="31"/>
      <c r="C47" s="78" t="s">
        <v>70</v>
      </c>
      <c r="D47" s="31"/>
      <c r="E47" s="50">
        <v>8.9999999999999993E-3</v>
      </c>
      <c r="F47" s="46">
        <v>299737.38799999998</v>
      </c>
      <c r="G47" s="41">
        <v>4.8962507473375404E-3</v>
      </c>
      <c r="H47" s="84">
        <v>163065.49</v>
      </c>
      <c r="I47" s="50">
        <v>8.9999999999999993E-3</v>
      </c>
      <c r="J47" s="46">
        <v>217394.06</v>
      </c>
      <c r="K47" s="41">
        <v>5.5450974603445799E-3</v>
      </c>
      <c r="L47" s="84">
        <v>133941.25</v>
      </c>
      <c r="M47" s="50">
        <v>8.9999999999999993E-3</v>
      </c>
      <c r="N47" s="46">
        <v>224726.64</v>
      </c>
      <c r="O47" s="41">
        <v>8.7153886161426899E-3</v>
      </c>
      <c r="P47" s="84">
        <v>217620</v>
      </c>
      <c r="Q47" s="50">
        <f t="shared" si="22"/>
        <v>8.9999999999999924E-3</v>
      </c>
      <c r="R47" s="46">
        <f t="shared" si="0"/>
        <v>741858.08799999999</v>
      </c>
      <c r="S47" s="41">
        <f t="shared" si="22"/>
        <v>6.2432973838522018E-3</v>
      </c>
      <c r="T47" s="84">
        <f t="shared" si="3"/>
        <v>514626.74</v>
      </c>
      <c r="U47" s="79"/>
      <c r="V47" s="50">
        <f t="shared" si="10"/>
        <v>9.0000000000000063E-3</v>
      </c>
      <c r="W47" s="46">
        <v>274042.712</v>
      </c>
      <c r="X47" s="41">
        <f t="shared" si="11"/>
        <v>6.5507377550693673E-3</v>
      </c>
      <c r="Y47" s="84">
        <v>199464.66</v>
      </c>
      <c r="Z47" s="50">
        <v>8.9999999999999993E-3</v>
      </c>
      <c r="AA47" s="46">
        <f t="shared" si="24"/>
        <v>306438.90000000031</v>
      </c>
      <c r="AB47" s="41">
        <v>6.0530268839889502E-3</v>
      </c>
      <c r="AC47" s="84">
        <v>206098.1</v>
      </c>
      <c r="AD47" s="50">
        <v>8.9999999999999993E-3</v>
      </c>
      <c r="AE47" s="46">
        <v>271470.50599999999</v>
      </c>
      <c r="AF47" s="41">
        <v>8.7365970430688198E-3</v>
      </c>
      <c r="AG47" s="84">
        <v>263525.38</v>
      </c>
      <c r="AH47" s="50">
        <f t="shared" si="23"/>
        <v>8.9999999999999959E-3</v>
      </c>
      <c r="AI47" s="46">
        <f t="shared" si="4"/>
        <v>851952.11800000025</v>
      </c>
      <c r="AJ47" s="41">
        <f t="shared" si="23"/>
        <v>7.0682296959792244E-3</v>
      </c>
      <c r="AK47" s="84">
        <f t="shared" si="5"/>
        <v>669088.14</v>
      </c>
      <c r="AL47" s="85"/>
      <c r="AM47" s="45">
        <v>8.9999999999999993E-3</v>
      </c>
      <c r="AN47" s="46">
        <v>308847.35999999999</v>
      </c>
      <c r="AO47" s="41">
        <v>7.4149665388106396E-3</v>
      </c>
      <c r="AP47" s="47">
        <v>254454.76</v>
      </c>
      <c r="AQ47" s="45">
        <v>8.9999999999999993E-3</v>
      </c>
      <c r="AR47" s="46">
        <v>290391.79599999997</v>
      </c>
      <c r="AS47" s="41">
        <v>7.4590468802362402E-3</v>
      </c>
      <c r="AT47" s="47">
        <v>240671.78</v>
      </c>
      <c r="AU47" s="45">
        <v>8.9999999999999993E-3</v>
      </c>
      <c r="AV47" s="46">
        <v>291814.03200000001</v>
      </c>
      <c r="AW47" s="41">
        <v>6.5094350911816404E-3</v>
      </c>
      <c r="AX47" s="47">
        <v>211060.5</v>
      </c>
      <c r="AY47" s="50">
        <f t="shared" si="14"/>
        <v>9.0000000000000063E-3</v>
      </c>
      <c r="AZ47" s="40">
        <f t="shared" si="6"/>
        <v>891053.18799999997</v>
      </c>
      <c r="BA47" s="41">
        <f t="shared" si="15"/>
        <v>7.1327766351025109E-3</v>
      </c>
      <c r="BB47" s="42">
        <f t="shared" si="7"/>
        <v>706187.04</v>
      </c>
      <c r="BC47" s="85"/>
      <c r="BD47" s="45"/>
      <c r="BE47" s="46"/>
      <c r="BF47" s="41"/>
      <c r="BG47" s="47"/>
      <c r="BH47" s="45"/>
      <c r="BI47" s="46"/>
      <c r="BJ47" s="41"/>
      <c r="BK47" s="47"/>
      <c r="BL47" s="45"/>
      <c r="BM47" s="46"/>
      <c r="BN47" s="41"/>
      <c r="BO47" s="47"/>
      <c r="BP47" s="50" t="e">
        <f t="shared" si="16"/>
        <v>#DIV/0!</v>
      </c>
      <c r="BQ47" s="40">
        <f t="shared" si="8"/>
        <v>0</v>
      </c>
      <c r="BR47" s="41" t="e">
        <f t="shared" si="21"/>
        <v>#DIV/0!</v>
      </c>
      <c r="BS47" s="42">
        <f t="shared" si="9"/>
        <v>0</v>
      </c>
      <c r="BT47" s="85"/>
      <c r="BU47" s="50">
        <f t="shared" si="18"/>
        <v>8.9999999999999993E-3</v>
      </c>
      <c r="BV47" s="40">
        <f t="shared" si="1"/>
        <v>2484863.3940000003</v>
      </c>
      <c r="BW47" s="41">
        <f t="shared" si="19"/>
        <v>6.8450914931865239E-3</v>
      </c>
      <c r="BX47" s="42">
        <f t="shared" si="2"/>
        <v>1889901.92</v>
      </c>
      <c r="BY47" s="85"/>
      <c r="BZ47" s="85"/>
    </row>
    <row r="48" spans="1:79" s="21" customFormat="1" ht="18.75">
      <c r="A48" s="31" t="s">
        <v>71</v>
      </c>
      <c r="B48" s="31"/>
      <c r="C48" s="31" t="s">
        <v>71</v>
      </c>
      <c r="D48" s="31"/>
      <c r="E48" s="50">
        <v>0.04</v>
      </c>
      <c r="F48" s="46">
        <v>1332166.16888889</v>
      </c>
      <c r="G48" s="41">
        <v>4.0000000000000098E-2</v>
      </c>
      <c r="H48" s="42">
        <v>1332166.16888889</v>
      </c>
      <c r="I48" s="50">
        <v>0.04</v>
      </c>
      <c r="J48" s="46">
        <v>966195.82222222397</v>
      </c>
      <c r="K48" s="41">
        <v>3.9999999999999897E-2</v>
      </c>
      <c r="L48" s="42">
        <v>966195.82222222199</v>
      </c>
      <c r="M48" s="50">
        <v>0.04</v>
      </c>
      <c r="N48" s="46">
        <v>998785.066666667</v>
      </c>
      <c r="O48" s="41">
        <v>0.04</v>
      </c>
      <c r="P48" s="42">
        <v>998785.066666667</v>
      </c>
      <c r="Q48" s="50">
        <f t="shared" si="22"/>
        <v>4.0000000000000008E-2</v>
      </c>
      <c r="R48" s="46">
        <f t="shared" si="0"/>
        <v>3297147.057777781</v>
      </c>
      <c r="S48" s="41">
        <f t="shared" si="22"/>
        <v>3.9999999999999987E-2</v>
      </c>
      <c r="T48" s="42">
        <f t="shared" si="3"/>
        <v>3297147.0577777792</v>
      </c>
      <c r="U48" s="79"/>
      <c r="V48" s="50">
        <f t="shared" si="10"/>
        <v>4.0000000000000063E-2</v>
      </c>
      <c r="W48" s="46">
        <v>1217967.6088888899</v>
      </c>
      <c r="X48" s="41">
        <f t="shared" si="11"/>
        <v>4.0000000000000063E-2</v>
      </c>
      <c r="Y48" s="42">
        <v>1217967.6088888899</v>
      </c>
      <c r="Z48" s="50">
        <v>0.04</v>
      </c>
      <c r="AA48" s="46">
        <f t="shared" si="24"/>
        <v>1361950.6666666681</v>
      </c>
      <c r="AB48" s="41">
        <v>0.04</v>
      </c>
      <c r="AC48" s="42">
        <v>1361950.66666667</v>
      </c>
      <c r="AD48" s="50">
        <v>0.04</v>
      </c>
      <c r="AE48" s="46">
        <v>1206535.58222222</v>
      </c>
      <c r="AF48" s="41">
        <v>3.9999999999999897E-2</v>
      </c>
      <c r="AG48" s="42">
        <v>1206535.58222222</v>
      </c>
      <c r="AH48" s="50">
        <f t="shared" si="23"/>
        <v>3.9999999999999973E-2</v>
      </c>
      <c r="AI48" s="46">
        <f t="shared" si="4"/>
        <v>3786453.8577777781</v>
      </c>
      <c r="AJ48" s="41">
        <f t="shared" si="23"/>
        <v>3.9999999999999994E-2</v>
      </c>
      <c r="AK48" s="42">
        <f t="shared" si="5"/>
        <v>3786453.8577777799</v>
      </c>
      <c r="AL48" s="52"/>
      <c r="AM48" s="45">
        <v>0.04</v>
      </c>
      <c r="AN48" s="46">
        <v>1372654.9333333301</v>
      </c>
      <c r="AO48" s="41">
        <v>3.9999999999999897E-2</v>
      </c>
      <c r="AP48" s="47">
        <v>1372654.9333333301</v>
      </c>
      <c r="AQ48" s="45">
        <v>0.04</v>
      </c>
      <c r="AR48" s="46">
        <v>1290630.2044444401</v>
      </c>
      <c r="AS48" s="41">
        <v>3.9999999999999897E-2</v>
      </c>
      <c r="AT48" s="47">
        <v>1290630.2044444401</v>
      </c>
      <c r="AU48" s="45">
        <v>0.04</v>
      </c>
      <c r="AV48" s="46">
        <v>1296951.2533333299</v>
      </c>
      <c r="AW48" s="41">
        <v>0.04</v>
      </c>
      <c r="AX48" s="47">
        <v>1296951.2533333299</v>
      </c>
      <c r="AY48" s="50">
        <f t="shared" si="14"/>
        <v>3.9999999999999918E-2</v>
      </c>
      <c r="AZ48" s="40">
        <f t="shared" si="6"/>
        <v>3960236.3911111001</v>
      </c>
      <c r="BA48" s="41">
        <f t="shared" si="15"/>
        <v>3.9999999999999918E-2</v>
      </c>
      <c r="BB48" s="42">
        <f t="shared" si="7"/>
        <v>3960236.3911111001</v>
      </c>
      <c r="BC48" s="52"/>
      <c r="BD48" s="45"/>
      <c r="BE48" s="46"/>
      <c r="BF48" s="41"/>
      <c r="BG48" s="47"/>
      <c r="BH48" s="45"/>
      <c r="BI48" s="46"/>
      <c r="BJ48" s="41"/>
      <c r="BK48" s="47"/>
      <c r="BL48" s="45"/>
      <c r="BM48" s="46"/>
      <c r="BN48" s="41"/>
      <c r="BO48" s="47"/>
      <c r="BP48" s="50" t="e">
        <f t="shared" si="16"/>
        <v>#DIV/0!</v>
      </c>
      <c r="BQ48" s="40">
        <f t="shared" si="8"/>
        <v>0</v>
      </c>
      <c r="BR48" s="41" t="e">
        <f t="shared" si="21"/>
        <v>#DIV/0!</v>
      </c>
      <c r="BS48" s="42">
        <f t="shared" si="9"/>
        <v>0</v>
      </c>
      <c r="BT48" s="52"/>
      <c r="BU48" s="50">
        <f t="shared" si="18"/>
        <v>3.9999999999999959E-2</v>
      </c>
      <c r="BV48" s="40">
        <f t="shared" si="1"/>
        <v>11043837.306666659</v>
      </c>
      <c r="BW48" s="41">
        <f t="shared" si="19"/>
        <v>3.9999999999999959E-2</v>
      </c>
      <c r="BX48" s="42">
        <f t="shared" si="2"/>
        <v>11043837.306666659</v>
      </c>
      <c r="BY48" s="52"/>
      <c r="BZ48" s="52"/>
    </row>
    <row r="49" spans="1:79" s="21" customFormat="1" ht="18.75">
      <c r="A49" s="86" t="s">
        <v>72</v>
      </c>
      <c r="B49" s="31"/>
      <c r="C49" s="86" t="s">
        <v>72</v>
      </c>
      <c r="D49" s="31"/>
      <c r="E49" s="50">
        <v>1.2E-2</v>
      </c>
      <c r="F49" s="46">
        <v>399649.850666666</v>
      </c>
      <c r="G49" s="41">
        <v>1.30064344859107E-2</v>
      </c>
      <c r="H49" s="42">
        <v>433168.3</v>
      </c>
      <c r="I49" s="50">
        <v>1.2E-2</v>
      </c>
      <c r="J49" s="46">
        <v>289858.74666666699</v>
      </c>
      <c r="K49" s="41">
        <v>2.4048197545047899E-2</v>
      </c>
      <c r="L49" s="42">
        <v>580881.69999999995</v>
      </c>
      <c r="M49" s="50">
        <v>1.2E-2</v>
      </c>
      <c r="N49" s="46">
        <v>299635.52</v>
      </c>
      <c r="O49" s="41">
        <v>1.96778993358331E-2</v>
      </c>
      <c r="P49" s="42">
        <v>491349.8</v>
      </c>
      <c r="Q49" s="50">
        <f t="shared" si="22"/>
        <v>1.1999999999999986E-2</v>
      </c>
      <c r="R49" s="46">
        <f t="shared" si="0"/>
        <v>989144.11733333301</v>
      </c>
      <c r="S49" s="41">
        <f t="shared" si="22"/>
        <v>1.8263059228114786E-2</v>
      </c>
      <c r="T49" s="42">
        <f t="shared" si="3"/>
        <v>1505399.8</v>
      </c>
      <c r="U49" s="79"/>
      <c r="V49" s="50">
        <f t="shared" si="10"/>
        <v>1.2000000000000019E-2</v>
      </c>
      <c r="W49" s="46">
        <v>365390.28266666702</v>
      </c>
      <c r="X49" s="41">
        <f t="shared" si="11"/>
        <v>2.6990028109194909E-2</v>
      </c>
      <c r="Y49" s="42">
        <v>821824.5</v>
      </c>
      <c r="Z49" s="50">
        <v>1.2E-2</v>
      </c>
      <c r="AA49" s="46">
        <f t="shared" si="24"/>
        <v>408585.20000000042</v>
      </c>
      <c r="AB49" s="41">
        <v>1.8583727457578001E-2</v>
      </c>
      <c r="AC49" s="42">
        <v>632753</v>
      </c>
      <c r="AD49" s="50">
        <v>1.2E-2</v>
      </c>
      <c r="AE49" s="46">
        <v>361960.67466666701</v>
      </c>
      <c r="AF49" s="41">
        <v>2.8828366201962202E-2</v>
      </c>
      <c r="AG49" s="42">
        <v>869561.24</v>
      </c>
      <c r="AH49" s="50">
        <f t="shared" si="23"/>
        <v>1.2000000000000004E-2</v>
      </c>
      <c r="AI49" s="46">
        <f t="shared" si="4"/>
        <v>1135936.1573333344</v>
      </c>
      <c r="AJ49" s="41">
        <f t="shared" si="23"/>
        <v>2.4552141156834344E-2</v>
      </c>
      <c r="AK49" s="42">
        <f t="shared" si="5"/>
        <v>2324138.7400000002</v>
      </c>
      <c r="AL49" s="52"/>
      <c r="AM49" s="45">
        <v>1.2E-2</v>
      </c>
      <c r="AN49" s="46">
        <v>411796.47999999998</v>
      </c>
      <c r="AO49" s="41">
        <v>1.8970123494013402E-2</v>
      </c>
      <c r="AP49" s="47">
        <v>650985.84</v>
      </c>
      <c r="AQ49" s="45">
        <v>1.2E-2</v>
      </c>
      <c r="AR49" s="46">
        <v>387189.06133333303</v>
      </c>
      <c r="AS49" s="41">
        <v>2.8845613462165399E-2</v>
      </c>
      <c r="AT49" s="47">
        <v>930725.5</v>
      </c>
      <c r="AU49" s="45">
        <v>1.2E-2</v>
      </c>
      <c r="AV49" s="46">
        <v>389085.37599999999</v>
      </c>
      <c r="AW49" s="41">
        <v>2.6986695074347901E-2</v>
      </c>
      <c r="AX49" s="47">
        <v>875010.7</v>
      </c>
      <c r="AY49" s="50">
        <f t="shared" si="14"/>
        <v>1.2000000000000007E-2</v>
      </c>
      <c r="AZ49" s="40">
        <f t="shared" si="6"/>
        <v>1188070.9173333331</v>
      </c>
      <c r="BA49" s="41">
        <f t="shared" si="15"/>
        <v>2.4813892882901641E-2</v>
      </c>
      <c r="BB49" s="42">
        <f t="shared" si="7"/>
        <v>2456722.04</v>
      </c>
      <c r="BC49" s="52"/>
      <c r="BD49" s="45"/>
      <c r="BE49" s="46"/>
      <c r="BF49" s="41"/>
      <c r="BG49" s="47"/>
      <c r="BH49" s="45"/>
      <c r="BI49" s="46"/>
      <c r="BJ49" s="41"/>
      <c r="BK49" s="47"/>
      <c r="BL49" s="45"/>
      <c r="BM49" s="46"/>
      <c r="BN49" s="41"/>
      <c r="BO49" s="47"/>
      <c r="BP49" s="50" t="e">
        <f t="shared" si="16"/>
        <v>#DIV/0!</v>
      </c>
      <c r="BQ49" s="40">
        <f t="shared" si="8"/>
        <v>0</v>
      </c>
      <c r="BR49" s="41" t="e">
        <f t="shared" si="21"/>
        <v>#DIV/0!</v>
      </c>
      <c r="BS49" s="42">
        <f t="shared" si="9"/>
        <v>0</v>
      </c>
      <c r="BT49" s="52"/>
      <c r="BU49" s="50">
        <f t="shared" si="18"/>
        <v>1.1999999999999999E-2</v>
      </c>
      <c r="BV49" s="40">
        <f t="shared" si="1"/>
        <v>3313151.1920000007</v>
      </c>
      <c r="BW49" s="41">
        <f t="shared" si="19"/>
        <v>2.2768392562991728E-2</v>
      </c>
      <c r="BX49" s="42">
        <f t="shared" si="2"/>
        <v>6286260.5800000001</v>
      </c>
      <c r="BY49" s="52"/>
      <c r="BZ49" s="52"/>
    </row>
    <row r="50" spans="1:79" s="21" customFormat="1" ht="18.75">
      <c r="A50" s="78" t="s">
        <v>73</v>
      </c>
      <c r="B50" s="31"/>
      <c r="C50" s="78" t="s">
        <v>73</v>
      </c>
      <c r="D50" s="31"/>
      <c r="E50" s="50">
        <v>1.7500000000000002E-2</v>
      </c>
      <c r="F50" s="46">
        <v>582822.69888888905</v>
      </c>
      <c r="G50" s="41">
        <v>2.5416254811695401E-2</v>
      </c>
      <c r="H50" s="42">
        <v>846466.87</v>
      </c>
      <c r="I50" s="50">
        <v>1.7500000000000002E-2</v>
      </c>
      <c r="J50" s="46">
        <v>422710.67222222302</v>
      </c>
      <c r="K50" s="41">
        <v>4.1316650188142102E-2</v>
      </c>
      <c r="L50" s="42">
        <v>997999.37</v>
      </c>
      <c r="M50" s="50">
        <v>1.7500000000000002E-2</v>
      </c>
      <c r="N50" s="46">
        <v>436968.46666666702</v>
      </c>
      <c r="O50" s="41">
        <v>2.5883978508289E-2</v>
      </c>
      <c r="P50" s="42">
        <v>646313.28</v>
      </c>
      <c r="Q50" s="50">
        <f t="shared" si="22"/>
        <v>1.7500000000000002E-2</v>
      </c>
      <c r="R50" s="46">
        <f t="shared" si="0"/>
        <v>1442501.837777779</v>
      </c>
      <c r="S50" s="41">
        <f t="shared" si="22"/>
        <v>3.0217390687799554E-2</v>
      </c>
      <c r="T50" s="42">
        <f t="shared" si="3"/>
        <v>2490779.52</v>
      </c>
      <c r="U50" s="79"/>
      <c r="V50" s="50">
        <f t="shared" si="10"/>
        <v>1.7500000000000019E-2</v>
      </c>
      <c r="W50" s="46">
        <v>532860.82888888905</v>
      </c>
      <c r="X50" s="41">
        <f t="shared" si="11"/>
        <v>2.225156843433955E-2</v>
      </c>
      <c r="Y50" s="42">
        <v>677542.24</v>
      </c>
      <c r="Z50" s="50">
        <v>1.7500000000000002E-2</v>
      </c>
      <c r="AA50" s="46">
        <f t="shared" si="24"/>
        <v>595853.41666666733</v>
      </c>
      <c r="AB50" s="41">
        <v>2.6028776862206501E-2</v>
      </c>
      <c r="AC50" s="42">
        <v>886247.75</v>
      </c>
      <c r="AD50" s="50">
        <v>1.7500000000000002E-2</v>
      </c>
      <c r="AE50" s="46">
        <v>527859.31722222199</v>
      </c>
      <c r="AF50" s="41">
        <v>2.4864579579779399E-2</v>
      </c>
      <c r="AG50" s="42">
        <v>917044.31</v>
      </c>
      <c r="AH50" s="50">
        <f t="shared" si="23"/>
        <v>1.7499999999999991E-2</v>
      </c>
      <c r="AI50" s="46">
        <f t="shared" si="4"/>
        <v>1656573.5627777781</v>
      </c>
      <c r="AJ50" s="41">
        <f t="shared" si="23"/>
        <v>2.620746897421292E-2</v>
      </c>
      <c r="AK50" s="42">
        <f t="shared" si="5"/>
        <v>2480834.2999999998</v>
      </c>
      <c r="AL50" s="52"/>
      <c r="AM50" s="45">
        <v>1.7500000000000002E-2</v>
      </c>
      <c r="AN50" s="46">
        <v>600536.53333333298</v>
      </c>
      <c r="AO50" s="41">
        <v>2.2532887216520199E-2</v>
      </c>
      <c r="AP50" s="47">
        <v>773246.97</v>
      </c>
      <c r="AQ50" s="45">
        <v>1.7500000000000002E-2</v>
      </c>
      <c r="AR50" s="46">
        <v>564650.71444444498</v>
      </c>
      <c r="AS50" s="41">
        <v>2.5542715400954399E-2</v>
      </c>
      <c r="AT50" s="47">
        <v>824155</v>
      </c>
      <c r="AU50" s="45">
        <v>1.7500000000000002E-2</v>
      </c>
      <c r="AV50" s="46">
        <v>567416.17333333299</v>
      </c>
      <c r="AW50" s="41">
        <v>2.0894342736746799E-2</v>
      </c>
      <c r="AX50" s="47">
        <v>677473.6</v>
      </c>
      <c r="AY50" s="50">
        <f t="shared" si="14"/>
        <v>1.7500000000000012E-2</v>
      </c>
      <c r="AZ50" s="40">
        <f t="shared" si="6"/>
        <v>1732603.4211111108</v>
      </c>
      <c r="BA50" s="41">
        <f t="shared" si="15"/>
        <v>2.2977169495296188E-2</v>
      </c>
      <c r="BB50" s="42">
        <f t="shared" si="7"/>
        <v>2274875.5700000003</v>
      </c>
      <c r="BC50" s="52"/>
      <c r="BD50" s="45"/>
      <c r="BE50" s="46"/>
      <c r="BF50" s="41"/>
      <c r="BG50" s="47"/>
      <c r="BH50" s="45"/>
      <c r="BI50" s="46"/>
      <c r="BJ50" s="41"/>
      <c r="BK50" s="47"/>
      <c r="BL50" s="45"/>
      <c r="BM50" s="46"/>
      <c r="BN50" s="41"/>
      <c r="BO50" s="47"/>
      <c r="BP50" s="50" t="e">
        <f t="shared" si="16"/>
        <v>#DIV/0!</v>
      </c>
      <c r="BQ50" s="40">
        <f t="shared" si="8"/>
        <v>0</v>
      </c>
      <c r="BR50" s="41" t="e">
        <f t="shared" si="21"/>
        <v>#DIV/0!</v>
      </c>
      <c r="BS50" s="42">
        <f t="shared" si="9"/>
        <v>0</v>
      </c>
      <c r="BT50" s="52"/>
      <c r="BU50" s="50">
        <f t="shared" si="18"/>
        <v>1.7500000000000002E-2</v>
      </c>
      <c r="BV50" s="40">
        <f t="shared" si="1"/>
        <v>4831678.8216666682</v>
      </c>
      <c r="BW50" s="41">
        <f t="shared" si="19"/>
        <v>2.6246273605010896E-2</v>
      </c>
      <c r="BX50" s="42">
        <f t="shared" si="2"/>
        <v>7246489.3900000006</v>
      </c>
      <c r="BY50" s="52"/>
      <c r="BZ50" s="52"/>
      <c r="CA50" s="87"/>
    </row>
    <row r="51" spans="1:79" s="21" customFormat="1" ht="18.75">
      <c r="A51" s="78" t="s">
        <v>74</v>
      </c>
      <c r="B51" s="31"/>
      <c r="C51" s="78" t="s">
        <v>74</v>
      </c>
      <c r="D51" s="31"/>
      <c r="E51" s="50">
        <v>1E-3</v>
      </c>
      <c r="F51" s="46">
        <v>33304.154222222198</v>
      </c>
      <c r="G51" s="41">
        <v>0</v>
      </c>
      <c r="H51" s="42">
        <v>0</v>
      </c>
      <c r="I51" s="50">
        <v>1E-3</v>
      </c>
      <c r="J51" s="46">
        <v>24154.895555555599</v>
      </c>
      <c r="K51" s="41">
        <v>0</v>
      </c>
      <c r="L51" s="42">
        <v>0</v>
      </c>
      <c r="M51" s="50">
        <v>1E-3</v>
      </c>
      <c r="N51" s="46">
        <v>24969.6266666667</v>
      </c>
      <c r="O51" s="41">
        <v>0</v>
      </c>
      <c r="P51" s="42">
        <v>0</v>
      </c>
      <c r="Q51" s="50">
        <f t="shared" si="22"/>
        <v>9.999999999999998E-4</v>
      </c>
      <c r="R51" s="46">
        <f t="shared" si="0"/>
        <v>82428.676444444485</v>
      </c>
      <c r="S51" s="41">
        <f t="shared" si="22"/>
        <v>0</v>
      </c>
      <c r="T51" s="42">
        <f t="shared" si="3"/>
        <v>0</v>
      </c>
      <c r="U51" s="79"/>
      <c r="V51" s="50">
        <f t="shared" si="10"/>
        <v>1E-3</v>
      </c>
      <c r="W51" s="46">
        <v>30449.190222222202</v>
      </c>
      <c r="X51" s="41">
        <f t="shared" si="11"/>
        <v>0</v>
      </c>
      <c r="Y51" s="42">
        <v>0</v>
      </c>
      <c r="Z51" s="50">
        <v>1E-3</v>
      </c>
      <c r="AA51" s="46">
        <f t="shared" si="24"/>
        <v>34048.766666666699</v>
      </c>
      <c r="AB51" s="41">
        <v>0</v>
      </c>
      <c r="AC51" s="42">
        <v>0</v>
      </c>
      <c r="AD51" s="50">
        <v>1E-3</v>
      </c>
      <c r="AE51" s="46">
        <v>30163.389555555601</v>
      </c>
      <c r="AF51" s="41">
        <v>0</v>
      </c>
      <c r="AG51" s="42">
        <v>0</v>
      </c>
      <c r="AH51" s="50">
        <f t="shared" si="23"/>
        <v>9.999999999999998E-4</v>
      </c>
      <c r="AI51" s="46">
        <f t="shared" si="4"/>
        <v>94661.346444444498</v>
      </c>
      <c r="AJ51" s="41">
        <f t="shared" si="23"/>
        <v>0</v>
      </c>
      <c r="AK51" s="42">
        <f t="shared" si="5"/>
        <v>0</v>
      </c>
      <c r="AL51" s="52"/>
      <c r="AM51" s="45">
        <v>1E-3</v>
      </c>
      <c r="AN51" s="46">
        <v>34316.3733333333</v>
      </c>
      <c r="AO51" s="41">
        <v>0</v>
      </c>
      <c r="AP51" s="47">
        <v>0</v>
      </c>
      <c r="AQ51" s="45">
        <v>1E-3</v>
      </c>
      <c r="AR51" s="46">
        <v>32265.755111111099</v>
      </c>
      <c r="AS51" s="41">
        <v>0</v>
      </c>
      <c r="AT51" s="47">
        <v>0</v>
      </c>
      <c r="AU51" s="45">
        <v>1E-3</v>
      </c>
      <c r="AV51" s="46">
        <v>32423.7813333333</v>
      </c>
      <c r="AW51" s="41">
        <v>5.0888574131349599E-4</v>
      </c>
      <c r="AX51" s="47">
        <v>16500</v>
      </c>
      <c r="AY51" s="50">
        <f t="shared" si="14"/>
        <v>1E-3</v>
      </c>
      <c r="AZ51" s="40">
        <f t="shared" si="6"/>
        <v>99005.909777777706</v>
      </c>
      <c r="BA51" s="41">
        <f t="shared" si="15"/>
        <v>1.6665671813970336E-4</v>
      </c>
      <c r="BB51" s="42">
        <f t="shared" si="7"/>
        <v>16500</v>
      </c>
      <c r="BC51" s="52"/>
      <c r="BD51" s="45"/>
      <c r="BE51" s="46"/>
      <c r="BF51" s="41"/>
      <c r="BG51" s="47"/>
      <c r="BH51" s="45"/>
      <c r="BI51" s="46"/>
      <c r="BJ51" s="41"/>
      <c r="BK51" s="47"/>
      <c r="BL51" s="45"/>
      <c r="BM51" s="46"/>
      <c r="BN51" s="41"/>
      <c r="BO51" s="47"/>
      <c r="BP51" s="50" t="e">
        <f t="shared" si="16"/>
        <v>#DIV/0!</v>
      </c>
      <c r="BQ51" s="40">
        <f t="shared" si="8"/>
        <v>0</v>
      </c>
      <c r="BR51" s="41" t="e">
        <f t="shared" si="21"/>
        <v>#DIV/0!</v>
      </c>
      <c r="BS51" s="42">
        <f t="shared" si="9"/>
        <v>0</v>
      </c>
      <c r="BT51" s="52"/>
      <c r="BU51" s="50">
        <f t="shared" si="18"/>
        <v>9.999999999999998E-4</v>
      </c>
      <c r="BV51" s="40">
        <f t="shared" si="1"/>
        <v>276095.93266666669</v>
      </c>
      <c r="BW51" s="41">
        <f t="shared" si="19"/>
        <v>5.9761836549474297E-5</v>
      </c>
      <c r="BX51" s="42">
        <f t="shared" si="2"/>
        <v>16500</v>
      </c>
      <c r="BY51" s="52"/>
      <c r="BZ51" s="52"/>
      <c r="CA51" s="87"/>
    </row>
    <row r="52" spans="1:79" s="21" customFormat="1" ht="18.75">
      <c r="A52" s="78" t="s">
        <v>75</v>
      </c>
      <c r="B52" s="31"/>
      <c r="C52" s="78" t="s">
        <v>75</v>
      </c>
      <c r="D52" s="31"/>
      <c r="E52" s="50">
        <v>5.0000000000000001E-4</v>
      </c>
      <c r="F52" s="46">
        <v>16652.077111111099</v>
      </c>
      <c r="G52" s="41">
        <v>9.6084109467184703E-5</v>
      </c>
      <c r="H52" s="42">
        <v>3200</v>
      </c>
      <c r="I52" s="50">
        <v>5.0000000000000001E-4</v>
      </c>
      <c r="J52" s="46">
        <v>12077.447777777799</v>
      </c>
      <c r="K52" s="41">
        <v>1.65597900881008E-4</v>
      </c>
      <c r="L52" s="42">
        <v>4000</v>
      </c>
      <c r="M52" s="50">
        <v>5.0000000000000001E-4</v>
      </c>
      <c r="N52" s="46">
        <v>12484.813333333301</v>
      </c>
      <c r="O52" s="41">
        <v>8.0097312895346896E-5</v>
      </c>
      <c r="P52" s="42">
        <v>2000</v>
      </c>
      <c r="Q52" s="50">
        <f t="shared" si="22"/>
        <v>4.9999999999999936E-4</v>
      </c>
      <c r="R52" s="46">
        <f t="shared" si="0"/>
        <v>41214.338222222199</v>
      </c>
      <c r="S52" s="41">
        <f t="shared" si="22"/>
        <v>1.1161164289955134E-4</v>
      </c>
      <c r="T52" s="42">
        <f t="shared" si="3"/>
        <v>9200</v>
      </c>
      <c r="U52" s="79"/>
      <c r="V52" s="50">
        <f t="shared" ref="V52:V70" si="25">W52/$Y$13</f>
        <v>5.0000000000000001E-4</v>
      </c>
      <c r="W52" s="46">
        <v>15224.595111111101</v>
      </c>
      <c r="X52" s="41">
        <f t="shared" ref="X52:X70" si="26">Y52/$Y$13</f>
        <v>3.6125755462528069E-5</v>
      </c>
      <c r="Y52" s="42">
        <v>1100</v>
      </c>
      <c r="Z52" s="50">
        <v>5.0000000000000001E-4</v>
      </c>
      <c r="AA52" s="46">
        <f t="shared" si="24"/>
        <v>17024.38333333335</v>
      </c>
      <c r="AB52" s="41">
        <v>0</v>
      </c>
      <c r="AC52" s="42">
        <v>0</v>
      </c>
      <c r="AD52" s="50">
        <v>5.0000000000000001E-4</v>
      </c>
      <c r="AE52" s="46">
        <v>15081.6947777778</v>
      </c>
      <c r="AF52" s="41">
        <v>2.7848329129352998E-4</v>
      </c>
      <c r="AG52" s="42">
        <v>8400</v>
      </c>
      <c r="AH52" s="50">
        <f t="shared" si="23"/>
        <v>4.999999999999999E-4</v>
      </c>
      <c r="AI52" s="46">
        <f t="shared" si="4"/>
        <v>47330.673222222249</v>
      </c>
      <c r="AJ52" s="41">
        <f t="shared" si="23"/>
        <v>1.0035775273464365E-4</v>
      </c>
      <c r="AK52" s="42">
        <f t="shared" si="5"/>
        <v>9500</v>
      </c>
      <c r="AL52" s="52"/>
      <c r="AM52" s="45">
        <v>5.0000000000000001E-4</v>
      </c>
      <c r="AN52" s="46">
        <v>17158.186666666701</v>
      </c>
      <c r="AO52" s="41">
        <v>0</v>
      </c>
      <c r="AP52" s="47">
        <v>0</v>
      </c>
      <c r="AQ52" s="45">
        <v>5.0000000000000001E-4</v>
      </c>
      <c r="AR52" s="46">
        <v>16132.8775555556</v>
      </c>
      <c r="AS52" s="41">
        <v>4.1530098873729902E-4</v>
      </c>
      <c r="AT52" s="47">
        <v>13400</v>
      </c>
      <c r="AU52" s="45">
        <v>5.0000000000000001E-4</v>
      </c>
      <c r="AV52" s="46">
        <v>16211.890666666701</v>
      </c>
      <c r="AW52" s="41">
        <v>8.32722122149357E-5</v>
      </c>
      <c r="AX52" s="47">
        <v>2700</v>
      </c>
      <c r="AY52" s="50">
        <f t="shared" si="14"/>
        <v>5.0000000000000153E-4</v>
      </c>
      <c r="AZ52" s="40">
        <f t="shared" si="6"/>
        <v>49502.954888888999</v>
      </c>
      <c r="BA52" s="41">
        <f t="shared" si="15"/>
        <v>1.6261655527571056E-4</v>
      </c>
      <c r="BB52" s="42">
        <f t="shared" si="7"/>
        <v>16100</v>
      </c>
      <c r="BC52" s="52"/>
      <c r="BD52" s="45"/>
      <c r="BE52" s="46"/>
      <c r="BF52" s="41"/>
      <c r="BG52" s="47"/>
      <c r="BH52" s="45"/>
      <c r="BI52" s="46"/>
      <c r="BJ52" s="41"/>
      <c r="BK52" s="47"/>
      <c r="BL52" s="45"/>
      <c r="BM52" s="46"/>
      <c r="BN52" s="41"/>
      <c r="BO52" s="47"/>
      <c r="BP52" s="50" t="e">
        <f t="shared" si="16"/>
        <v>#DIV/0!</v>
      </c>
      <c r="BQ52" s="40">
        <f t="shared" si="8"/>
        <v>0</v>
      </c>
      <c r="BR52" s="41" t="e">
        <f t="shared" si="21"/>
        <v>#DIV/0!</v>
      </c>
      <c r="BS52" s="42">
        <f t="shared" si="9"/>
        <v>0</v>
      </c>
      <c r="BT52" s="52"/>
      <c r="BU52" s="50">
        <f t="shared" si="18"/>
        <v>5.0000000000000034E-4</v>
      </c>
      <c r="BV52" s="40">
        <f t="shared" si="1"/>
        <v>138047.96633333346</v>
      </c>
      <c r="BW52" s="41">
        <f t="shared" si="19"/>
        <v>1.2604314617707308E-4</v>
      </c>
      <c r="BX52" s="42">
        <f t="shared" si="2"/>
        <v>34800</v>
      </c>
      <c r="BY52" s="52"/>
      <c r="BZ52" s="52"/>
      <c r="CA52" s="87"/>
    </row>
    <row r="53" spans="1:79" s="21" customFormat="1" ht="18.75">
      <c r="A53" s="78" t="s">
        <v>76</v>
      </c>
      <c r="B53" s="31"/>
      <c r="C53" s="78" t="s">
        <v>76</v>
      </c>
      <c r="D53" s="31"/>
      <c r="E53" s="50">
        <v>1.5E-3</v>
      </c>
      <c r="F53" s="46">
        <v>49956.2313333333</v>
      </c>
      <c r="G53" s="41">
        <v>4.7576647328360696E-3</v>
      </c>
      <c r="H53" s="42">
        <v>158450</v>
      </c>
      <c r="I53" s="50">
        <v>1.5E-3</v>
      </c>
      <c r="J53" s="46">
        <v>36232.343333333403</v>
      </c>
      <c r="K53" s="41">
        <v>1.1219257784688299E-3</v>
      </c>
      <c r="L53" s="42">
        <v>27100</v>
      </c>
      <c r="M53" s="50">
        <v>1.5E-3</v>
      </c>
      <c r="N53" s="46">
        <v>37454.44</v>
      </c>
      <c r="O53" s="41">
        <v>9.5431943449161003E-4</v>
      </c>
      <c r="P53" s="42">
        <v>23829</v>
      </c>
      <c r="Q53" s="50">
        <f t="shared" si="22"/>
        <v>1.4999999999999994E-3</v>
      </c>
      <c r="R53" s="46">
        <f t="shared" si="0"/>
        <v>123643.01466666671</v>
      </c>
      <c r="S53" s="41">
        <f t="shared" si="22"/>
        <v>2.5401232802896912E-3</v>
      </c>
      <c r="T53" s="42">
        <f t="shared" si="3"/>
        <v>209379</v>
      </c>
      <c r="U53" s="79"/>
      <c r="V53" s="50">
        <f t="shared" si="25"/>
        <v>1.4999999999999998E-3</v>
      </c>
      <c r="W53" s="46">
        <v>45673.785333333297</v>
      </c>
      <c r="X53" s="41">
        <f t="shared" si="26"/>
        <v>1.4841117175924032E-3</v>
      </c>
      <c r="Y53" s="42">
        <v>45190</v>
      </c>
      <c r="Z53" s="50">
        <v>1.5E-3</v>
      </c>
      <c r="AA53" s="46">
        <f t="shared" si="24"/>
        <v>51073.150000000052</v>
      </c>
      <c r="AB53" s="41">
        <v>5.1653853345642496E-4</v>
      </c>
      <c r="AC53" s="42">
        <v>17587.5</v>
      </c>
      <c r="AD53" s="50">
        <v>1.5E-3</v>
      </c>
      <c r="AE53" s="46">
        <v>45245.084333333303</v>
      </c>
      <c r="AF53" s="41">
        <v>5.6869437595552198E-3</v>
      </c>
      <c r="AG53" s="42">
        <v>171537.5</v>
      </c>
      <c r="AH53" s="50">
        <f t="shared" si="23"/>
        <v>1.4999999999999989E-3</v>
      </c>
      <c r="AI53" s="46">
        <f t="shared" si="4"/>
        <v>141992.01966666666</v>
      </c>
      <c r="AJ53" s="41">
        <f t="shared" si="23"/>
        <v>2.4752975612650553E-3</v>
      </c>
      <c r="AK53" s="42">
        <f t="shared" si="5"/>
        <v>234315</v>
      </c>
      <c r="AL53" s="52"/>
      <c r="AM53" s="45">
        <v>1.5E-3</v>
      </c>
      <c r="AN53" s="46">
        <v>51474.559999999998</v>
      </c>
      <c r="AO53" s="41">
        <v>1.37718515709508E-3</v>
      </c>
      <c r="AP53" s="47">
        <v>47260</v>
      </c>
      <c r="AQ53" s="45">
        <v>1.5E-3</v>
      </c>
      <c r="AR53" s="46">
        <v>48398.632666666701</v>
      </c>
      <c r="AS53" s="41">
        <v>6.47590608930288E-4</v>
      </c>
      <c r="AT53" s="47">
        <v>20895</v>
      </c>
      <c r="AU53" s="45">
        <v>1.5E-3</v>
      </c>
      <c r="AV53" s="46">
        <v>48635.671999999999</v>
      </c>
      <c r="AW53" s="41">
        <v>2.7741983291605398E-3</v>
      </c>
      <c r="AX53" s="47">
        <v>89950</v>
      </c>
      <c r="AY53" s="50">
        <f t="shared" si="14"/>
        <v>1.5000000000000013E-3</v>
      </c>
      <c r="AZ53" s="40">
        <f t="shared" si="6"/>
        <v>148508.86466666669</v>
      </c>
      <c r="BA53" s="41">
        <f t="shared" si="15"/>
        <v>1.5969248740289577E-3</v>
      </c>
      <c r="BB53" s="42">
        <f t="shared" si="7"/>
        <v>158105</v>
      </c>
      <c r="BC53" s="52"/>
      <c r="BD53" s="45"/>
      <c r="BE53" s="46"/>
      <c r="BF53" s="41"/>
      <c r="BG53" s="47"/>
      <c r="BH53" s="45"/>
      <c r="BI53" s="46"/>
      <c r="BJ53" s="41"/>
      <c r="BK53" s="47"/>
      <c r="BL53" s="45"/>
      <c r="BM53" s="46"/>
      <c r="BN53" s="41"/>
      <c r="BO53" s="47"/>
      <c r="BP53" s="50" t="e">
        <f t="shared" si="16"/>
        <v>#DIV/0!</v>
      </c>
      <c r="BQ53" s="40">
        <f t="shared" si="8"/>
        <v>0</v>
      </c>
      <c r="BR53" s="41" t="e">
        <f t="shared" si="21"/>
        <v>#DIV/0!</v>
      </c>
      <c r="BS53" s="42">
        <f t="shared" si="9"/>
        <v>0</v>
      </c>
      <c r="BT53" s="52"/>
      <c r="BU53" s="50">
        <f t="shared" si="18"/>
        <v>1.4999999999999998E-3</v>
      </c>
      <c r="BV53" s="40">
        <f t="shared" si="1"/>
        <v>414143.89900000009</v>
      </c>
      <c r="BW53" s="41">
        <f t="shared" si="19"/>
        <v>2.179673543856793E-3</v>
      </c>
      <c r="BX53" s="42">
        <f t="shared" si="2"/>
        <v>601799</v>
      </c>
      <c r="BY53" s="52"/>
      <c r="BZ53" s="52"/>
      <c r="CA53" s="87"/>
    </row>
    <row r="54" spans="1:79" s="21" customFormat="1" ht="18.75">
      <c r="A54" s="78" t="s">
        <v>77</v>
      </c>
      <c r="B54" s="31"/>
      <c r="C54" s="88" t="s">
        <v>78</v>
      </c>
      <c r="D54" s="31"/>
      <c r="E54" s="50">
        <v>0</v>
      </c>
      <c r="F54" s="46">
        <v>0</v>
      </c>
      <c r="G54" s="41">
        <v>0</v>
      </c>
      <c r="H54" s="42">
        <v>0</v>
      </c>
      <c r="I54" s="50">
        <v>0</v>
      </c>
      <c r="J54" s="46">
        <v>0</v>
      </c>
      <c r="K54" s="41">
        <v>0</v>
      </c>
      <c r="L54" s="42">
        <v>0</v>
      </c>
      <c r="M54" s="50">
        <v>0</v>
      </c>
      <c r="N54" s="46">
        <v>0</v>
      </c>
      <c r="O54" s="41">
        <v>0</v>
      </c>
      <c r="P54" s="42">
        <v>0</v>
      </c>
      <c r="Q54" s="50">
        <f t="shared" si="22"/>
        <v>0</v>
      </c>
      <c r="R54" s="46">
        <f t="shared" si="0"/>
        <v>0</v>
      </c>
      <c r="S54" s="41">
        <f t="shared" si="22"/>
        <v>0</v>
      </c>
      <c r="T54" s="42">
        <f t="shared" si="3"/>
        <v>0</v>
      </c>
      <c r="U54" s="79"/>
      <c r="V54" s="50">
        <f t="shared" si="25"/>
        <v>0</v>
      </c>
      <c r="W54" s="46">
        <v>0</v>
      </c>
      <c r="X54" s="41">
        <f t="shared" si="26"/>
        <v>0</v>
      </c>
      <c r="Y54" s="42">
        <v>0</v>
      </c>
      <c r="Z54" s="50">
        <v>0</v>
      </c>
      <c r="AA54" s="46">
        <f t="shared" si="24"/>
        <v>0</v>
      </c>
      <c r="AB54" s="41">
        <v>8.81089182868102E-4</v>
      </c>
      <c r="AC54" s="42">
        <v>30000</v>
      </c>
      <c r="AD54" s="50">
        <v>0</v>
      </c>
      <c r="AE54" s="46">
        <v>0</v>
      </c>
      <c r="AF54" s="41">
        <v>9.9458318319117691E-4</v>
      </c>
      <c r="AG54" s="42">
        <v>30000</v>
      </c>
      <c r="AH54" s="50">
        <f t="shared" si="23"/>
        <v>0</v>
      </c>
      <c r="AI54" s="46">
        <f t="shared" si="4"/>
        <v>0</v>
      </c>
      <c r="AJ54" s="41">
        <f t="shared" si="23"/>
        <v>6.3383843832406515E-4</v>
      </c>
      <c r="AK54" s="42">
        <f t="shared" si="5"/>
        <v>60000</v>
      </c>
      <c r="AL54" s="52"/>
      <c r="AM54" s="45">
        <v>0</v>
      </c>
      <c r="AN54" s="46">
        <v>0</v>
      </c>
      <c r="AO54" s="41">
        <v>0</v>
      </c>
      <c r="AP54" s="47">
        <v>0</v>
      </c>
      <c r="AQ54" s="45">
        <v>0</v>
      </c>
      <c r="AR54" s="46">
        <v>0</v>
      </c>
      <c r="AS54" s="41">
        <v>0</v>
      </c>
      <c r="AT54" s="47">
        <v>0</v>
      </c>
      <c r="AU54" s="45">
        <v>0</v>
      </c>
      <c r="AV54" s="46">
        <v>0</v>
      </c>
      <c r="AW54" s="41">
        <v>0</v>
      </c>
      <c r="AX54" s="47">
        <v>0</v>
      </c>
      <c r="AY54" s="50">
        <f t="shared" si="14"/>
        <v>0</v>
      </c>
      <c r="AZ54" s="40">
        <f t="shared" si="6"/>
        <v>0</v>
      </c>
      <c r="BA54" s="41">
        <f t="shared" si="15"/>
        <v>0</v>
      </c>
      <c r="BB54" s="42">
        <f t="shared" si="7"/>
        <v>0</v>
      </c>
      <c r="BC54" s="52"/>
      <c r="BD54" s="45"/>
      <c r="BE54" s="46"/>
      <c r="BF54" s="41"/>
      <c r="BG54" s="47"/>
      <c r="BH54" s="45"/>
      <c r="BI54" s="46"/>
      <c r="BJ54" s="41"/>
      <c r="BK54" s="47"/>
      <c r="BL54" s="45"/>
      <c r="BM54" s="46"/>
      <c r="BN54" s="41"/>
      <c r="BO54" s="47"/>
      <c r="BP54" s="50" t="e">
        <f t="shared" si="16"/>
        <v>#DIV/0!</v>
      </c>
      <c r="BQ54" s="40">
        <f t="shared" si="8"/>
        <v>0</v>
      </c>
      <c r="BR54" s="41" t="e">
        <f t="shared" si="21"/>
        <v>#DIV/0!</v>
      </c>
      <c r="BS54" s="42">
        <f t="shared" si="9"/>
        <v>0</v>
      </c>
      <c r="BT54" s="52"/>
      <c r="BU54" s="50">
        <f t="shared" si="18"/>
        <v>0</v>
      </c>
      <c r="BV54" s="40">
        <f t="shared" si="1"/>
        <v>0</v>
      </c>
      <c r="BW54" s="41">
        <f t="shared" si="19"/>
        <v>2.1731576927081563E-4</v>
      </c>
      <c r="BX54" s="42">
        <f t="shared" si="2"/>
        <v>60000</v>
      </c>
      <c r="BY54" s="52"/>
      <c r="BZ54" s="52"/>
      <c r="CA54" s="87"/>
    </row>
    <row r="55" spans="1:79" s="21" customFormat="1" ht="18.75">
      <c r="A55" s="78" t="s">
        <v>79</v>
      </c>
      <c r="B55" s="31"/>
      <c r="C55" s="78" t="s">
        <v>79</v>
      </c>
      <c r="D55" s="31"/>
      <c r="E55" s="50">
        <v>1.4999999999999999E-2</v>
      </c>
      <c r="F55" s="46">
        <v>499562.313333333</v>
      </c>
      <c r="G55" s="41">
        <v>4.5512964835738197E-3</v>
      </c>
      <c r="H55" s="42">
        <v>151577.07999999999</v>
      </c>
      <c r="I55" s="50">
        <v>1.4999999999999999E-2</v>
      </c>
      <c r="J55" s="46">
        <v>362323.43333333399</v>
      </c>
      <c r="K55" s="41">
        <v>0</v>
      </c>
      <c r="L55" s="42">
        <v>0</v>
      </c>
      <c r="M55" s="50">
        <v>1.4999999999999999E-2</v>
      </c>
      <c r="N55" s="46">
        <v>374544.4</v>
      </c>
      <c r="O55" s="41">
        <v>1.16101055041805E-2</v>
      </c>
      <c r="P55" s="42">
        <v>289900</v>
      </c>
      <c r="Q55" s="50">
        <f t="shared" si="22"/>
        <v>1.4999999999999993E-2</v>
      </c>
      <c r="R55" s="46">
        <f t="shared" si="0"/>
        <v>1236430.146666667</v>
      </c>
      <c r="S55" s="41">
        <f t="shared" si="22"/>
        <v>5.3558676305757238E-3</v>
      </c>
      <c r="T55" s="42">
        <f t="shared" si="3"/>
        <v>441477.07999999996</v>
      </c>
      <c r="U55" s="79"/>
      <c r="V55" s="50">
        <f t="shared" si="25"/>
        <v>1.4999999999999999E-2</v>
      </c>
      <c r="W55" s="46">
        <v>456737.85333333298</v>
      </c>
      <c r="X55" s="41">
        <f t="shared" si="26"/>
        <v>3.4483675668776793E-3</v>
      </c>
      <c r="Y55" s="42">
        <v>105000</v>
      </c>
      <c r="Z55" s="50">
        <v>1.4999999999999999E-2</v>
      </c>
      <c r="AA55" s="46">
        <f t="shared" si="24"/>
        <v>510731.50000000052</v>
      </c>
      <c r="AB55" s="41">
        <v>0</v>
      </c>
      <c r="AC55" s="42">
        <v>0</v>
      </c>
      <c r="AD55" s="50">
        <v>1.4999999999999999E-2</v>
      </c>
      <c r="AE55" s="46">
        <v>452450.84333333297</v>
      </c>
      <c r="AF55" s="41">
        <v>7.6463555123737703E-2</v>
      </c>
      <c r="AG55" s="42">
        <v>2306400</v>
      </c>
      <c r="AH55" s="50">
        <f t="shared" si="23"/>
        <v>1.4999999999999989E-2</v>
      </c>
      <c r="AI55" s="46">
        <f t="shared" si="4"/>
        <v>1419920.1966666665</v>
      </c>
      <c r="AJ55" s="41">
        <f t="shared" si="23"/>
        <v>2.5473966836244175E-2</v>
      </c>
      <c r="AK55" s="42">
        <f t="shared" si="5"/>
        <v>2411400</v>
      </c>
      <c r="AL55" s="52"/>
      <c r="AM55" s="45">
        <v>1.4999999999999999E-2</v>
      </c>
      <c r="AN55" s="46">
        <v>514745.59999999998</v>
      </c>
      <c r="AO55" s="41">
        <v>1.36596849977931E-2</v>
      </c>
      <c r="AP55" s="47">
        <v>468750.85</v>
      </c>
      <c r="AQ55" s="45">
        <v>1.4999999999999999E-2</v>
      </c>
      <c r="AR55" s="46">
        <v>483986.32666666701</v>
      </c>
      <c r="AS55" s="41">
        <v>3.9216190529018898E-3</v>
      </c>
      <c r="AT55" s="47">
        <v>126534</v>
      </c>
      <c r="AU55" s="45">
        <v>1.4999999999999999E-2</v>
      </c>
      <c r="AV55" s="46">
        <v>486356.72</v>
      </c>
      <c r="AW55" s="41">
        <v>3.4348630980158001E-2</v>
      </c>
      <c r="AX55" s="47">
        <v>1113712.5</v>
      </c>
      <c r="AY55" s="50">
        <f t="shared" si="14"/>
        <v>1.5000000000000015E-2</v>
      </c>
      <c r="AZ55" s="40">
        <f t="shared" si="6"/>
        <v>1485088.646666667</v>
      </c>
      <c r="BA55" s="41">
        <f t="shared" si="15"/>
        <v>1.7261569070330302E-2</v>
      </c>
      <c r="BB55" s="42">
        <f t="shared" si="7"/>
        <v>1708997.35</v>
      </c>
      <c r="BC55" s="52"/>
      <c r="BD55" s="45"/>
      <c r="BE55" s="46"/>
      <c r="BF55" s="41"/>
      <c r="BG55" s="47"/>
      <c r="BH55" s="45"/>
      <c r="BI55" s="46"/>
      <c r="BJ55" s="41"/>
      <c r="BK55" s="47"/>
      <c r="BL55" s="45"/>
      <c r="BM55" s="46"/>
      <c r="BN55" s="41"/>
      <c r="BO55" s="47"/>
      <c r="BP55" s="50" t="e">
        <f t="shared" si="16"/>
        <v>#DIV/0!</v>
      </c>
      <c r="BQ55" s="40">
        <f t="shared" si="8"/>
        <v>0</v>
      </c>
      <c r="BR55" s="41" t="e">
        <f t="shared" si="21"/>
        <v>#DIV/0!</v>
      </c>
      <c r="BS55" s="42">
        <f t="shared" si="9"/>
        <v>0</v>
      </c>
      <c r="BT55" s="52"/>
      <c r="BU55" s="50">
        <f t="shared" si="18"/>
        <v>1.4999999999999998E-2</v>
      </c>
      <c r="BV55" s="40">
        <f t="shared" si="1"/>
        <v>4141438.9900000007</v>
      </c>
      <c r="BW55" s="41">
        <f t="shared" si="19"/>
        <v>1.6522787517871892E-2</v>
      </c>
      <c r="BX55" s="42">
        <f t="shared" si="2"/>
        <v>4561874.43</v>
      </c>
      <c r="BY55" s="52"/>
      <c r="BZ55" s="52"/>
      <c r="CA55" s="87"/>
    </row>
    <row r="56" spans="1:79" s="21" customFormat="1" ht="18.75">
      <c r="A56" s="88" t="s">
        <v>80</v>
      </c>
      <c r="B56" s="31"/>
      <c r="C56" s="88" t="s">
        <v>80</v>
      </c>
      <c r="D56" s="31"/>
      <c r="E56" s="50">
        <v>0</v>
      </c>
      <c r="F56" s="46">
        <v>0</v>
      </c>
      <c r="G56" s="41">
        <v>0</v>
      </c>
      <c r="H56" s="42">
        <v>0</v>
      </c>
      <c r="I56" s="50">
        <v>0</v>
      </c>
      <c r="J56" s="46">
        <v>0</v>
      </c>
      <c r="K56" s="41">
        <v>0</v>
      </c>
      <c r="L56" s="42">
        <v>0</v>
      </c>
      <c r="M56" s="50">
        <v>0</v>
      </c>
      <c r="N56" s="46">
        <v>0</v>
      </c>
      <c r="O56" s="41">
        <v>0</v>
      </c>
      <c r="P56" s="42">
        <v>0</v>
      </c>
      <c r="Q56" s="50">
        <f t="shared" si="22"/>
        <v>0</v>
      </c>
      <c r="R56" s="46">
        <f t="shared" si="0"/>
        <v>0</v>
      </c>
      <c r="S56" s="41">
        <f t="shared" si="22"/>
        <v>0</v>
      </c>
      <c r="T56" s="42">
        <f t="shared" si="3"/>
        <v>0</v>
      </c>
      <c r="U56" s="79"/>
      <c r="V56" s="50">
        <f t="shared" si="25"/>
        <v>0</v>
      </c>
      <c r="W56" s="46">
        <v>0</v>
      </c>
      <c r="X56" s="41">
        <f t="shared" si="26"/>
        <v>0</v>
      </c>
      <c r="Y56" s="42">
        <v>0</v>
      </c>
      <c r="Z56" s="50">
        <v>0</v>
      </c>
      <c r="AA56" s="46">
        <f t="shared" si="24"/>
        <v>0</v>
      </c>
      <c r="AB56" s="41">
        <v>7.4452035952354599E-3</v>
      </c>
      <c r="AC56" s="42">
        <v>253500</v>
      </c>
      <c r="AD56" s="50">
        <v>0</v>
      </c>
      <c r="AE56" s="46">
        <v>0</v>
      </c>
      <c r="AF56" s="41">
        <v>0</v>
      </c>
      <c r="AG56" s="42">
        <v>0</v>
      </c>
      <c r="AH56" s="50">
        <f t="shared" si="23"/>
        <v>0</v>
      </c>
      <c r="AI56" s="46">
        <f t="shared" si="4"/>
        <v>0</v>
      </c>
      <c r="AJ56" s="41">
        <f t="shared" si="23"/>
        <v>2.6779674019191753E-3</v>
      </c>
      <c r="AK56" s="42">
        <f t="shared" si="5"/>
        <v>253500</v>
      </c>
      <c r="AL56" s="52"/>
      <c r="AM56" s="45">
        <v>0</v>
      </c>
      <c r="AN56" s="46">
        <v>0</v>
      </c>
      <c r="AO56" s="41">
        <v>0</v>
      </c>
      <c r="AP56" s="47">
        <v>0</v>
      </c>
      <c r="AQ56" s="45">
        <v>0</v>
      </c>
      <c r="AR56" s="46">
        <v>0</v>
      </c>
      <c r="AS56" s="41">
        <v>0</v>
      </c>
      <c r="AT56" s="47">
        <v>0</v>
      </c>
      <c r="AU56" s="45">
        <v>0</v>
      </c>
      <c r="AV56" s="46">
        <v>0</v>
      </c>
      <c r="AW56" s="41">
        <v>0</v>
      </c>
      <c r="AX56" s="47">
        <v>0</v>
      </c>
      <c r="AY56" s="50">
        <f t="shared" si="14"/>
        <v>0</v>
      </c>
      <c r="AZ56" s="40">
        <f t="shared" si="6"/>
        <v>0</v>
      </c>
      <c r="BA56" s="41">
        <f t="shared" si="15"/>
        <v>0</v>
      </c>
      <c r="BB56" s="42">
        <f t="shared" si="7"/>
        <v>0</v>
      </c>
      <c r="BC56" s="52"/>
      <c r="BD56" s="45"/>
      <c r="BE56" s="46"/>
      <c r="BF56" s="41"/>
      <c r="BG56" s="47"/>
      <c r="BH56" s="45"/>
      <c r="BI56" s="46"/>
      <c r="BJ56" s="41"/>
      <c r="BK56" s="47"/>
      <c r="BL56" s="45"/>
      <c r="BM56" s="46"/>
      <c r="BN56" s="41"/>
      <c r="BO56" s="47"/>
      <c r="BP56" s="50" t="e">
        <f t="shared" si="16"/>
        <v>#DIV/0!</v>
      </c>
      <c r="BQ56" s="40">
        <f t="shared" si="8"/>
        <v>0</v>
      </c>
      <c r="BR56" s="41" t="e">
        <f t="shared" si="21"/>
        <v>#DIV/0!</v>
      </c>
      <c r="BS56" s="42">
        <f t="shared" si="9"/>
        <v>0</v>
      </c>
      <c r="BT56" s="52"/>
      <c r="BU56" s="50">
        <f t="shared" si="18"/>
        <v>0</v>
      </c>
      <c r="BV56" s="40">
        <f t="shared" si="1"/>
        <v>0</v>
      </c>
      <c r="BW56" s="41">
        <f t="shared" si="19"/>
        <v>9.1815912516919607E-4</v>
      </c>
      <c r="BX56" s="42">
        <f t="shared" si="2"/>
        <v>253500</v>
      </c>
      <c r="BY56" s="52"/>
      <c r="BZ56" s="52"/>
      <c r="CA56" s="87"/>
    </row>
    <row r="57" spans="1:79" s="21" customFormat="1" ht="18.75">
      <c r="A57" s="86" t="s">
        <v>81</v>
      </c>
      <c r="B57" s="31"/>
      <c r="C57" s="86" t="s">
        <v>81</v>
      </c>
      <c r="D57" s="31"/>
      <c r="E57" s="50">
        <v>3.5000000000000003E-2</v>
      </c>
      <c r="F57" s="46">
        <v>1165645.39777778</v>
      </c>
      <c r="G57" s="41">
        <v>3.5000000066725101E-2</v>
      </c>
      <c r="H57" s="42">
        <v>1165645.3999999999</v>
      </c>
      <c r="I57" s="50">
        <v>3.5000000000000003E-2</v>
      </c>
      <c r="J57" s="46">
        <v>845421.34444444603</v>
      </c>
      <c r="K57" s="41">
        <v>4.1946724533319699E-2</v>
      </c>
      <c r="L57" s="42">
        <v>1013218.75</v>
      </c>
      <c r="M57" s="50">
        <v>3.5000000000000003E-2</v>
      </c>
      <c r="N57" s="46">
        <v>873936.933333333</v>
      </c>
      <c r="O57" s="41">
        <v>3.49999998665044E-2</v>
      </c>
      <c r="P57" s="42">
        <v>873936.93</v>
      </c>
      <c r="Q57" s="50">
        <f t="shared" ref="Q57:Q70" si="27">(R57/$T$13)</f>
        <v>3.500000000000001E-2</v>
      </c>
      <c r="R57" s="46">
        <f t="shared" si="0"/>
        <v>2885003.6755555589</v>
      </c>
      <c r="S57" s="41">
        <f t="shared" ref="S57:S68" si="28">(T57/$T$13)</f>
        <v>3.7035667824383119E-2</v>
      </c>
      <c r="T57" s="42">
        <f t="shared" ref="T57:T68" si="29">P57+L57+H57</f>
        <v>3052801.08</v>
      </c>
      <c r="U57" s="79"/>
      <c r="V57" s="50">
        <f t="shared" si="25"/>
        <v>3.5000000000000094E-2</v>
      </c>
      <c r="W57" s="46">
        <v>1065721.65777778</v>
      </c>
      <c r="X57" s="41">
        <f t="shared" si="26"/>
        <v>3.5000000072981347E-2</v>
      </c>
      <c r="Y57" s="42">
        <v>1065721.6599999999</v>
      </c>
      <c r="Z57" s="50">
        <v>3.5000000000000003E-2</v>
      </c>
      <c r="AA57" s="46">
        <f t="shared" si="24"/>
        <v>1191706.8333333347</v>
      </c>
      <c r="AB57" s="41">
        <v>3.5000000000000003E-2</v>
      </c>
      <c r="AC57" s="42">
        <v>1191706.83333333</v>
      </c>
      <c r="AD57" s="50">
        <v>3.5000000000000003E-2</v>
      </c>
      <c r="AE57" s="46">
        <v>1055718.63444444</v>
      </c>
      <c r="AF57" s="41">
        <v>3.4999999999999802E-2</v>
      </c>
      <c r="AG57" s="42">
        <v>1055718.63444444</v>
      </c>
      <c r="AH57" s="50">
        <f t="shared" ref="AH57:AH68" si="30">(AI57/$AK$13)</f>
        <v>3.4999999999999962E-2</v>
      </c>
      <c r="AI57" s="46">
        <f t="shared" si="4"/>
        <v>3313147.1255555544</v>
      </c>
      <c r="AJ57" s="41">
        <f t="shared" ref="AJ57:AJ68" si="31">(AK57/$AK$13)</f>
        <v>3.5000000023475392E-2</v>
      </c>
      <c r="AK57" s="42">
        <f t="shared" si="5"/>
        <v>3313147.1277777702</v>
      </c>
      <c r="AL57" s="52"/>
      <c r="AM57" s="45">
        <v>3.5000000000000003E-2</v>
      </c>
      <c r="AN57" s="46">
        <v>1201073.0666666699</v>
      </c>
      <c r="AO57" s="41">
        <v>3.50000000000001E-2</v>
      </c>
      <c r="AP57" s="47">
        <v>1201073.0666666699</v>
      </c>
      <c r="AQ57" s="45">
        <v>3.5000000000000003E-2</v>
      </c>
      <c r="AR57" s="46">
        <v>1129301.42888889</v>
      </c>
      <c r="AS57" s="41">
        <v>3.5000000000000003E-2</v>
      </c>
      <c r="AT57" s="47">
        <v>1129301.42888889</v>
      </c>
      <c r="AU57" s="45">
        <v>3.5000000000000003E-2</v>
      </c>
      <c r="AV57" s="46">
        <v>1134832.3466666699</v>
      </c>
      <c r="AW57" s="41">
        <v>3.5000000000000003E-2</v>
      </c>
      <c r="AX57" s="47">
        <v>1134832.3466666699</v>
      </c>
      <c r="AY57" s="50">
        <f t="shared" si="14"/>
        <v>3.50000000000001E-2</v>
      </c>
      <c r="AZ57" s="40">
        <f t="shared" si="6"/>
        <v>3465206.8422222296</v>
      </c>
      <c r="BA57" s="41">
        <f t="shared" si="15"/>
        <v>3.50000000000001E-2</v>
      </c>
      <c r="BB57" s="42">
        <f t="shared" si="7"/>
        <v>3465206.8422222296</v>
      </c>
      <c r="BC57" s="52"/>
      <c r="BD57" s="45"/>
      <c r="BE57" s="46"/>
      <c r="BF57" s="41"/>
      <c r="BG57" s="47"/>
      <c r="BH57" s="45"/>
      <c r="BI57" s="46"/>
      <c r="BJ57" s="41"/>
      <c r="BK57" s="47"/>
      <c r="BL57" s="45"/>
      <c r="BM57" s="46"/>
      <c r="BN57" s="41"/>
      <c r="BO57" s="47"/>
      <c r="BP57" s="50" t="e">
        <f t="shared" si="16"/>
        <v>#DIV/0!</v>
      </c>
      <c r="BQ57" s="40">
        <f t="shared" si="8"/>
        <v>0</v>
      </c>
      <c r="BR57" s="41" t="e">
        <f t="shared" si="21"/>
        <v>#DIV/0!</v>
      </c>
      <c r="BS57" s="42">
        <f t="shared" si="9"/>
        <v>0</v>
      </c>
      <c r="BT57" s="52"/>
      <c r="BU57" s="50">
        <f t="shared" si="18"/>
        <v>3.5000000000000024E-2</v>
      </c>
      <c r="BV57" s="40">
        <f t="shared" si="1"/>
        <v>9663357.6433333419</v>
      </c>
      <c r="BW57" s="41">
        <f t="shared" si="19"/>
        <v>3.5607750375190234E-2</v>
      </c>
      <c r="BX57" s="42">
        <f t="shared" si="2"/>
        <v>9831155.0500000007</v>
      </c>
      <c r="BY57" s="52"/>
      <c r="BZ57" s="52"/>
      <c r="CA57" s="87"/>
    </row>
    <row r="58" spans="1:79" s="21" customFormat="1" ht="18.75">
      <c r="A58" s="88" t="s">
        <v>82</v>
      </c>
      <c r="B58" s="31"/>
      <c r="C58" s="88" t="s">
        <v>82</v>
      </c>
      <c r="D58" s="31"/>
      <c r="E58" s="50">
        <v>0</v>
      </c>
      <c r="F58" s="46">
        <v>0</v>
      </c>
      <c r="G58" s="41">
        <v>0</v>
      </c>
      <c r="H58" s="42">
        <v>0</v>
      </c>
      <c r="I58" s="50">
        <v>0</v>
      </c>
      <c r="J58" s="46">
        <v>0</v>
      </c>
      <c r="K58" s="41">
        <v>0</v>
      </c>
      <c r="L58" s="42">
        <v>0</v>
      </c>
      <c r="M58" s="50">
        <v>0</v>
      </c>
      <c r="N58" s="46">
        <v>0</v>
      </c>
      <c r="O58" s="41">
        <v>0</v>
      </c>
      <c r="P58" s="42">
        <v>0</v>
      </c>
      <c r="Q58" s="50">
        <f t="shared" si="27"/>
        <v>0</v>
      </c>
      <c r="R58" s="46">
        <f t="shared" si="0"/>
        <v>0</v>
      </c>
      <c r="S58" s="41">
        <f t="shared" si="28"/>
        <v>0</v>
      </c>
      <c r="T58" s="42">
        <f t="shared" si="29"/>
        <v>0</v>
      </c>
      <c r="U58" s="79"/>
      <c r="V58" s="50">
        <f t="shared" si="25"/>
        <v>0</v>
      </c>
      <c r="W58" s="46">
        <v>0</v>
      </c>
      <c r="X58" s="41">
        <f t="shared" si="26"/>
        <v>0</v>
      </c>
      <c r="Y58" s="42">
        <v>0</v>
      </c>
      <c r="Z58" s="50">
        <v>0</v>
      </c>
      <c r="AA58" s="46">
        <f t="shared" si="24"/>
        <v>0</v>
      </c>
      <c r="AB58" s="41">
        <v>0</v>
      </c>
      <c r="AC58" s="42">
        <v>0</v>
      </c>
      <c r="AD58" s="50">
        <v>0</v>
      </c>
      <c r="AE58" s="46">
        <v>0</v>
      </c>
      <c r="AF58" s="41">
        <v>0</v>
      </c>
      <c r="AG58" s="42">
        <v>0</v>
      </c>
      <c r="AH58" s="50">
        <f t="shared" si="30"/>
        <v>0</v>
      </c>
      <c r="AI58" s="46">
        <f t="shared" si="4"/>
        <v>0</v>
      </c>
      <c r="AJ58" s="41">
        <f t="shared" si="31"/>
        <v>0</v>
      </c>
      <c r="AK58" s="42">
        <f t="shared" si="5"/>
        <v>0</v>
      </c>
      <c r="AL58" s="52"/>
      <c r="AM58" s="45">
        <v>0</v>
      </c>
      <c r="AN58" s="46">
        <v>0</v>
      </c>
      <c r="AO58" s="41">
        <v>0</v>
      </c>
      <c r="AP58" s="47">
        <v>0</v>
      </c>
      <c r="AQ58" s="45">
        <v>0</v>
      </c>
      <c r="AR58" s="46">
        <v>0</v>
      </c>
      <c r="AS58" s="41">
        <v>0</v>
      </c>
      <c r="AT58" s="47">
        <v>0</v>
      </c>
      <c r="AU58" s="45">
        <v>0</v>
      </c>
      <c r="AV58" s="46">
        <v>0</v>
      </c>
      <c r="AW58" s="41">
        <v>0</v>
      </c>
      <c r="AX58" s="47">
        <v>0</v>
      </c>
      <c r="AY58" s="50">
        <f t="shared" si="14"/>
        <v>0</v>
      </c>
      <c r="AZ58" s="40">
        <f t="shared" si="6"/>
        <v>0</v>
      </c>
      <c r="BA58" s="41">
        <f t="shared" si="15"/>
        <v>0</v>
      </c>
      <c r="BB58" s="42">
        <f t="shared" si="7"/>
        <v>0</v>
      </c>
      <c r="BC58" s="52"/>
      <c r="BD58" s="45"/>
      <c r="BE58" s="46"/>
      <c r="BF58" s="41"/>
      <c r="BG58" s="47"/>
      <c r="BH58" s="45"/>
      <c r="BI58" s="46"/>
      <c r="BJ58" s="41"/>
      <c r="BK58" s="47"/>
      <c r="BL58" s="45"/>
      <c r="BM58" s="46"/>
      <c r="BN58" s="41"/>
      <c r="BO58" s="47"/>
      <c r="BP58" s="50" t="e">
        <f t="shared" si="16"/>
        <v>#DIV/0!</v>
      </c>
      <c r="BQ58" s="40">
        <f t="shared" si="8"/>
        <v>0</v>
      </c>
      <c r="BR58" s="41" t="e">
        <f t="shared" si="21"/>
        <v>#DIV/0!</v>
      </c>
      <c r="BS58" s="42">
        <f t="shared" si="9"/>
        <v>0</v>
      </c>
      <c r="BT58" s="52"/>
      <c r="BU58" s="50">
        <f t="shared" si="18"/>
        <v>0</v>
      </c>
      <c r="BV58" s="40">
        <f t="shared" si="1"/>
        <v>0</v>
      </c>
      <c r="BW58" s="41">
        <f t="shared" si="19"/>
        <v>0</v>
      </c>
      <c r="BX58" s="42">
        <f t="shared" si="2"/>
        <v>0</v>
      </c>
      <c r="BY58" s="52"/>
      <c r="BZ58" s="52"/>
    </row>
    <row r="59" spans="1:79" s="21" customFormat="1" ht="18.75">
      <c r="A59" s="78" t="s">
        <v>83</v>
      </c>
      <c r="B59" s="31"/>
      <c r="C59" s="78" t="s">
        <v>83</v>
      </c>
      <c r="D59" s="31"/>
      <c r="E59" s="50">
        <v>5.0000000000000001E-3</v>
      </c>
      <c r="F59" s="46">
        <v>166520.77111111101</v>
      </c>
      <c r="G59" s="41">
        <v>3.8711143702900401E-3</v>
      </c>
      <c r="H59" s="42">
        <v>128924.19</v>
      </c>
      <c r="I59" s="50">
        <v>5.0000000000000001E-3</v>
      </c>
      <c r="J59" s="46">
        <v>120774.477777778</v>
      </c>
      <c r="K59" s="41">
        <v>5.4176454499262703E-3</v>
      </c>
      <c r="L59" s="42">
        <v>130862.66</v>
      </c>
      <c r="M59" s="50">
        <v>5.0000000000000001E-3</v>
      </c>
      <c r="N59" s="46">
        <v>124848.133333333</v>
      </c>
      <c r="O59" s="41">
        <v>4.79743135927275E-3</v>
      </c>
      <c r="P59" s="42">
        <v>119790.07</v>
      </c>
      <c r="Q59" s="50">
        <f t="shared" si="27"/>
        <v>4.999999999999994E-3</v>
      </c>
      <c r="R59" s="46">
        <f t="shared" si="0"/>
        <v>412143.38222222205</v>
      </c>
      <c r="S59" s="41">
        <f t="shared" si="28"/>
        <v>4.6049134399947364E-3</v>
      </c>
      <c r="T59" s="42">
        <f t="shared" si="29"/>
        <v>379576.92000000004</v>
      </c>
      <c r="U59" s="79"/>
      <c r="V59" s="50">
        <f t="shared" si="25"/>
        <v>5.0000000000000001E-3</v>
      </c>
      <c r="W59" s="46">
        <v>152245.951111111</v>
      </c>
      <c r="X59" s="41">
        <f t="shared" si="26"/>
        <v>4.1391882371971294E-3</v>
      </c>
      <c r="Y59" s="42">
        <v>126034.93</v>
      </c>
      <c r="Z59" s="50">
        <v>5.0000000000000001E-3</v>
      </c>
      <c r="AA59" s="46">
        <f t="shared" si="24"/>
        <v>170243.83333333352</v>
      </c>
      <c r="AB59" s="41">
        <v>4.3531720679065196E-3</v>
      </c>
      <c r="AC59" s="42">
        <v>148220.14000000001</v>
      </c>
      <c r="AD59" s="50">
        <v>5.0000000000000001E-3</v>
      </c>
      <c r="AE59" s="46">
        <v>150816.947777778</v>
      </c>
      <c r="AF59" s="41">
        <v>4.0076338163969804E-3</v>
      </c>
      <c r="AG59" s="42">
        <v>120883.82</v>
      </c>
      <c r="AH59" s="50">
        <f t="shared" si="30"/>
        <v>4.9999999999999992E-3</v>
      </c>
      <c r="AI59" s="46">
        <f t="shared" si="4"/>
        <v>473306.73222222249</v>
      </c>
      <c r="AJ59" s="41">
        <f t="shared" si="31"/>
        <v>4.1742369493117425E-3</v>
      </c>
      <c r="AK59" s="42">
        <f t="shared" si="5"/>
        <v>395138.89</v>
      </c>
      <c r="AL59" s="52"/>
      <c r="AM59" s="45">
        <v>5.0000000000000001E-3</v>
      </c>
      <c r="AN59" s="46">
        <v>171581.86666666699</v>
      </c>
      <c r="AO59" s="41">
        <v>2.7606139809645798E-3</v>
      </c>
      <c r="AP59" s="47">
        <v>94734.26</v>
      </c>
      <c r="AQ59" s="45">
        <v>5.0000000000000001E-3</v>
      </c>
      <c r="AR59" s="46">
        <v>161328.775555556</v>
      </c>
      <c r="AS59" s="41">
        <v>2.2914749630185802E-3</v>
      </c>
      <c r="AT59" s="47">
        <v>73936.17</v>
      </c>
      <c r="AU59" s="45">
        <v>5.0000000000000001E-3</v>
      </c>
      <c r="AV59" s="46">
        <v>162118.906666667</v>
      </c>
      <c r="AW59" s="41">
        <v>3.0942162164429498E-3</v>
      </c>
      <c r="AX59" s="47">
        <v>100326.19</v>
      </c>
      <c r="AY59" s="50">
        <f t="shared" si="14"/>
        <v>5.0000000000000148E-3</v>
      </c>
      <c r="AZ59" s="40">
        <f t="shared" si="6"/>
        <v>495029.54888889001</v>
      </c>
      <c r="BA59" s="41">
        <f t="shared" si="15"/>
        <v>2.716975386658963E-3</v>
      </c>
      <c r="BB59" s="42">
        <f t="shared" si="7"/>
        <v>268996.62</v>
      </c>
      <c r="BC59" s="52"/>
      <c r="BD59" s="45"/>
      <c r="BE59" s="46"/>
      <c r="BF59" s="41"/>
      <c r="BG59" s="47"/>
      <c r="BH59" s="45"/>
      <c r="BI59" s="46"/>
      <c r="BJ59" s="41"/>
      <c r="BK59" s="47"/>
      <c r="BL59" s="45"/>
      <c r="BM59" s="46"/>
      <c r="BN59" s="41"/>
      <c r="BO59" s="47"/>
      <c r="BP59" s="50" t="e">
        <f t="shared" si="16"/>
        <v>#DIV/0!</v>
      </c>
      <c r="BQ59" s="40">
        <f t="shared" si="8"/>
        <v>0</v>
      </c>
      <c r="BR59" s="41" t="e">
        <f t="shared" si="21"/>
        <v>#DIV/0!</v>
      </c>
      <c r="BS59" s="42">
        <f t="shared" si="9"/>
        <v>0</v>
      </c>
      <c r="BT59" s="52"/>
      <c r="BU59" s="50">
        <f t="shared" si="18"/>
        <v>5.0000000000000027E-3</v>
      </c>
      <c r="BV59" s="40">
        <f t="shared" si="1"/>
        <v>1380479.6633333345</v>
      </c>
      <c r="BW59" s="41">
        <f t="shared" si="19"/>
        <v>3.7802528270493721E-3</v>
      </c>
      <c r="BX59" s="42">
        <f t="shared" si="2"/>
        <v>1043712.43</v>
      </c>
      <c r="BY59" s="52"/>
      <c r="BZ59" s="52"/>
      <c r="CA59" s="87"/>
    </row>
    <row r="60" spans="1:79" s="21" customFormat="1" ht="18.75">
      <c r="A60" s="88" t="s">
        <v>84</v>
      </c>
      <c r="B60" s="31"/>
      <c r="C60" s="88" t="s">
        <v>84</v>
      </c>
      <c r="D60" s="31"/>
      <c r="E60" s="50">
        <v>1E-3</v>
      </c>
      <c r="F60" s="46">
        <v>33304.154222222198</v>
      </c>
      <c r="G60" s="41">
        <v>0</v>
      </c>
      <c r="H60" s="42">
        <v>0</v>
      </c>
      <c r="I60" s="50">
        <v>1E-3</v>
      </c>
      <c r="J60" s="46">
        <v>24154.895555555599</v>
      </c>
      <c r="K60" s="41">
        <v>0</v>
      </c>
      <c r="L60" s="42">
        <v>0</v>
      </c>
      <c r="M60" s="50">
        <v>1E-3</v>
      </c>
      <c r="N60" s="46">
        <v>24969.6266666667</v>
      </c>
      <c r="O60" s="41">
        <v>0</v>
      </c>
      <c r="P60" s="42">
        <v>0</v>
      </c>
      <c r="Q60" s="50">
        <f t="shared" si="27"/>
        <v>9.999999999999998E-4</v>
      </c>
      <c r="R60" s="46">
        <f t="shared" si="0"/>
        <v>82428.676444444485</v>
      </c>
      <c r="S60" s="41">
        <f t="shared" si="28"/>
        <v>0</v>
      </c>
      <c r="T60" s="42">
        <f t="shared" si="29"/>
        <v>0</v>
      </c>
      <c r="U60" s="79"/>
      <c r="V60" s="50">
        <f t="shared" si="25"/>
        <v>1E-3</v>
      </c>
      <c r="W60" s="46">
        <v>30449.190222222202</v>
      </c>
      <c r="X60" s="41">
        <f t="shared" si="26"/>
        <v>0</v>
      </c>
      <c r="Y60" s="42">
        <v>0</v>
      </c>
      <c r="Z60" s="50">
        <v>1E-3</v>
      </c>
      <c r="AA60" s="46">
        <f t="shared" si="24"/>
        <v>34048.766666666699</v>
      </c>
      <c r="AB60" s="41">
        <v>0</v>
      </c>
      <c r="AC60" s="42">
        <v>0</v>
      </c>
      <c r="AD60" s="50">
        <v>1E-3</v>
      </c>
      <c r="AE60" s="46">
        <v>30163.389555555601</v>
      </c>
      <c r="AF60" s="41">
        <v>0</v>
      </c>
      <c r="AG60" s="42">
        <v>0</v>
      </c>
      <c r="AH60" s="50">
        <f t="shared" si="30"/>
        <v>9.999999999999998E-4</v>
      </c>
      <c r="AI60" s="46">
        <f t="shared" si="4"/>
        <v>94661.346444444498</v>
      </c>
      <c r="AJ60" s="41">
        <f t="shared" si="31"/>
        <v>0</v>
      </c>
      <c r="AK60" s="42">
        <f t="shared" si="5"/>
        <v>0</v>
      </c>
      <c r="AL60" s="52"/>
      <c r="AM60" s="45">
        <v>1E-3</v>
      </c>
      <c r="AN60" s="46">
        <v>34316.3733333333</v>
      </c>
      <c r="AO60" s="41">
        <v>0</v>
      </c>
      <c r="AP60" s="47">
        <v>0</v>
      </c>
      <c r="AQ60" s="45">
        <v>1E-3</v>
      </c>
      <c r="AR60" s="46">
        <v>32265.755111111099</v>
      </c>
      <c r="AS60" s="41">
        <v>0</v>
      </c>
      <c r="AT60" s="47">
        <v>0</v>
      </c>
      <c r="AU60" s="45">
        <v>1E-3</v>
      </c>
      <c r="AV60" s="46">
        <v>32423.7813333333</v>
      </c>
      <c r="AW60" s="41">
        <v>0</v>
      </c>
      <c r="AX60" s="47">
        <v>0</v>
      </c>
      <c r="AY60" s="50">
        <f t="shared" si="14"/>
        <v>1E-3</v>
      </c>
      <c r="AZ60" s="40">
        <f t="shared" si="6"/>
        <v>99005.909777777706</v>
      </c>
      <c r="BA60" s="41">
        <f t="shared" si="15"/>
        <v>0</v>
      </c>
      <c r="BB60" s="42">
        <f t="shared" si="7"/>
        <v>0</v>
      </c>
      <c r="BC60" s="52"/>
      <c r="BD60" s="45"/>
      <c r="BE60" s="46"/>
      <c r="BF60" s="41"/>
      <c r="BG60" s="47"/>
      <c r="BH60" s="45"/>
      <c r="BI60" s="46"/>
      <c r="BJ60" s="41"/>
      <c r="BK60" s="47"/>
      <c r="BL60" s="45"/>
      <c r="BM60" s="46"/>
      <c r="BN60" s="41"/>
      <c r="BO60" s="47"/>
      <c r="BP60" s="50" t="e">
        <f t="shared" si="16"/>
        <v>#DIV/0!</v>
      </c>
      <c r="BQ60" s="40">
        <f t="shared" si="8"/>
        <v>0</v>
      </c>
      <c r="BR60" s="41" t="e">
        <f t="shared" si="21"/>
        <v>#DIV/0!</v>
      </c>
      <c r="BS60" s="42">
        <f t="shared" si="9"/>
        <v>0</v>
      </c>
      <c r="BT60" s="52"/>
      <c r="BU60" s="50">
        <f t="shared" si="18"/>
        <v>9.999999999999998E-4</v>
      </c>
      <c r="BV60" s="40">
        <f t="shared" si="1"/>
        <v>276095.93266666669</v>
      </c>
      <c r="BW60" s="41">
        <f t="shared" si="19"/>
        <v>0</v>
      </c>
      <c r="BX60" s="42">
        <f t="shared" si="2"/>
        <v>0</v>
      </c>
      <c r="BY60" s="52"/>
      <c r="BZ60" s="52"/>
      <c r="CA60" s="87"/>
    </row>
    <row r="61" spans="1:79" s="21" customFormat="1" ht="18.75">
      <c r="A61" s="89" t="s">
        <v>85</v>
      </c>
      <c r="B61" s="31"/>
      <c r="C61" s="90" t="s">
        <v>86</v>
      </c>
      <c r="D61" s="31"/>
      <c r="E61" s="50"/>
      <c r="F61" s="46"/>
      <c r="G61" s="41"/>
      <c r="H61" s="42"/>
      <c r="I61" s="50"/>
      <c r="J61" s="46"/>
      <c r="K61" s="41"/>
      <c r="L61" s="42"/>
      <c r="M61" s="50"/>
      <c r="N61" s="46"/>
      <c r="O61" s="41"/>
      <c r="P61" s="42"/>
      <c r="Q61" s="50">
        <f t="shared" si="27"/>
        <v>0</v>
      </c>
      <c r="R61" s="46">
        <f t="shared" si="0"/>
        <v>0</v>
      </c>
      <c r="S61" s="41">
        <f t="shared" si="28"/>
        <v>0</v>
      </c>
      <c r="T61" s="42">
        <f t="shared" si="29"/>
        <v>0</v>
      </c>
      <c r="U61" s="79"/>
      <c r="V61" s="50">
        <f t="shared" si="25"/>
        <v>0</v>
      </c>
      <c r="W61" s="46"/>
      <c r="X61" s="41">
        <f t="shared" si="26"/>
        <v>0</v>
      </c>
      <c r="Y61" s="42"/>
      <c r="Z61" s="50"/>
      <c r="AA61" s="46">
        <f t="shared" si="24"/>
        <v>0</v>
      </c>
      <c r="AB61" s="41"/>
      <c r="AC61" s="42"/>
      <c r="AD61" s="50"/>
      <c r="AE61" s="46"/>
      <c r="AF61" s="41"/>
      <c r="AG61" s="42"/>
      <c r="AH61" s="50">
        <f t="shared" si="30"/>
        <v>0</v>
      </c>
      <c r="AI61" s="46">
        <f t="shared" si="4"/>
        <v>0</v>
      </c>
      <c r="AJ61" s="41">
        <f t="shared" si="31"/>
        <v>0</v>
      </c>
      <c r="AK61" s="42">
        <f t="shared" si="5"/>
        <v>0</v>
      </c>
      <c r="AL61" s="52"/>
      <c r="AM61" s="45"/>
      <c r="AN61" s="46"/>
      <c r="AO61" s="41"/>
      <c r="AP61" s="47"/>
      <c r="AQ61" s="45"/>
      <c r="AR61" s="46"/>
      <c r="AS61" s="41"/>
      <c r="AT61" s="47"/>
      <c r="AU61" s="45"/>
      <c r="AV61" s="46"/>
      <c r="AW61" s="41"/>
      <c r="AX61" s="47"/>
      <c r="AY61" s="50">
        <f t="shared" si="14"/>
        <v>0</v>
      </c>
      <c r="AZ61" s="40">
        <f t="shared" si="6"/>
        <v>0</v>
      </c>
      <c r="BA61" s="41">
        <f t="shared" si="15"/>
        <v>0</v>
      </c>
      <c r="BB61" s="42">
        <f t="shared" si="7"/>
        <v>0</v>
      </c>
      <c r="BC61" s="52"/>
      <c r="BD61" s="45"/>
      <c r="BE61" s="46"/>
      <c r="BF61" s="41"/>
      <c r="BG61" s="47"/>
      <c r="BH61" s="45"/>
      <c r="BI61" s="46"/>
      <c r="BJ61" s="41"/>
      <c r="BK61" s="47"/>
      <c r="BL61" s="45"/>
      <c r="BM61" s="46"/>
      <c r="BN61" s="41"/>
      <c r="BO61" s="47"/>
      <c r="BP61" s="50" t="e">
        <f t="shared" si="16"/>
        <v>#DIV/0!</v>
      </c>
      <c r="BQ61" s="40">
        <f t="shared" si="8"/>
        <v>0</v>
      </c>
      <c r="BR61" s="41" t="e">
        <f t="shared" si="21"/>
        <v>#DIV/0!</v>
      </c>
      <c r="BS61" s="42">
        <f t="shared" si="9"/>
        <v>0</v>
      </c>
      <c r="BT61" s="52"/>
      <c r="BU61" s="50">
        <f t="shared" si="18"/>
        <v>0</v>
      </c>
      <c r="BV61" s="40">
        <f t="shared" si="1"/>
        <v>0</v>
      </c>
      <c r="BW61" s="41">
        <f t="shared" si="19"/>
        <v>0</v>
      </c>
      <c r="BX61" s="42">
        <f t="shared" si="2"/>
        <v>0</v>
      </c>
      <c r="BY61" s="52"/>
      <c r="BZ61" s="52"/>
      <c r="CA61" s="87"/>
    </row>
    <row r="62" spans="1:79" s="21" customFormat="1" ht="18.75">
      <c r="A62" s="78" t="s">
        <v>87</v>
      </c>
      <c r="B62" s="31"/>
      <c r="C62" s="78" t="s">
        <v>87</v>
      </c>
      <c r="D62" s="31"/>
      <c r="E62" s="50">
        <v>2E-3</v>
      </c>
      <c r="F62" s="46">
        <v>66608.308444444396</v>
      </c>
      <c r="G62" s="41">
        <v>0</v>
      </c>
      <c r="H62" s="42">
        <v>0</v>
      </c>
      <c r="I62" s="50">
        <v>2E-3</v>
      </c>
      <c r="J62" s="46">
        <v>48309.791111111103</v>
      </c>
      <c r="K62" s="41">
        <v>0</v>
      </c>
      <c r="L62" s="42">
        <v>0</v>
      </c>
      <c r="M62" s="50">
        <v>2E-3</v>
      </c>
      <c r="N62" s="46">
        <v>49939.253333333298</v>
      </c>
      <c r="O62" s="41">
        <v>1.24951808116741E-5</v>
      </c>
      <c r="P62" s="42">
        <v>312</v>
      </c>
      <c r="Q62" s="50">
        <f t="shared" si="27"/>
        <v>1.9999999999999974E-3</v>
      </c>
      <c r="R62" s="46">
        <f t="shared" si="0"/>
        <v>164857.3528888888</v>
      </c>
      <c r="S62" s="41">
        <f t="shared" si="28"/>
        <v>3.7850904983326108E-6</v>
      </c>
      <c r="T62" s="42">
        <f t="shared" si="29"/>
        <v>312</v>
      </c>
      <c r="U62" s="79"/>
      <c r="V62" s="50">
        <f t="shared" si="25"/>
        <v>2E-3</v>
      </c>
      <c r="W62" s="46">
        <v>60898.380444444403</v>
      </c>
      <c r="X62" s="41">
        <f t="shared" si="26"/>
        <v>1.9704957525015311E-5</v>
      </c>
      <c r="Y62" s="42">
        <v>600</v>
      </c>
      <c r="Z62" s="50">
        <v>2E-3</v>
      </c>
      <c r="AA62" s="46">
        <f t="shared" si="24"/>
        <v>68097.533333333398</v>
      </c>
      <c r="AB62" s="41">
        <v>0</v>
      </c>
      <c r="AC62" s="42">
        <v>0</v>
      </c>
      <c r="AD62" s="50">
        <v>2E-3</v>
      </c>
      <c r="AE62" s="46">
        <v>60326.7791111111</v>
      </c>
      <c r="AF62" s="41">
        <v>3.4205648476597298E-3</v>
      </c>
      <c r="AG62" s="42">
        <v>103175.83</v>
      </c>
      <c r="AH62" s="50">
        <f t="shared" si="30"/>
        <v>1.9999999999999987E-3</v>
      </c>
      <c r="AI62" s="46">
        <f t="shared" si="4"/>
        <v>189322.69288888891</v>
      </c>
      <c r="AJ62" s="41">
        <f t="shared" si="31"/>
        <v>1.0962851670497278E-3</v>
      </c>
      <c r="AK62" s="42">
        <f t="shared" si="5"/>
        <v>103775.83</v>
      </c>
      <c r="AL62" s="52"/>
      <c r="AM62" s="45">
        <v>2E-3</v>
      </c>
      <c r="AN62" s="46">
        <v>68632.746666666702</v>
      </c>
      <c r="AO62" s="41">
        <v>3.4422343775255198E-4</v>
      </c>
      <c r="AP62" s="47">
        <v>11812.5</v>
      </c>
      <c r="AQ62" s="45">
        <v>2E-3</v>
      </c>
      <c r="AR62" s="46">
        <v>64531.510222222198</v>
      </c>
      <c r="AS62" s="41">
        <v>7.7005791169114197E-3</v>
      </c>
      <c r="AT62" s="47">
        <v>248465</v>
      </c>
      <c r="AU62" s="45">
        <v>2E-3</v>
      </c>
      <c r="AV62" s="46">
        <v>64847.562666666701</v>
      </c>
      <c r="AW62" s="41">
        <v>3.6826364813053302E-3</v>
      </c>
      <c r="AX62" s="47">
        <v>119405</v>
      </c>
      <c r="AY62" s="50">
        <f t="shared" si="14"/>
        <v>2.0000000000000018E-3</v>
      </c>
      <c r="AZ62" s="40">
        <f t="shared" si="6"/>
        <v>198011.81955555559</v>
      </c>
      <c r="BA62" s="41">
        <f t="shared" si="15"/>
        <v>3.8349478415198742E-3</v>
      </c>
      <c r="BB62" s="42">
        <f t="shared" si="7"/>
        <v>379682.5</v>
      </c>
      <c r="BC62" s="52"/>
      <c r="BD62" s="45"/>
      <c r="BE62" s="46"/>
      <c r="BF62" s="41"/>
      <c r="BG62" s="47"/>
      <c r="BH62" s="45"/>
      <c r="BI62" s="46"/>
      <c r="BJ62" s="41"/>
      <c r="BK62" s="47"/>
      <c r="BL62" s="45"/>
      <c r="BM62" s="46"/>
      <c r="BN62" s="41"/>
      <c r="BO62" s="47"/>
      <c r="BP62" s="50" t="e">
        <f t="shared" si="16"/>
        <v>#DIV/0!</v>
      </c>
      <c r="BQ62" s="40">
        <f t="shared" si="8"/>
        <v>0</v>
      </c>
      <c r="BR62" s="41" t="e">
        <f t="shared" si="21"/>
        <v>#DIV/0!</v>
      </c>
      <c r="BS62" s="42">
        <f t="shared" si="9"/>
        <v>0</v>
      </c>
      <c r="BT62" s="52"/>
      <c r="BU62" s="50">
        <f t="shared" si="18"/>
        <v>1.9999999999999992E-3</v>
      </c>
      <c r="BV62" s="40">
        <f t="shared" si="1"/>
        <v>552191.86533333326</v>
      </c>
      <c r="BW62" s="41">
        <f t="shared" si="19"/>
        <v>1.7521820235724391E-3</v>
      </c>
      <c r="BX62" s="42">
        <f t="shared" si="2"/>
        <v>483770.33</v>
      </c>
      <c r="BY62" s="52"/>
      <c r="BZ62" s="52"/>
      <c r="CA62" s="87"/>
    </row>
    <row r="63" spans="1:79" s="21" customFormat="1" ht="21" customHeight="1">
      <c r="A63" s="88" t="s">
        <v>88</v>
      </c>
      <c r="B63" s="31"/>
      <c r="C63" s="88" t="s">
        <v>88</v>
      </c>
      <c r="D63" s="31"/>
      <c r="E63" s="50">
        <v>1.5E-3</v>
      </c>
      <c r="F63" s="46">
        <v>49956.2313333333</v>
      </c>
      <c r="G63" s="41">
        <v>0</v>
      </c>
      <c r="H63" s="42">
        <v>0</v>
      </c>
      <c r="I63" s="50">
        <v>1.5E-3</v>
      </c>
      <c r="J63" s="46">
        <v>36232.343333333301</v>
      </c>
      <c r="K63" s="41">
        <v>0</v>
      </c>
      <c r="L63" s="42">
        <v>0</v>
      </c>
      <c r="M63" s="50">
        <v>1.5E-3</v>
      </c>
      <c r="N63" s="46">
        <v>37454.44</v>
      </c>
      <c r="O63" s="41">
        <v>0</v>
      </c>
      <c r="P63" s="42">
        <v>0</v>
      </c>
      <c r="Q63" s="50">
        <f t="shared" si="27"/>
        <v>1.4999999999999981E-3</v>
      </c>
      <c r="R63" s="46">
        <f t="shared" si="0"/>
        <v>123643.0146666666</v>
      </c>
      <c r="S63" s="41">
        <f t="shared" si="28"/>
        <v>0</v>
      </c>
      <c r="T63" s="42">
        <f t="shared" si="29"/>
        <v>0</v>
      </c>
      <c r="U63" s="79"/>
      <c r="V63" s="50">
        <f t="shared" si="25"/>
        <v>1.4999999999999998E-3</v>
      </c>
      <c r="W63" s="46">
        <v>45673.785333333297</v>
      </c>
      <c r="X63" s="41">
        <f t="shared" si="26"/>
        <v>0</v>
      </c>
      <c r="Y63" s="42">
        <v>0</v>
      </c>
      <c r="Z63" s="50">
        <v>1.5E-3</v>
      </c>
      <c r="AA63" s="46">
        <f t="shared" si="24"/>
        <v>51073.150000000052</v>
      </c>
      <c r="AB63" s="41">
        <v>0</v>
      </c>
      <c r="AC63" s="42">
        <v>0</v>
      </c>
      <c r="AD63" s="50">
        <v>1.5E-3</v>
      </c>
      <c r="AE63" s="46">
        <v>45245.084333333303</v>
      </c>
      <c r="AF63" s="41">
        <v>0</v>
      </c>
      <c r="AG63" s="42">
        <v>0</v>
      </c>
      <c r="AH63" s="50">
        <f t="shared" si="30"/>
        <v>1.4999999999999989E-3</v>
      </c>
      <c r="AI63" s="46">
        <f t="shared" si="4"/>
        <v>141992.01966666666</v>
      </c>
      <c r="AJ63" s="41">
        <f t="shared" si="31"/>
        <v>0</v>
      </c>
      <c r="AK63" s="42">
        <f t="shared" si="5"/>
        <v>0</v>
      </c>
      <c r="AL63" s="52"/>
      <c r="AM63" s="45">
        <v>1.5E-3</v>
      </c>
      <c r="AN63" s="46">
        <v>51474.559999999998</v>
      </c>
      <c r="AO63" s="41">
        <v>4.5896458367006998E-5</v>
      </c>
      <c r="AP63" s="47">
        <v>1575</v>
      </c>
      <c r="AQ63" s="45">
        <v>1.5E-3</v>
      </c>
      <c r="AR63" s="46">
        <v>48398.632666666701</v>
      </c>
      <c r="AS63" s="41">
        <v>0</v>
      </c>
      <c r="AT63" s="47">
        <v>0</v>
      </c>
      <c r="AU63" s="45">
        <v>1.5E-3</v>
      </c>
      <c r="AV63" s="46">
        <v>48635.671999999999</v>
      </c>
      <c r="AW63" s="41">
        <v>0</v>
      </c>
      <c r="AX63" s="47">
        <v>0</v>
      </c>
      <c r="AY63" s="50">
        <f t="shared" si="14"/>
        <v>1.5000000000000013E-3</v>
      </c>
      <c r="AZ63" s="40">
        <f t="shared" si="6"/>
        <v>148508.86466666669</v>
      </c>
      <c r="BA63" s="41">
        <f t="shared" si="15"/>
        <v>1.5908141276971686E-5</v>
      </c>
      <c r="BB63" s="42">
        <f t="shared" si="7"/>
        <v>1575</v>
      </c>
      <c r="BC63" s="52"/>
      <c r="BD63" s="45"/>
      <c r="BE63" s="46"/>
      <c r="BF63" s="41"/>
      <c r="BG63" s="47"/>
      <c r="BH63" s="45"/>
      <c r="BI63" s="46"/>
      <c r="BJ63" s="41"/>
      <c r="BK63" s="47"/>
      <c r="BL63" s="45"/>
      <c r="BM63" s="46"/>
      <c r="BN63" s="41"/>
      <c r="BO63" s="47"/>
      <c r="BP63" s="50" t="e">
        <f t="shared" si="16"/>
        <v>#DIV/0!</v>
      </c>
      <c r="BQ63" s="40">
        <f t="shared" si="8"/>
        <v>0</v>
      </c>
      <c r="BR63" s="41" t="e">
        <f t="shared" si="21"/>
        <v>#DIV/0!</v>
      </c>
      <c r="BS63" s="42">
        <f t="shared" si="9"/>
        <v>0</v>
      </c>
      <c r="BT63" s="52"/>
      <c r="BU63" s="50">
        <f t="shared" si="18"/>
        <v>1.4999999999999994E-3</v>
      </c>
      <c r="BV63" s="40">
        <f t="shared" si="1"/>
        <v>414143.89899999998</v>
      </c>
      <c r="BW63" s="41">
        <f t="shared" si="19"/>
        <v>5.7045389433589104E-6</v>
      </c>
      <c r="BX63" s="42">
        <f t="shared" si="2"/>
        <v>1575</v>
      </c>
      <c r="BY63" s="52"/>
      <c r="BZ63" s="52"/>
      <c r="CA63" s="87"/>
    </row>
    <row r="64" spans="1:79" s="21" customFormat="1" ht="18.75">
      <c r="A64" s="78" t="s">
        <v>89</v>
      </c>
      <c r="B64" s="31"/>
      <c r="C64" s="78" t="s">
        <v>89</v>
      </c>
      <c r="D64" s="31"/>
      <c r="E64" s="50">
        <v>5.0000000000000001E-4</v>
      </c>
      <c r="F64" s="46">
        <v>16652.077111111099</v>
      </c>
      <c r="G64" s="41">
        <v>0</v>
      </c>
      <c r="H64" s="42">
        <v>0</v>
      </c>
      <c r="I64" s="50">
        <v>5.0000000000000001E-4</v>
      </c>
      <c r="J64" s="46">
        <v>12077.447777777799</v>
      </c>
      <c r="K64" s="41">
        <v>4.1399475220252101E-5</v>
      </c>
      <c r="L64" s="42">
        <v>1000</v>
      </c>
      <c r="M64" s="50">
        <v>5.0000000000000001E-4</v>
      </c>
      <c r="N64" s="46">
        <v>12484.813333333301</v>
      </c>
      <c r="O64" s="41">
        <v>0</v>
      </c>
      <c r="P64" s="42">
        <v>0</v>
      </c>
      <c r="Q64" s="50">
        <f t="shared" si="27"/>
        <v>4.9999999999999936E-4</v>
      </c>
      <c r="R64" s="46">
        <f t="shared" si="0"/>
        <v>41214.338222222199</v>
      </c>
      <c r="S64" s="41">
        <f t="shared" si="28"/>
        <v>1.2131700315168625E-5</v>
      </c>
      <c r="T64" s="42">
        <f t="shared" si="29"/>
        <v>1000</v>
      </c>
      <c r="U64" s="79"/>
      <c r="V64" s="50">
        <f t="shared" si="25"/>
        <v>5.0000000000000001E-4</v>
      </c>
      <c r="W64" s="46">
        <v>15224.595111111101</v>
      </c>
      <c r="X64" s="41">
        <f t="shared" si="26"/>
        <v>3.2841595875025517E-6</v>
      </c>
      <c r="Y64" s="42">
        <v>100</v>
      </c>
      <c r="Z64" s="50">
        <v>5.0000000000000001E-4</v>
      </c>
      <c r="AA64" s="46">
        <f t="shared" si="24"/>
        <v>17024.38333333335</v>
      </c>
      <c r="AB64" s="41">
        <v>0</v>
      </c>
      <c r="AC64" s="42">
        <v>0</v>
      </c>
      <c r="AD64" s="50">
        <v>5.0000000000000001E-4</v>
      </c>
      <c r="AE64" s="46">
        <v>15081.6947777778</v>
      </c>
      <c r="AF64" s="41">
        <v>0</v>
      </c>
      <c r="AG64" s="42">
        <v>0</v>
      </c>
      <c r="AH64" s="50">
        <f t="shared" si="30"/>
        <v>4.999999999999999E-4</v>
      </c>
      <c r="AI64" s="46">
        <f t="shared" si="4"/>
        <v>47330.673222222249</v>
      </c>
      <c r="AJ64" s="41">
        <f t="shared" si="31"/>
        <v>1.0563973972067751E-6</v>
      </c>
      <c r="AK64" s="42">
        <f t="shared" si="5"/>
        <v>100</v>
      </c>
      <c r="AL64" s="52"/>
      <c r="AM64" s="45">
        <v>5.0000000000000001E-4</v>
      </c>
      <c r="AN64" s="46">
        <v>17158.186666666701</v>
      </c>
      <c r="AO64" s="41">
        <v>0</v>
      </c>
      <c r="AP64" s="47">
        <v>0</v>
      </c>
      <c r="AQ64" s="45">
        <v>5.0000000000000001E-4</v>
      </c>
      <c r="AR64" s="46">
        <v>16132.8775555556</v>
      </c>
      <c r="AS64" s="41">
        <v>4.3389655539717799E-5</v>
      </c>
      <c r="AT64" s="47">
        <v>1400</v>
      </c>
      <c r="AU64" s="45">
        <v>5.0000000000000001E-4</v>
      </c>
      <c r="AV64" s="46">
        <v>16211.890666666701</v>
      </c>
      <c r="AW64" s="41">
        <v>0</v>
      </c>
      <c r="AX64" s="47">
        <v>0</v>
      </c>
      <c r="AY64" s="50">
        <f t="shared" si="14"/>
        <v>5.0000000000000153E-4</v>
      </c>
      <c r="AZ64" s="40">
        <f t="shared" si="6"/>
        <v>49502.954888888999</v>
      </c>
      <c r="BA64" s="41">
        <f t="shared" si="15"/>
        <v>1.4140570023974832E-5</v>
      </c>
      <c r="BB64" s="42">
        <f t="shared" si="7"/>
        <v>1400</v>
      </c>
      <c r="BC64" s="52"/>
      <c r="BD64" s="45"/>
      <c r="BE64" s="46"/>
      <c r="BF64" s="41"/>
      <c r="BG64" s="47"/>
      <c r="BH64" s="45"/>
      <c r="BI64" s="46"/>
      <c r="BJ64" s="41"/>
      <c r="BK64" s="47"/>
      <c r="BL64" s="45"/>
      <c r="BM64" s="46"/>
      <c r="BN64" s="41"/>
      <c r="BO64" s="47"/>
      <c r="BP64" s="50" t="e">
        <f t="shared" si="16"/>
        <v>#DIV/0!</v>
      </c>
      <c r="BQ64" s="40">
        <f t="shared" si="8"/>
        <v>0</v>
      </c>
      <c r="BR64" s="41" t="e">
        <f t="shared" si="21"/>
        <v>#DIV/0!</v>
      </c>
      <c r="BS64" s="42">
        <f t="shared" si="9"/>
        <v>0</v>
      </c>
      <c r="BT64" s="52"/>
      <c r="BU64" s="50">
        <f t="shared" si="18"/>
        <v>5.0000000000000034E-4</v>
      </c>
      <c r="BV64" s="40">
        <f t="shared" si="1"/>
        <v>138047.96633333346</v>
      </c>
      <c r="BW64" s="41">
        <f t="shared" si="19"/>
        <v>9.0548237196173179E-6</v>
      </c>
      <c r="BX64" s="42">
        <f t="shared" si="2"/>
        <v>2500</v>
      </c>
      <c r="BY64" s="52"/>
      <c r="BZ64" s="52"/>
      <c r="CA64" s="87"/>
    </row>
    <row r="65" spans="1:79" s="21" customFormat="1" ht="18.75">
      <c r="A65" s="78" t="s">
        <v>90</v>
      </c>
      <c r="B65" s="31"/>
      <c r="C65" s="78" t="s">
        <v>90</v>
      </c>
      <c r="D65" s="31"/>
      <c r="E65" s="50">
        <v>0</v>
      </c>
      <c r="F65" s="46"/>
      <c r="G65" s="41"/>
      <c r="H65" s="42"/>
      <c r="I65" s="50">
        <v>0</v>
      </c>
      <c r="J65" s="46"/>
      <c r="K65" s="41"/>
      <c r="L65" s="42"/>
      <c r="M65" s="50">
        <v>0</v>
      </c>
      <c r="N65" s="46"/>
      <c r="O65" s="41"/>
      <c r="P65" s="42"/>
      <c r="Q65" s="50">
        <f t="shared" si="27"/>
        <v>0</v>
      </c>
      <c r="R65" s="46">
        <f t="shared" si="0"/>
        <v>0</v>
      </c>
      <c r="S65" s="41">
        <f t="shared" si="28"/>
        <v>0</v>
      </c>
      <c r="T65" s="42">
        <f t="shared" si="29"/>
        <v>0</v>
      </c>
      <c r="U65" s="79"/>
      <c r="V65" s="50">
        <f t="shared" si="25"/>
        <v>0</v>
      </c>
      <c r="W65" s="46"/>
      <c r="X65" s="41">
        <f t="shared" si="26"/>
        <v>0</v>
      </c>
      <c r="Y65" s="42"/>
      <c r="Z65" s="50">
        <v>0</v>
      </c>
      <c r="AA65" s="46">
        <f t="shared" si="24"/>
        <v>0</v>
      </c>
      <c r="AB65" s="41"/>
      <c r="AC65" s="42"/>
      <c r="AD65" s="50">
        <v>0</v>
      </c>
      <c r="AE65" s="46"/>
      <c r="AF65" s="41"/>
      <c r="AG65" s="42"/>
      <c r="AH65" s="50">
        <f t="shared" si="30"/>
        <v>0</v>
      </c>
      <c r="AI65" s="46">
        <f t="shared" si="4"/>
        <v>0</v>
      </c>
      <c r="AJ65" s="41">
        <f t="shared" si="31"/>
        <v>0</v>
      </c>
      <c r="AK65" s="42">
        <f t="shared" ref="AK65:AK71" si="32">AG65+AC65+Y65</f>
        <v>0</v>
      </c>
      <c r="AL65" s="52"/>
      <c r="AM65" s="45">
        <v>0</v>
      </c>
      <c r="AN65" s="46"/>
      <c r="AO65" s="41"/>
      <c r="AP65" s="47"/>
      <c r="AQ65" s="45">
        <v>0</v>
      </c>
      <c r="AR65" s="46"/>
      <c r="AS65" s="41"/>
      <c r="AT65" s="47"/>
      <c r="AU65" s="45">
        <v>0</v>
      </c>
      <c r="AV65" s="46"/>
      <c r="AW65" s="41"/>
      <c r="AX65" s="47"/>
      <c r="AY65" s="50">
        <f t="shared" si="14"/>
        <v>0</v>
      </c>
      <c r="AZ65" s="40">
        <f t="shared" si="6"/>
        <v>0</v>
      </c>
      <c r="BA65" s="41">
        <f t="shared" si="15"/>
        <v>0</v>
      </c>
      <c r="BB65" s="42">
        <f t="shared" si="7"/>
        <v>0</v>
      </c>
      <c r="BC65" s="52"/>
      <c r="BD65" s="45"/>
      <c r="BE65" s="46"/>
      <c r="BF65" s="41"/>
      <c r="BG65" s="47"/>
      <c r="BH65" s="45"/>
      <c r="BI65" s="46"/>
      <c r="BJ65" s="41"/>
      <c r="BK65" s="47"/>
      <c r="BL65" s="45"/>
      <c r="BM65" s="46"/>
      <c r="BN65" s="41"/>
      <c r="BO65" s="47"/>
      <c r="BP65" s="50" t="e">
        <f t="shared" si="16"/>
        <v>#DIV/0!</v>
      </c>
      <c r="BQ65" s="40">
        <f t="shared" si="8"/>
        <v>0</v>
      </c>
      <c r="BR65" s="41" t="e">
        <f t="shared" si="21"/>
        <v>#DIV/0!</v>
      </c>
      <c r="BS65" s="42">
        <f t="shared" si="9"/>
        <v>0</v>
      </c>
      <c r="BT65" s="52"/>
      <c r="BU65" s="50">
        <f t="shared" si="18"/>
        <v>0</v>
      </c>
      <c r="BV65" s="40">
        <f t="shared" si="1"/>
        <v>0</v>
      </c>
      <c r="BW65" s="41">
        <f t="shared" si="19"/>
        <v>0</v>
      </c>
      <c r="BX65" s="42">
        <f t="shared" si="2"/>
        <v>0</v>
      </c>
      <c r="BY65" s="52"/>
      <c r="BZ65" s="52"/>
      <c r="CA65" s="87"/>
    </row>
    <row r="66" spans="1:79" s="21" customFormat="1" ht="19.5" customHeight="1">
      <c r="A66" s="78" t="s">
        <v>91</v>
      </c>
      <c r="B66" s="31"/>
      <c r="C66" s="78" t="s">
        <v>91</v>
      </c>
      <c r="D66" s="31"/>
      <c r="E66" s="50">
        <v>5.0000000000000001E-3</v>
      </c>
      <c r="F66" s="46">
        <v>166520.77111111101</v>
      </c>
      <c r="G66" s="41">
        <v>0</v>
      </c>
      <c r="H66" s="42">
        <v>0</v>
      </c>
      <c r="I66" s="50">
        <v>5.0000000000000001E-3</v>
      </c>
      <c r="J66" s="46">
        <v>120774.477777778</v>
      </c>
      <c r="K66" s="41">
        <v>0</v>
      </c>
      <c r="L66" s="42">
        <v>0</v>
      </c>
      <c r="M66" s="50">
        <v>5.0000000000000001E-3</v>
      </c>
      <c r="N66" s="46">
        <v>124848.133333333</v>
      </c>
      <c r="O66" s="41">
        <v>0</v>
      </c>
      <c r="P66" s="42">
        <v>0</v>
      </c>
      <c r="Q66" s="50">
        <f t="shared" si="27"/>
        <v>4.999999999999994E-3</v>
      </c>
      <c r="R66" s="46">
        <f t="shared" si="0"/>
        <v>412143.38222222205</v>
      </c>
      <c r="S66" s="41">
        <f t="shared" si="28"/>
        <v>0</v>
      </c>
      <c r="T66" s="42">
        <f t="shared" si="29"/>
        <v>0</v>
      </c>
      <c r="U66" s="79"/>
      <c r="V66" s="50">
        <f t="shared" si="25"/>
        <v>5.0000000000000001E-3</v>
      </c>
      <c r="W66" s="46">
        <v>152245.951111111</v>
      </c>
      <c r="X66" s="41">
        <f t="shared" si="26"/>
        <v>0</v>
      </c>
      <c r="Y66" s="42">
        <v>0</v>
      </c>
      <c r="Z66" s="50">
        <v>5.0000000000000001E-3</v>
      </c>
      <c r="AA66" s="46">
        <f t="shared" si="24"/>
        <v>170243.83333333352</v>
      </c>
      <c r="AB66" s="41">
        <v>0</v>
      </c>
      <c r="AC66" s="42">
        <v>0</v>
      </c>
      <c r="AD66" s="50">
        <v>5.0000000000000001E-3</v>
      </c>
      <c r="AE66" s="46">
        <v>150816.947777778</v>
      </c>
      <c r="AF66" s="41">
        <v>0</v>
      </c>
      <c r="AG66" s="42">
        <v>0</v>
      </c>
      <c r="AH66" s="50">
        <f t="shared" si="30"/>
        <v>4.9999999999999992E-3</v>
      </c>
      <c r="AI66" s="46">
        <f t="shared" si="4"/>
        <v>473306.73222222249</v>
      </c>
      <c r="AJ66" s="41">
        <f t="shared" si="31"/>
        <v>0</v>
      </c>
      <c r="AK66" s="42">
        <f t="shared" si="32"/>
        <v>0</v>
      </c>
      <c r="AL66" s="52"/>
      <c r="AM66" s="45">
        <v>5.0000000000000001E-3</v>
      </c>
      <c r="AN66" s="46">
        <v>171581.86666666699</v>
      </c>
      <c r="AO66" s="41">
        <v>0</v>
      </c>
      <c r="AP66" s="47">
        <v>0</v>
      </c>
      <c r="AQ66" s="45">
        <v>5.0000000000000001E-3</v>
      </c>
      <c r="AR66" s="46">
        <v>161328.775555556</v>
      </c>
      <c r="AS66" s="41">
        <v>0</v>
      </c>
      <c r="AT66" s="47">
        <v>0</v>
      </c>
      <c r="AU66" s="45">
        <v>5.0000000000000001E-3</v>
      </c>
      <c r="AV66" s="46">
        <v>162118.906666667</v>
      </c>
      <c r="AW66" s="41">
        <v>0</v>
      </c>
      <c r="AX66" s="47">
        <v>0</v>
      </c>
      <c r="AY66" s="50">
        <f t="shared" si="14"/>
        <v>5.0000000000000148E-3</v>
      </c>
      <c r="AZ66" s="40">
        <f t="shared" si="6"/>
        <v>495029.54888889001</v>
      </c>
      <c r="BA66" s="41">
        <f t="shared" si="15"/>
        <v>0</v>
      </c>
      <c r="BB66" s="42">
        <f t="shared" si="7"/>
        <v>0</v>
      </c>
      <c r="BC66" s="52"/>
      <c r="BD66" s="45"/>
      <c r="BE66" s="46"/>
      <c r="BF66" s="41"/>
      <c r="BG66" s="47"/>
      <c r="BH66" s="45"/>
      <c r="BI66" s="46"/>
      <c r="BJ66" s="41"/>
      <c r="BK66" s="47"/>
      <c r="BL66" s="45"/>
      <c r="BM66" s="46"/>
      <c r="BN66" s="41"/>
      <c r="BO66" s="47"/>
      <c r="BP66" s="50" t="e">
        <f t="shared" si="16"/>
        <v>#DIV/0!</v>
      </c>
      <c r="BQ66" s="40">
        <f t="shared" si="8"/>
        <v>0</v>
      </c>
      <c r="BR66" s="41" t="e">
        <f t="shared" si="21"/>
        <v>#DIV/0!</v>
      </c>
      <c r="BS66" s="42">
        <f t="shared" si="9"/>
        <v>0</v>
      </c>
      <c r="BT66" s="52"/>
      <c r="BU66" s="50">
        <f t="shared" si="18"/>
        <v>5.0000000000000027E-3</v>
      </c>
      <c r="BV66" s="40">
        <f t="shared" si="1"/>
        <v>1380479.6633333345</v>
      </c>
      <c r="BW66" s="41">
        <f t="shared" si="19"/>
        <v>0</v>
      </c>
      <c r="BX66" s="42">
        <f t="shared" si="2"/>
        <v>0</v>
      </c>
      <c r="BY66" s="52"/>
      <c r="BZ66" s="52"/>
      <c r="CA66" s="87"/>
    </row>
    <row r="67" spans="1:79" s="21" customFormat="1" ht="19.5" customHeight="1">
      <c r="A67" s="78" t="s">
        <v>92</v>
      </c>
      <c r="B67" s="31"/>
      <c r="C67" s="78" t="s">
        <v>92</v>
      </c>
      <c r="D67" s="31"/>
      <c r="E67" s="50">
        <v>2.5000000000000001E-3</v>
      </c>
      <c r="F67" s="46">
        <v>83260.385555555506</v>
      </c>
      <c r="G67" s="41">
        <v>0</v>
      </c>
      <c r="H67" s="42">
        <v>0</v>
      </c>
      <c r="I67" s="50">
        <v>2.5000000000000001E-3</v>
      </c>
      <c r="J67" s="46">
        <v>60387.238888888904</v>
      </c>
      <c r="K67" s="41">
        <v>1.29580357439389E-4</v>
      </c>
      <c r="L67" s="42">
        <v>3130</v>
      </c>
      <c r="M67" s="50">
        <v>2.5000000000000001E-3</v>
      </c>
      <c r="N67" s="46">
        <v>62424.066666666702</v>
      </c>
      <c r="O67" s="41">
        <v>0</v>
      </c>
      <c r="P67" s="42">
        <v>0</v>
      </c>
      <c r="Q67" s="50">
        <f t="shared" si="27"/>
        <v>2.4999999999999979E-3</v>
      </c>
      <c r="R67" s="46">
        <f t="shared" si="0"/>
        <v>206071.69111111111</v>
      </c>
      <c r="S67" s="41">
        <f t="shared" si="28"/>
        <v>3.7972221986477792E-5</v>
      </c>
      <c r="T67" s="42">
        <f t="shared" si="29"/>
        <v>3130</v>
      </c>
      <c r="U67" s="79"/>
      <c r="V67" s="50">
        <f t="shared" si="25"/>
        <v>2.5000000000000031E-3</v>
      </c>
      <c r="W67" s="46">
        <v>76122.975555555604</v>
      </c>
      <c r="X67" s="41">
        <f t="shared" si="26"/>
        <v>0</v>
      </c>
      <c r="Y67" s="42">
        <v>0</v>
      </c>
      <c r="Z67" s="50">
        <v>2.5000000000000001E-3</v>
      </c>
      <c r="AA67" s="46">
        <f t="shared" si="24"/>
        <v>85121.916666666759</v>
      </c>
      <c r="AB67" s="41">
        <v>1.37449912527424E-4</v>
      </c>
      <c r="AC67" s="42">
        <v>4680</v>
      </c>
      <c r="AD67" s="50">
        <v>2.5000000000000001E-3</v>
      </c>
      <c r="AE67" s="46">
        <v>75408.473888888897</v>
      </c>
      <c r="AF67" s="41">
        <v>1.03436651051883E-4</v>
      </c>
      <c r="AG67" s="42">
        <v>3120</v>
      </c>
      <c r="AH67" s="50">
        <f t="shared" si="30"/>
        <v>2.4999999999999996E-3</v>
      </c>
      <c r="AI67" s="46">
        <f t="shared" si="4"/>
        <v>236653.36611111125</v>
      </c>
      <c r="AJ67" s="41">
        <f t="shared" si="31"/>
        <v>8.2398996982128466E-5</v>
      </c>
      <c r="AK67" s="42">
        <f t="shared" si="32"/>
        <v>7800</v>
      </c>
      <c r="AL67" s="52"/>
      <c r="AM67" s="45">
        <v>2.5000000000000001E-3</v>
      </c>
      <c r="AN67" s="46">
        <v>85790.933333333305</v>
      </c>
      <c r="AO67" s="41">
        <v>0</v>
      </c>
      <c r="AP67" s="47">
        <v>0</v>
      </c>
      <c r="AQ67" s="45">
        <v>2.5000000000000001E-3</v>
      </c>
      <c r="AR67" s="46">
        <v>80664.387777777796</v>
      </c>
      <c r="AS67" s="41">
        <v>0</v>
      </c>
      <c r="AT67" s="47">
        <v>0</v>
      </c>
      <c r="AU67" s="45">
        <v>2.5000000000000001E-3</v>
      </c>
      <c r="AV67" s="46">
        <v>81059.453333333295</v>
      </c>
      <c r="AW67" s="41">
        <v>0</v>
      </c>
      <c r="AX67" s="47">
        <v>0</v>
      </c>
      <c r="AY67" s="50">
        <f t="shared" si="14"/>
        <v>2.5000000000000014E-3</v>
      </c>
      <c r="AZ67" s="40">
        <f t="shared" si="6"/>
        <v>247514.7744444444</v>
      </c>
      <c r="BA67" s="41">
        <f t="shared" si="15"/>
        <v>0</v>
      </c>
      <c r="BB67" s="42">
        <f t="shared" si="7"/>
        <v>0</v>
      </c>
      <c r="BC67" s="52"/>
      <c r="BD67" s="45"/>
      <c r="BE67" s="46"/>
      <c r="BF67" s="41"/>
      <c r="BG67" s="47"/>
      <c r="BH67" s="45"/>
      <c r="BI67" s="46"/>
      <c r="BJ67" s="41"/>
      <c r="BK67" s="47"/>
      <c r="BL67" s="45"/>
      <c r="BM67" s="46"/>
      <c r="BN67" s="41"/>
      <c r="BO67" s="47"/>
      <c r="BP67" s="50" t="e">
        <f t="shared" si="16"/>
        <v>#DIV/0!</v>
      </c>
      <c r="BQ67" s="40">
        <f t="shared" si="8"/>
        <v>0</v>
      </c>
      <c r="BR67" s="41" t="e">
        <f t="shared" si="21"/>
        <v>#DIV/0!</v>
      </c>
      <c r="BS67" s="42">
        <f t="shared" si="9"/>
        <v>0</v>
      </c>
      <c r="BT67" s="52"/>
      <c r="BU67" s="50">
        <f t="shared" si="18"/>
        <v>2.4999999999999996E-3</v>
      </c>
      <c r="BV67" s="40">
        <f t="shared" si="1"/>
        <v>690239.83166666678</v>
      </c>
      <c r="BW67" s="41">
        <f t="shared" si="19"/>
        <v>3.9587689302166912E-5</v>
      </c>
      <c r="BX67" s="42">
        <f t="shared" si="2"/>
        <v>10930</v>
      </c>
      <c r="BY67" s="52"/>
      <c r="BZ67" s="52"/>
      <c r="CA67" s="49"/>
    </row>
    <row r="68" spans="1:79" s="21" customFormat="1" ht="18.75">
      <c r="A68" s="31" t="s">
        <v>93</v>
      </c>
      <c r="B68" s="78"/>
      <c r="C68" s="31" t="s">
        <v>93</v>
      </c>
      <c r="D68" s="31"/>
      <c r="E68" s="50">
        <v>0.03</v>
      </c>
      <c r="F68" s="46">
        <v>999124.62666666706</v>
      </c>
      <c r="G68" s="41">
        <f>H68/H13</f>
        <v>3.5198937110908587E-2</v>
      </c>
      <c r="H68" s="42">
        <v>1172270.83</v>
      </c>
      <c r="I68" s="50">
        <v>0.03</v>
      </c>
      <c r="J68" s="46">
        <v>724646.86666666705</v>
      </c>
      <c r="K68" s="41">
        <f>L68/L13</f>
        <v>5.533913392113831E-2</v>
      </c>
      <c r="L68" s="42">
        <v>1336711</v>
      </c>
      <c r="M68" s="50">
        <v>0.03</v>
      </c>
      <c r="N68" s="46">
        <v>749088.8</v>
      </c>
      <c r="O68" s="41">
        <f>P68/P13</f>
        <v>4.6141325033827695E-2</v>
      </c>
      <c r="P68" s="42">
        <f>102600+1049531.66</f>
        <v>1152131.6599999999</v>
      </c>
      <c r="Q68" s="50">
        <f t="shared" si="27"/>
        <v>2.9999999999999985E-2</v>
      </c>
      <c r="R68" s="46">
        <f t="shared" si="0"/>
        <v>2472860.2933333339</v>
      </c>
      <c r="S68" s="41">
        <f t="shared" si="28"/>
        <v>4.4415531680501108E-2</v>
      </c>
      <c r="T68" s="42">
        <f t="shared" si="29"/>
        <v>3661113.49</v>
      </c>
      <c r="U68" s="79"/>
      <c r="V68" s="50">
        <f t="shared" si="25"/>
        <v>3.000000000000003E-2</v>
      </c>
      <c r="W68" s="46">
        <v>913475.70666666701</v>
      </c>
      <c r="X68" s="41">
        <f t="shared" si="26"/>
        <v>3.600497786636999E-2</v>
      </c>
      <c r="Y68" s="42">
        <v>1096322.42</v>
      </c>
      <c r="Z68" s="50">
        <v>0.03</v>
      </c>
      <c r="AA68" s="46">
        <f t="shared" si="24"/>
        <v>1021463.000000001</v>
      </c>
      <c r="AB68" s="41">
        <v>5.8161934010336203E-2</v>
      </c>
      <c r="AC68" s="42">
        <v>1980342.12</v>
      </c>
      <c r="AD68" s="50">
        <v>0.03</v>
      </c>
      <c r="AE68" s="46">
        <v>904901.686666667</v>
      </c>
      <c r="AF68" s="41">
        <v>6.90565702559231E-2</v>
      </c>
      <c r="AG68" s="42">
        <v>2082980.23</v>
      </c>
      <c r="AH68" s="50">
        <f t="shared" si="30"/>
        <v>2.9999999999999995E-2</v>
      </c>
      <c r="AI68" s="46">
        <f t="shared" si="4"/>
        <v>2839840.3933333349</v>
      </c>
      <c r="AJ68" s="41">
        <f t="shared" si="31"/>
        <v>5.4506353055395494E-2</v>
      </c>
      <c r="AK68" s="42">
        <f t="shared" si="32"/>
        <v>5159644.7699999996</v>
      </c>
      <c r="AL68" s="52"/>
      <c r="AM68" s="45">
        <v>0.03</v>
      </c>
      <c r="AN68" s="46">
        <v>1029491.2</v>
      </c>
      <c r="AO68" s="41">
        <v>4.8803347711957198E-2</v>
      </c>
      <c r="AP68" s="47">
        <v>1674753.9</v>
      </c>
      <c r="AQ68" s="45">
        <v>0.03</v>
      </c>
      <c r="AR68" s="46">
        <v>967972.65333333297</v>
      </c>
      <c r="AS68" s="41">
        <v>4.6920034407583598E-2</v>
      </c>
      <c r="AT68" s="47">
        <v>1513910.34</v>
      </c>
      <c r="AU68" s="45">
        <v>0.03</v>
      </c>
      <c r="AV68" s="46">
        <v>972713.44</v>
      </c>
      <c r="AW68" s="41">
        <v>4.6691356706246398E-2</v>
      </c>
      <c r="AX68" s="47">
        <v>1513910.34</v>
      </c>
      <c r="AY68" s="50">
        <f t="shared" si="14"/>
        <v>3.000000000000002E-2</v>
      </c>
      <c r="AZ68" s="40">
        <f t="shared" si="6"/>
        <v>2970177.293333333</v>
      </c>
      <c r="BA68" s="41">
        <f t="shared" si="15"/>
        <v>4.7497917958181451E-2</v>
      </c>
      <c r="BB68" s="42">
        <f t="shared" si="7"/>
        <v>4702574.58</v>
      </c>
      <c r="BC68" s="52"/>
      <c r="BD68" s="45"/>
      <c r="BE68" s="46"/>
      <c r="BF68" s="41"/>
      <c r="BG68" s="47"/>
      <c r="BH68" s="45"/>
      <c r="BI68" s="46"/>
      <c r="BJ68" s="41"/>
      <c r="BK68" s="47"/>
      <c r="BL68" s="45"/>
      <c r="BM68" s="46"/>
      <c r="BN68" s="41"/>
      <c r="BO68" s="47"/>
      <c r="BP68" s="50" t="e">
        <f t="shared" si="16"/>
        <v>#DIV/0!</v>
      </c>
      <c r="BQ68" s="40">
        <f t="shared" si="8"/>
        <v>0</v>
      </c>
      <c r="BR68" s="41" t="e">
        <f t="shared" si="21"/>
        <v>#DIV/0!</v>
      </c>
      <c r="BS68" s="42">
        <f t="shared" si="9"/>
        <v>0</v>
      </c>
      <c r="BT68" s="52"/>
      <c r="BU68" s="50">
        <f t="shared" si="18"/>
        <v>0.03</v>
      </c>
      <c r="BV68" s="40">
        <f t="shared" si="1"/>
        <v>8282877.9800000023</v>
      </c>
      <c r="BW68" s="41">
        <f t="shared" si="19"/>
        <v>4.8980557987164733E-2</v>
      </c>
      <c r="BX68" s="42">
        <f t="shared" si="2"/>
        <v>13523332.84</v>
      </c>
      <c r="BY68" s="52"/>
      <c r="BZ68" s="52"/>
      <c r="CA68" s="49"/>
    </row>
    <row r="69" spans="1:79" s="21" customFormat="1" ht="18.75">
      <c r="A69" s="80" t="s">
        <v>94</v>
      </c>
      <c r="B69" s="78"/>
      <c r="C69" s="81" t="s">
        <v>94</v>
      </c>
      <c r="D69" s="31"/>
      <c r="E69" s="50"/>
      <c r="F69" s="46"/>
      <c r="G69" s="41"/>
      <c r="H69" s="42"/>
      <c r="I69" s="50"/>
      <c r="J69" s="46"/>
      <c r="K69" s="41"/>
      <c r="L69" s="42"/>
      <c r="M69" s="50"/>
      <c r="N69" s="46"/>
      <c r="O69" s="41"/>
      <c r="P69" s="42"/>
      <c r="Q69" s="50">
        <f t="shared" si="27"/>
        <v>0</v>
      </c>
      <c r="R69" s="46">
        <f t="shared" si="0"/>
        <v>0</v>
      </c>
      <c r="S69" s="41"/>
      <c r="T69" s="42"/>
      <c r="U69" s="79"/>
      <c r="V69" s="50">
        <f t="shared" si="25"/>
        <v>0</v>
      </c>
      <c r="W69" s="46"/>
      <c r="X69" s="41">
        <f t="shared" si="26"/>
        <v>0</v>
      </c>
      <c r="Y69" s="42"/>
      <c r="Z69" s="50"/>
      <c r="AA69" s="46">
        <f t="shared" si="24"/>
        <v>0</v>
      </c>
      <c r="AB69" s="41"/>
      <c r="AC69" s="42"/>
      <c r="AD69" s="50"/>
      <c r="AE69" s="46"/>
      <c r="AF69" s="41"/>
      <c r="AG69" s="42"/>
      <c r="AH69" s="50">
        <v>0</v>
      </c>
      <c r="AI69" s="46"/>
      <c r="AJ69" s="41">
        <v>0</v>
      </c>
      <c r="AK69" s="42">
        <f t="shared" si="32"/>
        <v>0</v>
      </c>
      <c r="AL69" s="52"/>
      <c r="AM69" s="45"/>
      <c r="AN69" s="46"/>
      <c r="AO69" s="41"/>
      <c r="AP69" s="47"/>
      <c r="AQ69" s="45"/>
      <c r="AR69" s="46"/>
      <c r="AS69" s="41">
        <v>0</v>
      </c>
      <c r="AT69" s="47"/>
      <c r="AU69" s="45"/>
      <c r="AV69" s="46"/>
      <c r="AW69" s="41">
        <v>0</v>
      </c>
      <c r="AX69" s="47"/>
      <c r="AY69" s="50">
        <f t="shared" si="14"/>
        <v>0</v>
      </c>
      <c r="AZ69" s="40">
        <f t="shared" si="6"/>
        <v>0</v>
      </c>
      <c r="BA69" s="41">
        <f t="shared" si="15"/>
        <v>0</v>
      </c>
      <c r="BB69" s="42">
        <f t="shared" si="7"/>
        <v>0</v>
      </c>
      <c r="BC69" s="52"/>
      <c r="BD69" s="45"/>
      <c r="BE69" s="46"/>
      <c r="BF69" s="41"/>
      <c r="BG69" s="47"/>
      <c r="BH69" s="45"/>
      <c r="BI69" s="46"/>
      <c r="BJ69" s="41"/>
      <c r="BK69" s="47"/>
      <c r="BL69" s="45"/>
      <c r="BM69" s="46"/>
      <c r="BN69" s="41"/>
      <c r="BO69" s="47"/>
      <c r="BP69" s="50" t="e">
        <f t="shared" si="16"/>
        <v>#DIV/0!</v>
      </c>
      <c r="BQ69" s="40">
        <f t="shared" si="8"/>
        <v>0</v>
      </c>
      <c r="BR69" s="41" t="e">
        <f t="shared" si="21"/>
        <v>#DIV/0!</v>
      </c>
      <c r="BS69" s="42">
        <f t="shared" si="9"/>
        <v>0</v>
      </c>
      <c r="BT69" s="52"/>
      <c r="BU69" s="50">
        <f t="shared" si="18"/>
        <v>0</v>
      </c>
      <c r="BV69" s="40">
        <f t="shared" si="1"/>
        <v>0</v>
      </c>
      <c r="BW69" s="41">
        <f t="shared" si="19"/>
        <v>0</v>
      </c>
      <c r="BX69" s="42">
        <f t="shared" si="2"/>
        <v>0</v>
      </c>
      <c r="BY69" s="52"/>
      <c r="BZ69" s="52"/>
      <c r="CA69" s="49"/>
    </row>
    <row r="70" spans="1:79" s="21" customFormat="1" ht="18.75">
      <c r="A70" s="88" t="s">
        <v>95</v>
      </c>
      <c r="B70" s="78"/>
      <c r="C70" s="88" t="s">
        <v>95</v>
      </c>
      <c r="D70" s="31"/>
      <c r="E70" s="50">
        <v>1E-3</v>
      </c>
      <c r="F70" s="46">
        <v>33304.154222222198</v>
      </c>
      <c r="G70" s="41"/>
      <c r="H70" s="42">
        <v>0</v>
      </c>
      <c r="I70" s="50">
        <v>1E-3</v>
      </c>
      <c r="J70" s="46">
        <v>24154.895555555599</v>
      </c>
      <c r="K70" s="41"/>
      <c r="L70" s="42">
        <v>0</v>
      </c>
      <c r="M70" s="50">
        <v>1E-3</v>
      </c>
      <c r="N70" s="46">
        <v>24969.6266666667</v>
      </c>
      <c r="O70" s="41"/>
      <c r="P70" s="42">
        <v>0</v>
      </c>
      <c r="Q70" s="50">
        <f t="shared" si="27"/>
        <v>9.999999999999998E-4</v>
      </c>
      <c r="R70" s="46">
        <f t="shared" si="0"/>
        <v>82428.676444444485</v>
      </c>
      <c r="S70" s="41"/>
      <c r="T70" s="42"/>
      <c r="U70" s="79"/>
      <c r="V70" s="50">
        <f t="shared" si="25"/>
        <v>1E-3</v>
      </c>
      <c r="W70" s="46">
        <v>30449.190222222202</v>
      </c>
      <c r="X70" s="41">
        <f t="shared" si="26"/>
        <v>0</v>
      </c>
      <c r="Y70" s="42">
        <v>0</v>
      </c>
      <c r="Z70" s="50">
        <v>1E-3</v>
      </c>
      <c r="AA70" s="46">
        <f t="shared" si="24"/>
        <v>34048.766666666699</v>
      </c>
      <c r="AB70" s="41"/>
      <c r="AC70" s="42">
        <v>0</v>
      </c>
      <c r="AD70" s="50">
        <v>1E-3</v>
      </c>
      <c r="AE70" s="46">
        <v>30163.389555555601</v>
      </c>
      <c r="AF70" s="41"/>
      <c r="AG70" s="42">
        <v>0</v>
      </c>
      <c r="AH70" s="50"/>
      <c r="AI70" s="46"/>
      <c r="AJ70" s="41"/>
      <c r="AK70" s="42">
        <f t="shared" si="32"/>
        <v>0</v>
      </c>
      <c r="AL70" s="52"/>
      <c r="AM70" s="45">
        <v>1E-3</v>
      </c>
      <c r="AN70" s="46">
        <v>34316.3733333333</v>
      </c>
      <c r="AO70" s="41"/>
      <c r="AP70" s="47">
        <v>0</v>
      </c>
      <c r="AQ70" s="45">
        <v>1E-3</v>
      </c>
      <c r="AR70" s="46">
        <v>32265.755111111099</v>
      </c>
      <c r="AS70" s="41">
        <v>0</v>
      </c>
      <c r="AT70" s="83">
        <v>0</v>
      </c>
      <c r="AU70" s="45">
        <v>1E-3</v>
      </c>
      <c r="AV70" s="46">
        <v>32423.7813333333</v>
      </c>
      <c r="AW70" s="41">
        <v>0</v>
      </c>
      <c r="AX70" s="83">
        <v>0</v>
      </c>
      <c r="AY70" s="50">
        <f t="shared" si="14"/>
        <v>1E-3</v>
      </c>
      <c r="AZ70" s="40">
        <f t="shared" si="6"/>
        <v>99005.909777777706</v>
      </c>
      <c r="BA70" s="41">
        <f t="shared" si="15"/>
        <v>0</v>
      </c>
      <c r="BB70" s="42">
        <f t="shared" si="7"/>
        <v>0</v>
      </c>
      <c r="BC70" s="52"/>
      <c r="BD70" s="45"/>
      <c r="BE70" s="46"/>
      <c r="BF70" s="41"/>
      <c r="BG70" s="47"/>
      <c r="BH70" s="45"/>
      <c r="BI70" s="46"/>
      <c r="BJ70" s="41"/>
      <c r="BK70" s="83"/>
      <c r="BL70" s="45"/>
      <c r="BM70" s="46"/>
      <c r="BN70" s="41"/>
      <c r="BO70" s="83"/>
      <c r="BP70" s="50" t="e">
        <f t="shared" si="16"/>
        <v>#DIV/0!</v>
      </c>
      <c r="BQ70" s="40">
        <f t="shared" si="8"/>
        <v>0</v>
      </c>
      <c r="BR70" s="41" t="e">
        <f t="shared" si="21"/>
        <v>#DIV/0!</v>
      </c>
      <c r="BS70" s="42">
        <f t="shared" si="9"/>
        <v>0</v>
      </c>
      <c r="BT70" s="52"/>
      <c r="BU70" s="50">
        <f t="shared" si="18"/>
        <v>6.5714327795357238E-4</v>
      </c>
      <c r="BV70" s="40">
        <f t="shared" si="1"/>
        <v>181434.58622222219</v>
      </c>
      <c r="BW70" s="41">
        <f t="shared" si="19"/>
        <v>0</v>
      </c>
      <c r="BX70" s="42">
        <f t="shared" si="2"/>
        <v>0</v>
      </c>
      <c r="BY70" s="52"/>
      <c r="BZ70" s="52"/>
      <c r="CA70" s="49"/>
    </row>
    <row r="71" spans="1:79" s="21" customFormat="1" ht="18.75">
      <c r="A71" s="78"/>
      <c r="B71" s="78"/>
      <c r="C71" s="78" t="s">
        <v>96</v>
      </c>
      <c r="D71" s="31"/>
      <c r="E71" s="50"/>
      <c r="F71" s="46"/>
      <c r="G71" s="41"/>
      <c r="H71" s="42"/>
      <c r="I71" s="50"/>
      <c r="J71" s="46"/>
      <c r="K71" s="41"/>
      <c r="L71" s="42"/>
      <c r="M71" s="50"/>
      <c r="N71" s="46"/>
      <c r="O71" s="41"/>
      <c r="P71" s="42"/>
      <c r="Q71" s="50"/>
      <c r="R71" s="46"/>
      <c r="S71" s="41"/>
      <c r="T71" s="42"/>
      <c r="U71" s="79"/>
      <c r="V71" s="50"/>
      <c r="W71" s="46"/>
      <c r="X71" s="41"/>
      <c r="Y71" s="42"/>
      <c r="Z71" s="50"/>
      <c r="AA71" s="46"/>
      <c r="AB71" s="41"/>
      <c r="AC71" s="42"/>
      <c r="AD71" s="50"/>
      <c r="AE71" s="46"/>
      <c r="AF71" s="41"/>
      <c r="AG71" s="42"/>
      <c r="AH71" s="50"/>
      <c r="AI71" s="46"/>
      <c r="AJ71" s="41"/>
      <c r="AK71" s="42">
        <f t="shared" si="32"/>
        <v>0</v>
      </c>
      <c r="AL71" s="52"/>
      <c r="AM71" s="45"/>
      <c r="AN71" s="46"/>
      <c r="AO71" s="41"/>
      <c r="AP71" s="47"/>
      <c r="AQ71" s="45"/>
      <c r="AR71" s="46"/>
      <c r="AS71" s="41">
        <v>2.1337799088511401E-2</v>
      </c>
      <c r="AT71" s="83">
        <v>688480.2</v>
      </c>
      <c r="AU71" s="45"/>
      <c r="AV71" s="46"/>
      <c r="AW71" s="41">
        <v>0</v>
      </c>
      <c r="AX71" s="83"/>
      <c r="AY71" s="50"/>
      <c r="AZ71" s="40"/>
      <c r="BA71" s="41">
        <f t="shared" si="15"/>
        <v>6.9539303415858539E-3</v>
      </c>
      <c r="BB71" s="42">
        <f t="shared" si="7"/>
        <v>688480.2</v>
      </c>
      <c r="BC71" s="52"/>
      <c r="BD71" s="45"/>
      <c r="BE71" s="46"/>
      <c r="BF71" s="41"/>
      <c r="BG71" s="47"/>
      <c r="BH71" s="45"/>
      <c r="BI71" s="46"/>
      <c r="BJ71" s="41"/>
      <c r="BK71" s="83"/>
      <c r="BL71" s="45"/>
      <c r="BM71" s="46"/>
      <c r="BN71" s="41"/>
      <c r="BO71" s="83"/>
      <c r="BP71" s="50"/>
      <c r="BQ71" s="40"/>
      <c r="BR71" s="41"/>
      <c r="BS71" s="42"/>
      <c r="BT71" s="52"/>
      <c r="BU71" s="50"/>
      <c r="BV71" s="40"/>
      <c r="BW71" s="41"/>
      <c r="BX71" s="42"/>
      <c r="BY71" s="52"/>
      <c r="BZ71" s="52"/>
      <c r="CA71" s="49"/>
    </row>
    <row r="72" spans="1:79" s="21" customFormat="1" ht="18.75">
      <c r="A72" s="86" t="s">
        <v>97</v>
      </c>
      <c r="B72" s="78"/>
      <c r="C72" s="86" t="s">
        <v>97</v>
      </c>
      <c r="D72" s="31"/>
      <c r="E72" s="50">
        <v>0.39180912246433103</v>
      </c>
      <c r="F72" s="46">
        <v>13048871.440225599</v>
      </c>
      <c r="G72" s="41">
        <v>0.36486460271015603</v>
      </c>
      <c r="H72" s="42">
        <v>12151506.998888901</v>
      </c>
      <c r="I72" s="50">
        <v>0.39180912246433103</v>
      </c>
      <c r="J72" s="46">
        <v>9464108.4308398291</v>
      </c>
      <c r="K72" s="41">
        <v>0.35630967902250898</v>
      </c>
      <c r="L72" s="42">
        <v>8606623.0822222698</v>
      </c>
      <c r="M72" s="50">
        <v>0.39180912246433103</v>
      </c>
      <c r="N72" s="46">
        <v>9783327.5125286393</v>
      </c>
      <c r="O72" s="41">
        <f>P72/P13</f>
        <v>0.34633235378769595</v>
      </c>
      <c r="P72" s="42">
        <f>P43-P44</f>
        <v>8647789.5766666997</v>
      </c>
      <c r="Q72" s="50">
        <f t="shared" ref="Q72:Q77" si="33">(R72/$T$13)</f>
        <v>0.39180912246433092</v>
      </c>
      <c r="R72" s="46">
        <f>N72+J72+F72</f>
        <v>32296307.383594066</v>
      </c>
      <c r="S72" s="41">
        <f>S43-S44</f>
        <v>0.35649948240505047</v>
      </c>
      <c r="T72" s="42">
        <f t="shared" ref="T72:T77" si="34">P72+L72+H72</f>
        <v>29405919.657777868</v>
      </c>
      <c r="U72" s="79"/>
      <c r="V72" s="50">
        <f t="shared" ref="V72:V82" si="35">W72/$Y$13</f>
        <v>0.39180912246433203</v>
      </c>
      <c r="W72" s="46">
        <v>11930270.5007184</v>
      </c>
      <c r="X72" s="41">
        <f>Y72/$Y$13</f>
        <v>0.37598844715855889</v>
      </c>
      <c r="Y72" s="42">
        <v>11448543.748888901</v>
      </c>
      <c r="Z72" s="50">
        <v>0.39180912246433103</v>
      </c>
      <c r="AA72" s="46">
        <v>13340617.388659401</v>
      </c>
      <c r="AB72" s="41">
        <v>0.32471128812301597</v>
      </c>
      <c r="AC72" s="42">
        <v>11056018.883333299</v>
      </c>
      <c r="AD72" s="50">
        <v>0.39180912246433103</v>
      </c>
      <c r="AE72" s="46">
        <v>11818291.192312</v>
      </c>
      <c r="AF72" s="41">
        <f>AG72/$AG$13</f>
        <v>0.21474805859757151</v>
      </c>
      <c r="AG72" s="42">
        <v>6477529.3477778304</v>
      </c>
      <c r="AH72" s="50">
        <f>AH43-AH44</f>
        <v>0.39180912246433164</v>
      </c>
      <c r="AI72" s="46">
        <f t="shared" ref="AI72:AI77" si="36">AE72+AA72+W72</f>
        <v>37089179.081689805</v>
      </c>
      <c r="AJ72" s="41">
        <f>AJ43-AJ44</f>
        <v>0.30440141358977219</v>
      </c>
      <c r="AK72" s="42">
        <f t="shared" ref="AK72:AK77" si="37">AG72+AC72+Y72</f>
        <v>28982091.980000034</v>
      </c>
      <c r="AL72" s="52"/>
      <c r="AM72" s="45">
        <v>0.39180912246433103</v>
      </c>
      <c r="AN72" s="46">
        <v>13445468.1218917</v>
      </c>
      <c r="AO72" s="41">
        <v>0.34101100582501298</v>
      </c>
      <c r="AP72" s="83">
        <v>11702260.986666599</v>
      </c>
      <c r="AQ72" s="45">
        <v>0.39180912246433103</v>
      </c>
      <c r="AR72" s="46">
        <v>12642017.195733501</v>
      </c>
      <c r="AS72" s="41">
        <v>0.30080622945697799</v>
      </c>
      <c r="AT72" s="83">
        <v>9705740.1355555598</v>
      </c>
      <c r="AU72" s="45">
        <v>0.39180912246433103</v>
      </c>
      <c r="AV72" s="46">
        <v>12703933.3111887</v>
      </c>
      <c r="AW72" s="41">
        <v>0.301403514790543</v>
      </c>
      <c r="AX72" s="83">
        <v>9772641.6566666309</v>
      </c>
      <c r="AY72" s="50">
        <f t="shared" ref="AY72:AY82" si="38">(AZ72/$BB$13)</f>
        <v>0.39180912246433192</v>
      </c>
      <c r="AZ72" s="40">
        <f t="shared" ref="AZ72:AZ82" si="39">AV72+AR72+AN72</f>
        <v>38791418.6288139</v>
      </c>
      <c r="BA72" s="41">
        <f t="shared" ref="BA72:BA82" si="40">(BB72/$BB$13)</f>
        <v>0.31493718757673012</v>
      </c>
      <c r="BB72" s="42">
        <f t="shared" ref="BB72:BB82" si="41">AX72+AT72+AP72</f>
        <v>31180642.778888792</v>
      </c>
      <c r="BC72" s="52"/>
      <c r="BD72" s="45"/>
      <c r="BE72" s="46"/>
      <c r="BF72" s="41"/>
      <c r="BG72" s="83"/>
      <c r="BH72" s="45"/>
      <c r="BI72" s="46"/>
      <c r="BJ72" s="41"/>
      <c r="BK72" s="83"/>
      <c r="BL72" s="45"/>
      <c r="BM72" s="46"/>
      <c r="BN72" s="41"/>
      <c r="BO72" s="83"/>
      <c r="BP72" s="50" t="e">
        <f t="shared" ref="BP72:BP82" si="42">(BQ72/$BS$13)</f>
        <v>#DIV/0!</v>
      </c>
      <c r="BQ72" s="40">
        <f t="shared" ref="BQ72:BQ82" si="43">BM72+BI72+BE72</f>
        <v>0</v>
      </c>
      <c r="BR72" s="41" t="e">
        <f t="shared" ref="BR72:BR82" si="44">(BS72/$BS$13)</f>
        <v>#DIV/0!</v>
      </c>
      <c r="BS72" s="42">
        <f t="shared" ref="BS72:BS82" si="45">BO72+BK72+BG72</f>
        <v>0</v>
      </c>
      <c r="BT72" s="52"/>
      <c r="BU72" s="50">
        <f t="shared" ref="BU72:BU82" si="46">(BV72/$BX$13)</f>
        <v>0.39180912246433119</v>
      </c>
      <c r="BV72" s="40">
        <f t="shared" ref="BV72:BV82" si="47">R72+AI72+AZ72+BQ72</f>
        <v>108176905.09409776</v>
      </c>
      <c r="BW72" s="41">
        <f t="shared" ref="BW72:BW82" si="48">BX72/$BX$13</f>
        <v>0.32441135061849596</v>
      </c>
      <c r="BX72" s="42">
        <f t="shared" ref="BX72:BX82" si="49">T72+AK72+BB72+BS72</f>
        <v>89568654.416666687</v>
      </c>
      <c r="BY72" s="52"/>
      <c r="BZ72" s="52"/>
      <c r="CA72" s="49"/>
    </row>
    <row r="73" spans="1:79" s="21" customFormat="1" ht="21">
      <c r="A73" s="31" t="s">
        <v>98</v>
      </c>
      <c r="B73" s="78"/>
      <c r="C73" s="31" t="s">
        <v>98</v>
      </c>
      <c r="D73" s="31"/>
      <c r="E73" s="50">
        <v>0.29099999999999998</v>
      </c>
      <c r="F73" s="46">
        <v>9691508.8786666598</v>
      </c>
      <c r="G73" s="41">
        <v>0.27858997453464202</v>
      </c>
      <c r="H73" s="42">
        <v>9278203.4766666703</v>
      </c>
      <c r="I73" s="50">
        <v>0.29099999999999998</v>
      </c>
      <c r="J73" s="46">
        <v>7029074.6066666804</v>
      </c>
      <c r="K73" s="41">
        <v>0.36843866520547902</v>
      </c>
      <c r="L73" s="42">
        <v>8899597.4766666703</v>
      </c>
      <c r="M73" s="50">
        <f>N73/P13</f>
        <v>0.29100000000000004</v>
      </c>
      <c r="N73" s="46">
        <f>SUM(N74:N87)</f>
        <v>7266161.3600000115</v>
      </c>
      <c r="O73" s="41">
        <f>P73/P13</f>
        <v>0.36530953913608055</v>
      </c>
      <c r="P73" s="42">
        <f>SUM(P74:P87)</f>
        <v>9121642.8100000005</v>
      </c>
      <c r="Q73" s="50">
        <f t="shared" si="33"/>
        <v>0.29100000000000004</v>
      </c>
      <c r="R73" s="46">
        <f t="shared" ref="R73:R77" si="50">N73+J73+F73</f>
        <v>23986744.845333353</v>
      </c>
      <c r="S73" s="41">
        <f>SUM(S74:S87)</f>
        <v>0.33118867050755912</v>
      </c>
      <c r="T73" s="42">
        <f t="shared" si="34"/>
        <v>27299443.763333339</v>
      </c>
      <c r="U73" s="79"/>
      <c r="V73" s="50">
        <f t="shared" si="35"/>
        <v>0.29100000000000031</v>
      </c>
      <c r="W73" s="46">
        <v>8860714.3546666708</v>
      </c>
      <c r="X73" s="41">
        <f>Y73/Y13</f>
        <v>0.29875085326115169</v>
      </c>
      <c r="Y73" s="42">
        <f>SUM(Y74:Y87)</f>
        <v>9096721.5600000005</v>
      </c>
      <c r="Z73" s="50">
        <v>0.29099999999999998</v>
      </c>
      <c r="AA73" s="46">
        <v>9908191.0999999996</v>
      </c>
      <c r="AB73" s="41">
        <f>AC73/AC13</f>
        <v>0.27666305514737166</v>
      </c>
      <c r="AC73" s="42">
        <f>SUM(AC74:AC87)</f>
        <v>9420035.8100000005</v>
      </c>
      <c r="AD73" s="50">
        <v>0.29099999999999998</v>
      </c>
      <c r="AE73" s="46">
        <v>8777546.3606666699</v>
      </c>
      <c r="AF73" s="41">
        <f>AG73/$AG$13</f>
        <v>0.30867277309307356</v>
      </c>
      <c r="AG73" s="42">
        <f>SUM(AG74:AG87)</f>
        <v>9310617.0999999996</v>
      </c>
      <c r="AH73" s="50">
        <f>SUM(AH74:AH87)</f>
        <v>0.29099999999999993</v>
      </c>
      <c r="AI73" s="46">
        <f t="shared" si="36"/>
        <v>27546451.815333344</v>
      </c>
      <c r="AJ73" s="41">
        <f>SUM(AJ74:AJ87)</f>
        <v>0.29396765961206267</v>
      </c>
      <c r="AK73" s="42">
        <f t="shared" si="37"/>
        <v>27827374.469999999</v>
      </c>
      <c r="AL73" s="52"/>
      <c r="AM73" s="45">
        <v>0.29099999999999998</v>
      </c>
      <c r="AN73" s="46">
        <v>9986064.6400000006</v>
      </c>
      <c r="AO73" s="41">
        <v>0.27551526929030601</v>
      </c>
      <c r="AP73" s="83">
        <v>9454684.8399999999</v>
      </c>
      <c r="AQ73" s="45">
        <v>0.29099999999999998</v>
      </c>
      <c r="AR73" s="46">
        <v>9389334.7373333294</v>
      </c>
      <c r="AS73" s="41">
        <v>0.30440356149042203</v>
      </c>
      <c r="AT73" s="91">
        <v>9821810.7699999996</v>
      </c>
      <c r="AU73" s="92">
        <v>0.29099999999999998</v>
      </c>
      <c r="AV73" s="93">
        <v>9435320.3680000007</v>
      </c>
      <c r="AW73" s="94">
        <v>0.300044120702188</v>
      </c>
      <c r="AX73" s="91">
        <v>9728564.9600000009</v>
      </c>
      <c r="AY73" s="50">
        <f t="shared" si="38"/>
        <v>0.2910000000000002</v>
      </c>
      <c r="AZ73" s="40">
        <f t="shared" si="39"/>
        <v>28810719.745333329</v>
      </c>
      <c r="BA73" s="41">
        <f t="shared" si="40"/>
        <v>0.29296292145694025</v>
      </c>
      <c r="BB73" s="42">
        <f t="shared" si="41"/>
        <v>29005060.57</v>
      </c>
      <c r="BC73" s="52"/>
      <c r="BD73" s="45"/>
      <c r="BE73" s="46"/>
      <c r="BF73" s="41"/>
      <c r="BG73" s="83"/>
      <c r="BH73" s="45"/>
      <c r="BI73" s="46"/>
      <c r="BJ73" s="41"/>
      <c r="BK73" s="91"/>
      <c r="BL73" s="92"/>
      <c r="BM73" s="93"/>
      <c r="BN73" s="94"/>
      <c r="BO73" s="91"/>
      <c r="BP73" s="50" t="e">
        <f t="shared" si="42"/>
        <v>#DIV/0!</v>
      </c>
      <c r="BQ73" s="40">
        <f t="shared" si="43"/>
        <v>0</v>
      </c>
      <c r="BR73" s="41" t="e">
        <f t="shared" si="44"/>
        <v>#DIV/0!</v>
      </c>
      <c r="BS73" s="42">
        <f t="shared" si="45"/>
        <v>0</v>
      </c>
      <c r="BT73" s="52"/>
      <c r="BU73" s="50">
        <f t="shared" si="46"/>
        <v>0.29099999999999998</v>
      </c>
      <c r="BV73" s="40">
        <f t="shared" si="47"/>
        <v>80343916.406000018</v>
      </c>
      <c r="BW73" s="41">
        <f t="shared" si="48"/>
        <v>0.30471973270575686</v>
      </c>
      <c r="BX73" s="42">
        <f t="shared" si="49"/>
        <v>84131878.803333342</v>
      </c>
      <c r="BY73" s="52"/>
      <c r="BZ73" s="52"/>
      <c r="CA73" s="49">
        <f>BX73</f>
        <v>84131878.803333342</v>
      </c>
    </row>
    <row r="74" spans="1:79" s="21" customFormat="1" ht="21">
      <c r="A74" s="88" t="s">
        <v>99</v>
      </c>
      <c r="B74" s="78"/>
      <c r="C74" s="88" t="s">
        <v>99</v>
      </c>
      <c r="D74" s="78"/>
      <c r="E74" s="50">
        <v>2.5000000000000001E-3</v>
      </c>
      <c r="F74" s="46">
        <v>83260.385555555506</v>
      </c>
      <c r="G74" s="41">
        <v>2.1894165568694399E-3</v>
      </c>
      <c r="H74" s="42">
        <v>72916.666666666701</v>
      </c>
      <c r="I74" s="50">
        <v>2.5000000000000001E-3</v>
      </c>
      <c r="J74" s="46">
        <v>60387.238888888904</v>
      </c>
      <c r="K74" s="41">
        <v>3.0187117348100499E-3</v>
      </c>
      <c r="L74" s="42">
        <v>72916.666666666701</v>
      </c>
      <c r="M74" s="50">
        <v>2.5000000000000001E-3</v>
      </c>
      <c r="N74" s="46">
        <v>62424.066666666702</v>
      </c>
      <c r="O74" s="41">
        <v>2.4029193868604099E-3</v>
      </c>
      <c r="P74" s="42">
        <v>60000</v>
      </c>
      <c r="Q74" s="50">
        <f t="shared" si="33"/>
        <v>2.4999999999999979E-3</v>
      </c>
      <c r="R74" s="46">
        <f t="shared" si="50"/>
        <v>206071.69111111111</v>
      </c>
      <c r="S74" s="41">
        <f>(T74/$T$13)</f>
        <v>2.4971083148722091E-3</v>
      </c>
      <c r="T74" s="42">
        <f t="shared" si="34"/>
        <v>205833.33333333337</v>
      </c>
      <c r="U74" s="79"/>
      <c r="V74" s="50">
        <f t="shared" si="35"/>
        <v>2.5000000000000031E-3</v>
      </c>
      <c r="W74" s="46">
        <v>76122.975555555604</v>
      </c>
      <c r="X74" s="41">
        <f t="shared" ref="X74:X82" si="51">Y74/$Y$13</f>
        <v>1.9704957525015312E-3</v>
      </c>
      <c r="Y74" s="42">
        <v>60000</v>
      </c>
      <c r="Z74" s="50">
        <v>2.5000000000000001E-3</v>
      </c>
      <c r="AA74" s="46">
        <v>85121.916666666701</v>
      </c>
      <c r="AB74" s="41">
        <v>1.7621783657362001E-3</v>
      </c>
      <c r="AC74" s="42">
        <v>60000</v>
      </c>
      <c r="AD74" s="50">
        <v>2.5000000000000001E-3</v>
      </c>
      <c r="AE74" s="46">
        <v>75408.473888888897</v>
      </c>
      <c r="AF74" s="41">
        <v>1.9891663663823599E-3</v>
      </c>
      <c r="AG74" s="42">
        <v>60000</v>
      </c>
      <c r="AH74" s="50">
        <f>(AI74/$AK$13)</f>
        <v>2.4999999999999992E-3</v>
      </c>
      <c r="AI74" s="46">
        <f t="shared" si="36"/>
        <v>236653.36611111119</v>
      </c>
      <c r="AJ74" s="41">
        <f>(AK74/$AK$13)</f>
        <v>1.9015153149721954E-3</v>
      </c>
      <c r="AK74" s="42">
        <f t="shared" si="37"/>
        <v>180000</v>
      </c>
      <c r="AL74" s="52"/>
      <c r="AM74" s="92">
        <v>2.5000000000000001E-3</v>
      </c>
      <c r="AN74" s="93">
        <v>85790.933333333305</v>
      </c>
      <c r="AO74" s="94">
        <v>1.7484365092193101E-3</v>
      </c>
      <c r="AP74" s="95">
        <v>60000</v>
      </c>
      <c r="AQ74" s="92">
        <v>2.5000000000000001E-3</v>
      </c>
      <c r="AR74" s="93">
        <v>80664.387777777796</v>
      </c>
      <c r="AS74" s="94">
        <v>1.8595566659879101E-3</v>
      </c>
      <c r="AT74" s="47">
        <v>60000</v>
      </c>
      <c r="AU74" s="92">
        <v>2.5000000000000001E-3</v>
      </c>
      <c r="AV74" s="93">
        <v>81059.453333333295</v>
      </c>
      <c r="AW74" s="94">
        <v>1.85049360477635E-3</v>
      </c>
      <c r="AX74" s="47">
        <v>60000</v>
      </c>
      <c r="AY74" s="50">
        <f t="shared" si="38"/>
        <v>2.5000000000000014E-3</v>
      </c>
      <c r="AZ74" s="40">
        <f t="shared" si="39"/>
        <v>247514.7744444444</v>
      </c>
      <c r="BA74" s="41">
        <f t="shared" si="40"/>
        <v>1.818073288796764E-3</v>
      </c>
      <c r="BB74" s="42">
        <f t="shared" si="41"/>
        <v>180000</v>
      </c>
      <c r="BC74" s="85"/>
      <c r="BD74" s="92"/>
      <c r="BE74" s="93"/>
      <c r="BF74" s="94"/>
      <c r="BG74" s="95"/>
      <c r="BH74" s="92"/>
      <c r="BI74" s="93"/>
      <c r="BJ74" s="94"/>
      <c r="BK74" s="47"/>
      <c r="BL74" s="92"/>
      <c r="BM74" s="93"/>
      <c r="BN74" s="94"/>
      <c r="BO74" s="47"/>
      <c r="BP74" s="50" t="e">
        <f t="shared" si="42"/>
        <v>#DIV/0!</v>
      </c>
      <c r="BQ74" s="40">
        <f t="shared" si="43"/>
        <v>0</v>
      </c>
      <c r="BR74" s="41" t="e">
        <f t="shared" si="44"/>
        <v>#DIV/0!</v>
      </c>
      <c r="BS74" s="42">
        <f t="shared" si="45"/>
        <v>0</v>
      </c>
      <c r="BT74" s="85"/>
      <c r="BU74" s="50">
        <f t="shared" si="46"/>
        <v>2.4999999999999996E-3</v>
      </c>
      <c r="BV74" s="40">
        <f t="shared" si="47"/>
        <v>690239.83166666678</v>
      </c>
      <c r="BW74" s="41">
        <f t="shared" si="48"/>
        <v>2.04940843520672E-3</v>
      </c>
      <c r="BX74" s="42">
        <f t="shared" si="49"/>
        <v>565833.33333333337</v>
      </c>
      <c r="BY74" s="85"/>
      <c r="BZ74" s="85"/>
      <c r="CA74" s="49"/>
    </row>
    <row r="75" spans="1:79" s="21" customFormat="1" ht="18.75">
      <c r="A75" s="78" t="s">
        <v>100</v>
      </c>
      <c r="B75" s="31"/>
      <c r="C75" s="78" t="s">
        <v>100</v>
      </c>
      <c r="D75" s="31"/>
      <c r="E75" s="50">
        <v>2E-3</v>
      </c>
      <c r="F75" s="46">
        <v>66608.308444444396</v>
      </c>
      <c r="G75" s="41">
        <v>9.4525354975069002E-4</v>
      </c>
      <c r="H75" s="42">
        <v>31480.87</v>
      </c>
      <c r="I75" s="50">
        <v>2E-3</v>
      </c>
      <c r="J75" s="46">
        <v>48309.791111111103</v>
      </c>
      <c r="K75" s="41">
        <v>1.30329149747698E-3</v>
      </c>
      <c r="L75" s="42">
        <v>31480.87</v>
      </c>
      <c r="M75" s="50">
        <v>2E-3</v>
      </c>
      <c r="N75" s="46">
        <v>49939.253333333298</v>
      </c>
      <c r="O75" s="41">
        <v>1.2607665473038699E-3</v>
      </c>
      <c r="P75" s="42">
        <v>31480.87</v>
      </c>
      <c r="Q75" s="50">
        <f t="shared" si="33"/>
        <v>1.9999999999999974E-3</v>
      </c>
      <c r="R75" s="46">
        <f t="shared" si="50"/>
        <v>164857.3528888888</v>
      </c>
      <c r="S75" s="41">
        <f>(T75/$T$13)</f>
        <v>1.1457494415023474E-3</v>
      </c>
      <c r="T75" s="42">
        <f t="shared" si="34"/>
        <v>94442.61</v>
      </c>
      <c r="U75" s="79"/>
      <c r="V75" s="50">
        <f t="shared" si="35"/>
        <v>2E-3</v>
      </c>
      <c r="W75" s="46">
        <v>60898.380444444403</v>
      </c>
      <c r="X75" s="41">
        <f t="shared" si="51"/>
        <v>1.0338820103342145E-3</v>
      </c>
      <c r="Y75" s="42">
        <v>31480.87</v>
      </c>
      <c r="Z75" s="50">
        <v>2E-3</v>
      </c>
      <c r="AA75" s="46">
        <v>68097.533333333296</v>
      </c>
      <c r="AB75" s="41">
        <v>9.2458180080923105E-4</v>
      </c>
      <c r="AC75" s="42">
        <v>31480.87</v>
      </c>
      <c r="AD75" s="50">
        <v>2E-3</v>
      </c>
      <c r="AE75" s="46">
        <v>60326.7791111111</v>
      </c>
      <c r="AF75" s="41">
        <v>1.0436781298075899E-3</v>
      </c>
      <c r="AG75" s="42">
        <v>31480.87</v>
      </c>
      <c r="AH75" s="50">
        <f>(AI75/$AK$13)</f>
        <v>1.9999999999999974E-3</v>
      </c>
      <c r="AI75" s="46">
        <f t="shared" si="36"/>
        <v>189322.69288888879</v>
      </c>
      <c r="AJ75" s="41">
        <f>(AK75/$AK$13)</f>
        <v>9.976892738941456E-4</v>
      </c>
      <c r="AK75" s="42">
        <f t="shared" si="37"/>
        <v>94442.61</v>
      </c>
      <c r="AL75" s="52"/>
      <c r="AM75" s="45">
        <v>2E-3</v>
      </c>
      <c r="AN75" s="46">
        <v>68632.746666666702</v>
      </c>
      <c r="AO75" s="41">
        <v>9.1737170749978298E-4</v>
      </c>
      <c r="AP75" s="47">
        <v>31480.87</v>
      </c>
      <c r="AQ75" s="45">
        <v>2E-3</v>
      </c>
      <c r="AR75" s="46">
        <v>64531.510222222198</v>
      </c>
      <c r="AS75" s="41">
        <v>9.7567436099331103E-4</v>
      </c>
      <c r="AT75" s="47">
        <v>31480.87</v>
      </c>
      <c r="AU75" s="45">
        <v>2E-3</v>
      </c>
      <c r="AV75" s="46">
        <v>64847.562666666701</v>
      </c>
      <c r="AW75" s="41">
        <v>9.7091914346326004E-4</v>
      </c>
      <c r="AX75" s="47">
        <v>31480.87</v>
      </c>
      <c r="AY75" s="50">
        <f t="shared" si="38"/>
        <v>2.0000000000000018E-3</v>
      </c>
      <c r="AZ75" s="40">
        <f t="shared" si="39"/>
        <v>198011.81955555559</v>
      </c>
      <c r="BA75" s="41">
        <f t="shared" si="40"/>
        <v>9.5390881425138979E-4</v>
      </c>
      <c r="BB75" s="42">
        <f t="shared" si="41"/>
        <v>94442.61</v>
      </c>
      <c r="BC75" s="52"/>
      <c r="BD75" s="45"/>
      <c r="BE75" s="46"/>
      <c r="BF75" s="41"/>
      <c r="BG75" s="47"/>
      <c r="BH75" s="45"/>
      <c r="BI75" s="46"/>
      <c r="BJ75" s="41"/>
      <c r="BK75" s="47"/>
      <c r="BL75" s="45"/>
      <c r="BM75" s="46"/>
      <c r="BN75" s="41"/>
      <c r="BO75" s="47"/>
      <c r="BP75" s="50" t="e">
        <f t="shared" si="42"/>
        <v>#DIV/0!</v>
      </c>
      <c r="BQ75" s="40">
        <f t="shared" si="43"/>
        <v>0</v>
      </c>
      <c r="BR75" s="41" t="e">
        <f t="shared" si="44"/>
        <v>#DIV/0!</v>
      </c>
      <c r="BS75" s="42">
        <f t="shared" si="45"/>
        <v>0</v>
      </c>
      <c r="BT75" s="52"/>
      <c r="BU75" s="50">
        <f t="shared" si="46"/>
        <v>1.9999999999999987E-3</v>
      </c>
      <c r="BV75" s="40">
        <f t="shared" si="47"/>
        <v>552191.86533333315</v>
      </c>
      <c r="BW75" s="41">
        <f t="shared" si="48"/>
        <v>1.0261934222046813E-3</v>
      </c>
      <c r="BX75" s="42">
        <f t="shared" si="49"/>
        <v>283327.83</v>
      </c>
      <c r="BY75" s="52"/>
      <c r="BZ75" s="52"/>
      <c r="CA75" s="87"/>
    </row>
    <row r="76" spans="1:79" s="21" customFormat="1" ht="21">
      <c r="A76" s="80" t="s">
        <v>101</v>
      </c>
      <c r="B76" s="78"/>
      <c r="C76" s="81" t="s">
        <v>101</v>
      </c>
      <c r="D76" s="78"/>
      <c r="E76" s="50"/>
      <c r="F76" s="46"/>
      <c r="G76" s="41"/>
      <c r="H76" s="84"/>
      <c r="I76" s="50"/>
      <c r="J76" s="46"/>
      <c r="K76" s="41"/>
      <c r="L76" s="84"/>
      <c r="M76" s="50"/>
      <c r="N76" s="46"/>
      <c r="O76" s="41">
        <v>0</v>
      </c>
      <c r="P76" s="84"/>
      <c r="Q76" s="50">
        <f t="shared" si="33"/>
        <v>0</v>
      </c>
      <c r="R76" s="46">
        <f t="shared" si="50"/>
        <v>0</v>
      </c>
      <c r="S76" s="41">
        <f>(T76/$T$13)</f>
        <v>0</v>
      </c>
      <c r="T76" s="42">
        <f t="shared" si="34"/>
        <v>0</v>
      </c>
      <c r="U76" s="79"/>
      <c r="V76" s="50">
        <f t="shared" si="35"/>
        <v>0</v>
      </c>
      <c r="W76" s="46"/>
      <c r="X76" s="41">
        <f t="shared" si="51"/>
        <v>1.1253419138546555E-3</v>
      </c>
      <c r="Y76" s="42">
        <v>34265.75</v>
      </c>
      <c r="Z76" s="50"/>
      <c r="AA76" s="46"/>
      <c r="AB76" s="41">
        <v>1.05495744828741E-3</v>
      </c>
      <c r="AC76" s="42">
        <v>35920</v>
      </c>
      <c r="AD76" s="50"/>
      <c r="AE76" s="46"/>
      <c r="AF76" s="41">
        <v>1.19084759800757E-3</v>
      </c>
      <c r="AG76" s="42">
        <v>35920</v>
      </c>
      <c r="AH76" s="50">
        <f t="shared" ref="AH76:AJ82" si="52">(AI76/$AK$13)</f>
        <v>0</v>
      </c>
      <c r="AI76" s="46">
        <f t="shared" si="36"/>
        <v>0</v>
      </c>
      <c r="AJ76" s="41">
        <f t="shared" si="52"/>
        <v>1.1208983812867278E-3</v>
      </c>
      <c r="AK76" s="84">
        <f t="shared" si="37"/>
        <v>106105.75</v>
      </c>
      <c r="AL76" s="85"/>
      <c r="AM76" s="92"/>
      <c r="AN76" s="93"/>
      <c r="AO76" s="94">
        <v>1.0467306568526301E-3</v>
      </c>
      <c r="AP76" s="47">
        <v>35920</v>
      </c>
      <c r="AQ76" s="92"/>
      <c r="AR76" s="93"/>
      <c r="AS76" s="94">
        <v>1.11325459070476E-3</v>
      </c>
      <c r="AT76" s="47">
        <v>35920</v>
      </c>
      <c r="AU76" s="45"/>
      <c r="AV76" s="46"/>
      <c r="AW76" s="41">
        <v>1.1078288380594399E-3</v>
      </c>
      <c r="AX76" s="47">
        <v>35920</v>
      </c>
      <c r="AY76" s="50">
        <f t="shared" si="38"/>
        <v>0</v>
      </c>
      <c r="AZ76" s="40">
        <f t="shared" si="39"/>
        <v>0</v>
      </c>
      <c r="BA76" s="41">
        <f t="shared" si="40"/>
        <v>1.0884198755596627E-3</v>
      </c>
      <c r="BB76" s="42">
        <f t="shared" si="41"/>
        <v>107760</v>
      </c>
      <c r="BC76" s="85"/>
      <c r="BD76" s="92"/>
      <c r="BE76" s="93"/>
      <c r="BF76" s="94"/>
      <c r="BG76" s="47"/>
      <c r="BH76" s="92"/>
      <c r="BI76" s="93"/>
      <c r="BJ76" s="94"/>
      <c r="BK76" s="47"/>
      <c r="BL76" s="45"/>
      <c r="BM76" s="46"/>
      <c r="BN76" s="41"/>
      <c r="BO76" s="47"/>
      <c r="BP76" s="50" t="e">
        <f t="shared" si="42"/>
        <v>#DIV/0!</v>
      </c>
      <c r="BQ76" s="40">
        <f t="shared" si="43"/>
        <v>0</v>
      </c>
      <c r="BR76" s="41" t="e">
        <f t="shared" si="44"/>
        <v>#DIV/0!</v>
      </c>
      <c r="BS76" s="42">
        <f t="shared" si="45"/>
        <v>0</v>
      </c>
      <c r="BT76" s="85"/>
      <c r="BU76" s="50">
        <f t="shared" si="46"/>
        <v>0</v>
      </c>
      <c r="BV76" s="40">
        <f t="shared" si="47"/>
        <v>0</v>
      </c>
      <c r="BW76" s="41">
        <f t="shared" si="48"/>
        <v>7.7460666636549897E-4</v>
      </c>
      <c r="BX76" s="42">
        <f t="shared" si="49"/>
        <v>213865.75</v>
      </c>
      <c r="BY76" s="85"/>
      <c r="BZ76" s="85"/>
      <c r="CA76" s="49"/>
    </row>
    <row r="77" spans="1:79" s="21" customFormat="1" ht="21">
      <c r="A77" s="80" t="s">
        <v>102</v>
      </c>
      <c r="B77" s="78"/>
      <c r="C77" s="80" t="s">
        <v>102</v>
      </c>
      <c r="D77" s="78"/>
      <c r="E77" s="50">
        <v>2.5000000000000001E-3</v>
      </c>
      <c r="F77" s="46">
        <v>83260.385555555506</v>
      </c>
      <c r="G77" s="41">
        <v>2.02677418407343E-3</v>
      </c>
      <c r="H77" s="84">
        <v>67500</v>
      </c>
      <c r="I77" s="50">
        <v>2.5000000000000001E-3</v>
      </c>
      <c r="J77" s="46">
        <v>60387.238888888998</v>
      </c>
      <c r="K77" s="41">
        <v>9.9358740528604901E-5</v>
      </c>
      <c r="L77" s="84">
        <v>2400</v>
      </c>
      <c r="M77" s="50">
        <v>2.5000000000000001E-3</v>
      </c>
      <c r="N77" s="46">
        <v>62424.066666666797</v>
      </c>
      <c r="O77" s="41">
        <v>5.7009262453263099E-3</v>
      </c>
      <c r="P77" s="84">
        <v>142350</v>
      </c>
      <c r="Q77" s="50">
        <f t="shared" si="33"/>
        <v>2.5000000000000005E-3</v>
      </c>
      <c r="R77" s="46">
        <f t="shared" si="50"/>
        <v>206071.69111111131</v>
      </c>
      <c r="S77" s="41">
        <f>(T77/$T$13)</f>
        <v>2.5749533918945407E-3</v>
      </c>
      <c r="T77" s="42">
        <f t="shared" si="34"/>
        <v>212250</v>
      </c>
      <c r="U77" s="79"/>
      <c r="V77" s="50">
        <f t="shared" si="35"/>
        <v>2.5000000000000031E-3</v>
      </c>
      <c r="W77" s="46">
        <v>76122.975555555604</v>
      </c>
      <c r="X77" s="41">
        <f t="shared" si="51"/>
        <v>2.4384884937206446E-3</v>
      </c>
      <c r="Y77" s="42">
        <v>74250</v>
      </c>
      <c r="Z77" s="50">
        <v>2.5000000000000001E-3</v>
      </c>
      <c r="AA77" s="46">
        <v>85121.916666666701</v>
      </c>
      <c r="AB77" s="41">
        <v>1.29960654473045E-3</v>
      </c>
      <c r="AC77" s="42">
        <v>44250</v>
      </c>
      <c r="AD77" s="50">
        <v>2.5000000000000001E-3</v>
      </c>
      <c r="AE77" s="46">
        <v>75408.473888888897</v>
      </c>
      <c r="AF77" s="41">
        <v>3.2655481181443702E-3</v>
      </c>
      <c r="AG77" s="42">
        <v>49250</v>
      </c>
      <c r="AH77" s="50">
        <f t="shared" si="52"/>
        <v>2.4999999999999992E-3</v>
      </c>
      <c r="AI77" s="46">
        <f t="shared" si="36"/>
        <v>236653.36611111119</v>
      </c>
      <c r="AJ77" s="94">
        <f t="shared" si="52"/>
        <v>1.7721066338143654E-3</v>
      </c>
      <c r="AK77" s="84">
        <f t="shared" si="37"/>
        <v>167750</v>
      </c>
      <c r="AL77" s="85"/>
      <c r="AM77" s="45">
        <v>2.5000000000000001E-3</v>
      </c>
      <c r="AN77" s="46">
        <v>85790.933333333305</v>
      </c>
      <c r="AO77" s="41">
        <v>1.43517496798419E-3</v>
      </c>
      <c r="AP77" s="47">
        <v>49250</v>
      </c>
      <c r="AQ77" s="45">
        <v>2.5000000000000001E-3</v>
      </c>
      <c r="AR77" s="46">
        <v>80664.387777777796</v>
      </c>
      <c r="AS77" s="41">
        <v>2.7970831517568099E-3</v>
      </c>
      <c r="AT77" s="47">
        <v>90250</v>
      </c>
      <c r="AU77" s="45">
        <v>2.5000000000000001E-3</v>
      </c>
      <c r="AV77" s="46">
        <v>81059.453333333295</v>
      </c>
      <c r="AW77" s="41">
        <v>2.67242118089784E-3</v>
      </c>
      <c r="AX77" s="47">
        <v>86650</v>
      </c>
      <c r="AY77" s="50">
        <f t="shared" si="38"/>
        <v>2.5000000000000014E-3</v>
      </c>
      <c r="AZ77" s="40">
        <f t="shared" si="39"/>
        <v>247514.7744444444</v>
      </c>
      <c r="BA77" s="41">
        <f t="shared" si="40"/>
        <v>2.2842070792299341E-3</v>
      </c>
      <c r="BB77" s="42">
        <f t="shared" si="41"/>
        <v>226150</v>
      </c>
      <c r="BC77" s="85"/>
      <c r="BD77" s="45"/>
      <c r="BE77" s="46"/>
      <c r="BF77" s="41"/>
      <c r="BG77" s="47"/>
      <c r="BH77" s="45"/>
      <c r="BI77" s="46"/>
      <c r="BJ77" s="41"/>
      <c r="BK77" s="47"/>
      <c r="BL77" s="45"/>
      <c r="BM77" s="46"/>
      <c r="BN77" s="41"/>
      <c r="BO77" s="47"/>
      <c r="BP77" s="50" t="e">
        <f t="shared" si="42"/>
        <v>#DIV/0!</v>
      </c>
      <c r="BQ77" s="40">
        <f t="shared" si="43"/>
        <v>0</v>
      </c>
      <c r="BR77" s="41" t="e">
        <f t="shared" si="44"/>
        <v>#DIV/0!</v>
      </c>
      <c r="BS77" s="42">
        <f t="shared" si="45"/>
        <v>0</v>
      </c>
      <c r="BT77" s="85"/>
      <c r="BU77" s="50">
        <f t="shared" si="46"/>
        <v>2.5000000000000001E-3</v>
      </c>
      <c r="BV77" s="40">
        <f t="shared" si="47"/>
        <v>690239.8316666669</v>
      </c>
      <c r="BW77" s="41">
        <f t="shared" si="48"/>
        <v>2.1954325590584148E-3</v>
      </c>
      <c r="BX77" s="42">
        <f t="shared" si="49"/>
        <v>606150</v>
      </c>
      <c r="BY77" s="85"/>
      <c r="BZ77" s="85"/>
      <c r="CA77" s="49"/>
    </row>
    <row r="78" spans="1:79" s="21" customFormat="1" ht="21">
      <c r="A78" s="78" t="s">
        <v>103</v>
      </c>
      <c r="B78" s="78"/>
      <c r="C78" s="78" t="s">
        <v>103</v>
      </c>
      <c r="D78" s="78"/>
      <c r="E78" s="50">
        <v>0</v>
      </c>
      <c r="F78" s="46">
        <v>0</v>
      </c>
      <c r="G78" s="41">
        <v>0</v>
      </c>
      <c r="H78" s="84"/>
      <c r="I78" s="50">
        <v>0</v>
      </c>
      <c r="J78" s="46">
        <v>0</v>
      </c>
      <c r="K78" s="41">
        <v>0</v>
      </c>
      <c r="L78" s="84"/>
      <c r="M78" s="50">
        <v>0</v>
      </c>
      <c r="N78" s="46">
        <v>0</v>
      </c>
      <c r="O78" s="41">
        <v>0</v>
      </c>
      <c r="P78" s="84"/>
      <c r="Q78" s="50"/>
      <c r="R78" s="46"/>
      <c r="S78" s="41"/>
      <c r="T78" s="42"/>
      <c r="U78" s="79"/>
      <c r="V78" s="50">
        <f t="shared" si="35"/>
        <v>0</v>
      </c>
      <c r="W78" s="46">
        <v>0</v>
      </c>
      <c r="X78" s="41">
        <f t="shared" si="51"/>
        <v>0</v>
      </c>
      <c r="Y78" s="42"/>
      <c r="Z78" s="50">
        <v>0</v>
      </c>
      <c r="AA78" s="46">
        <v>0</v>
      </c>
      <c r="AB78" s="41">
        <v>0</v>
      </c>
      <c r="AC78" s="42"/>
      <c r="AD78" s="50">
        <v>0</v>
      </c>
      <c r="AE78" s="46">
        <v>0</v>
      </c>
      <c r="AF78" s="41">
        <v>0</v>
      </c>
      <c r="AG78" s="42"/>
      <c r="AH78" s="50"/>
      <c r="AI78" s="46"/>
      <c r="AJ78" s="94"/>
      <c r="AK78" s="84"/>
      <c r="AL78" s="85"/>
      <c r="AM78" s="45">
        <v>0</v>
      </c>
      <c r="AN78" s="46">
        <v>0</v>
      </c>
      <c r="AO78" s="41">
        <v>0</v>
      </c>
      <c r="AP78" s="47">
        <v>0</v>
      </c>
      <c r="AQ78" s="45">
        <v>0</v>
      </c>
      <c r="AR78" s="46">
        <v>0</v>
      </c>
      <c r="AS78" s="41">
        <v>0</v>
      </c>
      <c r="AT78" s="47">
        <v>0</v>
      </c>
      <c r="AU78" s="45">
        <v>0</v>
      </c>
      <c r="AV78" s="46">
        <v>0</v>
      </c>
      <c r="AW78" s="41">
        <v>0</v>
      </c>
      <c r="AX78" s="47">
        <v>0</v>
      </c>
      <c r="AY78" s="50">
        <f t="shared" si="38"/>
        <v>0</v>
      </c>
      <c r="AZ78" s="40">
        <f t="shared" si="39"/>
        <v>0</v>
      </c>
      <c r="BA78" s="41">
        <f t="shared" si="40"/>
        <v>0</v>
      </c>
      <c r="BB78" s="42">
        <f t="shared" si="41"/>
        <v>0</v>
      </c>
      <c r="BC78" s="96"/>
      <c r="BD78" s="45"/>
      <c r="BE78" s="46"/>
      <c r="BF78" s="41"/>
      <c r="BG78" s="47"/>
      <c r="BH78" s="45"/>
      <c r="BI78" s="46"/>
      <c r="BJ78" s="41"/>
      <c r="BK78" s="47"/>
      <c r="BL78" s="45"/>
      <c r="BM78" s="46"/>
      <c r="BN78" s="41"/>
      <c r="BO78" s="47"/>
      <c r="BP78" s="50" t="e">
        <f t="shared" si="42"/>
        <v>#DIV/0!</v>
      </c>
      <c r="BQ78" s="40">
        <f t="shared" si="43"/>
        <v>0</v>
      </c>
      <c r="BR78" s="41" t="e">
        <f t="shared" si="44"/>
        <v>#DIV/0!</v>
      </c>
      <c r="BS78" s="42">
        <f t="shared" si="45"/>
        <v>0</v>
      </c>
      <c r="BT78" s="96"/>
      <c r="BU78" s="50">
        <f t="shared" si="46"/>
        <v>0</v>
      </c>
      <c r="BV78" s="40">
        <f t="shared" si="47"/>
        <v>0</v>
      </c>
      <c r="BW78" s="41">
        <f t="shared" si="48"/>
        <v>0</v>
      </c>
      <c r="BX78" s="42">
        <f t="shared" si="49"/>
        <v>0</v>
      </c>
      <c r="BY78" s="96"/>
      <c r="BZ78" s="96"/>
      <c r="CA78" s="49"/>
    </row>
    <row r="79" spans="1:79" s="21" customFormat="1" ht="21">
      <c r="A79" s="88" t="s">
        <v>104</v>
      </c>
      <c r="B79" s="78"/>
      <c r="C79" s="88" t="s">
        <v>104</v>
      </c>
      <c r="D79" s="78"/>
      <c r="E79" s="97">
        <v>0.03</v>
      </c>
      <c r="F79" s="93">
        <v>999124.62666666601</v>
      </c>
      <c r="G79" s="94">
        <v>1.75653762619697E-2</v>
      </c>
      <c r="H79" s="42">
        <v>585000</v>
      </c>
      <c r="I79" s="97">
        <v>0.03</v>
      </c>
      <c r="J79" s="93">
        <v>724646.86666666798</v>
      </c>
      <c r="K79" s="94">
        <v>1.7180782216404601E-2</v>
      </c>
      <c r="L79" s="42">
        <v>415000</v>
      </c>
      <c r="M79" s="97">
        <v>0.03</v>
      </c>
      <c r="N79" s="93">
        <v>749088.80000000098</v>
      </c>
      <c r="O79" s="94">
        <v>1.84223819659298E-2</v>
      </c>
      <c r="P79" s="42">
        <v>460000</v>
      </c>
      <c r="Q79" s="97">
        <f>(R79/$T$13)</f>
        <v>2.9999999999999995E-2</v>
      </c>
      <c r="R79" s="93">
        <f>N79+J79+F79</f>
        <v>2472860.2933333348</v>
      </c>
      <c r="S79" s="41">
        <f>(T79/$T$13)</f>
        <v>1.7712282460146191E-2</v>
      </c>
      <c r="T79" s="42">
        <f>P79+L79+H79</f>
        <v>1460000</v>
      </c>
      <c r="U79" s="79"/>
      <c r="V79" s="50">
        <f t="shared" si="35"/>
        <v>3.000000000000003E-2</v>
      </c>
      <c r="W79" s="46">
        <v>913475.70666666701</v>
      </c>
      <c r="X79" s="41">
        <f t="shared" si="51"/>
        <v>1.4286094205636101E-2</v>
      </c>
      <c r="Y79" s="42">
        <v>435000</v>
      </c>
      <c r="Z79" s="97">
        <v>0.03</v>
      </c>
      <c r="AA79" s="93">
        <v>1021463</v>
      </c>
      <c r="AB79" s="94">
        <v>1.9530810220242899E-2</v>
      </c>
      <c r="AC79" s="42">
        <v>665000</v>
      </c>
      <c r="AD79" s="97">
        <v>0.03</v>
      </c>
      <c r="AE79" s="93">
        <v>904901.686666667</v>
      </c>
      <c r="AF79" s="41">
        <v>2.05547191192843E-2</v>
      </c>
      <c r="AG79" s="42">
        <v>620000</v>
      </c>
      <c r="AH79" s="50">
        <f t="shared" si="52"/>
        <v>2.9999999999999988E-2</v>
      </c>
      <c r="AI79" s="93">
        <f>AE79+AA79+W79</f>
        <v>2839840.393333334</v>
      </c>
      <c r="AJ79" s="94">
        <f t="shared" si="52"/>
        <v>1.8170035231956535E-2</v>
      </c>
      <c r="AK79" s="98">
        <f>AG79+AC79+Y79</f>
        <v>1720000</v>
      </c>
      <c r="AL79" s="96"/>
      <c r="AM79" s="45">
        <v>0.03</v>
      </c>
      <c r="AN79" s="46">
        <v>1029491.2</v>
      </c>
      <c r="AO79" s="41">
        <v>1.8067177261932899E-2</v>
      </c>
      <c r="AP79" s="47">
        <v>620000</v>
      </c>
      <c r="AQ79" s="45">
        <v>0.03</v>
      </c>
      <c r="AR79" s="46">
        <v>967972.65333333297</v>
      </c>
      <c r="AS79" s="41">
        <v>2.2624606102852801E-2</v>
      </c>
      <c r="AT79" s="47">
        <v>730000</v>
      </c>
      <c r="AU79" s="45">
        <v>0.03</v>
      </c>
      <c r="AV79" s="46">
        <v>972713.44</v>
      </c>
      <c r="AW79" s="41">
        <v>2.45190402632866E-2</v>
      </c>
      <c r="AX79" s="47">
        <v>795000</v>
      </c>
      <c r="AY79" s="50">
        <f t="shared" si="38"/>
        <v>3.000000000000002E-2</v>
      </c>
      <c r="AZ79" s="40">
        <f t="shared" si="39"/>
        <v>2970177.293333333</v>
      </c>
      <c r="BA79" s="41">
        <f t="shared" si="40"/>
        <v>2.1665373358161436E-2</v>
      </c>
      <c r="BB79" s="42">
        <f t="shared" si="41"/>
        <v>2145000</v>
      </c>
      <c r="BC79" s="52"/>
      <c r="BD79" s="45"/>
      <c r="BE79" s="46"/>
      <c r="BF79" s="41"/>
      <c r="BG79" s="47"/>
      <c r="BH79" s="45"/>
      <c r="BI79" s="46"/>
      <c r="BJ79" s="41"/>
      <c r="BK79" s="47"/>
      <c r="BL79" s="45"/>
      <c r="BM79" s="46"/>
      <c r="BN79" s="41"/>
      <c r="BO79" s="47"/>
      <c r="BP79" s="50" t="e">
        <f t="shared" si="42"/>
        <v>#DIV/0!</v>
      </c>
      <c r="BQ79" s="40">
        <f t="shared" si="43"/>
        <v>0</v>
      </c>
      <c r="BR79" s="41" t="e">
        <f t="shared" si="44"/>
        <v>#DIV/0!</v>
      </c>
      <c r="BS79" s="42">
        <f t="shared" si="45"/>
        <v>0</v>
      </c>
      <c r="BT79" s="52"/>
      <c r="BU79" s="50">
        <f t="shared" si="46"/>
        <v>0.03</v>
      </c>
      <c r="BV79" s="40">
        <f t="shared" si="47"/>
        <v>8282877.9800000023</v>
      </c>
      <c r="BW79" s="41">
        <f t="shared" si="48"/>
        <v>1.9286774522784888E-2</v>
      </c>
      <c r="BX79" s="42">
        <f t="shared" si="49"/>
        <v>5325000</v>
      </c>
      <c r="BY79" s="52"/>
      <c r="BZ79" s="52"/>
      <c r="CA79" s="49"/>
    </row>
    <row r="80" spans="1:79" s="21" customFormat="1" ht="21">
      <c r="A80" s="88" t="s">
        <v>105</v>
      </c>
      <c r="B80" s="78"/>
      <c r="C80" s="88" t="s">
        <v>105</v>
      </c>
      <c r="D80" s="78"/>
      <c r="E80" s="97">
        <v>2.5000000000000001E-2</v>
      </c>
      <c r="F80" s="93">
        <v>832603.85555555497</v>
      </c>
      <c r="G80" s="94">
        <v>1.21606451044406E-2</v>
      </c>
      <c r="H80" s="42">
        <v>405000</v>
      </c>
      <c r="I80" s="97">
        <v>2.5000000000000001E-2</v>
      </c>
      <c r="J80" s="93">
        <v>603872.38888889004</v>
      </c>
      <c r="K80" s="94">
        <v>1.9250755977417201E-2</v>
      </c>
      <c r="L80" s="42">
        <v>465000</v>
      </c>
      <c r="M80" s="97">
        <v>2.5000000000000001E-2</v>
      </c>
      <c r="N80" s="93">
        <v>624240.66666666802</v>
      </c>
      <c r="O80" s="94">
        <v>1.74211655547379E-2</v>
      </c>
      <c r="P80" s="42">
        <v>435000</v>
      </c>
      <c r="Q80" s="97">
        <f>(R80/$T$13)</f>
        <v>2.5000000000000005E-2</v>
      </c>
      <c r="R80" s="93">
        <f>N80+J80+F80</f>
        <v>2060716.9111111131</v>
      </c>
      <c r="S80" s="41">
        <f>(T80/$T$13)</f>
        <v>1.5831868911295056E-2</v>
      </c>
      <c r="T80" s="42">
        <f>P80+L80+H80</f>
        <v>1305000</v>
      </c>
      <c r="U80" s="79"/>
      <c r="V80" s="50">
        <f t="shared" si="35"/>
        <v>2.5000000000000033E-2</v>
      </c>
      <c r="W80" s="46">
        <v>761229.75555555604</v>
      </c>
      <c r="X80" s="41">
        <f t="shared" si="51"/>
        <v>1.5271342081886866E-2</v>
      </c>
      <c r="Y80" s="42">
        <v>465000</v>
      </c>
      <c r="Z80" s="97">
        <v>2.5000000000000001E-2</v>
      </c>
      <c r="AA80" s="93">
        <v>851219.16666666698</v>
      </c>
      <c r="AB80" s="94">
        <v>1.27757931515875E-2</v>
      </c>
      <c r="AC80" s="42">
        <v>435000</v>
      </c>
      <c r="AD80" s="97">
        <v>2.5000000000000001E-2</v>
      </c>
      <c r="AE80" s="93">
        <v>754084.73888888897</v>
      </c>
      <c r="AF80" s="41">
        <v>1.54160393394632E-2</v>
      </c>
      <c r="AG80" s="42">
        <v>465000</v>
      </c>
      <c r="AH80" s="50">
        <f t="shared" si="52"/>
        <v>2.4999999999999994E-2</v>
      </c>
      <c r="AI80" s="93">
        <f>AE80+AA80+W80</f>
        <v>2366533.6611111122</v>
      </c>
      <c r="AJ80" s="41">
        <f t="shared" si="52"/>
        <v>1.4419824471872482E-2</v>
      </c>
      <c r="AK80" s="42">
        <f>AG80+AC80+Y80</f>
        <v>1365000</v>
      </c>
      <c r="AL80" s="52"/>
      <c r="AM80" s="45">
        <v>2.5000000000000001E-2</v>
      </c>
      <c r="AN80" s="46">
        <v>857909.33333333302</v>
      </c>
      <c r="AO80" s="41">
        <v>1.47160072859292E-2</v>
      </c>
      <c r="AP80" s="47">
        <v>505000</v>
      </c>
      <c r="AQ80" s="45">
        <v>2.5000000000000001E-2</v>
      </c>
      <c r="AR80" s="46">
        <v>806643.87777777796</v>
      </c>
      <c r="AS80" s="41">
        <v>1.7820751382384099E-2</v>
      </c>
      <c r="AT80" s="47">
        <v>575000</v>
      </c>
      <c r="AU80" s="45">
        <v>2.5000000000000001E-2</v>
      </c>
      <c r="AV80" s="46">
        <v>810594.53333333298</v>
      </c>
      <c r="AW80" s="41">
        <v>1.66544424429871E-2</v>
      </c>
      <c r="AX80" s="47">
        <v>540000</v>
      </c>
      <c r="AY80" s="50">
        <f t="shared" si="38"/>
        <v>2.5000000000000012E-2</v>
      </c>
      <c r="AZ80" s="40">
        <f t="shared" si="39"/>
        <v>2475147.7444444438</v>
      </c>
      <c r="BA80" s="41">
        <f t="shared" si="40"/>
        <v>1.6362659599170878E-2</v>
      </c>
      <c r="BB80" s="42">
        <f t="shared" si="41"/>
        <v>1620000</v>
      </c>
      <c r="BC80" s="52"/>
      <c r="BD80" s="45"/>
      <c r="BE80" s="46"/>
      <c r="BF80" s="41"/>
      <c r="BG80" s="47"/>
      <c r="BH80" s="45"/>
      <c r="BI80" s="46"/>
      <c r="BJ80" s="41"/>
      <c r="BK80" s="47"/>
      <c r="BL80" s="45"/>
      <c r="BM80" s="46"/>
      <c r="BN80" s="41"/>
      <c r="BO80" s="47"/>
      <c r="BP80" s="50" t="e">
        <f t="shared" si="42"/>
        <v>#DIV/0!</v>
      </c>
      <c r="BQ80" s="40">
        <f t="shared" si="43"/>
        <v>0</v>
      </c>
      <c r="BR80" s="41" t="e">
        <f t="shared" si="44"/>
        <v>#DIV/0!</v>
      </c>
      <c r="BS80" s="42">
        <f t="shared" si="45"/>
        <v>0</v>
      </c>
      <c r="BT80" s="52"/>
      <c r="BU80" s="50">
        <f t="shared" si="46"/>
        <v>2.5000000000000001E-2</v>
      </c>
      <c r="BV80" s="40">
        <f t="shared" si="47"/>
        <v>6902398.3166666692</v>
      </c>
      <c r="BW80" s="41">
        <f t="shared" si="48"/>
        <v>1.5538077502863318E-2</v>
      </c>
      <c r="BX80" s="42">
        <f t="shared" si="49"/>
        <v>4290000</v>
      </c>
      <c r="BY80" s="52"/>
      <c r="BZ80" s="52"/>
      <c r="CA80" s="49"/>
    </row>
    <row r="81" spans="1:82" s="21" customFormat="1" ht="18.75">
      <c r="A81" s="88" t="s">
        <v>106</v>
      </c>
      <c r="B81" s="78"/>
      <c r="C81" s="88" t="s">
        <v>106</v>
      </c>
      <c r="D81" s="78"/>
      <c r="E81" s="50">
        <v>2.5000000000000001E-2</v>
      </c>
      <c r="F81" s="46">
        <v>832603.85555555497</v>
      </c>
      <c r="G81" s="41">
        <v>2.0116109105481401E-2</v>
      </c>
      <c r="H81" s="42">
        <v>669950</v>
      </c>
      <c r="I81" s="50">
        <v>2.5000000000000001E-2</v>
      </c>
      <c r="J81" s="46">
        <v>603872.38888889004</v>
      </c>
      <c r="K81" s="41">
        <v>2.0025919751441201E-2</v>
      </c>
      <c r="L81" s="42">
        <v>483724</v>
      </c>
      <c r="M81" s="50">
        <v>2.5000000000000001E-2</v>
      </c>
      <c r="N81" s="46">
        <v>624240.66666666802</v>
      </c>
      <c r="O81" s="41">
        <v>2.2045023233560501E-2</v>
      </c>
      <c r="P81" s="42">
        <v>550456</v>
      </c>
      <c r="Q81" s="50">
        <f>(R81/$T$13)</f>
        <v>2.5000000000000005E-2</v>
      </c>
      <c r="R81" s="46">
        <f>N81+J81+F81</f>
        <v>2060716.9111111131</v>
      </c>
      <c r="S81" s="41">
        <f>(T81/$T$13)</f>
        <v>2.0673994458088308E-2</v>
      </c>
      <c r="T81" s="42">
        <f>P81+L81+H81</f>
        <v>1704130</v>
      </c>
      <c r="U81" s="79"/>
      <c r="V81" s="50">
        <f t="shared" si="35"/>
        <v>2.5000000000000033E-2</v>
      </c>
      <c r="W81" s="46">
        <v>761229.75555555604</v>
      </c>
      <c r="X81" s="41">
        <f t="shared" si="51"/>
        <v>1.8642499056862362E-2</v>
      </c>
      <c r="Y81" s="42">
        <v>567649</v>
      </c>
      <c r="Z81" s="50">
        <v>2.5000000000000001E-2</v>
      </c>
      <c r="AA81" s="46">
        <v>851219.16666666698</v>
      </c>
      <c r="AB81" s="41">
        <v>2.1125845967989099E-2</v>
      </c>
      <c r="AC81" s="42">
        <v>719309</v>
      </c>
      <c r="AD81" s="50">
        <v>2.5000000000000001E-2</v>
      </c>
      <c r="AE81" s="46">
        <v>754084.73888888897</v>
      </c>
      <c r="AF81" s="41">
        <v>1.86291881741289E-2</v>
      </c>
      <c r="AG81" s="42">
        <v>561919.46</v>
      </c>
      <c r="AH81" s="50">
        <f t="shared" si="52"/>
        <v>2.4999999999999994E-2</v>
      </c>
      <c r="AI81" s="46">
        <f>AE81+AA81+W81</f>
        <v>2366533.6611111122</v>
      </c>
      <c r="AJ81" s="41">
        <f t="shared" si="52"/>
        <v>1.9531493364982735E-2</v>
      </c>
      <c r="AK81" s="42">
        <f>AG81+AC81+Y81</f>
        <v>1848877.46</v>
      </c>
      <c r="AL81" s="52"/>
      <c r="AM81" s="45">
        <v>2.5000000000000001E-2</v>
      </c>
      <c r="AN81" s="46">
        <v>857909.33333333302</v>
      </c>
      <c r="AO81" s="41">
        <v>1.9608055998924501E-2</v>
      </c>
      <c r="AP81" s="47">
        <v>672877.37</v>
      </c>
      <c r="AQ81" s="45">
        <v>2.5000000000000001E-2</v>
      </c>
      <c r="AR81" s="46">
        <v>806643.87777777796</v>
      </c>
      <c r="AS81" s="41">
        <v>1.9618074885283599E-2</v>
      </c>
      <c r="AT81" s="47">
        <v>632992</v>
      </c>
      <c r="AU81" s="45">
        <v>2.5000000000000001E-2</v>
      </c>
      <c r="AV81" s="46">
        <v>810594.53333333298</v>
      </c>
      <c r="AW81" s="41">
        <v>1.8044600781911699E-2</v>
      </c>
      <c r="AX81" s="47">
        <v>585074.18999999994</v>
      </c>
      <c r="AY81" s="50">
        <f t="shared" si="38"/>
        <v>2.5000000000000012E-2</v>
      </c>
      <c r="AZ81" s="40">
        <f t="shared" si="39"/>
        <v>2475147.7444444438</v>
      </c>
      <c r="BA81" s="41">
        <f t="shared" si="40"/>
        <v>1.9099299872545897E-2</v>
      </c>
      <c r="BB81" s="42">
        <f t="shared" si="41"/>
        <v>1890943.56</v>
      </c>
      <c r="BC81" s="52"/>
      <c r="BD81" s="45"/>
      <c r="BE81" s="46"/>
      <c r="BF81" s="41"/>
      <c r="BG81" s="47"/>
      <c r="BH81" s="45"/>
      <c r="BI81" s="46"/>
      <c r="BJ81" s="41"/>
      <c r="BK81" s="47"/>
      <c r="BL81" s="45"/>
      <c r="BM81" s="46"/>
      <c r="BN81" s="41"/>
      <c r="BO81" s="47"/>
      <c r="BP81" s="50" t="e">
        <f t="shared" si="42"/>
        <v>#DIV/0!</v>
      </c>
      <c r="BQ81" s="40">
        <f t="shared" si="43"/>
        <v>0</v>
      </c>
      <c r="BR81" s="41" t="e">
        <f t="shared" si="44"/>
        <v>#DIV/0!</v>
      </c>
      <c r="BS81" s="42">
        <f t="shared" si="45"/>
        <v>0</v>
      </c>
      <c r="BT81" s="52"/>
      <c r="BU81" s="50">
        <f t="shared" si="46"/>
        <v>2.5000000000000001E-2</v>
      </c>
      <c r="BV81" s="40">
        <f t="shared" si="47"/>
        <v>6902398.3166666692</v>
      </c>
      <c r="BW81" s="41">
        <f t="shared" si="48"/>
        <v>1.9717606729732357E-2</v>
      </c>
      <c r="BX81" s="42">
        <f t="shared" si="49"/>
        <v>5443951.0199999996</v>
      </c>
      <c r="BY81" s="52"/>
      <c r="BZ81" s="52"/>
      <c r="CA81" s="49"/>
    </row>
    <row r="82" spans="1:82" s="21" customFormat="1" ht="18.75">
      <c r="A82" s="80" t="s">
        <v>107</v>
      </c>
      <c r="B82" s="78"/>
      <c r="C82" s="78" t="s">
        <v>107</v>
      </c>
      <c r="D82" s="78"/>
      <c r="E82" s="50">
        <v>1.1999999999999999E-3</v>
      </c>
      <c r="F82" s="46">
        <v>39964.985066666603</v>
      </c>
      <c r="G82" s="41">
        <v>5.1885419112279805E-4</v>
      </c>
      <c r="H82" s="42">
        <v>17280</v>
      </c>
      <c r="I82" s="50">
        <v>1.1999999999999999E-3</v>
      </c>
      <c r="J82" s="46">
        <v>28985.874666666699</v>
      </c>
      <c r="K82" s="41">
        <v>0</v>
      </c>
      <c r="L82" s="42"/>
      <c r="M82" s="50">
        <v>1.1999999999999999E-3</v>
      </c>
      <c r="N82" s="46">
        <f>M82*P13</f>
        <v>29963.55200000004</v>
      </c>
      <c r="O82" s="41">
        <v>5.3184615762510296E-4</v>
      </c>
      <c r="P82" s="42">
        <v>13280</v>
      </c>
      <c r="Q82" s="50">
        <f>(R82/$T$13)</f>
        <v>1.1999999999999992E-3</v>
      </c>
      <c r="R82" s="46">
        <f>N82+J82+F82</f>
        <v>98914.411733333342</v>
      </c>
      <c r="S82" s="41">
        <f>(T82/$T$13)</f>
        <v>3.7074476163155318E-4</v>
      </c>
      <c r="T82" s="42">
        <f>P82+L82+H82</f>
        <v>30560</v>
      </c>
      <c r="U82" s="79"/>
      <c r="V82" s="50">
        <f t="shared" si="35"/>
        <v>1.1999999999999988E-3</v>
      </c>
      <c r="W82" s="46">
        <v>36539.028266666603</v>
      </c>
      <c r="X82" s="41">
        <f t="shared" si="51"/>
        <v>0</v>
      </c>
      <c r="Y82" s="42">
        <v>0</v>
      </c>
      <c r="Z82" s="50">
        <v>1.1999999999999999E-3</v>
      </c>
      <c r="AA82" s="46">
        <v>40858.519999999997</v>
      </c>
      <c r="AB82" s="41">
        <v>0</v>
      </c>
      <c r="AC82" s="42">
        <v>0</v>
      </c>
      <c r="AD82" s="50">
        <v>1.1999999999999999E-3</v>
      </c>
      <c r="AE82" s="46">
        <v>36196.067466666696</v>
      </c>
      <c r="AF82" s="41">
        <v>7.7975321562188298E-4</v>
      </c>
      <c r="AG82" s="42">
        <v>23520</v>
      </c>
      <c r="AH82" s="50">
        <f t="shared" si="52"/>
        <v>1.1999999999999988E-3</v>
      </c>
      <c r="AI82" s="46">
        <f>AE82+AA82+W82</f>
        <v>113593.6157333333</v>
      </c>
      <c r="AJ82" s="41">
        <f t="shared" si="52"/>
        <v>2.4846466782303353E-4</v>
      </c>
      <c r="AK82" s="42">
        <f>AG82+AC82+Y82</f>
        <v>23520</v>
      </c>
      <c r="AL82" s="52"/>
      <c r="AM82" s="45">
        <v>1.1999999999999999E-3</v>
      </c>
      <c r="AN82" s="46">
        <v>41179.648000000001</v>
      </c>
      <c r="AO82" s="41">
        <v>6.8538711161397097E-4</v>
      </c>
      <c r="AP82" s="47">
        <v>23520</v>
      </c>
      <c r="AQ82" s="45">
        <v>1.1999999999999999E-3</v>
      </c>
      <c r="AR82" s="46">
        <v>38718.906133333301</v>
      </c>
      <c r="AS82" s="41">
        <v>0</v>
      </c>
      <c r="AT82" s="47">
        <v>0</v>
      </c>
      <c r="AU82" s="45">
        <v>1.1999999999999999E-3</v>
      </c>
      <c r="AV82" s="46">
        <v>38908.537600000003</v>
      </c>
      <c r="AW82" s="41">
        <v>0</v>
      </c>
      <c r="AX82" s="47">
        <v>0</v>
      </c>
      <c r="AY82" s="50">
        <f t="shared" si="38"/>
        <v>1.2000000000000005E-3</v>
      </c>
      <c r="AZ82" s="40">
        <f t="shared" si="39"/>
        <v>118807.09173333331</v>
      </c>
      <c r="BA82" s="41">
        <f t="shared" si="40"/>
        <v>2.3756157640277716E-4</v>
      </c>
      <c r="BB82" s="42">
        <f t="shared" si="41"/>
        <v>23520</v>
      </c>
      <c r="BC82" s="52"/>
      <c r="BD82" s="45"/>
      <c r="BE82" s="46"/>
      <c r="BF82" s="41"/>
      <c r="BG82" s="47"/>
      <c r="BH82" s="45"/>
      <c r="BI82" s="46"/>
      <c r="BJ82" s="41"/>
      <c r="BK82" s="47"/>
      <c r="BL82" s="45"/>
      <c r="BM82" s="46"/>
      <c r="BN82" s="41"/>
      <c r="BO82" s="47"/>
      <c r="BP82" s="50" t="e">
        <f t="shared" si="42"/>
        <v>#DIV/0!</v>
      </c>
      <c r="BQ82" s="40">
        <f t="shared" si="43"/>
        <v>0</v>
      </c>
      <c r="BR82" s="41" t="e">
        <f t="shared" si="44"/>
        <v>#DIV/0!</v>
      </c>
      <c r="BS82" s="42">
        <f t="shared" si="45"/>
        <v>0</v>
      </c>
      <c r="BT82" s="52"/>
      <c r="BU82" s="50">
        <f t="shared" si="46"/>
        <v>1.1999999999999995E-3</v>
      </c>
      <c r="BV82" s="40">
        <f t="shared" si="47"/>
        <v>331315.11919999996</v>
      </c>
      <c r="BW82" s="41">
        <f t="shared" si="48"/>
        <v>2.8106172825692155E-4</v>
      </c>
      <c r="BX82" s="42">
        <f t="shared" si="49"/>
        <v>77600</v>
      </c>
      <c r="BY82" s="52"/>
      <c r="BZ82" s="52"/>
      <c r="CA82" s="49"/>
    </row>
    <row r="83" spans="1:82" s="21" customFormat="1" ht="18.75">
      <c r="A83" s="80"/>
      <c r="B83" s="78"/>
      <c r="C83" s="78" t="s">
        <v>108</v>
      </c>
      <c r="D83" s="78"/>
      <c r="E83" s="50"/>
      <c r="F83" s="46"/>
      <c r="G83" s="41"/>
      <c r="H83" s="42"/>
      <c r="I83" s="50"/>
      <c r="J83" s="46"/>
      <c r="K83" s="41"/>
      <c r="L83" s="42"/>
      <c r="M83" s="50"/>
      <c r="N83" s="46"/>
      <c r="O83" s="41"/>
      <c r="P83" s="42"/>
      <c r="Q83" s="50"/>
      <c r="R83" s="46"/>
      <c r="S83" s="41"/>
      <c r="T83" s="42"/>
      <c r="U83" s="79"/>
      <c r="V83" s="50"/>
      <c r="W83" s="46"/>
      <c r="X83" s="41"/>
      <c r="Y83" s="42"/>
      <c r="Z83" s="50"/>
      <c r="AA83" s="46"/>
      <c r="AB83" s="41"/>
      <c r="AC83" s="42"/>
      <c r="AD83" s="50"/>
      <c r="AE83" s="46"/>
      <c r="AF83" s="41"/>
      <c r="AG83" s="42"/>
      <c r="AH83" s="50"/>
      <c r="AI83" s="46"/>
      <c r="AJ83" s="41"/>
      <c r="AK83" s="42"/>
      <c r="AL83" s="52"/>
      <c r="AM83" s="45"/>
      <c r="AN83" s="46"/>
      <c r="AO83" s="41"/>
      <c r="AP83" s="47"/>
      <c r="AQ83" s="45"/>
      <c r="AR83" s="46"/>
      <c r="AS83" s="41">
        <v>2.2230380089663399E-3</v>
      </c>
      <c r="AT83" s="47">
        <v>71728</v>
      </c>
      <c r="AU83" s="45"/>
      <c r="AV83" s="46"/>
      <c r="AW83" s="41">
        <v>0</v>
      </c>
      <c r="AX83" s="47"/>
      <c r="AY83" s="50"/>
      <c r="AZ83" s="40"/>
      <c r="BA83" s="41"/>
      <c r="BB83" s="42"/>
      <c r="BC83" s="52"/>
      <c r="BD83" s="45"/>
      <c r="BE83" s="46"/>
      <c r="BF83" s="41"/>
      <c r="BG83" s="47"/>
      <c r="BH83" s="45"/>
      <c r="BI83" s="46"/>
      <c r="BJ83" s="41"/>
      <c r="BK83" s="47"/>
      <c r="BL83" s="45"/>
      <c r="BM83" s="46"/>
      <c r="BN83" s="41"/>
      <c r="BO83" s="47"/>
      <c r="BP83" s="50"/>
      <c r="BQ83" s="40"/>
      <c r="BR83" s="41"/>
      <c r="BS83" s="42"/>
      <c r="BT83" s="52"/>
      <c r="BU83" s="50"/>
      <c r="BV83" s="40"/>
      <c r="BW83" s="41"/>
      <c r="BX83" s="42"/>
      <c r="BY83" s="52"/>
      <c r="BZ83" s="52"/>
      <c r="CA83" s="49"/>
    </row>
    <row r="84" spans="1:82" s="21" customFormat="1" ht="24" customHeight="1">
      <c r="A84" s="88" t="s">
        <v>109</v>
      </c>
      <c r="B84" s="82"/>
      <c r="C84" s="88" t="s">
        <v>109</v>
      </c>
      <c r="D84" s="78"/>
      <c r="E84" s="50">
        <v>0</v>
      </c>
      <c r="F84" s="46">
        <v>0</v>
      </c>
      <c r="G84" s="41">
        <v>0</v>
      </c>
      <c r="H84" s="42">
        <v>0</v>
      </c>
      <c r="I84" s="50">
        <v>0</v>
      </c>
      <c r="J84" s="46">
        <v>0</v>
      </c>
      <c r="K84" s="41">
        <v>0</v>
      </c>
      <c r="L84" s="42">
        <v>0</v>
      </c>
      <c r="M84" s="50">
        <v>0</v>
      </c>
      <c r="N84" s="46">
        <v>0</v>
      </c>
      <c r="O84" s="41">
        <v>0</v>
      </c>
      <c r="P84" s="42">
        <v>0</v>
      </c>
      <c r="Q84" s="50">
        <f t="shared" ref="Q84:S84" si="53">(R84/$T$13)</f>
        <v>0</v>
      </c>
      <c r="R84" s="46">
        <f>N84+J84+F84</f>
        <v>0</v>
      </c>
      <c r="S84" s="41">
        <f t="shared" si="53"/>
        <v>0</v>
      </c>
      <c r="T84" s="42">
        <f>P84+L84+H84</f>
        <v>0</v>
      </c>
      <c r="U84" s="79"/>
      <c r="V84" s="50">
        <f t="shared" ref="V84:V89" si="54">W84/$Y$13</f>
        <v>0</v>
      </c>
      <c r="W84" s="46">
        <v>0</v>
      </c>
      <c r="X84" s="41">
        <f>Y84/$Y$13</f>
        <v>0</v>
      </c>
      <c r="Y84" s="42">
        <v>0</v>
      </c>
      <c r="Z84" s="50">
        <v>0</v>
      </c>
      <c r="AA84" s="46">
        <v>0</v>
      </c>
      <c r="AB84" s="41">
        <v>0</v>
      </c>
      <c r="AC84" s="42">
        <v>0</v>
      </c>
      <c r="AD84" s="50">
        <v>0</v>
      </c>
      <c r="AE84" s="46">
        <v>0</v>
      </c>
      <c r="AF84" s="41">
        <v>0</v>
      </c>
      <c r="AG84" s="42">
        <v>0</v>
      </c>
      <c r="AH84" s="50">
        <f>(AI84/$AK$13)</f>
        <v>0</v>
      </c>
      <c r="AI84" s="46">
        <f>AE84+AA84+W84</f>
        <v>0</v>
      </c>
      <c r="AJ84" s="41">
        <f>(AK84/$AK$13)</f>
        <v>0</v>
      </c>
      <c r="AK84" s="42">
        <f>AG84+AC84+Y84</f>
        <v>0</v>
      </c>
      <c r="AL84" s="52"/>
      <c r="AM84" s="45">
        <v>0</v>
      </c>
      <c r="AN84" s="46">
        <v>0</v>
      </c>
      <c r="AO84" s="41">
        <v>0</v>
      </c>
      <c r="AP84" s="47">
        <v>0</v>
      </c>
      <c r="AQ84" s="45">
        <v>0</v>
      </c>
      <c r="AR84" s="46">
        <v>0</v>
      </c>
      <c r="AS84" s="41">
        <v>0</v>
      </c>
      <c r="AT84" s="47">
        <v>0</v>
      </c>
      <c r="AU84" s="45">
        <v>0</v>
      </c>
      <c r="AV84" s="46">
        <v>0</v>
      </c>
      <c r="AW84" s="41">
        <v>0</v>
      </c>
      <c r="AX84" s="47">
        <v>0</v>
      </c>
      <c r="AY84" s="50">
        <f>(AZ84/$BB$13)</f>
        <v>0</v>
      </c>
      <c r="AZ84" s="40">
        <f>AV84+AR84+AN84</f>
        <v>0</v>
      </c>
      <c r="BA84" s="41">
        <f>(BB84/$BB$13)</f>
        <v>0</v>
      </c>
      <c r="BB84" s="42">
        <f>AX84+AT84+AP84</f>
        <v>0</v>
      </c>
      <c r="BC84" s="52"/>
      <c r="BD84" s="45"/>
      <c r="BE84" s="46"/>
      <c r="BF84" s="41"/>
      <c r="BG84" s="47"/>
      <c r="BH84" s="45"/>
      <c r="BI84" s="46"/>
      <c r="BJ84" s="41"/>
      <c r="BK84" s="47"/>
      <c r="BL84" s="45"/>
      <c r="BM84" s="46"/>
      <c r="BN84" s="41"/>
      <c r="BO84" s="47"/>
      <c r="BP84" s="50" t="e">
        <f>(BQ84/$BS$13)</f>
        <v>#DIV/0!</v>
      </c>
      <c r="BQ84" s="40">
        <f>BM84+BI84+BE84</f>
        <v>0</v>
      </c>
      <c r="BR84" s="41" t="e">
        <f>(BS84/$BS$13)</f>
        <v>#DIV/0!</v>
      </c>
      <c r="BS84" s="42">
        <f>BO84+BK84+BG84</f>
        <v>0</v>
      </c>
      <c r="BT84" s="52"/>
      <c r="BU84" s="50">
        <f>(BV84/$BX$13)</f>
        <v>0</v>
      </c>
      <c r="BV84" s="40">
        <f t="shared" ref="BV84" si="55">R84+AI84+AZ84+BQ84</f>
        <v>0</v>
      </c>
      <c r="BW84" s="41">
        <f>BX84/$BX$13</f>
        <v>0</v>
      </c>
      <c r="BX84" s="42">
        <f t="shared" ref="BX84" si="56">T84+AK84+BB84+BS84</f>
        <v>0</v>
      </c>
      <c r="BY84" s="52"/>
      <c r="BZ84" s="52"/>
      <c r="CA84" s="49"/>
    </row>
    <row r="85" spans="1:82" s="21" customFormat="1" ht="24" customHeight="1">
      <c r="A85" s="78" t="s">
        <v>110</v>
      </c>
      <c r="B85" s="82"/>
      <c r="C85" s="78" t="s">
        <v>110</v>
      </c>
      <c r="D85" s="78"/>
      <c r="E85" s="99">
        <v>0.1605</v>
      </c>
      <c r="F85" s="46">
        <v>5345316.7526666597</v>
      </c>
      <c r="G85" s="41">
        <v>0.172956739917945</v>
      </c>
      <c r="H85" s="42">
        <v>5760177.9400000004</v>
      </c>
      <c r="I85" s="99">
        <v>0.1605</v>
      </c>
      <c r="J85" s="46">
        <v>3876860.7366666701</v>
      </c>
      <c r="K85" s="41">
        <v>0.238468343891272</v>
      </c>
      <c r="L85" s="42">
        <v>5760177.9400000004</v>
      </c>
      <c r="M85" s="99">
        <v>0.1605</v>
      </c>
      <c r="N85" s="46">
        <f>M85*P13</f>
        <v>4007625.0800000057</v>
      </c>
      <c r="O85" s="41">
        <v>0.230687387396527</v>
      </c>
      <c r="P85" s="42">
        <v>5760177.9400000004</v>
      </c>
      <c r="Q85" s="50">
        <f t="shared" ref="Q85:Q91" si="57">(R85/$T$13)</f>
        <v>0.16049999999999989</v>
      </c>
      <c r="R85" s="46">
        <f t="shared" ref="R85:R91" si="58">N85+J85+F85</f>
        <v>13229802.569333335</v>
      </c>
      <c r="S85" s="41">
        <f t="shared" ref="S85:S91" si="59">(T85/$T$13)</f>
        <v>0.20964225759037608</v>
      </c>
      <c r="T85" s="42">
        <f t="shared" ref="T85:T91" si="60">P85+L85+H85</f>
        <v>17280533.82</v>
      </c>
      <c r="U85" s="79"/>
      <c r="V85" s="50">
        <f t="shared" si="54"/>
        <v>0.16050000000000023</v>
      </c>
      <c r="W85" s="46">
        <v>4887095.0306666698</v>
      </c>
      <c r="X85" s="41">
        <f>Y85/$Y$13</f>
        <v>0.18917343607371701</v>
      </c>
      <c r="Y85" s="42">
        <v>5760177.9400000004</v>
      </c>
      <c r="Z85" s="50">
        <v>0.1605</v>
      </c>
      <c r="AA85" s="46">
        <v>5464827.0499999998</v>
      </c>
      <c r="AB85" s="41">
        <v>0.16917434914431601</v>
      </c>
      <c r="AC85" s="42">
        <v>5760177.9400000004</v>
      </c>
      <c r="AD85" s="50">
        <v>0.1605</v>
      </c>
      <c r="AE85" s="46">
        <v>4841224.0236666696</v>
      </c>
      <c r="AF85" s="41">
        <v>0.192108010915926</v>
      </c>
      <c r="AG85" s="42">
        <v>5794628.7699999996</v>
      </c>
      <c r="AH85" s="50">
        <f t="shared" ref="AH85:AH91" si="61">(AI85/$AK$13)</f>
        <v>0.16049999999999995</v>
      </c>
      <c r="AI85" s="46">
        <f t="shared" ref="AI85:AI91" si="62">AE85+AA85+W85</f>
        <v>15193146.104333339</v>
      </c>
      <c r="AJ85" s="41">
        <f t="shared" ref="AJ85:AJ91" si="63">(AK85/$AK$13)</f>
        <v>0.18291504716935267</v>
      </c>
      <c r="AK85" s="42">
        <f t="shared" ref="AK85:AK91" si="64">AG85+AC85+Y85</f>
        <v>17314984.650000002</v>
      </c>
      <c r="AL85" s="52"/>
      <c r="AM85" s="45">
        <v>0.1605</v>
      </c>
      <c r="AN85" s="46">
        <v>5507777.9199999999</v>
      </c>
      <c r="AO85" s="41">
        <v>0.16865822456763099</v>
      </c>
      <c r="AP85" s="47">
        <v>5787738.5999999996</v>
      </c>
      <c r="AQ85" s="45">
        <v>0.1605</v>
      </c>
      <c r="AR85" s="46">
        <v>5178653.69533333</v>
      </c>
      <c r="AS85" s="41">
        <v>0.18364801566226099</v>
      </c>
      <c r="AT85" s="47">
        <v>5925541.9000000004</v>
      </c>
      <c r="AU85" s="45">
        <v>0.1605</v>
      </c>
      <c r="AV85" s="46">
        <v>5204016.9040000001</v>
      </c>
      <c r="AW85" s="41">
        <v>0.182752956513072</v>
      </c>
      <c r="AX85" s="47">
        <v>5925541.9000000004</v>
      </c>
      <c r="AY85" s="50">
        <f>(AZ85/$BB$13)</f>
        <v>0.16050000000000009</v>
      </c>
      <c r="AZ85" s="40">
        <f t="shared" ref="AZ85:AZ91" si="65">AV85+AR85+AN85</f>
        <v>15890448.519333331</v>
      </c>
      <c r="BA85" s="41">
        <f>(BB85/$BB$13)</f>
        <v>0.17815928806261125</v>
      </c>
      <c r="BB85" s="42">
        <f t="shared" ref="BB85:BB91" si="66">AX85+AT85+AP85</f>
        <v>17638822.399999999</v>
      </c>
      <c r="BC85" s="52"/>
      <c r="BD85" s="45"/>
      <c r="BE85" s="46"/>
      <c r="BF85" s="41"/>
      <c r="BG85" s="47"/>
      <c r="BH85" s="45"/>
      <c r="BI85" s="46"/>
      <c r="BJ85" s="41"/>
      <c r="BK85" s="47"/>
      <c r="BL85" s="45"/>
      <c r="BM85" s="46"/>
      <c r="BN85" s="41"/>
      <c r="BO85" s="47"/>
      <c r="BP85" s="50" t="e">
        <f>(BQ85/$BS$13)</f>
        <v>#DIV/0!</v>
      </c>
      <c r="BQ85" s="40">
        <f t="shared" ref="BQ85:BQ91" si="67">BM85+BI85+BE85</f>
        <v>0</v>
      </c>
      <c r="BR85" s="41" t="e">
        <f t="shared" ref="BR85:BR91" si="68">(BS85/$BS$13)</f>
        <v>#DIV/0!</v>
      </c>
      <c r="BS85" s="42">
        <f t="shared" ref="BS85:BS91" si="69">BO85+BK85+BG85</f>
        <v>0</v>
      </c>
      <c r="BT85" s="52"/>
      <c r="BU85" s="50">
        <f>(BV85/$BX$13)</f>
        <v>0.16049999999999998</v>
      </c>
      <c r="BV85" s="40">
        <f t="shared" ref="BV85:BV91" si="70">R85+AI85+AZ85+BQ85</f>
        <v>44313397.193000004</v>
      </c>
      <c r="BW85" s="41">
        <f>BX85/$BX$13</f>
        <v>0.18918909947530091</v>
      </c>
      <c r="BX85" s="42">
        <f t="shared" ref="BX85:BX91" si="71">T85+AK85+BB85+BS85</f>
        <v>52234340.869999997</v>
      </c>
      <c r="BY85" s="52"/>
      <c r="BZ85" s="52"/>
      <c r="CA85" s="49"/>
    </row>
    <row r="86" spans="1:82" s="21" customFormat="1" ht="18.75">
      <c r="A86" s="78" t="s">
        <v>111</v>
      </c>
      <c r="B86" s="100"/>
      <c r="C86" s="78" t="s">
        <v>111</v>
      </c>
      <c r="D86" s="78"/>
      <c r="E86" s="99">
        <v>4.2299999999999997E-2</v>
      </c>
      <c r="F86" s="46">
        <v>1408765.7235999999</v>
      </c>
      <c r="G86" s="41">
        <v>5.0110805662989297E-2</v>
      </c>
      <c r="H86" s="42">
        <v>1668898</v>
      </c>
      <c r="I86" s="99">
        <v>4.2299999999999997E-2</v>
      </c>
      <c r="J86" s="46">
        <v>1021752.0820000001</v>
      </c>
      <c r="K86" s="41">
        <v>6.9091501396128199E-2</v>
      </c>
      <c r="L86" s="42">
        <v>1668898</v>
      </c>
      <c r="M86" s="99">
        <v>4.2299999999999997E-2</v>
      </c>
      <c r="N86" s="46">
        <f>M86*P13</f>
        <v>1056215.2080000015</v>
      </c>
      <c r="O86" s="41">
        <v>6.6837122648209304E-2</v>
      </c>
      <c r="P86" s="42">
        <v>1668898</v>
      </c>
      <c r="Q86" s="50">
        <f t="shared" si="57"/>
        <v>4.2299999999999983E-2</v>
      </c>
      <c r="R86" s="46">
        <f t="shared" si="58"/>
        <v>3486733.0136000011</v>
      </c>
      <c r="S86" s="41">
        <f t="shared" si="59"/>
        <v>6.0739711177752863E-2</v>
      </c>
      <c r="T86" s="42">
        <f t="shared" si="60"/>
        <v>5006694</v>
      </c>
      <c r="U86" s="79"/>
      <c r="V86" s="50">
        <f t="shared" si="54"/>
        <v>4.2300000000000032E-2</v>
      </c>
      <c r="W86" s="46">
        <v>1288000.7464000001</v>
      </c>
      <c r="X86" s="41">
        <f>Y86/$Y$13</f>
        <v>5.4809273672638339E-2</v>
      </c>
      <c r="Y86" s="42">
        <v>1668898</v>
      </c>
      <c r="Z86" s="50">
        <v>4.2299999999999997E-2</v>
      </c>
      <c r="AA86" s="46">
        <v>1440262.83</v>
      </c>
      <c r="AB86" s="41">
        <v>4.9014932503673697E-2</v>
      </c>
      <c r="AC86" s="42">
        <v>1668898</v>
      </c>
      <c r="AD86" s="50">
        <v>4.2299999999999997E-2</v>
      </c>
      <c r="AE86" s="46">
        <v>1275911.3781999999</v>
      </c>
      <c r="AF86" s="41">
        <v>5.53285961753796E-2</v>
      </c>
      <c r="AG86" s="42">
        <v>1668898</v>
      </c>
      <c r="AH86" s="50">
        <f t="shared" si="61"/>
        <v>4.2299999999999977E-2</v>
      </c>
      <c r="AI86" s="46">
        <f t="shared" si="62"/>
        <v>4004174.9546000003</v>
      </c>
      <c r="AJ86" s="41">
        <f t="shared" si="63"/>
        <v>5.2890585102107777E-2</v>
      </c>
      <c r="AK86" s="42">
        <f t="shared" si="64"/>
        <v>5006694</v>
      </c>
      <c r="AL86" s="52"/>
      <c r="AM86" s="45">
        <v>4.2299999999999997E-2</v>
      </c>
      <c r="AN86" s="46">
        <v>1451582.5919999999</v>
      </c>
      <c r="AO86" s="41">
        <v>4.8632703222718197E-2</v>
      </c>
      <c r="AP86" s="47">
        <v>1668898</v>
      </c>
      <c r="AQ86" s="45">
        <v>4.2299999999999997E-2</v>
      </c>
      <c r="AR86" s="46">
        <v>1364841.4412</v>
      </c>
      <c r="AS86" s="41">
        <v>5.1723506679231403E-2</v>
      </c>
      <c r="AT86" s="47">
        <v>1668898</v>
      </c>
      <c r="AU86" s="45">
        <v>4.2299999999999997E-2</v>
      </c>
      <c r="AV86" s="46">
        <v>1371525.9504</v>
      </c>
      <c r="AW86" s="41">
        <v>5.1471417933733998E-2</v>
      </c>
      <c r="AX86" s="47">
        <v>1668898</v>
      </c>
      <c r="AY86" s="50">
        <f t="shared" ref="AY86:AY91" si="72">(AZ86/$BB$13)</f>
        <v>4.2300000000000032E-2</v>
      </c>
      <c r="AZ86" s="40">
        <f t="shared" si="65"/>
        <v>4187949.9835999999</v>
      </c>
      <c r="BA86" s="41">
        <f t="shared" ref="BA86:BA91" si="73">(BB86/$BB$13)</f>
        <v>5.0569647925439033E-2</v>
      </c>
      <c r="BB86" s="42">
        <f t="shared" si="66"/>
        <v>5006694</v>
      </c>
      <c r="BC86" s="52"/>
      <c r="BD86" s="45"/>
      <c r="BE86" s="46"/>
      <c r="BF86" s="41"/>
      <c r="BG86" s="47"/>
      <c r="BH86" s="45"/>
      <c r="BI86" s="46"/>
      <c r="BJ86" s="41"/>
      <c r="BK86" s="47"/>
      <c r="BL86" s="45"/>
      <c r="BM86" s="46"/>
      <c r="BN86" s="41"/>
      <c r="BO86" s="47"/>
      <c r="BP86" s="50" t="e">
        <f t="shared" ref="BP86:BP91" si="74">(BQ86/$BS$13)</f>
        <v>#DIV/0!</v>
      </c>
      <c r="BQ86" s="40">
        <f t="shared" si="67"/>
        <v>0</v>
      </c>
      <c r="BR86" s="41" t="e">
        <f t="shared" si="68"/>
        <v>#DIV/0!</v>
      </c>
      <c r="BS86" s="42">
        <f t="shared" si="69"/>
        <v>0</v>
      </c>
      <c r="BT86" s="52"/>
      <c r="BU86" s="50">
        <f t="shared" ref="BU86:BU91" si="75">(BV86/$BX$13)</f>
        <v>4.2299999999999997E-2</v>
      </c>
      <c r="BV86" s="40">
        <f t="shared" si="70"/>
        <v>11678857.951800002</v>
      </c>
      <c r="BW86" s="41">
        <f t="shared" ref="BW86:BW91" si="76">BX86/$BX$13</f>
        <v>5.4401677905678854E-2</v>
      </c>
      <c r="BX86" s="42">
        <f t="shared" si="71"/>
        <v>15020082</v>
      </c>
      <c r="BY86" s="52"/>
      <c r="BZ86" s="52"/>
      <c r="CA86" s="49"/>
    </row>
    <row r="87" spans="1:82" s="21" customFormat="1" ht="21" customHeight="1">
      <c r="A87" s="78" t="s">
        <v>112</v>
      </c>
      <c r="C87" s="78" t="s">
        <v>112</v>
      </c>
      <c r="D87" s="78"/>
      <c r="E87" s="50">
        <v>0</v>
      </c>
      <c r="F87" s="46">
        <v>0</v>
      </c>
      <c r="G87" s="41"/>
      <c r="H87" s="42"/>
      <c r="I87" s="50">
        <v>0</v>
      </c>
      <c r="J87" s="46">
        <v>0</v>
      </c>
      <c r="K87" s="41"/>
      <c r="L87" s="42"/>
      <c r="M87" s="50">
        <v>0</v>
      </c>
      <c r="N87" s="46">
        <v>0</v>
      </c>
      <c r="O87" s="41"/>
      <c r="P87" s="42"/>
      <c r="Q87" s="50">
        <f t="shared" si="57"/>
        <v>0</v>
      </c>
      <c r="R87" s="46">
        <f t="shared" si="58"/>
        <v>0</v>
      </c>
      <c r="S87" s="41">
        <f t="shared" si="59"/>
        <v>0</v>
      </c>
      <c r="T87" s="42">
        <f t="shared" si="60"/>
        <v>0</v>
      </c>
      <c r="U87" s="79"/>
      <c r="V87" s="50">
        <f t="shared" si="54"/>
        <v>0</v>
      </c>
      <c r="W87" s="46">
        <v>0</v>
      </c>
      <c r="X87" s="41">
        <f>Y87/$Y$13</f>
        <v>0</v>
      </c>
      <c r="Y87" s="42"/>
      <c r="Z87" s="50">
        <v>0</v>
      </c>
      <c r="AA87" s="46">
        <v>0</v>
      </c>
      <c r="AB87" s="41"/>
      <c r="AC87" s="42"/>
      <c r="AD87" s="50">
        <v>0</v>
      </c>
      <c r="AE87" s="46">
        <v>0</v>
      </c>
      <c r="AF87" s="41"/>
      <c r="AG87" s="42"/>
      <c r="AH87" s="50">
        <f t="shared" si="61"/>
        <v>0</v>
      </c>
      <c r="AI87" s="46">
        <f t="shared" si="62"/>
        <v>0</v>
      </c>
      <c r="AJ87" s="41">
        <f t="shared" si="63"/>
        <v>0</v>
      </c>
      <c r="AK87" s="42">
        <f t="shared" si="64"/>
        <v>0</v>
      </c>
      <c r="AL87" s="52"/>
      <c r="AM87" s="45">
        <v>0</v>
      </c>
      <c r="AN87" s="46">
        <v>0</v>
      </c>
      <c r="AO87" s="41"/>
      <c r="AP87" s="47"/>
      <c r="AQ87" s="45">
        <v>0</v>
      </c>
      <c r="AR87" s="46">
        <v>0</v>
      </c>
      <c r="AS87" s="41"/>
      <c r="AT87" s="47"/>
      <c r="AU87" s="45">
        <v>0</v>
      </c>
      <c r="AV87" s="46">
        <v>0</v>
      </c>
      <c r="AW87" s="41"/>
      <c r="AX87" s="47"/>
      <c r="AY87" s="50">
        <f t="shared" si="72"/>
        <v>0</v>
      </c>
      <c r="AZ87" s="40">
        <f t="shared" si="65"/>
        <v>0</v>
      </c>
      <c r="BA87" s="41">
        <f t="shared" si="73"/>
        <v>0</v>
      </c>
      <c r="BB87" s="42">
        <f t="shared" si="66"/>
        <v>0</v>
      </c>
      <c r="BC87" s="52"/>
      <c r="BD87" s="45"/>
      <c r="BE87" s="46"/>
      <c r="BF87" s="41"/>
      <c r="BG87" s="47"/>
      <c r="BH87" s="45"/>
      <c r="BI87" s="46"/>
      <c r="BJ87" s="41"/>
      <c r="BK87" s="47"/>
      <c r="BL87" s="45"/>
      <c r="BM87" s="46"/>
      <c r="BN87" s="41"/>
      <c r="BO87" s="47"/>
      <c r="BP87" s="50" t="e">
        <f t="shared" si="74"/>
        <v>#DIV/0!</v>
      </c>
      <c r="BQ87" s="40">
        <f t="shared" si="67"/>
        <v>0</v>
      </c>
      <c r="BR87" s="41" t="e">
        <f t="shared" si="68"/>
        <v>#DIV/0!</v>
      </c>
      <c r="BS87" s="42">
        <f t="shared" si="69"/>
        <v>0</v>
      </c>
      <c r="BT87" s="52"/>
      <c r="BU87" s="50">
        <f t="shared" si="75"/>
        <v>0</v>
      </c>
      <c r="BV87" s="40">
        <f t="shared" si="70"/>
        <v>0</v>
      </c>
      <c r="BW87" s="41">
        <f t="shared" si="76"/>
        <v>0</v>
      </c>
      <c r="BX87" s="42">
        <f t="shared" si="71"/>
        <v>0</v>
      </c>
      <c r="BY87" s="52"/>
      <c r="BZ87" s="52"/>
      <c r="CA87" s="49"/>
    </row>
    <row r="88" spans="1:82" s="21" customFormat="1" ht="18.75">
      <c r="A88" s="78" t="s">
        <v>113</v>
      </c>
      <c r="C88" s="78" t="s">
        <v>113</v>
      </c>
      <c r="D88" s="78"/>
      <c r="E88" s="50">
        <v>0.49919999999999998</v>
      </c>
      <c r="F88" s="46">
        <v>16625433.7877333</v>
      </c>
      <c r="G88" s="41">
        <v>0.48048857578621501</v>
      </c>
      <c r="H88" s="42">
        <f>H44+H73</f>
        <v>15837825.460000005</v>
      </c>
      <c r="I88" s="50">
        <v>0.49919999999999998</v>
      </c>
      <c r="J88" s="46">
        <v>12058123.8613334</v>
      </c>
      <c r="K88" s="41">
        <v>0.60487266676007501</v>
      </c>
      <c r="L88" s="42">
        <f>L44+L73</f>
        <v>14795215.430000003</v>
      </c>
      <c r="M88" s="50">
        <f>N88/P13</f>
        <v>0.4991999999999997</v>
      </c>
      <c r="N88" s="46">
        <f>N44+N73</f>
        <v>12464837.63200001</v>
      </c>
      <c r="O88" s="41">
        <f>P88/P13</f>
        <v>0.58357666954838916</v>
      </c>
      <c r="P88" s="42">
        <f>P44+P73</f>
        <v>14571691.57</v>
      </c>
      <c r="Q88" s="50">
        <f t="shared" si="57"/>
        <v>0.49920000000000014</v>
      </c>
      <c r="R88" s="46">
        <f t="shared" si="58"/>
        <v>41148395.281066708</v>
      </c>
      <c r="S88" s="41">
        <f t="shared" si="59"/>
        <v>0.5484102670320955</v>
      </c>
      <c r="T88" s="42">
        <f t="shared" si="60"/>
        <v>45204732.460000008</v>
      </c>
      <c r="U88" s="79"/>
      <c r="V88" s="50">
        <f t="shared" si="54"/>
        <v>0.49919999999999926</v>
      </c>
      <c r="W88" s="46">
        <v>15200235.7589333</v>
      </c>
      <c r="X88" s="41">
        <f>Y88/Y13</f>
        <v>0.50468625803119371</v>
      </c>
      <c r="Y88" s="42">
        <f>Y73+Y44</f>
        <v>15367287.873333335</v>
      </c>
      <c r="Z88" s="50">
        <v>0.49919999999999998</v>
      </c>
      <c r="AA88" s="46">
        <v>16997144.32</v>
      </c>
      <c r="AB88" s="41">
        <f>AC88/AC13</f>
        <v>0.50232445776303158</v>
      </c>
      <c r="AC88" s="42">
        <f>AC73+AC44</f>
        <v>17103528.253333334</v>
      </c>
      <c r="AD88" s="50">
        <v>0.49919999999999998</v>
      </c>
      <c r="AE88" s="46">
        <v>15057564.0661333</v>
      </c>
      <c r="AF88" s="41">
        <f>AG88/AG13</f>
        <v>0.64032181768578456</v>
      </c>
      <c r="AG88" s="42">
        <f>AG73+AG44</f>
        <v>19314276.427777771</v>
      </c>
      <c r="AH88" s="50">
        <f t="shared" si="61"/>
        <v>0.49919999999999892</v>
      </c>
      <c r="AI88" s="46">
        <f t="shared" si="62"/>
        <v>47254944.145066597</v>
      </c>
      <c r="AJ88" s="41">
        <f t="shared" si="63"/>
        <v>0.5470563698862706</v>
      </c>
      <c r="AK88" s="42">
        <f t="shared" si="64"/>
        <v>51785092.55444444</v>
      </c>
      <c r="AL88" s="52"/>
      <c r="AM88" s="45">
        <v>0.49919999999999998</v>
      </c>
      <c r="AN88" s="46">
        <v>17130733.568</v>
      </c>
      <c r="AO88" s="41">
        <f>AP88/AP13</f>
        <v>0.49467151530775644</v>
      </c>
      <c r="AP88" s="42">
        <f>AP73+AP44</f>
        <v>16975332.396666668</v>
      </c>
      <c r="AQ88" s="45">
        <v>0.49919999999999998</v>
      </c>
      <c r="AR88" s="46">
        <v>16107064.9514667</v>
      </c>
      <c r="AS88" s="41">
        <v>0.55488277196370905</v>
      </c>
      <c r="AT88" s="47">
        <v>17903711.635555599</v>
      </c>
      <c r="AU88" s="45">
        <v>0.49919999999999998</v>
      </c>
      <c r="AV88" s="46">
        <v>16185951.6416</v>
      </c>
      <c r="AW88" s="41">
        <v>0.54999015331791901</v>
      </c>
      <c r="AX88" s="47">
        <v>17832760.466666698</v>
      </c>
      <c r="AY88" s="50">
        <f t="shared" si="72"/>
        <v>0.4992000000000007</v>
      </c>
      <c r="AZ88" s="40">
        <f t="shared" si="65"/>
        <v>49423750.161066696</v>
      </c>
      <c r="BA88" s="41">
        <f t="shared" si="73"/>
        <v>0.53241068757615062</v>
      </c>
      <c r="BB88" s="42">
        <f t="shared" si="66"/>
        <v>52711804.498888962</v>
      </c>
      <c r="BC88" s="48"/>
      <c r="BD88" s="45"/>
      <c r="BE88" s="46"/>
      <c r="BF88" s="41"/>
      <c r="BG88" s="47"/>
      <c r="BH88" s="45"/>
      <c r="BI88" s="46"/>
      <c r="BJ88" s="41"/>
      <c r="BK88" s="47"/>
      <c r="BL88" s="45"/>
      <c r="BM88" s="46"/>
      <c r="BN88" s="41"/>
      <c r="BO88" s="47"/>
      <c r="BP88" s="50" t="e">
        <f t="shared" si="74"/>
        <v>#DIV/0!</v>
      </c>
      <c r="BQ88" s="40">
        <f t="shared" si="67"/>
        <v>0</v>
      </c>
      <c r="BR88" s="41" t="e">
        <f t="shared" si="68"/>
        <v>#DIV/0!</v>
      </c>
      <c r="BS88" s="42">
        <f t="shared" si="69"/>
        <v>0</v>
      </c>
      <c r="BT88" s="48"/>
      <c r="BU88" s="50">
        <f t="shared" si="75"/>
        <v>0.49919999999999981</v>
      </c>
      <c r="BV88" s="40">
        <f t="shared" si="70"/>
        <v>137827089.58719999</v>
      </c>
      <c r="BW88" s="41">
        <f t="shared" si="76"/>
        <v>0.54220874631307814</v>
      </c>
      <c r="BX88" s="42">
        <f t="shared" si="71"/>
        <v>149701629.51333341</v>
      </c>
      <c r="BY88" s="48"/>
      <c r="BZ88" s="48"/>
    </row>
    <row r="89" spans="1:82" s="21" customFormat="1" ht="21">
      <c r="A89" s="82" t="s">
        <v>114</v>
      </c>
      <c r="C89" s="82" t="s">
        <v>114</v>
      </c>
      <c r="D89" s="82"/>
      <c r="E89" s="50">
        <v>0.10080912246433101</v>
      </c>
      <c r="F89" s="46">
        <v>3357362.56155898</v>
      </c>
      <c r="G89" s="41">
        <v>8.6274628175513804E-2</v>
      </c>
      <c r="H89" s="42">
        <f>H43-H88</f>
        <v>3037743.6922221966</v>
      </c>
      <c r="I89" s="50">
        <v>0.10080912246433101</v>
      </c>
      <c r="J89" s="46">
        <v>2435033.8241731399</v>
      </c>
      <c r="K89" s="41">
        <v>-1.2128986182969899E-2</v>
      </c>
      <c r="L89" s="42">
        <f>L43-L88</f>
        <v>-477553.73444440402</v>
      </c>
      <c r="M89" s="50">
        <f>N89/P13</f>
        <v>0.10080912246433227</v>
      </c>
      <c r="N89" s="46">
        <f>N43-N88</f>
        <v>2517166.1525286604</v>
      </c>
      <c r="O89" s="41">
        <f>P89/P13</f>
        <v>-1.8977185348384603E-2</v>
      </c>
      <c r="P89" s="42">
        <f>P43-P88</f>
        <v>-473853.2333333008</v>
      </c>
      <c r="Q89" s="50">
        <f t="shared" si="57"/>
        <v>0.1008091224643317</v>
      </c>
      <c r="R89" s="46">
        <f t="shared" si="58"/>
        <v>8309562.5382607803</v>
      </c>
      <c r="S89" s="41">
        <f t="shared" si="59"/>
        <v>2.5310811897491115E-2</v>
      </c>
      <c r="T89" s="42">
        <f t="shared" si="60"/>
        <v>2086336.7244444918</v>
      </c>
      <c r="U89" s="82"/>
      <c r="V89" s="50">
        <f t="shared" si="54"/>
        <v>0.10080912246433336</v>
      </c>
      <c r="W89" s="46">
        <v>3069556.1460517799</v>
      </c>
      <c r="X89" s="41">
        <f>Y89/$Y$13</f>
        <v>7.7237593897406198E-2</v>
      </c>
      <c r="Y89" s="42">
        <v>2351822.1888888702</v>
      </c>
      <c r="Z89" s="50">
        <v>0.10080912246433101</v>
      </c>
      <c r="AA89" s="46">
        <v>3432426.2886594501</v>
      </c>
      <c r="AB89" s="41">
        <v>4.8048232975643902E-2</v>
      </c>
      <c r="AC89" s="42">
        <v>1635983.07333333</v>
      </c>
      <c r="AD89" s="50">
        <v>0.10080912246433101</v>
      </c>
      <c r="AE89" s="46">
        <v>3040744.8316453402</v>
      </c>
      <c r="AF89" s="41">
        <f>AG89/AG13</f>
        <v>-9.9462696547961166E-2</v>
      </c>
      <c r="AG89" s="42">
        <f>AG43-AG88</f>
        <v>-3000132.0622221678</v>
      </c>
      <c r="AH89" s="50">
        <f t="shared" si="61"/>
        <v>0.10080912246433206</v>
      </c>
      <c r="AI89" s="46">
        <f t="shared" si="62"/>
        <v>9542727.2663565706</v>
      </c>
      <c r="AJ89" s="41">
        <f t="shared" si="63"/>
        <v>1.0433753977709209E-2</v>
      </c>
      <c r="AK89" s="42">
        <f t="shared" si="64"/>
        <v>987673.20000003232</v>
      </c>
      <c r="AL89" s="48">
        <f>AK89/AI89</f>
        <v>0.10350009723971998</v>
      </c>
      <c r="AM89" s="45">
        <v>0.10080912246433101</v>
      </c>
      <c r="AN89" s="46">
        <v>3459403.4818917201</v>
      </c>
      <c r="AO89" s="41">
        <f>AP89/AP13</f>
        <v>6.5495736534706667E-2</v>
      </c>
      <c r="AP89" s="42">
        <f>AP43-AP88</f>
        <v>2247576.1466666311</v>
      </c>
      <c r="AQ89" s="45">
        <v>0.10080912246433101</v>
      </c>
      <c r="AR89" s="46">
        <v>3252682.4584001298</v>
      </c>
      <c r="AS89" s="41">
        <v>-3.59733203344337E-3</v>
      </c>
      <c r="AT89" s="47">
        <v>-116070.63444443799</v>
      </c>
      <c r="AU89" s="45">
        <v>0.10080912246433101</v>
      </c>
      <c r="AV89" s="46">
        <v>3268612.9431886999</v>
      </c>
      <c r="AW89" s="41">
        <v>1.3593940883547301E-3</v>
      </c>
      <c r="AX89" s="47">
        <v>44076.696666631797</v>
      </c>
      <c r="AY89" s="50">
        <f t="shared" si="72"/>
        <v>0.1008091224643315</v>
      </c>
      <c r="AZ89" s="40">
        <f t="shared" si="65"/>
        <v>9980698.8834805489</v>
      </c>
      <c r="BA89" s="41">
        <f t="shared" si="73"/>
        <v>2.1974266119790191E-2</v>
      </c>
      <c r="BB89" s="42">
        <f t="shared" si="66"/>
        <v>2175582.208888825</v>
      </c>
      <c r="BC89" s="48">
        <f>BB89/AZ89</f>
        <v>0.21797894458971381</v>
      </c>
      <c r="BD89" s="45"/>
      <c r="BE89" s="46"/>
      <c r="BF89" s="41"/>
      <c r="BG89" s="47"/>
      <c r="BH89" s="45"/>
      <c r="BI89" s="46"/>
      <c r="BJ89" s="41"/>
      <c r="BK89" s="47"/>
      <c r="BL89" s="45"/>
      <c r="BM89" s="46"/>
      <c r="BN89" s="41"/>
      <c r="BO89" s="47"/>
      <c r="BP89" s="50" t="e">
        <f t="shared" si="74"/>
        <v>#DIV/0!</v>
      </c>
      <c r="BQ89" s="40">
        <f t="shared" si="67"/>
        <v>0</v>
      </c>
      <c r="BR89" s="41" t="e">
        <f t="shared" si="68"/>
        <v>#DIV/0!</v>
      </c>
      <c r="BS89" s="42">
        <f t="shared" si="69"/>
        <v>0</v>
      </c>
      <c r="BT89" s="48" t="e">
        <f>BS89/BQ89</f>
        <v>#DIV/0!</v>
      </c>
      <c r="BU89" s="50">
        <f t="shared" si="75"/>
        <v>0.10080912246433175</v>
      </c>
      <c r="BV89" s="40">
        <f t="shared" si="70"/>
        <v>27832988.688097902</v>
      </c>
      <c r="BW89" s="41">
        <f t="shared" si="76"/>
        <v>1.9013652546889317E-2</v>
      </c>
      <c r="BX89" s="42">
        <f t="shared" si="71"/>
        <v>5249592.1333333496</v>
      </c>
      <c r="BY89" s="48">
        <f>BX89/BV89</f>
        <v>0.18861043606065236</v>
      </c>
      <c r="BZ89" s="48"/>
      <c r="CA89" s="21">
        <f>CA13-CA19-CA44-CA73</f>
        <v>5249592.1333333999</v>
      </c>
      <c r="CD89" s="21">
        <f>CA89-BX89</f>
        <v>5.029141902923584E-8</v>
      </c>
    </row>
    <row r="90" spans="1:82" s="21" customFormat="1" ht="18.75">
      <c r="A90" s="31" t="s">
        <v>115</v>
      </c>
      <c r="C90" s="31" t="s">
        <v>115</v>
      </c>
      <c r="D90" s="31"/>
      <c r="E90" s="50">
        <v>0.1</v>
      </c>
      <c r="F90" s="46">
        <v>3330415.4222222199</v>
      </c>
      <c r="G90" s="41">
        <v>0.1</v>
      </c>
      <c r="H90" s="42">
        <v>3330415.4222222199</v>
      </c>
      <c r="I90" s="50">
        <v>0.1</v>
      </c>
      <c r="J90" s="46">
        <v>2415489.5555555602</v>
      </c>
      <c r="K90" s="41">
        <v>0.1</v>
      </c>
      <c r="L90" s="42">
        <v>2415489.5555555602</v>
      </c>
      <c r="M90" s="50">
        <v>0.1</v>
      </c>
      <c r="N90" s="46">
        <f>M90*P13</f>
        <v>2496962.6666666702</v>
      </c>
      <c r="O90" s="41">
        <v>0.1</v>
      </c>
      <c r="P90" s="42">
        <v>2496962.6666666698</v>
      </c>
      <c r="Q90" s="50">
        <f t="shared" si="57"/>
        <v>0.1</v>
      </c>
      <c r="R90" s="46">
        <f t="shared" si="58"/>
        <v>8242867.6444444507</v>
      </c>
      <c r="S90" s="41">
        <f t="shared" si="59"/>
        <v>9.9999999999999978E-2</v>
      </c>
      <c r="T90" s="42">
        <f t="shared" si="60"/>
        <v>8242867.6444444489</v>
      </c>
      <c r="U90" s="31"/>
      <c r="V90" s="50">
        <v>0.1</v>
      </c>
      <c r="W90" s="46">
        <v>3044919.02222222</v>
      </c>
      <c r="X90" s="41">
        <v>0.1</v>
      </c>
      <c r="Y90" s="42">
        <v>3044919.02222222</v>
      </c>
      <c r="Z90" s="50">
        <v>0.1</v>
      </c>
      <c r="AA90" s="46">
        <v>3404876.6666666698</v>
      </c>
      <c r="AB90" s="41">
        <v>0.1</v>
      </c>
      <c r="AC90" s="42">
        <v>3404876.6666666698</v>
      </c>
      <c r="AD90" s="50">
        <v>0.1</v>
      </c>
      <c r="AE90" s="46">
        <v>3016338.9555555601</v>
      </c>
      <c r="AF90" s="41">
        <v>0.1</v>
      </c>
      <c r="AG90" s="42">
        <f>AF90*AG13</f>
        <v>3016338.9555555601</v>
      </c>
      <c r="AH90" s="50">
        <f t="shared" si="61"/>
        <v>0.1</v>
      </c>
      <c r="AI90" s="46">
        <f t="shared" si="62"/>
        <v>9466134.6444444507</v>
      </c>
      <c r="AJ90" s="41">
        <f t="shared" si="63"/>
        <v>0.1</v>
      </c>
      <c r="AK90" s="42">
        <f t="shared" si="64"/>
        <v>9466134.6444444507</v>
      </c>
      <c r="AL90" s="52"/>
      <c r="AM90" s="45">
        <v>0.1</v>
      </c>
      <c r="AN90" s="46">
        <v>3431637.3333333302</v>
      </c>
      <c r="AO90" s="41">
        <v>0.1</v>
      </c>
      <c r="AP90" s="42">
        <f>AO90*AP13</f>
        <v>3431637.3333333302</v>
      </c>
      <c r="AQ90" s="45">
        <v>0.1</v>
      </c>
      <c r="AR90" s="46">
        <v>3226575.51111111</v>
      </c>
      <c r="AS90" s="41">
        <v>0.1</v>
      </c>
      <c r="AT90" s="47">
        <v>3226575.51111111</v>
      </c>
      <c r="AU90" s="45">
        <v>0.1</v>
      </c>
      <c r="AV90" s="46">
        <v>3242378.13333333</v>
      </c>
      <c r="AW90" s="41">
        <v>0.1</v>
      </c>
      <c r="AX90" s="47">
        <v>3242378.13333333</v>
      </c>
      <c r="AY90" s="50">
        <f t="shared" si="72"/>
        <v>9.9999999999999992E-2</v>
      </c>
      <c r="AZ90" s="40">
        <f t="shared" si="65"/>
        <v>9900590.9777777698</v>
      </c>
      <c r="BA90" s="41">
        <f t="shared" si="73"/>
        <v>9.9999999999999992E-2</v>
      </c>
      <c r="BB90" s="42">
        <f t="shared" si="66"/>
        <v>9900590.9777777698</v>
      </c>
      <c r="BC90" s="52"/>
      <c r="BD90" s="45"/>
      <c r="BE90" s="46"/>
      <c r="BF90" s="41"/>
      <c r="BG90" s="47"/>
      <c r="BH90" s="45"/>
      <c r="BI90" s="46"/>
      <c r="BJ90" s="41"/>
      <c r="BK90" s="101"/>
      <c r="BL90" s="102"/>
      <c r="BM90" s="103"/>
      <c r="BN90" s="104"/>
      <c r="BO90" s="101"/>
      <c r="BP90" s="50" t="e">
        <f t="shared" si="74"/>
        <v>#DIV/0!</v>
      </c>
      <c r="BQ90" s="40">
        <f t="shared" si="67"/>
        <v>0</v>
      </c>
      <c r="BR90" s="41" t="e">
        <f t="shared" si="68"/>
        <v>#DIV/0!</v>
      </c>
      <c r="BS90" s="42">
        <f t="shared" si="69"/>
        <v>0</v>
      </c>
      <c r="BT90" s="52"/>
      <c r="BU90" s="50">
        <f t="shared" si="75"/>
        <v>9.9999999999999992E-2</v>
      </c>
      <c r="BV90" s="40">
        <f t="shared" si="70"/>
        <v>27609593.266666673</v>
      </c>
      <c r="BW90" s="41">
        <f t="shared" si="76"/>
        <v>9.9999999999999992E-2</v>
      </c>
      <c r="BX90" s="42">
        <f t="shared" si="71"/>
        <v>27609593.266666673</v>
      </c>
      <c r="BY90" s="52"/>
      <c r="BZ90" s="52"/>
    </row>
    <row r="91" spans="1:82" s="21" customFormat="1" ht="21">
      <c r="A91" s="82" t="s">
        <v>116</v>
      </c>
      <c r="C91" s="82" t="s">
        <v>116</v>
      </c>
      <c r="D91" s="82"/>
      <c r="E91" s="50">
        <v>8.09122464330986E-4</v>
      </c>
      <c r="F91" s="46">
        <v>26947.139336756401</v>
      </c>
      <c r="G91" s="41">
        <v>-1.37253718244862E-2</v>
      </c>
      <c r="H91" s="42">
        <f>H89-H90</f>
        <v>-292671.73000002326</v>
      </c>
      <c r="I91" s="50">
        <v>8.09122464330986E-4</v>
      </c>
      <c r="J91" s="46">
        <v>19544.268617582999</v>
      </c>
      <c r="K91" s="41">
        <v>-0.11212898618297</v>
      </c>
      <c r="L91" s="42">
        <f>L89-L90</f>
        <v>-2893043.2899999642</v>
      </c>
      <c r="M91" s="50">
        <f>N91/P13</f>
        <v>8.0912246433227034E-4</v>
      </c>
      <c r="N91" s="46">
        <f>N89-N90</f>
        <v>20203.485861990135</v>
      </c>
      <c r="O91" s="41">
        <f>P91/P13</f>
        <v>-0.11897718534838458</v>
      </c>
      <c r="P91" s="42">
        <f>P89-P90</f>
        <v>-2970815.8999999706</v>
      </c>
      <c r="Q91" s="50">
        <f t="shared" si="57"/>
        <v>8.0912246433170298E-4</v>
      </c>
      <c r="R91" s="46">
        <f t="shared" si="58"/>
        <v>66694.893816329539</v>
      </c>
      <c r="S91" s="41">
        <f t="shared" si="59"/>
        <v>-7.4689188102508866E-2</v>
      </c>
      <c r="T91" s="42">
        <f t="shared" si="60"/>
        <v>-6156530.9199999571</v>
      </c>
      <c r="U91" s="105"/>
      <c r="V91" s="50">
        <v>8.0912246433104097E-4</v>
      </c>
      <c r="W91" s="46">
        <v>24637.1238295576</v>
      </c>
      <c r="X91" s="41">
        <v>-2.2762406102593599E-2</v>
      </c>
      <c r="Y91" s="42">
        <v>-693096.83333335002</v>
      </c>
      <c r="Z91" s="50">
        <v>8.0912246433104097E-4</v>
      </c>
      <c r="AA91" s="46">
        <v>27549.621992783199</v>
      </c>
      <c r="AB91" s="41">
        <v>-5.1951767024356103E-2</v>
      </c>
      <c r="AC91" s="42">
        <v>-1768893.59333334</v>
      </c>
      <c r="AD91" s="50">
        <v>8.0912246433104097E-4</v>
      </c>
      <c r="AE91" s="46">
        <v>24405.876089780599</v>
      </c>
      <c r="AF91" s="41">
        <f>AG91/AG13</f>
        <v>-0.19946269654796117</v>
      </c>
      <c r="AG91" s="42">
        <f>AG89-AG90</f>
        <v>-6016471.0177777279</v>
      </c>
      <c r="AH91" s="50">
        <f t="shared" si="61"/>
        <v>8.091224643320766E-4</v>
      </c>
      <c r="AI91" s="46">
        <f t="shared" si="62"/>
        <v>76592.621912121394</v>
      </c>
      <c r="AJ91" s="41">
        <f t="shared" si="63"/>
        <v>-8.9566246022290782E-2</v>
      </c>
      <c r="AK91" s="42">
        <f t="shared" si="64"/>
        <v>-8478461.444444418</v>
      </c>
      <c r="AL91" s="52"/>
      <c r="AM91" s="102">
        <v>8.0912246433104097E-4</v>
      </c>
      <c r="AN91" s="103">
        <v>27766.1485583838</v>
      </c>
      <c r="AO91" s="41">
        <f>AP91/AP13</f>
        <v>-3.4504263465293353E-2</v>
      </c>
      <c r="AP91" s="42">
        <f>AP89-AP90</f>
        <v>-1184061.1866666991</v>
      </c>
      <c r="AQ91" s="102">
        <v>8.0912246433137403E-4</v>
      </c>
      <c r="AR91" s="103">
        <v>26106.947289017</v>
      </c>
      <c r="AS91" s="104">
        <v>-0.103597332033443</v>
      </c>
      <c r="AT91" s="101">
        <v>-3342646.1455555502</v>
      </c>
      <c r="AU91" s="102">
        <v>8.0912246433104097E-4</v>
      </c>
      <c r="AV91" s="103">
        <v>26234.809855371201</v>
      </c>
      <c r="AW91" s="104">
        <v>-9.8640605911645293E-2</v>
      </c>
      <c r="AX91" s="101">
        <v>-3198301.4366667001</v>
      </c>
      <c r="AY91" s="50">
        <f t="shared" si="72"/>
        <v>8.0912246433144299E-4</v>
      </c>
      <c r="AZ91" s="40">
        <f t="shared" si="65"/>
        <v>80107.905702771997</v>
      </c>
      <c r="BA91" s="41">
        <f t="shared" si="73"/>
        <v>-7.8025733880209849E-2</v>
      </c>
      <c r="BB91" s="42">
        <f t="shared" si="66"/>
        <v>-7725008.7688889494</v>
      </c>
      <c r="BC91" s="79"/>
      <c r="BD91" s="102"/>
      <c r="BE91" s="103"/>
      <c r="BF91" s="104"/>
      <c r="BG91" s="101"/>
      <c r="BH91" s="102"/>
      <c r="BI91" s="103"/>
      <c r="BJ91" s="104"/>
      <c r="BK91" s="101"/>
      <c r="BL91" s="102"/>
      <c r="BM91" s="103"/>
      <c r="BN91" s="104"/>
      <c r="BO91" s="101"/>
      <c r="BP91" s="50" t="e">
        <f t="shared" si="74"/>
        <v>#DIV/0!</v>
      </c>
      <c r="BQ91" s="40">
        <f t="shared" si="67"/>
        <v>0</v>
      </c>
      <c r="BR91" s="41" t="e">
        <f t="shared" si="68"/>
        <v>#DIV/0!</v>
      </c>
      <c r="BS91" s="42">
        <f t="shared" si="69"/>
        <v>0</v>
      </c>
      <c r="BT91" s="79"/>
      <c r="BU91" s="50">
        <f t="shared" si="75"/>
        <v>8.0912246433173778E-4</v>
      </c>
      <c r="BV91" s="40">
        <f t="shared" si="70"/>
        <v>223395.42143122293</v>
      </c>
      <c r="BW91" s="41">
        <f t="shared" si="76"/>
        <v>-8.0986347453110688E-2</v>
      </c>
      <c r="BX91" s="42">
        <f t="shared" si="71"/>
        <v>-22360001.133333325</v>
      </c>
      <c r="BY91" s="79"/>
      <c r="BZ91" s="79"/>
    </row>
    <row r="92" spans="1:82" s="21" customFormat="1" ht="18.75"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106"/>
      <c r="AN92" s="106"/>
      <c r="AO92" s="106"/>
      <c r="AP92" s="106"/>
      <c r="AQ92" s="106"/>
      <c r="AR92" s="106"/>
      <c r="AS92" s="106"/>
      <c r="AT92" s="107"/>
      <c r="AU92" s="107"/>
      <c r="AV92" s="107"/>
      <c r="AW92" s="107"/>
      <c r="AX92" s="107"/>
      <c r="AY92" s="108"/>
      <c r="AZ92" s="108"/>
      <c r="BA92" s="108"/>
      <c r="BB92" s="108"/>
      <c r="BC92" s="108"/>
      <c r="BD92" s="106"/>
      <c r="BE92" s="106"/>
      <c r="BF92" s="106"/>
      <c r="BG92" s="106"/>
      <c r="BH92" s="106"/>
      <c r="BI92" s="106"/>
      <c r="BJ92" s="106"/>
      <c r="BK92" s="107"/>
      <c r="BL92" s="107"/>
      <c r="BM92" s="107"/>
      <c r="BN92" s="107"/>
      <c r="BO92" s="107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</row>
    <row r="93" spans="1:82" s="21" customFormat="1" ht="18.75">
      <c r="C93" s="31"/>
      <c r="D93" s="31"/>
      <c r="E93" s="31"/>
      <c r="F93" s="108"/>
      <c r="G93" s="108"/>
      <c r="H93" s="108"/>
      <c r="I93" s="108"/>
      <c r="J93" s="108"/>
      <c r="K93" s="108"/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7"/>
      <c r="AN93" s="107"/>
      <c r="AO93" s="107"/>
      <c r="AP93" s="107"/>
      <c r="AQ93" s="107"/>
      <c r="AR93" s="107"/>
      <c r="AS93" s="107"/>
      <c r="AT93" s="56"/>
      <c r="AU93" s="56"/>
      <c r="AV93" s="56"/>
      <c r="AW93" s="56"/>
      <c r="AX93" s="56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</row>
    <row r="94" spans="1:82" s="21" customFormat="1" ht="18.75"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</row>
    <row r="95" spans="1:82" s="21" customFormat="1" ht="18.75">
      <c r="C95" s="31"/>
      <c r="D95" s="31"/>
      <c r="E95" s="31"/>
      <c r="F95" s="31" t="s">
        <v>117</v>
      </c>
      <c r="G95" s="31"/>
      <c r="H95" s="31"/>
      <c r="I95" s="31"/>
      <c r="J95" s="31" t="s">
        <v>117</v>
      </c>
      <c r="K95" s="31"/>
      <c r="L95" s="31"/>
      <c r="M95" s="31"/>
      <c r="N95" s="31" t="s">
        <v>117</v>
      </c>
      <c r="O95" s="31"/>
      <c r="P95" s="31"/>
      <c r="Q95" s="31"/>
      <c r="R95" s="31" t="s">
        <v>117</v>
      </c>
      <c r="S95" s="31"/>
      <c r="T95" s="31"/>
      <c r="U95" s="31"/>
      <c r="V95" s="31"/>
      <c r="W95" s="31" t="s">
        <v>117</v>
      </c>
      <c r="X95" s="31"/>
      <c r="Y95" s="31"/>
      <c r="Z95" s="31"/>
      <c r="AA95" s="31" t="s">
        <v>117</v>
      </c>
      <c r="AB95" s="31"/>
      <c r="AC95" s="31"/>
      <c r="AD95" s="31"/>
      <c r="AE95" s="31" t="s">
        <v>117</v>
      </c>
      <c r="AF95" s="31"/>
      <c r="AG95" s="31"/>
      <c r="AH95" s="31"/>
      <c r="AI95" s="31" t="s">
        <v>117</v>
      </c>
      <c r="AJ95" s="31"/>
      <c r="AK95" s="31"/>
      <c r="AL95" s="31"/>
      <c r="AM95" s="31"/>
      <c r="AN95" s="31" t="s">
        <v>117</v>
      </c>
      <c r="AO95" s="31"/>
      <c r="AP95" s="56"/>
      <c r="AQ95" s="56"/>
      <c r="AR95" s="56"/>
      <c r="AS95" s="56"/>
      <c r="AT95" s="56"/>
      <c r="AU95" s="56"/>
      <c r="AV95" s="56"/>
      <c r="AW95" s="56"/>
      <c r="AX95" s="56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</row>
    <row r="96" spans="1:82" s="21" customFormat="1" ht="18.75"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56"/>
      <c r="AQ96" s="56"/>
      <c r="AR96" s="56"/>
      <c r="AS96" s="56"/>
      <c r="AT96" s="56"/>
      <c r="AU96" s="56"/>
      <c r="AV96" s="56"/>
      <c r="AW96" s="56"/>
      <c r="AX96" s="56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</row>
    <row r="97" spans="3:73" s="21" customFormat="1" ht="18.75">
      <c r="C97" s="31"/>
      <c r="D97" s="31"/>
      <c r="E97" s="109">
        <f t="shared" ref="E97:I97" si="77">E13</f>
        <v>1</v>
      </c>
      <c r="F97" s="31" t="s">
        <v>118</v>
      </c>
      <c r="G97" s="109">
        <f t="shared" si="77"/>
        <v>1</v>
      </c>
      <c r="H97" s="31"/>
      <c r="I97" s="109">
        <f t="shared" si="77"/>
        <v>1</v>
      </c>
      <c r="J97" s="31" t="s">
        <v>118</v>
      </c>
      <c r="K97" s="109">
        <f t="shared" ref="K97:O97" si="78">K13</f>
        <v>1</v>
      </c>
      <c r="L97" s="31"/>
      <c r="M97" s="109">
        <f t="shared" si="78"/>
        <v>1</v>
      </c>
      <c r="N97" s="31" t="s">
        <v>118</v>
      </c>
      <c r="O97" s="109">
        <f t="shared" si="78"/>
        <v>1</v>
      </c>
      <c r="P97" s="31"/>
      <c r="Q97" s="109">
        <f t="shared" ref="Q97:V97" si="79">Q13</f>
        <v>1</v>
      </c>
      <c r="R97" s="31" t="s">
        <v>118</v>
      </c>
      <c r="S97" s="109">
        <f t="shared" si="79"/>
        <v>1</v>
      </c>
      <c r="T97" s="31"/>
      <c r="U97" s="31"/>
      <c r="V97" s="109">
        <f t="shared" si="79"/>
        <v>1</v>
      </c>
      <c r="W97" s="31" t="s">
        <v>118</v>
      </c>
      <c r="X97" s="109">
        <f t="shared" ref="X97:AB97" si="80">X13</f>
        <v>1</v>
      </c>
      <c r="Y97" s="31"/>
      <c r="Z97" s="109">
        <f t="shared" si="80"/>
        <v>1</v>
      </c>
      <c r="AA97" s="31" t="s">
        <v>118</v>
      </c>
      <c r="AB97" s="109">
        <f t="shared" si="80"/>
        <v>1</v>
      </c>
      <c r="AC97" s="31"/>
      <c r="AD97" s="109">
        <f t="shared" ref="AD97:AH97" si="81">AD13</f>
        <v>1</v>
      </c>
      <c r="AE97" s="31" t="s">
        <v>118</v>
      </c>
      <c r="AF97" s="109">
        <f t="shared" si="81"/>
        <v>1</v>
      </c>
      <c r="AG97" s="31"/>
      <c r="AH97" s="109">
        <f t="shared" si="81"/>
        <v>1</v>
      </c>
      <c r="AI97" s="31" t="s">
        <v>118</v>
      </c>
      <c r="AJ97" s="109">
        <f t="shared" ref="AJ97:AO97" si="82">AJ13</f>
        <v>1</v>
      </c>
      <c r="AK97" s="31"/>
      <c r="AL97" s="31"/>
      <c r="AM97" s="109">
        <f t="shared" si="82"/>
        <v>1</v>
      </c>
      <c r="AN97" s="31" t="s">
        <v>118</v>
      </c>
      <c r="AO97" s="109">
        <f t="shared" si="82"/>
        <v>1</v>
      </c>
      <c r="AP97" s="56"/>
      <c r="AQ97" s="56"/>
      <c r="AR97" s="56"/>
      <c r="AS97" s="56"/>
      <c r="AT97" s="56"/>
      <c r="AU97" s="56"/>
      <c r="AV97" s="56"/>
      <c r="AW97" s="56"/>
      <c r="AX97" s="56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</row>
    <row r="98" spans="3:73" s="21" customFormat="1" ht="18.75">
      <c r="C98" s="31"/>
      <c r="D98" s="31"/>
      <c r="E98" s="109">
        <f t="shared" ref="E98:I98" si="83">E19</f>
        <v>0.39999087753566898</v>
      </c>
      <c r="F98" s="31" t="s">
        <v>119</v>
      </c>
      <c r="G98" s="109">
        <f t="shared" si="83"/>
        <v>0.43323679603827098</v>
      </c>
      <c r="H98" s="31"/>
      <c r="I98" s="109">
        <f t="shared" si="83"/>
        <v>0.39999087753566898</v>
      </c>
      <c r="J98" s="31" t="s">
        <v>119</v>
      </c>
      <c r="K98" s="109">
        <f t="shared" ref="K98:O98" si="84">K19</f>
        <v>0.40725631942289497</v>
      </c>
      <c r="L98" s="31"/>
      <c r="M98" s="109">
        <f t="shared" si="84"/>
        <v>0.39999087753566898</v>
      </c>
      <c r="N98" s="31" t="s">
        <v>119</v>
      </c>
      <c r="O98" s="109">
        <f t="shared" si="84"/>
        <v>0.43540051579999539</v>
      </c>
      <c r="P98" s="31"/>
      <c r="Q98" s="109">
        <f t="shared" ref="Q98:V98" si="85">Q19</f>
        <v>0.39999087753566825</v>
      </c>
      <c r="R98" s="31" t="s">
        <v>119</v>
      </c>
      <c r="S98" s="109">
        <f t="shared" si="85"/>
        <v>0.42627892107041332</v>
      </c>
      <c r="T98" s="31"/>
      <c r="U98" s="31"/>
      <c r="V98" s="109">
        <f t="shared" si="85"/>
        <v>0.39999087753566998</v>
      </c>
      <c r="W98" s="31" t="s">
        <v>119</v>
      </c>
      <c r="X98" s="109">
        <f t="shared" ref="X98:AB98" si="86">X19</f>
        <v>0.4180761480714002</v>
      </c>
      <c r="Y98" s="31"/>
      <c r="Z98" s="109">
        <f t="shared" si="86"/>
        <v>0.39999087753566898</v>
      </c>
      <c r="AA98" s="31" t="s">
        <v>119</v>
      </c>
      <c r="AB98" s="109">
        <f t="shared" si="86"/>
        <v>0.44962730926132399</v>
      </c>
      <c r="AC98" s="31"/>
      <c r="AD98" s="109">
        <f t="shared" ref="AD98:AH98" si="87">AD19</f>
        <v>0.39999087753566898</v>
      </c>
      <c r="AE98" s="31" t="s">
        <v>119</v>
      </c>
      <c r="AF98" s="109">
        <f t="shared" si="87"/>
        <v>0.45914087886217664</v>
      </c>
      <c r="AG98" s="31"/>
      <c r="AH98" s="109">
        <f t="shared" si="87"/>
        <v>0.39999087753566831</v>
      </c>
      <c r="AI98" s="31" t="s">
        <v>119</v>
      </c>
      <c r="AJ98" s="109">
        <f t="shared" ref="AJ98:AO98" si="88">AJ19</f>
        <v>0.44250987613601989</v>
      </c>
      <c r="AK98" s="31"/>
      <c r="AL98" s="31"/>
      <c r="AM98" s="109">
        <f t="shared" si="88"/>
        <v>0.39999087753566898</v>
      </c>
      <c r="AN98" s="31" t="s">
        <v>119</v>
      </c>
      <c r="AO98" s="109">
        <f t="shared" si="88"/>
        <v>0.43983274815753698</v>
      </c>
      <c r="AP98" s="56"/>
      <c r="AQ98" s="56"/>
      <c r="AR98" s="56"/>
      <c r="AS98" s="56"/>
      <c r="AT98" s="56"/>
      <c r="AU98" s="56"/>
      <c r="AV98" s="56"/>
      <c r="AW98" s="56"/>
      <c r="AX98" s="56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</row>
    <row r="99" spans="3:73" s="21" customFormat="1" ht="18.75">
      <c r="C99" s="31"/>
      <c r="D99" s="31"/>
      <c r="E99" s="109">
        <f t="shared" ref="E99:I99" si="89">E44</f>
        <v>0.2082</v>
      </c>
      <c r="F99" s="31" t="s">
        <v>120</v>
      </c>
      <c r="G99" s="109">
        <f t="shared" si="89"/>
        <v>0.201898601251573</v>
      </c>
      <c r="H99" s="31"/>
      <c r="I99" s="109">
        <f t="shared" si="89"/>
        <v>0.2082</v>
      </c>
      <c r="J99" s="31" t="s">
        <v>120</v>
      </c>
      <c r="K99" s="109">
        <f t="shared" ref="K99:O99" si="90">K44</f>
        <v>0.23643400155459601</v>
      </c>
      <c r="L99" s="31"/>
      <c r="M99" s="109">
        <f t="shared" si="90"/>
        <v>0.20819999999999972</v>
      </c>
      <c r="N99" s="31" t="s">
        <v>120</v>
      </c>
      <c r="O99" s="109">
        <f t="shared" si="90"/>
        <v>0.21826713041230861</v>
      </c>
      <c r="P99" s="31"/>
      <c r="Q99" s="109">
        <f t="shared" ref="Q99:V99" si="91">Q44</f>
        <v>0.2082</v>
      </c>
      <c r="R99" s="31" t="s">
        <v>120</v>
      </c>
      <c r="S99" s="109">
        <f t="shared" si="91"/>
        <v>0.21722159652453621</v>
      </c>
      <c r="T99" s="31"/>
      <c r="U99" s="31"/>
      <c r="V99" s="109">
        <f t="shared" si="91"/>
        <v>0.2082000000000003</v>
      </c>
      <c r="W99" s="31" t="s">
        <v>120</v>
      </c>
      <c r="X99" s="109">
        <f t="shared" ref="X99:AB99" si="92">X44</f>
        <v>0.20593540477004196</v>
      </c>
      <c r="Y99" s="31"/>
      <c r="Z99" s="109">
        <f t="shared" si="92"/>
        <v>0.20820000000000005</v>
      </c>
      <c r="AA99" s="31" t="s">
        <v>120</v>
      </c>
      <c r="AB99" s="109">
        <f t="shared" si="92"/>
        <v>0.22566140261565987</v>
      </c>
      <c r="AC99" s="31"/>
      <c r="AD99" s="109">
        <f t="shared" ref="AD99:AH99" si="93">AD44</f>
        <v>0.2082</v>
      </c>
      <c r="AE99" s="31" t="s">
        <v>120</v>
      </c>
      <c r="AF99" s="109">
        <f t="shared" si="93"/>
        <v>0.33164904459271094</v>
      </c>
      <c r="AG99" s="31"/>
      <c r="AH99" s="109">
        <f t="shared" si="93"/>
        <v>0.20820000000000002</v>
      </c>
      <c r="AI99" s="31" t="s">
        <v>120</v>
      </c>
      <c r="AJ99" s="109">
        <f t="shared" ref="AJ99:AO99" si="94">AJ44</f>
        <v>0.25308871027420793</v>
      </c>
      <c r="AK99" s="31"/>
      <c r="AL99" s="31"/>
      <c r="AM99" s="109">
        <f t="shared" si="94"/>
        <v>0.2082</v>
      </c>
      <c r="AN99" s="31" t="s">
        <v>120</v>
      </c>
      <c r="AO99" s="109">
        <f t="shared" si="94"/>
        <v>0.21915624601745001</v>
      </c>
      <c r="AP99" s="56"/>
      <c r="AQ99" s="56"/>
      <c r="AR99" s="56"/>
      <c r="AS99" s="56"/>
      <c r="AT99" s="56"/>
      <c r="AU99" s="56"/>
      <c r="AV99" s="56"/>
      <c r="AW99" s="56"/>
      <c r="AX99" s="56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</row>
    <row r="100" spans="3:73" s="21" customFormat="1" ht="18.75">
      <c r="C100" s="31"/>
      <c r="D100" s="31"/>
      <c r="E100" s="109">
        <f t="shared" ref="E100:I100" si="95">E73</f>
        <v>0.29099999999999998</v>
      </c>
      <c r="F100" s="31" t="s">
        <v>121</v>
      </c>
      <c r="G100" s="109">
        <f t="shared" si="95"/>
        <v>0.27858997453464202</v>
      </c>
      <c r="H100" s="31"/>
      <c r="I100" s="109">
        <f t="shared" si="95"/>
        <v>0.29099999999999998</v>
      </c>
      <c r="J100" s="31" t="s">
        <v>121</v>
      </c>
      <c r="K100" s="109">
        <f t="shared" ref="K100:O100" si="96">K73</f>
        <v>0.36843866520547902</v>
      </c>
      <c r="L100" s="31"/>
      <c r="M100" s="109">
        <f t="shared" si="96"/>
        <v>0.29100000000000004</v>
      </c>
      <c r="N100" s="31" t="s">
        <v>121</v>
      </c>
      <c r="O100" s="109">
        <f t="shared" si="96"/>
        <v>0.36530953913608055</v>
      </c>
      <c r="P100" s="31"/>
      <c r="Q100" s="109">
        <f t="shared" ref="Q100:V100" si="97">Q73</f>
        <v>0.29100000000000004</v>
      </c>
      <c r="R100" s="31" t="s">
        <v>121</v>
      </c>
      <c r="S100" s="109">
        <f t="shared" si="97"/>
        <v>0.33118867050755912</v>
      </c>
      <c r="T100" s="31"/>
      <c r="U100" s="31"/>
      <c r="V100" s="109">
        <f t="shared" si="97"/>
        <v>0.29100000000000031</v>
      </c>
      <c r="W100" s="31" t="s">
        <v>121</v>
      </c>
      <c r="X100" s="109">
        <f t="shared" ref="X100:AB100" si="98">X73</f>
        <v>0.29875085326115169</v>
      </c>
      <c r="Y100" s="31"/>
      <c r="Z100" s="109">
        <f t="shared" si="98"/>
        <v>0.29099999999999998</v>
      </c>
      <c r="AA100" s="31" t="s">
        <v>121</v>
      </c>
      <c r="AB100" s="109">
        <f t="shared" si="98"/>
        <v>0.27666305514737166</v>
      </c>
      <c r="AC100" s="31"/>
      <c r="AD100" s="109">
        <f t="shared" ref="AD100:AH100" si="99">AD73</f>
        <v>0.29099999999999998</v>
      </c>
      <c r="AE100" s="31" t="s">
        <v>121</v>
      </c>
      <c r="AF100" s="109">
        <f t="shared" si="99"/>
        <v>0.30867277309307356</v>
      </c>
      <c r="AG100" s="31"/>
      <c r="AH100" s="109">
        <f t="shared" si="99"/>
        <v>0.29099999999999993</v>
      </c>
      <c r="AI100" s="31" t="s">
        <v>121</v>
      </c>
      <c r="AJ100" s="109">
        <f t="shared" ref="AJ100:AO100" si="100">AJ73</f>
        <v>0.29396765961206267</v>
      </c>
      <c r="AK100" s="31"/>
      <c r="AL100" s="31"/>
      <c r="AM100" s="109">
        <f t="shared" si="100"/>
        <v>0.29099999999999998</v>
      </c>
      <c r="AN100" s="31" t="s">
        <v>121</v>
      </c>
      <c r="AO100" s="109">
        <f t="shared" si="100"/>
        <v>0.27551526929030601</v>
      </c>
      <c r="AP100" s="56"/>
      <c r="AQ100" s="56"/>
      <c r="AR100" s="56"/>
      <c r="AS100" s="56"/>
      <c r="AT100" s="56"/>
      <c r="AU100" s="56"/>
      <c r="AV100" s="56"/>
      <c r="AW100" s="56"/>
      <c r="AX100" s="56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</row>
    <row r="101" spans="3:73" s="21" customFormat="1" ht="18.75">
      <c r="C101" s="31"/>
      <c r="D101" s="31"/>
      <c r="E101" s="109">
        <f t="shared" ref="E101:I101" si="101">E99+E100</f>
        <v>0.49919999999999998</v>
      </c>
      <c r="F101" s="31" t="s">
        <v>113</v>
      </c>
      <c r="G101" s="109">
        <f t="shared" si="101"/>
        <v>0.48048857578621501</v>
      </c>
      <c r="H101" s="31"/>
      <c r="I101" s="109">
        <f t="shared" si="101"/>
        <v>0.49919999999999998</v>
      </c>
      <c r="J101" s="31" t="s">
        <v>113</v>
      </c>
      <c r="K101" s="109">
        <f t="shared" ref="K101:O101" si="102">K99+K100</f>
        <v>0.60487266676007501</v>
      </c>
      <c r="L101" s="31"/>
      <c r="M101" s="109">
        <f t="shared" si="102"/>
        <v>0.49919999999999976</v>
      </c>
      <c r="N101" s="31" t="s">
        <v>113</v>
      </c>
      <c r="O101" s="109">
        <f t="shared" si="102"/>
        <v>0.58357666954838916</v>
      </c>
      <c r="P101" s="31"/>
      <c r="Q101" s="109">
        <f t="shared" ref="Q101:V101" si="103">Q99+Q100</f>
        <v>0.49920000000000003</v>
      </c>
      <c r="R101" s="31" t="s">
        <v>113</v>
      </c>
      <c r="S101" s="109">
        <f t="shared" si="103"/>
        <v>0.54841026703209539</v>
      </c>
      <c r="T101" s="31"/>
      <c r="U101" s="31"/>
      <c r="V101" s="109">
        <f t="shared" si="103"/>
        <v>0.49920000000000064</v>
      </c>
      <c r="W101" s="31" t="s">
        <v>113</v>
      </c>
      <c r="X101" s="109">
        <f t="shared" ref="X101:AB101" si="104">X99+X100</f>
        <v>0.50468625803119371</v>
      </c>
      <c r="Y101" s="31"/>
      <c r="Z101" s="109">
        <f t="shared" si="104"/>
        <v>0.49920000000000003</v>
      </c>
      <c r="AA101" s="31" t="s">
        <v>113</v>
      </c>
      <c r="AB101" s="109">
        <f t="shared" si="104"/>
        <v>0.50232445776303147</v>
      </c>
      <c r="AC101" s="31"/>
      <c r="AD101" s="109">
        <f t="shared" ref="AD101:AH101" si="105">AD99+AD100</f>
        <v>0.49919999999999998</v>
      </c>
      <c r="AE101" s="31" t="s">
        <v>113</v>
      </c>
      <c r="AF101" s="109">
        <f t="shared" si="105"/>
        <v>0.64032181768578456</v>
      </c>
      <c r="AG101" s="31"/>
      <c r="AH101" s="109">
        <f t="shared" si="105"/>
        <v>0.49919999999999998</v>
      </c>
      <c r="AI101" s="31" t="s">
        <v>113</v>
      </c>
      <c r="AJ101" s="109">
        <f t="shared" ref="AJ101:AO101" si="106">AJ99+AJ100</f>
        <v>0.5470563698862706</v>
      </c>
      <c r="AK101" s="31"/>
      <c r="AL101" s="31"/>
      <c r="AM101" s="109">
        <f t="shared" si="106"/>
        <v>0.49919999999999998</v>
      </c>
      <c r="AN101" s="31" t="s">
        <v>113</v>
      </c>
      <c r="AO101" s="109">
        <f t="shared" si="106"/>
        <v>0.49467151530775599</v>
      </c>
      <c r="AP101" s="56"/>
      <c r="AQ101" s="56"/>
      <c r="AR101" s="56"/>
      <c r="AS101" s="56"/>
      <c r="AT101" s="56"/>
      <c r="AU101" s="56"/>
      <c r="AV101" s="56"/>
      <c r="AW101" s="56"/>
      <c r="AX101" s="56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</row>
    <row r="102" spans="3:73" s="21" customFormat="1" ht="18.75">
      <c r="C102" s="31"/>
      <c r="D102" s="31"/>
      <c r="E102" s="109">
        <f t="shared" ref="E102:I102" si="107">E97-E98-E99-E100</f>
        <v>0.10080912246433105</v>
      </c>
      <c r="F102" s="31" t="s">
        <v>122</v>
      </c>
      <c r="G102" s="109">
        <f t="shared" si="107"/>
        <v>8.6274628175513957E-2</v>
      </c>
      <c r="H102" s="31"/>
      <c r="I102" s="109">
        <f t="shared" si="107"/>
        <v>0.10080912246433105</v>
      </c>
      <c r="J102" s="31" t="s">
        <v>122</v>
      </c>
      <c r="K102" s="109">
        <f t="shared" ref="K102:O102" si="108">K97-K98-K99-K100</f>
        <v>-1.2128986182970036E-2</v>
      </c>
      <c r="L102" s="31"/>
      <c r="M102" s="109">
        <f t="shared" si="108"/>
        <v>0.10080912246433127</v>
      </c>
      <c r="N102" s="31" t="s">
        <v>122</v>
      </c>
      <c r="O102" s="109">
        <f t="shared" si="108"/>
        <v>-1.8977185348384551E-2</v>
      </c>
      <c r="P102" s="31"/>
      <c r="Q102" s="109">
        <f t="shared" ref="Q102:V102" si="109">Q97-Q98-Q99-Q100</f>
        <v>0.10080912246433177</v>
      </c>
      <c r="R102" s="31" t="s">
        <v>122</v>
      </c>
      <c r="S102" s="109">
        <f t="shared" si="109"/>
        <v>2.5310811897491348E-2</v>
      </c>
      <c r="T102" s="31"/>
      <c r="U102" s="31"/>
      <c r="V102" s="109">
        <f t="shared" si="109"/>
        <v>0.10080912246432944</v>
      </c>
      <c r="W102" s="31" t="s">
        <v>122</v>
      </c>
      <c r="X102" s="109">
        <f t="shared" ref="X102:AB102" si="110">X97-X98-X99-X100</f>
        <v>7.7237593897406198E-2</v>
      </c>
      <c r="Y102" s="31"/>
      <c r="Z102" s="109">
        <f t="shared" si="110"/>
        <v>0.10080912246433099</v>
      </c>
      <c r="AA102" s="31" t="s">
        <v>122</v>
      </c>
      <c r="AB102" s="109">
        <f t="shared" si="110"/>
        <v>4.8048232975644478E-2</v>
      </c>
      <c r="AC102" s="31"/>
      <c r="AD102" s="109">
        <f t="shared" ref="AD102:AH102" si="111">AD97-AD98-AD99-AD100</f>
        <v>0.10080912246433105</v>
      </c>
      <c r="AE102" s="31" t="s">
        <v>122</v>
      </c>
      <c r="AF102" s="109">
        <f t="shared" si="111"/>
        <v>-9.9462696547961194E-2</v>
      </c>
      <c r="AG102" s="31"/>
      <c r="AH102" s="109">
        <f t="shared" si="111"/>
        <v>0.10080912246433171</v>
      </c>
      <c r="AI102" s="31" t="s">
        <v>122</v>
      </c>
      <c r="AJ102" s="109">
        <f t="shared" ref="AJ102:AO102" si="112">AJ97-AJ98-AJ99-AJ100</f>
        <v>1.0433753977709515E-2</v>
      </c>
      <c r="AK102" s="31"/>
      <c r="AL102" s="31"/>
      <c r="AM102" s="109">
        <f t="shared" si="112"/>
        <v>0.10080912246433105</v>
      </c>
      <c r="AN102" s="31" t="s">
        <v>122</v>
      </c>
      <c r="AO102" s="109">
        <f t="shared" si="112"/>
        <v>6.5495736534706972E-2</v>
      </c>
      <c r="AP102" s="56"/>
      <c r="AQ102" s="56"/>
      <c r="AR102" s="56"/>
      <c r="AS102" s="56"/>
      <c r="AT102" s="56"/>
      <c r="AU102" s="56"/>
      <c r="AV102" s="56"/>
      <c r="AW102" s="56"/>
      <c r="AX102" s="56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</row>
    <row r="103" spans="3:73" s="21" customFormat="1" ht="31.5" customHeight="1">
      <c r="C103" s="31"/>
      <c r="D103" s="31"/>
      <c r="E103" s="109"/>
      <c r="F103" s="31"/>
      <c r="G103" s="109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</row>
    <row r="104" spans="3:73" s="21" customFormat="1" ht="18.75">
      <c r="C104" s="31"/>
      <c r="D104" s="31"/>
      <c r="E104" s="31"/>
      <c r="F104" s="31"/>
      <c r="G104" s="109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</row>
    <row r="105" spans="3:73" s="21" customFormat="1" ht="18.75">
      <c r="C105" s="31"/>
      <c r="D105" s="31"/>
      <c r="E105" s="50">
        <v>4.9809122464331002E-2</v>
      </c>
      <c r="F105" s="46">
        <v>1658850.6962256399</v>
      </c>
      <c r="G105" s="41">
        <v>-1.5083160396394299E-2</v>
      </c>
      <c r="H105" s="42">
        <v>-502331.90000002499</v>
      </c>
      <c r="I105" s="50">
        <v>4.9809122464331002E-2</v>
      </c>
      <c r="J105" s="46">
        <v>1203134.15083981</v>
      </c>
      <c r="K105" s="41">
        <v>-0.114716453384236</v>
      </c>
      <c r="L105" s="42">
        <v>-2770963.9499999601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</row>
    <row r="106" spans="3:73" s="21" customFormat="1" ht="18.75"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</row>
    <row r="107" spans="3:73" s="21" customFormat="1" ht="18.75"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</row>
    <row r="108" spans="3:73" s="21" customFormat="1" ht="18.75"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</row>
    <row r="109" spans="3:73" s="21" customFormat="1" ht="18.75"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</row>
    <row r="110" spans="3:73" s="21" customFormat="1" ht="18.75"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</row>
    <row r="111" spans="3:73" s="21" customFormat="1" ht="18.75"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</row>
    <row r="112" spans="3:73" s="21" customFormat="1" ht="18.75"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</row>
    <row r="113" spans="3:73" s="21" customFormat="1" ht="18.75"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</row>
    <row r="114" spans="3:73" s="21" customFormat="1" ht="18.75"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</row>
    <row r="115" spans="3:73" s="21" customFormat="1" ht="18.75"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</row>
    <row r="116" spans="3:73" s="21" customFormat="1" ht="18.75"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</row>
    <row r="117" spans="3:73" s="21" customFormat="1" ht="18.75"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</row>
    <row r="118" spans="3:73" s="21" customFormat="1" ht="18.75"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</row>
    <row r="119" spans="3:73" s="21" customFormat="1" ht="18.75"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</row>
    <row r="120" spans="3:73" s="21" customFormat="1" ht="18.75"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</row>
    <row r="121" spans="3:73" s="21" customFormat="1" ht="18.75"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</row>
    <row r="122" spans="3:73" s="21" customFormat="1" ht="18.75"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</row>
    <row r="123" spans="3:73" s="21" customFormat="1" ht="18.75"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</row>
    <row r="124" spans="3:73" s="21" customFormat="1" ht="18.75"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</row>
    <row r="125" spans="3:73" s="21" customFormat="1" ht="18.75"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</row>
    <row r="126" spans="3:73" s="21" customFormat="1" ht="18.75"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</row>
    <row r="127" spans="3:73" s="21" customFormat="1" ht="18.75"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</row>
    <row r="128" spans="3:73" s="21" customFormat="1" ht="18.75"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</row>
    <row r="129" spans="3:73" s="21" customFormat="1" ht="18.75"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</row>
    <row r="130" spans="3:73" s="21" customFormat="1" ht="18.75"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</row>
    <row r="131" spans="3:73" s="21" customFormat="1" ht="18.75"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</row>
    <row r="132" spans="3:73" s="21" customFormat="1" ht="18.75"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</row>
    <row r="133" spans="3:73" s="21" customFormat="1" ht="18.75"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</row>
    <row r="134" spans="3:73" s="21" customFormat="1" ht="18.75"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</row>
    <row r="135" spans="3:73" s="21" customFormat="1" ht="18.75"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</row>
    <row r="136" spans="3:73" s="21" customFormat="1" ht="18.75"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</row>
    <row r="137" spans="3:73" s="21" customFormat="1" ht="18.75"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</row>
    <row r="138" spans="3:73" s="21" customFormat="1" ht="18.75"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</row>
    <row r="139" spans="3:73" s="21" customFormat="1" ht="18.75"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</row>
    <row r="140" spans="3:73" s="21" customFormat="1" ht="18.75"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</row>
    <row r="141" spans="3:73" s="21" customFormat="1" ht="18.75"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</row>
    <row r="142" spans="3:73" s="21" customFormat="1" ht="18.75"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</row>
    <row r="143" spans="3:73" s="21" customFormat="1" ht="18.75"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56"/>
      <c r="AN143" s="56"/>
      <c r="AO143" s="56"/>
      <c r="AP143" s="56"/>
      <c r="AQ143" s="56"/>
      <c r="AR143" s="56"/>
      <c r="AS143" s="56"/>
      <c r="AT143" s="110"/>
      <c r="AU143" s="110"/>
      <c r="AV143" s="110"/>
      <c r="AW143" s="110"/>
      <c r="AX143" s="110"/>
    </row>
    <row r="144" spans="3:73" s="21" customFormat="1" ht="18.75">
      <c r="D144" s="111"/>
      <c r="E144" s="111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  <c r="AX144" s="110"/>
    </row>
    <row r="145" spans="3:16384" s="21" customFormat="1" ht="18.75">
      <c r="D145" s="111"/>
      <c r="E145" s="111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</row>
    <row r="146" spans="3:16384" s="21" customFormat="1" ht="18.75">
      <c r="D146" s="111"/>
      <c r="E146" s="111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</row>
    <row r="147" spans="3:16384" s="21" customFormat="1" ht="18.75">
      <c r="D147" s="111"/>
      <c r="E147" s="111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</row>
    <row r="148" spans="3:16384" s="21" customFormat="1" ht="18.75">
      <c r="D148" s="111"/>
      <c r="E148" s="111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</row>
    <row r="149" spans="3:16384" s="21" customFormat="1" ht="18.75">
      <c r="D149" s="111"/>
      <c r="E149" s="111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  <c r="AX149" s="110"/>
    </row>
    <row r="150" spans="3:16384" s="21" customFormat="1" ht="18.75">
      <c r="D150" s="111"/>
      <c r="E150" s="111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</row>
    <row r="151" spans="3:16384" s="21" customFormat="1" ht="18.75"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0"/>
    </row>
    <row r="152" spans="3:16384" s="21" customFormat="1" ht="18.75">
      <c r="D152" s="111"/>
      <c r="E152" s="111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  <c r="AX152" s="110"/>
    </row>
    <row r="153" spans="3:16384" s="21" customFormat="1" ht="18.75">
      <c r="D153" s="111"/>
      <c r="E153" s="111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</row>
    <row r="154" spans="3:16384" s="21" customFormat="1" ht="18.75">
      <c r="D154" s="111"/>
      <c r="E154" s="111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  <c r="AX154" s="110"/>
    </row>
    <row r="155" spans="3:16384" s="21" customFormat="1" ht="18.75">
      <c r="D155" s="111"/>
      <c r="E155" s="111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  <c r="AX155" s="110"/>
    </row>
    <row r="156" spans="3:16384" s="21" customFormat="1" ht="18.75">
      <c r="D156" s="111"/>
      <c r="E156" s="111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  <c r="AX156" s="110"/>
    </row>
    <row r="157" spans="3:16384" s="21" customFormat="1" ht="18.75">
      <c r="D157" s="111"/>
      <c r="E157" s="111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</row>
    <row r="158" spans="3:16384" s="21" customFormat="1" ht="18.75">
      <c r="D158" s="111"/>
      <c r="E158" s="111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</row>
    <row r="159" spans="3:16384" s="21" customFormat="1" ht="18.75">
      <c r="D159" s="111"/>
      <c r="E159" s="111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/>
      <c r="AOK159" s="1"/>
      <c r="AOL159" s="1"/>
      <c r="AOM159" s="1"/>
      <c r="AON159" s="1"/>
      <c r="AOO159" s="1"/>
      <c r="AOP159" s="1"/>
      <c r="AOQ159" s="1"/>
      <c r="AOR159" s="1"/>
      <c r="AOS159" s="1"/>
      <c r="AOT159" s="1"/>
      <c r="AOU159" s="1"/>
      <c r="AOV159" s="1"/>
      <c r="AOW159" s="1"/>
      <c r="AOX159" s="1"/>
      <c r="AOY159" s="1"/>
      <c r="AOZ159" s="1"/>
      <c r="APA159" s="1"/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/>
      <c r="APO159" s="1"/>
      <c r="APP159" s="1"/>
      <c r="APQ159" s="1"/>
      <c r="APR159" s="1"/>
      <c r="APS159" s="1"/>
      <c r="APT159" s="1"/>
      <c r="APU159" s="1"/>
      <c r="APV159" s="1"/>
      <c r="APW159" s="1"/>
      <c r="APX159" s="1"/>
      <c r="APY159" s="1"/>
      <c r="APZ159" s="1"/>
      <c r="AQA159" s="1"/>
      <c r="AQB159" s="1"/>
      <c r="AQC159" s="1"/>
      <c r="AQD159" s="1"/>
      <c r="AQE159" s="1"/>
      <c r="AQF159" s="1"/>
      <c r="AQG159" s="1"/>
      <c r="AQH159" s="1"/>
      <c r="AQI159" s="1"/>
      <c r="AQJ159" s="1"/>
      <c r="AQK159" s="1"/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  <c r="ASZ159" s="1"/>
      <c r="ATA159" s="1"/>
      <c r="ATB159" s="1"/>
      <c r="ATC159" s="1"/>
      <c r="ATD159" s="1"/>
      <c r="ATE159" s="1"/>
      <c r="ATF159" s="1"/>
      <c r="ATG159" s="1"/>
      <c r="ATH159" s="1"/>
      <c r="ATI159" s="1"/>
      <c r="ATJ159" s="1"/>
      <c r="ATK159" s="1"/>
      <c r="ATL159" s="1"/>
      <c r="ATM159" s="1"/>
      <c r="ATN159" s="1"/>
      <c r="ATO159" s="1"/>
      <c r="ATP159" s="1"/>
      <c r="ATQ159" s="1"/>
      <c r="ATR159" s="1"/>
      <c r="ATS159" s="1"/>
      <c r="ATT159" s="1"/>
      <c r="ATU159" s="1"/>
      <c r="ATV159" s="1"/>
      <c r="ATW159" s="1"/>
      <c r="ATX159" s="1"/>
      <c r="ATY159" s="1"/>
      <c r="ATZ159" s="1"/>
      <c r="AUA159" s="1"/>
      <c r="AUB159" s="1"/>
      <c r="AUC159" s="1"/>
      <c r="AUD159" s="1"/>
      <c r="AUE159" s="1"/>
      <c r="AUF159" s="1"/>
      <c r="AUG159" s="1"/>
      <c r="AUH159" s="1"/>
      <c r="AUI159" s="1"/>
      <c r="AUJ159" s="1"/>
      <c r="AUK159" s="1"/>
      <c r="AUL159" s="1"/>
      <c r="AUM159" s="1"/>
      <c r="AUN159" s="1"/>
      <c r="AUO159" s="1"/>
      <c r="AUP159" s="1"/>
      <c r="AUQ159" s="1"/>
      <c r="AUR159" s="1"/>
      <c r="AUS159" s="1"/>
      <c r="AUT159" s="1"/>
      <c r="AUU159" s="1"/>
      <c r="AUV159" s="1"/>
      <c r="AUW159" s="1"/>
      <c r="AUX159" s="1"/>
      <c r="AUY159" s="1"/>
      <c r="AUZ159" s="1"/>
      <c r="AVA159" s="1"/>
      <c r="AVB159" s="1"/>
      <c r="AVC159" s="1"/>
      <c r="AVD159" s="1"/>
      <c r="AVE159" s="1"/>
      <c r="AVF159" s="1"/>
      <c r="AVG159" s="1"/>
      <c r="AVH159" s="1"/>
      <c r="AVI159" s="1"/>
      <c r="AVJ159" s="1"/>
      <c r="AVK159" s="1"/>
      <c r="AVL159" s="1"/>
      <c r="AVM159" s="1"/>
      <c r="AVN159" s="1"/>
      <c r="AVO159" s="1"/>
      <c r="AVP159" s="1"/>
      <c r="AVQ159" s="1"/>
      <c r="AVR159" s="1"/>
      <c r="AVS159" s="1"/>
      <c r="AVT159" s="1"/>
      <c r="AVU159" s="1"/>
      <c r="AVV159" s="1"/>
      <c r="AVW159" s="1"/>
      <c r="AVX159" s="1"/>
      <c r="AVY159" s="1"/>
      <c r="AVZ159" s="1"/>
      <c r="AWA159" s="1"/>
      <c r="AWB159" s="1"/>
      <c r="AWC159" s="1"/>
      <c r="AWD159" s="1"/>
      <c r="AWE159" s="1"/>
      <c r="AWF159" s="1"/>
      <c r="AWG159" s="1"/>
      <c r="AWH159" s="1"/>
      <c r="AWI159" s="1"/>
      <c r="AWJ159" s="1"/>
      <c r="AWK159" s="1"/>
      <c r="AWL159" s="1"/>
      <c r="AWM159" s="1"/>
      <c r="AWN159" s="1"/>
      <c r="AWO159" s="1"/>
      <c r="AWP159" s="1"/>
      <c r="AWQ159" s="1"/>
      <c r="AWR159" s="1"/>
      <c r="AWS159" s="1"/>
      <c r="AWT159" s="1"/>
      <c r="AWU159" s="1"/>
      <c r="AWV159" s="1"/>
      <c r="AWW159" s="1"/>
      <c r="AWX159" s="1"/>
      <c r="AWY159" s="1"/>
      <c r="AWZ159" s="1"/>
      <c r="AXA159" s="1"/>
      <c r="AXB159" s="1"/>
      <c r="AXC159" s="1"/>
      <c r="AXD159" s="1"/>
      <c r="AXE159" s="1"/>
      <c r="AXF159" s="1"/>
      <c r="AXG159" s="1"/>
      <c r="AXH159" s="1"/>
      <c r="AXI159" s="1"/>
      <c r="AXJ159" s="1"/>
      <c r="AXK159" s="1"/>
      <c r="AXL159" s="1"/>
      <c r="AXM159" s="1"/>
      <c r="AXN159" s="1"/>
      <c r="AXO159" s="1"/>
      <c r="AXP159" s="1"/>
      <c r="AXQ159" s="1"/>
      <c r="AXR159" s="1"/>
      <c r="AXS159" s="1"/>
      <c r="AXT159" s="1"/>
      <c r="AXU159" s="1"/>
      <c r="AXV159" s="1"/>
      <c r="AXW159" s="1"/>
      <c r="AXX159" s="1"/>
      <c r="AXY159" s="1"/>
      <c r="AXZ159" s="1"/>
      <c r="AYA159" s="1"/>
      <c r="AYB159" s="1"/>
      <c r="AYC159" s="1"/>
      <c r="AYD159" s="1"/>
      <c r="AYE159" s="1"/>
      <c r="AYF159" s="1"/>
      <c r="AYG159" s="1"/>
      <c r="AYH159" s="1"/>
      <c r="AYI159" s="1"/>
      <c r="AYJ159" s="1"/>
      <c r="AYK159" s="1"/>
      <c r="AYL159" s="1"/>
      <c r="AYM159" s="1"/>
      <c r="AYN159" s="1"/>
      <c r="AYO159" s="1"/>
      <c r="AYP159" s="1"/>
      <c r="AYQ159" s="1"/>
      <c r="AYR159" s="1"/>
      <c r="AYS159" s="1"/>
      <c r="AYT159" s="1"/>
      <c r="AYU159" s="1"/>
      <c r="AYV159" s="1"/>
      <c r="AYW159" s="1"/>
      <c r="AYX159" s="1"/>
      <c r="AYY159" s="1"/>
      <c r="AYZ159" s="1"/>
      <c r="AZA159" s="1"/>
      <c r="AZB159" s="1"/>
      <c r="AZC159" s="1"/>
      <c r="AZD159" s="1"/>
      <c r="AZE159" s="1"/>
      <c r="AZF159" s="1"/>
      <c r="AZG159" s="1"/>
      <c r="AZH159" s="1"/>
      <c r="AZI159" s="1"/>
      <c r="AZJ159" s="1"/>
      <c r="AZK159" s="1"/>
      <c r="AZL159" s="1"/>
      <c r="AZM159" s="1"/>
      <c r="AZN159" s="1"/>
      <c r="AZO159" s="1"/>
      <c r="AZP159" s="1"/>
      <c r="AZQ159" s="1"/>
      <c r="AZR159" s="1"/>
      <c r="AZS159" s="1"/>
      <c r="AZT159" s="1"/>
      <c r="AZU159" s="1"/>
      <c r="AZV159" s="1"/>
      <c r="AZW159" s="1"/>
      <c r="AZX159" s="1"/>
      <c r="AZY159" s="1"/>
      <c r="AZZ159" s="1"/>
      <c r="BAA159" s="1"/>
      <c r="BAB159" s="1"/>
      <c r="BAC159" s="1"/>
      <c r="BAD159" s="1"/>
      <c r="BAE159" s="1"/>
      <c r="BAF159" s="1"/>
      <c r="BAG159" s="1"/>
      <c r="BAH159" s="1"/>
      <c r="BAI159" s="1"/>
      <c r="BAJ159" s="1"/>
      <c r="BAK159" s="1"/>
      <c r="BAL159" s="1"/>
      <c r="BAM159" s="1"/>
      <c r="BAN159" s="1"/>
      <c r="BAO159" s="1"/>
      <c r="BAP159" s="1"/>
      <c r="BAQ159" s="1"/>
      <c r="BAR159" s="1"/>
      <c r="BAS159" s="1"/>
      <c r="BAT159" s="1"/>
      <c r="BAU159" s="1"/>
      <c r="BAV159" s="1"/>
      <c r="BAW159" s="1"/>
      <c r="BAX159" s="1"/>
      <c r="BAY159" s="1"/>
      <c r="BAZ159" s="1"/>
      <c r="BBA159" s="1"/>
      <c r="BBB159" s="1"/>
      <c r="BBC159" s="1"/>
      <c r="BBD159" s="1"/>
      <c r="BBE159" s="1"/>
      <c r="BBF159" s="1"/>
      <c r="BBG159" s="1"/>
      <c r="BBH159" s="1"/>
      <c r="BBI159" s="1"/>
      <c r="BBJ159" s="1"/>
      <c r="BBK159" s="1"/>
      <c r="BBL159" s="1"/>
      <c r="BBM159" s="1"/>
      <c r="BBN159" s="1"/>
      <c r="BBO159" s="1"/>
      <c r="BBP159" s="1"/>
      <c r="BBQ159" s="1"/>
      <c r="BBR159" s="1"/>
      <c r="BBS159" s="1"/>
      <c r="BBT159" s="1"/>
      <c r="BBU159" s="1"/>
      <c r="BBV159" s="1"/>
      <c r="BBW159" s="1"/>
      <c r="BBX159" s="1"/>
      <c r="BBY159" s="1"/>
      <c r="BBZ159" s="1"/>
      <c r="BCA159" s="1"/>
      <c r="BCB159" s="1"/>
      <c r="BCC159" s="1"/>
      <c r="BCD159" s="1"/>
      <c r="BCE159" s="1"/>
      <c r="BCF159" s="1"/>
      <c r="BCG159" s="1"/>
      <c r="BCH159" s="1"/>
      <c r="BCI159" s="1"/>
      <c r="BCJ159" s="1"/>
      <c r="BCK159" s="1"/>
      <c r="BCL159" s="1"/>
      <c r="BCM159" s="1"/>
      <c r="BCN159" s="1"/>
      <c r="BCO159" s="1"/>
      <c r="BCP159" s="1"/>
      <c r="BCQ159" s="1"/>
      <c r="BCR159" s="1"/>
      <c r="BCS159" s="1"/>
      <c r="BCT159" s="1"/>
      <c r="BCU159" s="1"/>
      <c r="BCV159" s="1"/>
      <c r="BCW159" s="1"/>
      <c r="BCX159" s="1"/>
      <c r="BCY159" s="1"/>
      <c r="BCZ159" s="1"/>
      <c r="BDA159" s="1"/>
      <c r="BDB159" s="1"/>
      <c r="BDC159" s="1"/>
      <c r="BDD159" s="1"/>
      <c r="BDE159" s="1"/>
      <c r="BDF159" s="1"/>
      <c r="BDG159" s="1"/>
      <c r="BDH159" s="1"/>
      <c r="BDI159" s="1"/>
      <c r="BDJ159" s="1"/>
      <c r="BDK159" s="1"/>
      <c r="BDL159" s="1"/>
      <c r="BDM159" s="1"/>
      <c r="BDN159" s="1"/>
      <c r="BDO159" s="1"/>
      <c r="BDP159" s="1"/>
      <c r="BDQ159" s="1"/>
      <c r="BDR159" s="1"/>
      <c r="BDS159" s="1"/>
      <c r="BDT159" s="1"/>
      <c r="BDU159" s="1"/>
      <c r="BDV159" s="1"/>
      <c r="BDW159" s="1"/>
      <c r="BDX159" s="1"/>
      <c r="BDY159" s="1"/>
      <c r="BDZ159" s="1"/>
      <c r="BEA159" s="1"/>
      <c r="BEB159" s="1"/>
      <c r="BEC159" s="1"/>
      <c r="BED159" s="1"/>
      <c r="BEE159" s="1"/>
      <c r="BEF159" s="1"/>
      <c r="BEG159" s="1"/>
      <c r="BEH159" s="1"/>
      <c r="BEI159" s="1"/>
      <c r="BEJ159" s="1"/>
      <c r="BEK159" s="1"/>
      <c r="BEL159" s="1"/>
      <c r="BEM159" s="1"/>
      <c r="BEN159" s="1"/>
      <c r="BEO159" s="1"/>
      <c r="BEP159" s="1"/>
      <c r="BEQ159" s="1"/>
      <c r="BER159" s="1"/>
      <c r="BES159" s="1"/>
      <c r="BET159" s="1"/>
      <c r="BEU159" s="1"/>
      <c r="BEV159" s="1"/>
      <c r="BEW159" s="1"/>
      <c r="BEX159" s="1"/>
      <c r="BEY159" s="1"/>
      <c r="BEZ159" s="1"/>
      <c r="BFA159" s="1"/>
      <c r="BFB159" s="1"/>
      <c r="BFC159" s="1"/>
      <c r="BFD159" s="1"/>
      <c r="BFE159" s="1"/>
      <c r="BFF159" s="1"/>
      <c r="BFG159" s="1"/>
      <c r="BFH159" s="1"/>
      <c r="BFI159" s="1"/>
      <c r="BFJ159" s="1"/>
      <c r="BFK159" s="1"/>
      <c r="BFL159" s="1"/>
      <c r="BFM159" s="1"/>
      <c r="BFN159" s="1"/>
      <c r="BFO159" s="1"/>
      <c r="BFP159" s="1"/>
      <c r="BFQ159" s="1"/>
      <c r="BFR159" s="1"/>
      <c r="BFS159" s="1"/>
      <c r="BFT159" s="1"/>
      <c r="BFU159" s="1"/>
      <c r="BFV159" s="1"/>
      <c r="BFW159" s="1"/>
      <c r="BFX159" s="1"/>
      <c r="BFY159" s="1"/>
      <c r="BFZ159" s="1"/>
      <c r="BGA159" s="1"/>
      <c r="BGB159" s="1"/>
      <c r="BGC159" s="1"/>
      <c r="BGD159" s="1"/>
      <c r="BGE159" s="1"/>
      <c r="BGF159" s="1"/>
      <c r="BGG159" s="1"/>
      <c r="BGH159" s="1"/>
      <c r="BGI159" s="1"/>
      <c r="BGJ159" s="1"/>
      <c r="BGK159" s="1"/>
      <c r="BGL159" s="1"/>
      <c r="BGM159" s="1"/>
      <c r="BGN159" s="1"/>
      <c r="BGO159" s="1"/>
      <c r="BGP159" s="1"/>
      <c r="BGQ159" s="1"/>
      <c r="BGR159" s="1"/>
      <c r="BGS159" s="1"/>
      <c r="BGT159" s="1"/>
      <c r="BGU159" s="1"/>
      <c r="BGV159" s="1"/>
      <c r="BGW159" s="1"/>
      <c r="BGX159" s="1"/>
      <c r="BGY159" s="1"/>
      <c r="BGZ159" s="1"/>
      <c r="BHA159" s="1"/>
      <c r="BHB159" s="1"/>
      <c r="BHC159" s="1"/>
      <c r="BHD159" s="1"/>
      <c r="BHE159" s="1"/>
      <c r="BHF159" s="1"/>
      <c r="BHG159" s="1"/>
      <c r="BHH159" s="1"/>
      <c r="BHI159" s="1"/>
      <c r="BHJ159" s="1"/>
      <c r="BHK159" s="1"/>
      <c r="BHL159" s="1"/>
      <c r="BHM159" s="1"/>
      <c r="BHN159" s="1"/>
      <c r="BHO159" s="1"/>
      <c r="BHP159" s="1"/>
      <c r="BHQ159" s="1"/>
      <c r="BHR159" s="1"/>
      <c r="BHS159" s="1"/>
      <c r="BHT159" s="1"/>
      <c r="BHU159" s="1"/>
      <c r="BHV159" s="1"/>
      <c r="BHW159" s="1"/>
      <c r="BHX159" s="1"/>
      <c r="BHY159" s="1"/>
      <c r="BHZ159" s="1"/>
      <c r="BIA159" s="1"/>
      <c r="BIB159" s="1"/>
      <c r="BIC159" s="1"/>
      <c r="BID159" s="1"/>
      <c r="BIE159" s="1"/>
      <c r="BIF159" s="1"/>
      <c r="BIG159" s="1"/>
      <c r="BIH159" s="1"/>
      <c r="BII159" s="1"/>
      <c r="BIJ159" s="1"/>
      <c r="BIK159" s="1"/>
      <c r="BIL159" s="1"/>
      <c r="BIM159" s="1"/>
      <c r="BIN159" s="1"/>
      <c r="BIO159" s="1"/>
      <c r="BIP159" s="1"/>
      <c r="BIQ159" s="1"/>
      <c r="BIR159" s="1"/>
      <c r="BIS159" s="1"/>
      <c r="BIT159" s="1"/>
      <c r="BIU159" s="1"/>
      <c r="BIV159" s="1"/>
      <c r="BIW159" s="1"/>
      <c r="BIX159" s="1"/>
      <c r="BIY159" s="1"/>
      <c r="BIZ159" s="1"/>
      <c r="BJA159" s="1"/>
      <c r="BJB159" s="1"/>
      <c r="BJC159" s="1"/>
      <c r="BJD159" s="1"/>
      <c r="BJE159" s="1"/>
      <c r="BJF159" s="1"/>
      <c r="BJG159" s="1"/>
      <c r="BJH159" s="1"/>
      <c r="BJI159" s="1"/>
      <c r="BJJ159" s="1"/>
      <c r="BJK159" s="1"/>
      <c r="BJL159" s="1"/>
      <c r="BJM159" s="1"/>
      <c r="BJN159" s="1"/>
      <c r="BJO159" s="1"/>
      <c r="BJP159" s="1"/>
      <c r="BJQ159" s="1"/>
      <c r="BJR159" s="1"/>
      <c r="BJS159" s="1"/>
      <c r="BJT159" s="1"/>
      <c r="BJU159" s="1"/>
      <c r="BJV159" s="1"/>
      <c r="BJW159" s="1"/>
      <c r="BJX159" s="1"/>
      <c r="BJY159" s="1"/>
      <c r="BJZ159" s="1"/>
      <c r="BKA159" s="1"/>
      <c r="BKB159" s="1"/>
      <c r="BKC159" s="1"/>
      <c r="BKD159" s="1"/>
      <c r="BKE159" s="1"/>
      <c r="BKF159" s="1"/>
      <c r="BKG159" s="1"/>
      <c r="BKH159" s="1"/>
      <c r="BKI159" s="1"/>
      <c r="BKJ159" s="1"/>
      <c r="BKK159" s="1"/>
      <c r="BKL159" s="1"/>
      <c r="BKM159" s="1"/>
      <c r="BKN159" s="1"/>
      <c r="BKO159" s="1"/>
      <c r="BKP159" s="1"/>
      <c r="BKQ159" s="1"/>
      <c r="BKR159" s="1"/>
      <c r="BKS159" s="1"/>
      <c r="BKT159" s="1"/>
      <c r="BKU159" s="1"/>
      <c r="BKV159" s="1"/>
      <c r="BKW159" s="1"/>
      <c r="BKX159" s="1"/>
      <c r="BKY159" s="1"/>
      <c r="BKZ159" s="1"/>
      <c r="BLA159" s="1"/>
      <c r="BLB159" s="1"/>
      <c r="BLC159" s="1"/>
      <c r="BLD159" s="1"/>
      <c r="BLE159" s="1"/>
      <c r="BLF159" s="1"/>
      <c r="BLG159" s="1"/>
      <c r="BLH159" s="1"/>
      <c r="BLI159" s="1"/>
      <c r="BLJ159" s="1"/>
      <c r="BLK159" s="1"/>
      <c r="BLL159" s="1"/>
      <c r="BLM159" s="1"/>
      <c r="BLN159" s="1"/>
      <c r="BLO159" s="1"/>
      <c r="BLP159" s="1"/>
      <c r="BLQ159" s="1"/>
      <c r="BLR159" s="1"/>
      <c r="BLS159" s="1"/>
      <c r="BLT159" s="1"/>
      <c r="BLU159" s="1"/>
      <c r="BLV159" s="1"/>
      <c r="BLW159" s="1"/>
      <c r="BLX159" s="1"/>
      <c r="BLY159" s="1"/>
      <c r="BLZ159" s="1"/>
      <c r="BMA159" s="1"/>
      <c r="BMB159" s="1"/>
      <c r="BMC159" s="1"/>
      <c r="BMD159" s="1"/>
      <c r="BME159" s="1"/>
      <c r="BMF159" s="1"/>
      <c r="BMG159" s="1"/>
      <c r="BMH159" s="1"/>
      <c r="BMI159" s="1"/>
      <c r="BMJ159" s="1"/>
      <c r="BMK159" s="1"/>
      <c r="BML159" s="1"/>
      <c r="BMM159" s="1"/>
      <c r="BMN159" s="1"/>
      <c r="BMO159" s="1"/>
      <c r="BMP159" s="1"/>
      <c r="BMQ159" s="1"/>
      <c r="BMR159" s="1"/>
      <c r="BMS159" s="1"/>
      <c r="BMT159" s="1"/>
      <c r="BMU159" s="1"/>
      <c r="BMV159" s="1"/>
      <c r="BMW159" s="1"/>
      <c r="BMX159" s="1"/>
      <c r="BMY159" s="1"/>
      <c r="BMZ159" s="1"/>
      <c r="BNA159" s="1"/>
      <c r="BNB159" s="1"/>
      <c r="BNC159" s="1"/>
      <c r="BND159" s="1"/>
      <c r="BNE159" s="1"/>
      <c r="BNF159" s="1"/>
      <c r="BNG159" s="1"/>
      <c r="BNH159" s="1"/>
      <c r="BNI159" s="1"/>
      <c r="BNJ159" s="1"/>
      <c r="BNK159" s="1"/>
      <c r="BNL159" s="1"/>
      <c r="BNM159" s="1"/>
      <c r="BNN159" s="1"/>
      <c r="BNO159" s="1"/>
      <c r="BNP159" s="1"/>
      <c r="BNQ159" s="1"/>
      <c r="BNR159" s="1"/>
      <c r="BNS159" s="1"/>
      <c r="BNT159" s="1"/>
      <c r="BNU159" s="1"/>
      <c r="BNV159" s="1"/>
      <c r="BNW159" s="1"/>
      <c r="BNX159" s="1"/>
      <c r="BNY159" s="1"/>
      <c r="BNZ159" s="1"/>
      <c r="BOA159" s="1"/>
      <c r="BOB159" s="1"/>
      <c r="BOC159" s="1"/>
      <c r="BOD159" s="1"/>
      <c r="BOE159" s="1"/>
      <c r="BOF159" s="1"/>
      <c r="BOG159" s="1"/>
      <c r="BOH159" s="1"/>
      <c r="BOI159" s="1"/>
      <c r="BOJ159" s="1"/>
      <c r="BOK159" s="1"/>
      <c r="BOL159" s="1"/>
      <c r="BOM159" s="1"/>
      <c r="BON159" s="1"/>
      <c r="BOO159" s="1"/>
      <c r="BOP159" s="1"/>
      <c r="BOQ159" s="1"/>
      <c r="BOR159" s="1"/>
      <c r="BOS159" s="1"/>
      <c r="BOT159" s="1"/>
      <c r="BOU159" s="1"/>
      <c r="BOV159" s="1"/>
      <c r="BOW159" s="1"/>
      <c r="BOX159" s="1"/>
      <c r="BOY159" s="1"/>
      <c r="BOZ159" s="1"/>
      <c r="BPA159" s="1"/>
      <c r="BPB159" s="1"/>
      <c r="BPC159" s="1"/>
      <c r="BPD159" s="1"/>
      <c r="BPE159" s="1"/>
      <c r="BPF159" s="1"/>
      <c r="BPG159" s="1"/>
      <c r="BPH159" s="1"/>
      <c r="BPI159" s="1"/>
      <c r="BPJ159" s="1"/>
      <c r="BPK159" s="1"/>
      <c r="BPL159" s="1"/>
      <c r="BPM159" s="1"/>
      <c r="BPN159" s="1"/>
      <c r="BPO159" s="1"/>
      <c r="BPP159" s="1"/>
      <c r="BPQ159" s="1"/>
      <c r="BPR159" s="1"/>
      <c r="BPS159" s="1"/>
      <c r="BPT159" s="1"/>
      <c r="BPU159" s="1"/>
      <c r="BPV159" s="1"/>
      <c r="BPW159" s="1"/>
      <c r="BPX159" s="1"/>
      <c r="BPY159" s="1"/>
      <c r="BPZ159" s="1"/>
      <c r="BQA159" s="1"/>
      <c r="BQB159" s="1"/>
      <c r="BQC159" s="1"/>
      <c r="BQD159" s="1"/>
      <c r="BQE159" s="1"/>
      <c r="BQF159" s="1"/>
      <c r="BQG159" s="1"/>
      <c r="BQH159" s="1"/>
      <c r="BQI159" s="1"/>
      <c r="BQJ159" s="1"/>
      <c r="BQK159" s="1"/>
      <c r="BQL159" s="1"/>
      <c r="BQM159" s="1"/>
      <c r="BQN159" s="1"/>
      <c r="BQO159" s="1"/>
      <c r="BQP159" s="1"/>
      <c r="BQQ159" s="1"/>
      <c r="BQR159" s="1"/>
      <c r="BQS159" s="1"/>
      <c r="BQT159" s="1"/>
      <c r="BQU159" s="1"/>
      <c r="BQV159" s="1"/>
      <c r="BQW159" s="1"/>
      <c r="BQX159" s="1"/>
      <c r="BQY159" s="1"/>
      <c r="BQZ159" s="1"/>
      <c r="BRA159" s="1"/>
      <c r="BRB159" s="1"/>
      <c r="BRC159" s="1"/>
      <c r="BRD159" s="1"/>
      <c r="BRE159" s="1"/>
      <c r="BRF159" s="1"/>
      <c r="BRG159" s="1"/>
      <c r="BRH159" s="1"/>
      <c r="BRI159" s="1"/>
      <c r="BRJ159" s="1"/>
      <c r="BRK159" s="1"/>
      <c r="BRL159" s="1"/>
      <c r="BRM159" s="1"/>
      <c r="BRN159" s="1"/>
      <c r="BRO159" s="1"/>
      <c r="BRP159" s="1"/>
      <c r="BRQ159" s="1"/>
      <c r="BRR159" s="1"/>
      <c r="BRS159" s="1"/>
      <c r="BRT159" s="1"/>
      <c r="BRU159" s="1"/>
      <c r="BRV159" s="1"/>
      <c r="BRW159" s="1"/>
      <c r="BRX159" s="1"/>
      <c r="BRY159" s="1"/>
      <c r="BRZ159" s="1"/>
      <c r="BSA159" s="1"/>
      <c r="BSB159" s="1"/>
      <c r="BSC159" s="1"/>
      <c r="BSD159" s="1"/>
      <c r="BSE159" s="1"/>
      <c r="BSF159" s="1"/>
      <c r="BSG159" s="1"/>
      <c r="BSH159" s="1"/>
      <c r="BSI159" s="1"/>
      <c r="BSJ159" s="1"/>
      <c r="BSK159" s="1"/>
      <c r="BSL159" s="1"/>
      <c r="BSM159" s="1"/>
      <c r="BSN159" s="1"/>
      <c r="BSO159" s="1"/>
      <c r="BSP159" s="1"/>
      <c r="BSQ159" s="1"/>
      <c r="BSR159" s="1"/>
      <c r="BSS159" s="1"/>
      <c r="BST159" s="1"/>
      <c r="BSU159" s="1"/>
      <c r="BSV159" s="1"/>
      <c r="BSW159" s="1"/>
      <c r="BSX159" s="1"/>
      <c r="BSY159" s="1"/>
      <c r="BSZ159" s="1"/>
      <c r="BTA159" s="1"/>
      <c r="BTB159" s="1"/>
      <c r="BTC159" s="1"/>
      <c r="BTD159" s="1"/>
      <c r="BTE159" s="1"/>
      <c r="BTF159" s="1"/>
      <c r="BTG159" s="1"/>
      <c r="BTH159" s="1"/>
      <c r="BTI159" s="1"/>
      <c r="BTJ159" s="1"/>
      <c r="BTK159" s="1"/>
      <c r="BTL159" s="1"/>
      <c r="BTM159" s="1"/>
      <c r="BTN159" s="1"/>
      <c r="BTO159" s="1"/>
      <c r="BTP159" s="1"/>
      <c r="BTQ159" s="1"/>
      <c r="BTR159" s="1"/>
      <c r="BTS159" s="1"/>
      <c r="BTT159" s="1"/>
      <c r="BTU159" s="1"/>
      <c r="BTV159" s="1"/>
      <c r="BTW159" s="1"/>
      <c r="BTX159" s="1"/>
      <c r="BTY159" s="1"/>
      <c r="BTZ159" s="1"/>
      <c r="BUA159" s="1"/>
      <c r="BUB159" s="1"/>
      <c r="BUC159" s="1"/>
      <c r="BUD159" s="1"/>
      <c r="BUE159" s="1"/>
      <c r="BUF159" s="1"/>
      <c r="BUG159" s="1"/>
      <c r="BUH159" s="1"/>
      <c r="BUI159" s="1"/>
      <c r="BUJ159" s="1"/>
      <c r="BUK159" s="1"/>
      <c r="BUL159" s="1"/>
      <c r="BUM159" s="1"/>
      <c r="BUN159" s="1"/>
      <c r="BUO159" s="1"/>
      <c r="BUP159" s="1"/>
      <c r="BUQ159" s="1"/>
      <c r="BUR159" s="1"/>
      <c r="BUS159" s="1"/>
      <c r="BUT159" s="1"/>
      <c r="BUU159" s="1"/>
      <c r="BUV159" s="1"/>
      <c r="BUW159" s="1"/>
      <c r="BUX159" s="1"/>
      <c r="BUY159" s="1"/>
      <c r="BUZ159" s="1"/>
      <c r="BVA159" s="1"/>
      <c r="BVB159" s="1"/>
      <c r="BVC159" s="1"/>
      <c r="BVD159" s="1"/>
      <c r="BVE159" s="1"/>
      <c r="BVF159" s="1"/>
      <c r="BVG159" s="1"/>
      <c r="BVH159" s="1"/>
      <c r="BVI159" s="1"/>
      <c r="BVJ159" s="1"/>
      <c r="BVK159" s="1"/>
      <c r="BVL159" s="1"/>
      <c r="BVM159" s="1"/>
      <c r="BVN159" s="1"/>
      <c r="BVO159" s="1"/>
      <c r="BVP159" s="1"/>
      <c r="BVQ159" s="1"/>
      <c r="BVR159" s="1"/>
      <c r="BVS159" s="1"/>
      <c r="BVT159" s="1"/>
      <c r="BVU159" s="1"/>
      <c r="BVV159" s="1"/>
      <c r="BVW159" s="1"/>
      <c r="BVX159" s="1"/>
      <c r="BVY159" s="1"/>
      <c r="BVZ159" s="1"/>
      <c r="BWA159" s="1"/>
      <c r="BWB159" s="1"/>
      <c r="BWC159" s="1"/>
      <c r="BWD159" s="1"/>
      <c r="BWE159" s="1"/>
      <c r="BWF159" s="1"/>
      <c r="BWG159" s="1"/>
      <c r="BWH159" s="1"/>
      <c r="BWI159" s="1"/>
      <c r="BWJ159" s="1"/>
      <c r="BWK159" s="1"/>
      <c r="BWL159" s="1"/>
      <c r="BWM159" s="1"/>
      <c r="BWN159" s="1"/>
      <c r="BWO159" s="1"/>
      <c r="BWP159" s="1"/>
      <c r="BWQ159" s="1"/>
      <c r="BWR159" s="1"/>
      <c r="BWS159" s="1"/>
      <c r="BWT159" s="1"/>
      <c r="BWU159" s="1"/>
      <c r="BWV159" s="1"/>
      <c r="BWW159" s="1"/>
      <c r="BWX159" s="1"/>
      <c r="BWY159" s="1"/>
      <c r="BWZ159" s="1"/>
      <c r="BXA159" s="1"/>
      <c r="BXB159" s="1"/>
      <c r="BXC159" s="1"/>
      <c r="BXD159" s="1"/>
      <c r="BXE159" s="1"/>
      <c r="BXF159" s="1"/>
      <c r="BXG159" s="1"/>
      <c r="BXH159" s="1"/>
      <c r="BXI159" s="1"/>
      <c r="BXJ159" s="1"/>
      <c r="BXK159" s="1"/>
      <c r="BXL159" s="1"/>
      <c r="BXM159" s="1"/>
      <c r="BXN159" s="1"/>
      <c r="BXO159" s="1"/>
      <c r="BXP159" s="1"/>
      <c r="BXQ159" s="1"/>
      <c r="BXR159" s="1"/>
      <c r="BXS159" s="1"/>
      <c r="BXT159" s="1"/>
      <c r="BXU159" s="1"/>
      <c r="BXV159" s="1"/>
      <c r="BXW159" s="1"/>
      <c r="BXX159" s="1"/>
      <c r="BXY159" s="1"/>
      <c r="BXZ159" s="1"/>
      <c r="BYA159" s="1"/>
      <c r="BYB159" s="1"/>
      <c r="BYC159" s="1"/>
      <c r="BYD159" s="1"/>
      <c r="BYE159" s="1"/>
      <c r="BYF159" s="1"/>
      <c r="BYG159" s="1"/>
      <c r="BYH159" s="1"/>
      <c r="BYI159" s="1"/>
      <c r="BYJ159" s="1"/>
      <c r="BYK159" s="1"/>
      <c r="BYL159" s="1"/>
      <c r="BYM159" s="1"/>
      <c r="BYN159" s="1"/>
      <c r="BYO159" s="1"/>
      <c r="BYP159" s="1"/>
      <c r="BYQ159" s="1"/>
      <c r="BYR159" s="1"/>
      <c r="BYS159" s="1"/>
      <c r="BYT159" s="1"/>
      <c r="BYU159" s="1"/>
      <c r="BYV159" s="1"/>
      <c r="BYW159" s="1"/>
      <c r="BYX159" s="1"/>
      <c r="BYY159" s="1"/>
      <c r="BYZ159" s="1"/>
      <c r="BZA159" s="1"/>
      <c r="BZB159" s="1"/>
      <c r="BZC159" s="1"/>
      <c r="BZD159" s="1"/>
      <c r="BZE159" s="1"/>
      <c r="BZF159" s="1"/>
      <c r="BZG159" s="1"/>
      <c r="BZH159" s="1"/>
      <c r="BZI159" s="1"/>
      <c r="BZJ159" s="1"/>
      <c r="BZK159" s="1"/>
      <c r="BZL159" s="1"/>
      <c r="BZM159" s="1"/>
      <c r="BZN159" s="1"/>
      <c r="BZO159" s="1"/>
      <c r="BZP159" s="1"/>
      <c r="BZQ159" s="1"/>
      <c r="BZR159" s="1"/>
      <c r="BZS159" s="1"/>
      <c r="BZT159" s="1"/>
      <c r="BZU159" s="1"/>
      <c r="BZV159" s="1"/>
      <c r="BZW159" s="1"/>
      <c r="BZX159" s="1"/>
      <c r="BZY159" s="1"/>
      <c r="BZZ159" s="1"/>
      <c r="CAA159" s="1"/>
      <c r="CAB159" s="1"/>
      <c r="CAC159" s="1"/>
      <c r="CAD159" s="1"/>
      <c r="CAE159" s="1"/>
      <c r="CAF159" s="1"/>
      <c r="CAG159" s="1"/>
      <c r="CAH159" s="1"/>
      <c r="CAI159" s="1"/>
      <c r="CAJ159" s="1"/>
      <c r="CAK159" s="1"/>
      <c r="CAL159" s="1"/>
      <c r="CAM159" s="1"/>
      <c r="CAN159" s="1"/>
      <c r="CAO159" s="1"/>
      <c r="CAP159" s="1"/>
      <c r="CAQ159" s="1"/>
      <c r="CAR159" s="1"/>
      <c r="CAS159" s="1"/>
      <c r="CAT159" s="1"/>
      <c r="CAU159" s="1"/>
      <c r="CAV159" s="1"/>
      <c r="CAW159" s="1"/>
      <c r="CAX159" s="1"/>
      <c r="CAY159" s="1"/>
      <c r="CAZ159" s="1"/>
      <c r="CBA159" s="1"/>
      <c r="CBB159" s="1"/>
      <c r="CBC159" s="1"/>
      <c r="CBD159" s="1"/>
      <c r="CBE159" s="1"/>
      <c r="CBF159" s="1"/>
      <c r="CBG159" s="1"/>
      <c r="CBH159" s="1"/>
      <c r="CBI159" s="1"/>
      <c r="CBJ159" s="1"/>
      <c r="CBK159" s="1"/>
      <c r="CBL159" s="1"/>
      <c r="CBM159" s="1"/>
      <c r="CBN159" s="1"/>
      <c r="CBO159" s="1"/>
      <c r="CBP159" s="1"/>
      <c r="CBQ159" s="1"/>
      <c r="CBR159" s="1"/>
      <c r="CBS159" s="1"/>
      <c r="CBT159" s="1"/>
      <c r="CBU159" s="1"/>
      <c r="CBV159" s="1"/>
      <c r="CBW159" s="1"/>
      <c r="CBX159" s="1"/>
      <c r="CBY159" s="1"/>
      <c r="CBZ159" s="1"/>
      <c r="CCA159" s="1"/>
      <c r="CCB159" s="1"/>
      <c r="CCC159" s="1"/>
      <c r="CCD159" s="1"/>
      <c r="CCE159" s="1"/>
      <c r="CCF159" s="1"/>
      <c r="CCG159" s="1"/>
      <c r="CCH159" s="1"/>
      <c r="CCI159" s="1"/>
      <c r="CCJ159" s="1"/>
      <c r="CCK159" s="1"/>
      <c r="CCL159" s="1"/>
      <c r="CCM159" s="1"/>
      <c r="CCN159" s="1"/>
      <c r="CCO159" s="1"/>
      <c r="CCP159" s="1"/>
      <c r="CCQ159" s="1"/>
      <c r="CCR159" s="1"/>
      <c r="CCS159" s="1"/>
      <c r="CCT159" s="1"/>
      <c r="CCU159" s="1"/>
      <c r="CCV159" s="1"/>
      <c r="CCW159" s="1"/>
      <c r="CCX159" s="1"/>
      <c r="CCY159" s="1"/>
      <c r="CCZ159" s="1"/>
      <c r="CDA159" s="1"/>
      <c r="CDB159" s="1"/>
      <c r="CDC159" s="1"/>
      <c r="CDD159" s="1"/>
      <c r="CDE159" s="1"/>
      <c r="CDF159" s="1"/>
      <c r="CDG159" s="1"/>
      <c r="CDH159" s="1"/>
      <c r="CDI159" s="1"/>
      <c r="CDJ159" s="1"/>
      <c r="CDK159" s="1"/>
      <c r="CDL159" s="1"/>
      <c r="CDM159" s="1"/>
      <c r="CDN159" s="1"/>
      <c r="CDO159" s="1"/>
      <c r="CDP159" s="1"/>
      <c r="CDQ159" s="1"/>
      <c r="CDR159" s="1"/>
      <c r="CDS159" s="1"/>
      <c r="CDT159" s="1"/>
      <c r="CDU159" s="1"/>
      <c r="CDV159" s="1"/>
      <c r="CDW159" s="1"/>
      <c r="CDX159" s="1"/>
      <c r="CDY159" s="1"/>
      <c r="CDZ159" s="1"/>
      <c r="CEA159" s="1"/>
      <c r="CEB159" s="1"/>
      <c r="CEC159" s="1"/>
      <c r="CED159" s="1"/>
      <c r="CEE159" s="1"/>
      <c r="CEF159" s="1"/>
      <c r="CEG159" s="1"/>
      <c r="CEH159" s="1"/>
      <c r="CEI159" s="1"/>
      <c r="CEJ159" s="1"/>
      <c r="CEK159" s="1"/>
      <c r="CEL159" s="1"/>
      <c r="CEM159" s="1"/>
      <c r="CEN159" s="1"/>
      <c r="CEO159" s="1"/>
      <c r="CEP159" s="1"/>
      <c r="CEQ159" s="1"/>
      <c r="CER159" s="1"/>
      <c r="CES159" s="1"/>
      <c r="CET159" s="1"/>
      <c r="CEU159" s="1"/>
      <c r="CEV159" s="1"/>
      <c r="CEW159" s="1"/>
      <c r="CEX159" s="1"/>
      <c r="CEY159" s="1"/>
      <c r="CEZ159" s="1"/>
      <c r="CFA159" s="1"/>
      <c r="CFB159" s="1"/>
      <c r="CFC159" s="1"/>
      <c r="CFD159" s="1"/>
      <c r="CFE159" s="1"/>
      <c r="CFF159" s="1"/>
      <c r="CFG159" s="1"/>
      <c r="CFH159" s="1"/>
      <c r="CFI159" s="1"/>
      <c r="CFJ159" s="1"/>
      <c r="CFK159" s="1"/>
      <c r="CFL159" s="1"/>
      <c r="CFM159" s="1"/>
      <c r="CFN159" s="1"/>
      <c r="CFO159" s="1"/>
      <c r="CFP159" s="1"/>
      <c r="CFQ159" s="1"/>
      <c r="CFR159" s="1"/>
      <c r="CFS159" s="1"/>
      <c r="CFT159" s="1"/>
      <c r="CFU159" s="1"/>
      <c r="CFV159" s="1"/>
      <c r="CFW159" s="1"/>
      <c r="CFX159" s="1"/>
      <c r="CFY159" s="1"/>
      <c r="CFZ159" s="1"/>
      <c r="CGA159" s="1"/>
      <c r="CGB159" s="1"/>
      <c r="CGC159" s="1"/>
      <c r="CGD159" s="1"/>
      <c r="CGE159" s="1"/>
      <c r="CGF159" s="1"/>
      <c r="CGG159" s="1"/>
      <c r="CGH159" s="1"/>
      <c r="CGI159" s="1"/>
      <c r="CGJ159" s="1"/>
      <c r="CGK159" s="1"/>
      <c r="CGL159" s="1"/>
      <c r="CGM159" s="1"/>
      <c r="CGN159" s="1"/>
      <c r="CGO159" s="1"/>
      <c r="CGP159" s="1"/>
      <c r="CGQ159" s="1"/>
      <c r="CGR159" s="1"/>
      <c r="CGS159" s="1"/>
      <c r="CGT159" s="1"/>
      <c r="CGU159" s="1"/>
      <c r="CGV159" s="1"/>
      <c r="CGW159" s="1"/>
      <c r="CGX159" s="1"/>
      <c r="CGY159" s="1"/>
      <c r="CGZ159" s="1"/>
      <c r="CHA159" s="1"/>
      <c r="CHB159" s="1"/>
      <c r="CHC159" s="1"/>
      <c r="CHD159" s="1"/>
      <c r="CHE159" s="1"/>
      <c r="CHF159" s="1"/>
      <c r="CHG159" s="1"/>
      <c r="CHH159" s="1"/>
      <c r="CHI159" s="1"/>
      <c r="CHJ159" s="1"/>
      <c r="CHK159" s="1"/>
      <c r="CHL159" s="1"/>
      <c r="CHM159" s="1"/>
      <c r="CHN159" s="1"/>
      <c r="CHO159" s="1"/>
      <c r="CHP159" s="1"/>
      <c r="CHQ159" s="1"/>
      <c r="CHR159" s="1"/>
      <c r="CHS159" s="1"/>
      <c r="CHT159" s="1"/>
      <c r="CHU159" s="1"/>
      <c r="CHV159" s="1"/>
      <c r="CHW159" s="1"/>
      <c r="CHX159" s="1"/>
      <c r="CHY159" s="1"/>
      <c r="CHZ159" s="1"/>
      <c r="CIA159" s="1"/>
      <c r="CIB159" s="1"/>
      <c r="CIC159" s="1"/>
      <c r="CID159" s="1"/>
      <c r="CIE159" s="1"/>
      <c r="CIF159" s="1"/>
      <c r="CIG159" s="1"/>
      <c r="CIH159" s="1"/>
      <c r="CII159" s="1"/>
      <c r="CIJ159" s="1"/>
      <c r="CIK159" s="1"/>
      <c r="CIL159" s="1"/>
      <c r="CIM159" s="1"/>
      <c r="CIN159" s="1"/>
      <c r="CIO159" s="1"/>
      <c r="CIP159" s="1"/>
      <c r="CIQ159" s="1"/>
      <c r="CIR159" s="1"/>
      <c r="CIS159" s="1"/>
      <c r="CIT159" s="1"/>
      <c r="CIU159" s="1"/>
      <c r="CIV159" s="1"/>
      <c r="CIW159" s="1"/>
      <c r="CIX159" s="1"/>
      <c r="CIY159" s="1"/>
      <c r="CIZ159" s="1"/>
      <c r="CJA159" s="1"/>
      <c r="CJB159" s="1"/>
      <c r="CJC159" s="1"/>
      <c r="CJD159" s="1"/>
      <c r="CJE159" s="1"/>
      <c r="CJF159" s="1"/>
      <c r="CJG159" s="1"/>
      <c r="CJH159" s="1"/>
      <c r="CJI159" s="1"/>
      <c r="CJJ159" s="1"/>
      <c r="CJK159" s="1"/>
      <c r="CJL159" s="1"/>
      <c r="CJM159" s="1"/>
      <c r="CJN159" s="1"/>
      <c r="CJO159" s="1"/>
      <c r="CJP159" s="1"/>
      <c r="CJQ159" s="1"/>
      <c r="CJR159" s="1"/>
      <c r="CJS159" s="1"/>
      <c r="CJT159" s="1"/>
      <c r="CJU159" s="1"/>
      <c r="CJV159" s="1"/>
      <c r="CJW159" s="1"/>
      <c r="CJX159" s="1"/>
      <c r="CJY159" s="1"/>
      <c r="CJZ159" s="1"/>
      <c r="CKA159" s="1"/>
      <c r="CKB159" s="1"/>
      <c r="CKC159" s="1"/>
      <c r="CKD159" s="1"/>
      <c r="CKE159" s="1"/>
      <c r="CKF159" s="1"/>
      <c r="CKG159" s="1"/>
      <c r="CKH159" s="1"/>
      <c r="CKI159" s="1"/>
      <c r="CKJ159" s="1"/>
      <c r="CKK159" s="1"/>
      <c r="CKL159" s="1"/>
      <c r="CKM159" s="1"/>
      <c r="CKN159" s="1"/>
      <c r="CKO159" s="1"/>
      <c r="CKP159" s="1"/>
      <c r="CKQ159" s="1"/>
      <c r="CKR159" s="1"/>
      <c r="CKS159" s="1"/>
      <c r="CKT159" s="1"/>
      <c r="CKU159" s="1"/>
      <c r="CKV159" s="1"/>
      <c r="CKW159" s="1"/>
      <c r="CKX159" s="1"/>
      <c r="CKY159" s="1"/>
      <c r="CKZ159" s="1"/>
      <c r="CLA159" s="1"/>
      <c r="CLB159" s="1"/>
      <c r="CLC159" s="1"/>
      <c r="CLD159" s="1"/>
      <c r="CLE159" s="1"/>
      <c r="CLF159" s="1"/>
      <c r="CLG159" s="1"/>
      <c r="CLH159" s="1"/>
      <c r="CLI159" s="1"/>
      <c r="CLJ159" s="1"/>
      <c r="CLK159" s="1"/>
      <c r="CLL159" s="1"/>
      <c r="CLM159" s="1"/>
      <c r="CLN159" s="1"/>
      <c r="CLO159" s="1"/>
      <c r="CLP159" s="1"/>
      <c r="CLQ159" s="1"/>
      <c r="CLR159" s="1"/>
      <c r="CLS159" s="1"/>
      <c r="CLT159" s="1"/>
      <c r="CLU159" s="1"/>
      <c r="CLV159" s="1"/>
      <c r="CLW159" s="1"/>
      <c r="CLX159" s="1"/>
      <c r="CLY159" s="1"/>
      <c r="CLZ159" s="1"/>
      <c r="CMA159" s="1"/>
      <c r="CMB159" s="1"/>
      <c r="CMC159" s="1"/>
      <c r="CMD159" s="1"/>
      <c r="CME159" s="1"/>
      <c r="CMF159" s="1"/>
      <c r="CMG159" s="1"/>
      <c r="CMH159" s="1"/>
      <c r="CMI159" s="1"/>
      <c r="CMJ159" s="1"/>
      <c r="CMK159" s="1"/>
      <c r="CML159" s="1"/>
      <c r="CMM159" s="1"/>
      <c r="CMN159" s="1"/>
      <c r="CMO159" s="1"/>
      <c r="CMP159" s="1"/>
      <c r="CMQ159" s="1"/>
      <c r="CMR159" s="1"/>
      <c r="CMS159" s="1"/>
      <c r="CMT159" s="1"/>
      <c r="CMU159" s="1"/>
      <c r="CMV159" s="1"/>
      <c r="CMW159" s="1"/>
      <c r="CMX159" s="1"/>
      <c r="CMY159" s="1"/>
      <c r="CMZ159" s="1"/>
      <c r="CNA159" s="1"/>
      <c r="CNB159" s="1"/>
      <c r="CNC159" s="1"/>
      <c r="CND159" s="1"/>
      <c r="CNE159" s="1"/>
      <c r="CNF159" s="1"/>
      <c r="CNG159" s="1"/>
      <c r="CNH159" s="1"/>
      <c r="CNI159" s="1"/>
      <c r="CNJ159" s="1"/>
      <c r="CNK159" s="1"/>
      <c r="CNL159" s="1"/>
      <c r="CNM159" s="1"/>
      <c r="CNN159" s="1"/>
      <c r="CNO159" s="1"/>
      <c r="CNP159" s="1"/>
      <c r="CNQ159" s="1"/>
      <c r="CNR159" s="1"/>
      <c r="CNS159" s="1"/>
      <c r="CNT159" s="1"/>
      <c r="CNU159" s="1"/>
      <c r="CNV159" s="1"/>
      <c r="CNW159" s="1"/>
      <c r="CNX159" s="1"/>
      <c r="CNY159" s="1"/>
      <c r="CNZ159" s="1"/>
      <c r="COA159" s="1"/>
      <c r="COB159" s="1"/>
      <c r="COC159" s="1"/>
      <c r="COD159" s="1"/>
      <c r="COE159" s="1"/>
      <c r="COF159" s="1"/>
      <c r="COG159" s="1"/>
      <c r="COH159" s="1"/>
      <c r="COI159" s="1"/>
      <c r="COJ159" s="1"/>
      <c r="COK159" s="1"/>
      <c r="COL159" s="1"/>
      <c r="COM159" s="1"/>
      <c r="CON159" s="1"/>
      <c r="COO159" s="1"/>
      <c r="COP159" s="1"/>
      <c r="COQ159" s="1"/>
      <c r="COR159" s="1"/>
      <c r="COS159" s="1"/>
      <c r="COT159" s="1"/>
      <c r="COU159" s="1"/>
      <c r="COV159" s="1"/>
      <c r="COW159" s="1"/>
      <c r="COX159" s="1"/>
      <c r="COY159" s="1"/>
      <c r="COZ159" s="1"/>
      <c r="CPA159" s="1"/>
      <c r="CPB159" s="1"/>
      <c r="CPC159" s="1"/>
      <c r="CPD159" s="1"/>
      <c r="CPE159" s="1"/>
      <c r="CPF159" s="1"/>
      <c r="CPG159" s="1"/>
      <c r="CPH159" s="1"/>
      <c r="CPI159" s="1"/>
      <c r="CPJ159" s="1"/>
      <c r="CPK159" s="1"/>
      <c r="CPL159" s="1"/>
      <c r="CPM159" s="1"/>
      <c r="CPN159" s="1"/>
      <c r="CPO159" s="1"/>
      <c r="CPP159" s="1"/>
      <c r="CPQ159" s="1"/>
      <c r="CPR159" s="1"/>
      <c r="CPS159" s="1"/>
      <c r="CPT159" s="1"/>
      <c r="CPU159" s="1"/>
      <c r="CPV159" s="1"/>
      <c r="CPW159" s="1"/>
      <c r="CPX159" s="1"/>
      <c r="CPY159" s="1"/>
      <c r="CPZ159" s="1"/>
      <c r="CQA159" s="1"/>
      <c r="CQB159" s="1"/>
      <c r="CQC159" s="1"/>
      <c r="CQD159" s="1"/>
      <c r="CQE159" s="1"/>
      <c r="CQF159" s="1"/>
      <c r="CQG159" s="1"/>
      <c r="CQH159" s="1"/>
      <c r="CQI159" s="1"/>
      <c r="CQJ159" s="1"/>
      <c r="CQK159" s="1"/>
      <c r="CQL159" s="1"/>
      <c r="CQM159" s="1"/>
      <c r="CQN159" s="1"/>
      <c r="CQO159" s="1"/>
      <c r="CQP159" s="1"/>
      <c r="CQQ159" s="1"/>
      <c r="CQR159" s="1"/>
      <c r="CQS159" s="1"/>
      <c r="CQT159" s="1"/>
      <c r="CQU159" s="1"/>
      <c r="CQV159" s="1"/>
      <c r="CQW159" s="1"/>
      <c r="CQX159" s="1"/>
      <c r="CQY159" s="1"/>
      <c r="CQZ159" s="1"/>
      <c r="CRA159" s="1"/>
      <c r="CRB159" s="1"/>
      <c r="CRC159" s="1"/>
      <c r="CRD159" s="1"/>
      <c r="CRE159" s="1"/>
      <c r="CRF159" s="1"/>
      <c r="CRG159" s="1"/>
      <c r="CRH159" s="1"/>
      <c r="CRI159" s="1"/>
      <c r="CRJ159" s="1"/>
      <c r="CRK159" s="1"/>
      <c r="CRL159" s="1"/>
      <c r="CRM159" s="1"/>
      <c r="CRN159" s="1"/>
      <c r="CRO159" s="1"/>
      <c r="CRP159" s="1"/>
      <c r="CRQ159" s="1"/>
      <c r="CRR159" s="1"/>
      <c r="CRS159" s="1"/>
      <c r="CRT159" s="1"/>
      <c r="CRU159" s="1"/>
      <c r="CRV159" s="1"/>
      <c r="CRW159" s="1"/>
      <c r="CRX159" s="1"/>
      <c r="CRY159" s="1"/>
      <c r="CRZ159" s="1"/>
      <c r="CSA159" s="1"/>
      <c r="CSB159" s="1"/>
      <c r="CSC159" s="1"/>
      <c r="CSD159" s="1"/>
      <c r="CSE159" s="1"/>
      <c r="CSF159" s="1"/>
      <c r="CSG159" s="1"/>
      <c r="CSH159" s="1"/>
      <c r="CSI159" s="1"/>
      <c r="CSJ159" s="1"/>
      <c r="CSK159" s="1"/>
      <c r="CSL159" s="1"/>
      <c r="CSM159" s="1"/>
      <c r="CSN159" s="1"/>
      <c r="CSO159" s="1"/>
      <c r="CSP159" s="1"/>
      <c r="CSQ159" s="1"/>
      <c r="CSR159" s="1"/>
      <c r="CSS159" s="1"/>
      <c r="CST159" s="1"/>
      <c r="CSU159" s="1"/>
      <c r="CSV159" s="1"/>
      <c r="CSW159" s="1"/>
      <c r="CSX159" s="1"/>
      <c r="CSY159" s="1"/>
      <c r="CSZ159" s="1"/>
      <c r="CTA159" s="1"/>
      <c r="CTB159" s="1"/>
      <c r="CTC159" s="1"/>
      <c r="CTD159" s="1"/>
      <c r="CTE159" s="1"/>
      <c r="CTF159" s="1"/>
      <c r="CTG159" s="1"/>
      <c r="CTH159" s="1"/>
      <c r="CTI159" s="1"/>
      <c r="CTJ159" s="1"/>
      <c r="CTK159" s="1"/>
      <c r="CTL159" s="1"/>
      <c r="CTM159" s="1"/>
      <c r="CTN159" s="1"/>
      <c r="CTO159" s="1"/>
      <c r="CTP159" s="1"/>
      <c r="CTQ159" s="1"/>
      <c r="CTR159" s="1"/>
      <c r="CTS159" s="1"/>
      <c r="CTT159" s="1"/>
      <c r="CTU159" s="1"/>
      <c r="CTV159" s="1"/>
      <c r="CTW159" s="1"/>
      <c r="CTX159" s="1"/>
      <c r="CTY159" s="1"/>
      <c r="CTZ159" s="1"/>
      <c r="CUA159" s="1"/>
      <c r="CUB159" s="1"/>
      <c r="CUC159" s="1"/>
      <c r="CUD159" s="1"/>
      <c r="CUE159" s="1"/>
      <c r="CUF159" s="1"/>
      <c r="CUG159" s="1"/>
      <c r="CUH159" s="1"/>
      <c r="CUI159" s="1"/>
      <c r="CUJ159" s="1"/>
      <c r="CUK159" s="1"/>
      <c r="CUL159" s="1"/>
      <c r="CUM159" s="1"/>
      <c r="CUN159" s="1"/>
      <c r="CUO159" s="1"/>
      <c r="CUP159" s="1"/>
      <c r="CUQ159" s="1"/>
      <c r="CUR159" s="1"/>
      <c r="CUS159" s="1"/>
      <c r="CUT159" s="1"/>
      <c r="CUU159" s="1"/>
      <c r="CUV159" s="1"/>
      <c r="CUW159" s="1"/>
      <c r="CUX159" s="1"/>
      <c r="CUY159" s="1"/>
      <c r="CUZ159" s="1"/>
      <c r="CVA159" s="1"/>
      <c r="CVB159" s="1"/>
      <c r="CVC159" s="1"/>
      <c r="CVD159" s="1"/>
      <c r="CVE159" s="1"/>
      <c r="CVF159" s="1"/>
      <c r="CVG159" s="1"/>
      <c r="CVH159" s="1"/>
      <c r="CVI159" s="1"/>
      <c r="CVJ159" s="1"/>
      <c r="CVK159" s="1"/>
      <c r="CVL159" s="1"/>
      <c r="CVM159" s="1"/>
      <c r="CVN159" s="1"/>
      <c r="CVO159" s="1"/>
      <c r="CVP159" s="1"/>
      <c r="CVQ159" s="1"/>
      <c r="CVR159" s="1"/>
      <c r="CVS159" s="1"/>
      <c r="CVT159" s="1"/>
      <c r="CVU159" s="1"/>
      <c r="CVV159" s="1"/>
      <c r="CVW159" s="1"/>
      <c r="CVX159" s="1"/>
      <c r="CVY159" s="1"/>
      <c r="CVZ159" s="1"/>
      <c r="CWA159" s="1"/>
      <c r="CWB159" s="1"/>
      <c r="CWC159" s="1"/>
      <c r="CWD159" s="1"/>
      <c r="CWE159" s="1"/>
      <c r="CWF159" s="1"/>
      <c r="CWG159" s="1"/>
      <c r="CWH159" s="1"/>
      <c r="CWI159" s="1"/>
      <c r="CWJ159" s="1"/>
      <c r="CWK159" s="1"/>
      <c r="CWL159" s="1"/>
      <c r="CWM159" s="1"/>
      <c r="CWN159" s="1"/>
      <c r="CWO159" s="1"/>
      <c r="CWP159" s="1"/>
      <c r="CWQ159" s="1"/>
      <c r="CWR159" s="1"/>
      <c r="CWS159" s="1"/>
      <c r="CWT159" s="1"/>
      <c r="CWU159" s="1"/>
      <c r="CWV159" s="1"/>
      <c r="CWW159" s="1"/>
      <c r="CWX159" s="1"/>
      <c r="CWY159" s="1"/>
      <c r="CWZ159" s="1"/>
      <c r="CXA159" s="1"/>
      <c r="CXB159" s="1"/>
      <c r="CXC159" s="1"/>
      <c r="CXD159" s="1"/>
      <c r="CXE159" s="1"/>
      <c r="CXF159" s="1"/>
      <c r="CXG159" s="1"/>
      <c r="CXH159" s="1"/>
      <c r="CXI159" s="1"/>
      <c r="CXJ159" s="1"/>
      <c r="CXK159" s="1"/>
      <c r="CXL159" s="1"/>
      <c r="CXM159" s="1"/>
      <c r="CXN159" s="1"/>
      <c r="CXO159" s="1"/>
      <c r="CXP159" s="1"/>
      <c r="CXQ159" s="1"/>
      <c r="CXR159" s="1"/>
      <c r="CXS159" s="1"/>
      <c r="CXT159" s="1"/>
      <c r="CXU159" s="1"/>
      <c r="CXV159" s="1"/>
      <c r="CXW159" s="1"/>
      <c r="CXX159" s="1"/>
      <c r="CXY159" s="1"/>
      <c r="CXZ159" s="1"/>
      <c r="CYA159" s="1"/>
      <c r="CYB159" s="1"/>
      <c r="CYC159" s="1"/>
      <c r="CYD159" s="1"/>
      <c r="CYE159" s="1"/>
      <c r="CYF159" s="1"/>
      <c r="CYG159" s="1"/>
      <c r="CYH159" s="1"/>
      <c r="CYI159" s="1"/>
      <c r="CYJ159" s="1"/>
      <c r="CYK159" s="1"/>
      <c r="CYL159" s="1"/>
      <c r="CYM159" s="1"/>
      <c r="CYN159" s="1"/>
      <c r="CYO159" s="1"/>
      <c r="CYP159" s="1"/>
      <c r="CYQ159" s="1"/>
      <c r="CYR159" s="1"/>
      <c r="CYS159" s="1"/>
      <c r="CYT159" s="1"/>
      <c r="CYU159" s="1"/>
      <c r="CYV159" s="1"/>
      <c r="CYW159" s="1"/>
      <c r="CYX159" s="1"/>
      <c r="CYY159" s="1"/>
      <c r="CYZ159" s="1"/>
      <c r="CZA159" s="1"/>
      <c r="CZB159" s="1"/>
      <c r="CZC159" s="1"/>
      <c r="CZD159" s="1"/>
      <c r="CZE159" s="1"/>
      <c r="CZF159" s="1"/>
      <c r="CZG159" s="1"/>
      <c r="CZH159" s="1"/>
      <c r="CZI159" s="1"/>
      <c r="CZJ159" s="1"/>
      <c r="CZK159" s="1"/>
      <c r="CZL159" s="1"/>
      <c r="CZM159" s="1"/>
      <c r="CZN159" s="1"/>
      <c r="CZO159" s="1"/>
      <c r="CZP159" s="1"/>
      <c r="CZQ159" s="1"/>
      <c r="CZR159" s="1"/>
      <c r="CZS159" s="1"/>
      <c r="CZT159" s="1"/>
      <c r="CZU159" s="1"/>
      <c r="CZV159" s="1"/>
      <c r="CZW159" s="1"/>
      <c r="CZX159" s="1"/>
      <c r="CZY159" s="1"/>
      <c r="CZZ159" s="1"/>
      <c r="DAA159" s="1"/>
      <c r="DAB159" s="1"/>
      <c r="DAC159" s="1"/>
      <c r="DAD159" s="1"/>
      <c r="DAE159" s="1"/>
      <c r="DAF159" s="1"/>
      <c r="DAG159" s="1"/>
      <c r="DAH159" s="1"/>
      <c r="DAI159" s="1"/>
      <c r="DAJ159" s="1"/>
      <c r="DAK159" s="1"/>
      <c r="DAL159" s="1"/>
      <c r="DAM159" s="1"/>
      <c r="DAN159" s="1"/>
      <c r="DAO159" s="1"/>
      <c r="DAP159" s="1"/>
      <c r="DAQ159" s="1"/>
      <c r="DAR159" s="1"/>
      <c r="DAS159" s="1"/>
      <c r="DAT159" s="1"/>
      <c r="DAU159" s="1"/>
      <c r="DAV159" s="1"/>
      <c r="DAW159" s="1"/>
      <c r="DAX159" s="1"/>
      <c r="DAY159" s="1"/>
      <c r="DAZ159" s="1"/>
      <c r="DBA159" s="1"/>
      <c r="DBB159" s="1"/>
      <c r="DBC159" s="1"/>
      <c r="DBD159" s="1"/>
      <c r="DBE159" s="1"/>
      <c r="DBF159" s="1"/>
      <c r="DBG159" s="1"/>
      <c r="DBH159" s="1"/>
      <c r="DBI159" s="1"/>
      <c r="DBJ159" s="1"/>
      <c r="DBK159" s="1"/>
      <c r="DBL159" s="1"/>
      <c r="DBM159" s="1"/>
      <c r="DBN159" s="1"/>
      <c r="DBO159" s="1"/>
      <c r="DBP159" s="1"/>
      <c r="DBQ159" s="1"/>
      <c r="DBR159" s="1"/>
      <c r="DBS159" s="1"/>
      <c r="DBT159" s="1"/>
      <c r="DBU159" s="1"/>
      <c r="DBV159" s="1"/>
      <c r="DBW159" s="1"/>
      <c r="DBX159" s="1"/>
      <c r="DBY159" s="1"/>
      <c r="DBZ159" s="1"/>
      <c r="DCA159" s="1"/>
      <c r="DCB159" s="1"/>
      <c r="DCC159" s="1"/>
      <c r="DCD159" s="1"/>
      <c r="DCE159" s="1"/>
      <c r="DCF159" s="1"/>
      <c r="DCG159" s="1"/>
      <c r="DCH159" s="1"/>
      <c r="DCI159" s="1"/>
      <c r="DCJ159" s="1"/>
      <c r="DCK159" s="1"/>
      <c r="DCL159" s="1"/>
      <c r="DCM159" s="1"/>
      <c r="DCN159" s="1"/>
      <c r="DCO159" s="1"/>
      <c r="DCP159" s="1"/>
      <c r="DCQ159" s="1"/>
      <c r="DCR159" s="1"/>
      <c r="DCS159" s="1"/>
      <c r="DCT159" s="1"/>
      <c r="DCU159" s="1"/>
      <c r="DCV159" s="1"/>
      <c r="DCW159" s="1"/>
      <c r="DCX159" s="1"/>
      <c r="DCY159" s="1"/>
      <c r="DCZ159" s="1"/>
      <c r="DDA159" s="1"/>
      <c r="DDB159" s="1"/>
      <c r="DDC159" s="1"/>
      <c r="DDD159" s="1"/>
      <c r="DDE159" s="1"/>
      <c r="DDF159" s="1"/>
      <c r="DDG159" s="1"/>
      <c r="DDH159" s="1"/>
      <c r="DDI159" s="1"/>
      <c r="DDJ159" s="1"/>
      <c r="DDK159" s="1"/>
      <c r="DDL159" s="1"/>
      <c r="DDM159" s="1"/>
      <c r="DDN159" s="1"/>
      <c r="DDO159" s="1"/>
      <c r="DDP159" s="1"/>
      <c r="DDQ159" s="1"/>
      <c r="DDR159" s="1"/>
      <c r="DDS159" s="1"/>
      <c r="DDT159" s="1"/>
      <c r="DDU159" s="1"/>
      <c r="DDV159" s="1"/>
      <c r="DDW159" s="1"/>
      <c r="DDX159" s="1"/>
      <c r="DDY159" s="1"/>
      <c r="DDZ159" s="1"/>
      <c r="DEA159" s="1"/>
      <c r="DEB159" s="1"/>
      <c r="DEC159" s="1"/>
      <c r="DED159" s="1"/>
      <c r="DEE159" s="1"/>
      <c r="DEF159" s="1"/>
      <c r="DEG159" s="1"/>
      <c r="DEH159" s="1"/>
      <c r="DEI159" s="1"/>
      <c r="DEJ159" s="1"/>
      <c r="DEK159" s="1"/>
      <c r="DEL159" s="1"/>
      <c r="DEM159" s="1"/>
      <c r="DEN159" s="1"/>
      <c r="DEO159" s="1"/>
      <c r="DEP159" s="1"/>
      <c r="DEQ159" s="1"/>
      <c r="DER159" s="1"/>
      <c r="DES159" s="1"/>
      <c r="DET159" s="1"/>
      <c r="DEU159" s="1"/>
      <c r="DEV159" s="1"/>
      <c r="DEW159" s="1"/>
      <c r="DEX159" s="1"/>
      <c r="DEY159" s="1"/>
      <c r="DEZ159" s="1"/>
      <c r="DFA159" s="1"/>
      <c r="DFB159" s="1"/>
      <c r="DFC159" s="1"/>
      <c r="DFD159" s="1"/>
      <c r="DFE159" s="1"/>
      <c r="DFF159" s="1"/>
      <c r="DFG159" s="1"/>
      <c r="DFH159" s="1"/>
      <c r="DFI159" s="1"/>
      <c r="DFJ159" s="1"/>
      <c r="DFK159" s="1"/>
      <c r="DFL159" s="1"/>
      <c r="DFM159" s="1"/>
      <c r="DFN159" s="1"/>
      <c r="DFO159" s="1"/>
      <c r="DFP159" s="1"/>
      <c r="DFQ159" s="1"/>
      <c r="DFR159" s="1"/>
      <c r="DFS159" s="1"/>
      <c r="DFT159" s="1"/>
      <c r="DFU159" s="1"/>
      <c r="DFV159" s="1"/>
      <c r="DFW159" s="1"/>
      <c r="DFX159" s="1"/>
      <c r="DFY159" s="1"/>
      <c r="DFZ159" s="1"/>
      <c r="DGA159" s="1"/>
      <c r="DGB159" s="1"/>
      <c r="DGC159" s="1"/>
      <c r="DGD159" s="1"/>
      <c r="DGE159" s="1"/>
      <c r="DGF159" s="1"/>
      <c r="DGG159" s="1"/>
      <c r="DGH159" s="1"/>
      <c r="DGI159" s="1"/>
      <c r="DGJ159" s="1"/>
      <c r="DGK159" s="1"/>
      <c r="DGL159" s="1"/>
      <c r="DGM159" s="1"/>
      <c r="DGN159" s="1"/>
      <c r="DGO159" s="1"/>
      <c r="DGP159" s="1"/>
      <c r="DGQ159" s="1"/>
      <c r="DGR159" s="1"/>
      <c r="DGS159" s="1"/>
      <c r="DGT159" s="1"/>
      <c r="DGU159" s="1"/>
      <c r="DGV159" s="1"/>
      <c r="DGW159" s="1"/>
      <c r="DGX159" s="1"/>
      <c r="DGY159" s="1"/>
      <c r="DGZ159" s="1"/>
      <c r="DHA159" s="1"/>
      <c r="DHB159" s="1"/>
      <c r="DHC159" s="1"/>
      <c r="DHD159" s="1"/>
      <c r="DHE159" s="1"/>
      <c r="DHF159" s="1"/>
      <c r="DHG159" s="1"/>
      <c r="DHH159" s="1"/>
      <c r="DHI159" s="1"/>
      <c r="DHJ159" s="1"/>
      <c r="DHK159" s="1"/>
      <c r="DHL159" s="1"/>
      <c r="DHM159" s="1"/>
      <c r="DHN159" s="1"/>
      <c r="DHO159" s="1"/>
      <c r="DHP159" s="1"/>
      <c r="DHQ159" s="1"/>
      <c r="DHR159" s="1"/>
      <c r="DHS159" s="1"/>
      <c r="DHT159" s="1"/>
      <c r="DHU159" s="1"/>
      <c r="DHV159" s="1"/>
      <c r="DHW159" s="1"/>
      <c r="DHX159" s="1"/>
      <c r="DHY159" s="1"/>
      <c r="DHZ159" s="1"/>
      <c r="DIA159" s="1"/>
      <c r="DIB159" s="1"/>
      <c r="DIC159" s="1"/>
      <c r="DID159" s="1"/>
      <c r="DIE159" s="1"/>
      <c r="DIF159" s="1"/>
      <c r="DIG159" s="1"/>
      <c r="DIH159" s="1"/>
      <c r="DII159" s="1"/>
      <c r="DIJ159" s="1"/>
      <c r="DIK159" s="1"/>
      <c r="DIL159" s="1"/>
      <c r="DIM159" s="1"/>
      <c r="DIN159" s="1"/>
      <c r="DIO159" s="1"/>
      <c r="DIP159" s="1"/>
      <c r="DIQ159" s="1"/>
      <c r="DIR159" s="1"/>
      <c r="DIS159" s="1"/>
      <c r="DIT159" s="1"/>
      <c r="DIU159" s="1"/>
      <c r="DIV159" s="1"/>
      <c r="DIW159" s="1"/>
      <c r="DIX159" s="1"/>
      <c r="DIY159" s="1"/>
      <c r="DIZ159" s="1"/>
      <c r="DJA159" s="1"/>
      <c r="DJB159" s="1"/>
      <c r="DJC159" s="1"/>
      <c r="DJD159" s="1"/>
      <c r="DJE159" s="1"/>
      <c r="DJF159" s="1"/>
      <c r="DJG159" s="1"/>
      <c r="DJH159" s="1"/>
      <c r="DJI159" s="1"/>
      <c r="DJJ159" s="1"/>
      <c r="DJK159" s="1"/>
      <c r="DJL159" s="1"/>
      <c r="DJM159" s="1"/>
      <c r="DJN159" s="1"/>
      <c r="DJO159" s="1"/>
      <c r="DJP159" s="1"/>
      <c r="DJQ159" s="1"/>
      <c r="DJR159" s="1"/>
      <c r="DJS159" s="1"/>
      <c r="DJT159" s="1"/>
      <c r="DJU159" s="1"/>
      <c r="DJV159" s="1"/>
      <c r="DJW159" s="1"/>
      <c r="DJX159" s="1"/>
      <c r="DJY159" s="1"/>
      <c r="DJZ159" s="1"/>
      <c r="DKA159" s="1"/>
      <c r="DKB159" s="1"/>
      <c r="DKC159" s="1"/>
      <c r="DKD159" s="1"/>
      <c r="DKE159" s="1"/>
      <c r="DKF159" s="1"/>
      <c r="DKG159" s="1"/>
      <c r="DKH159" s="1"/>
      <c r="DKI159" s="1"/>
      <c r="DKJ159" s="1"/>
      <c r="DKK159" s="1"/>
      <c r="DKL159" s="1"/>
      <c r="DKM159" s="1"/>
      <c r="DKN159" s="1"/>
      <c r="DKO159" s="1"/>
      <c r="DKP159" s="1"/>
      <c r="DKQ159" s="1"/>
      <c r="DKR159" s="1"/>
      <c r="DKS159" s="1"/>
      <c r="DKT159" s="1"/>
      <c r="DKU159" s="1"/>
      <c r="DKV159" s="1"/>
      <c r="DKW159" s="1"/>
      <c r="DKX159" s="1"/>
      <c r="DKY159" s="1"/>
      <c r="DKZ159" s="1"/>
      <c r="DLA159" s="1"/>
      <c r="DLB159" s="1"/>
      <c r="DLC159" s="1"/>
      <c r="DLD159" s="1"/>
      <c r="DLE159" s="1"/>
      <c r="DLF159" s="1"/>
      <c r="DLG159" s="1"/>
      <c r="DLH159" s="1"/>
      <c r="DLI159" s="1"/>
      <c r="DLJ159" s="1"/>
      <c r="DLK159" s="1"/>
      <c r="DLL159" s="1"/>
      <c r="DLM159" s="1"/>
      <c r="DLN159" s="1"/>
      <c r="DLO159" s="1"/>
      <c r="DLP159" s="1"/>
      <c r="DLQ159" s="1"/>
      <c r="DLR159" s="1"/>
      <c r="DLS159" s="1"/>
      <c r="DLT159" s="1"/>
      <c r="DLU159" s="1"/>
      <c r="DLV159" s="1"/>
      <c r="DLW159" s="1"/>
      <c r="DLX159" s="1"/>
      <c r="DLY159" s="1"/>
      <c r="DLZ159" s="1"/>
      <c r="DMA159" s="1"/>
      <c r="DMB159" s="1"/>
      <c r="DMC159" s="1"/>
      <c r="DMD159" s="1"/>
      <c r="DME159" s="1"/>
      <c r="DMF159" s="1"/>
      <c r="DMG159" s="1"/>
      <c r="DMH159" s="1"/>
      <c r="DMI159" s="1"/>
      <c r="DMJ159" s="1"/>
      <c r="DMK159" s="1"/>
      <c r="DML159" s="1"/>
      <c r="DMM159" s="1"/>
      <c r="DMN159" s="1"/>
      <c r="DMO159" s="1"/>
      <c r="DMP159" s="1"/>
      <c r="DMQ159" s="1"/>
      <c r="DMR159" s="1"/>
      <c r="DMS159" s="1"/>
      <c r="DMT159" s="1"/>
      <c r="DMU159" s="1"/>
      <c r="DMV159" s="1"/>
      <c r="DMW159" s="1"/>
      <c r="DMX159" s="1"/>
      <c r="DMY159" s="1"/>
      <c r="DMZ159" s="1"/>
      <c r="DNA159" s="1"/>
      <c r="DNB159" s="1"/>
      <c r="DNC159" s="1"/>
      <c r="DND159" s="1"/>
      <c r="DNE159" s="1"/>
      <c r="DNF159" s="1"/>
      <c r="DNG159" s="1"/>
      <c r="DNH159" s="1"/>
      <c r="DNI159" s="1"/>
      <c r="DNJ159" s="1"/>
      <c r="DNK159" s="1"/>
      <c r="DNL159" s="1"/>
      <c r="DNM159" s="1"/>
      <c r="DNN159" s="1"/>
      <c r="DNO159" s="1"/>
      <c r="DNP159" s="1"/>
      <c r="DNQ159" s="1"/>
      <c r="DNR159" s="1"/>
      <c r="DNS159" s="1"/>
      <c r="DNT159" s="1"/>
      <c r="DNU159" s="1"/>
      <c r="DNV159" s="1"/>
      <c r="DNW159" s="1"/>
      <c r="DNX159" s="1"/>
      <c r="DNY159" s="1"/>
      <c r="DNZ159" s="1"/>
      <c r="DOA159" s="1"/>
      <c r="DOB159" s="1"/>
      <c r="DOC159" s="1"/>
      <c r="DOD159" s="1"/>
      <c r="DOE159" s="1"/>
      <c r="DOF159" s="1"/>
      <c r="DOG159" s="1"/>
      <c r="DOH159" s="1"/>
      <c r="DOI159" s="1"/>
      <c r="DOJ159" s="1"/>
      <c r="DOK159" s="1"/>
      <c r="DOL159" s="1"/>
      <c r="DOM159" s="1"/>
      <c r="DON159" s="1"/>
      <c r="DOO159" s="1"/>
      <c r="DOP159" s="1"/>
      <c r="DOQ159" s="1"/>
      <c r="DOR159" s="1"/>
      <c r="DOS159" s="1"/>
      <c r="DOT159" s="1"/>
      <c r="DOU159" s="1"/>
      <c r="DOV159" s="1"/>
      <c r="DOW159" s="1"/>
      <c r="DOX159" s="1"/>
      <c r="DOY159" s="1"/>
      <c r="DOZ159" s="1"/>
      <c r="DPA159" s="1"/>
      <c r="DPB159" s="1"/>
      <c r="DPC159" s="1"/>
      <c r="DPD159" s="1"/>
      <c r="DPE159" s="1"/>
      <c r="DPF159" s="1"/>
      <c r="DPG159" s="1"/>
      <c r="DPH159" s="1"/>
      <c r="DPI159" s="1"/>
      <c r="DPJ159" s="1"/>
      <c r="DPK159" s="1"/>
      <c r="DPL159" s="1"/>
      <c r="DPM159" s="1"/>
      <c r="DPN159" s="1"/>
      <c r="DPO159" s="1"/>
      <c r="DPP159" s="1"/>
      <c r="DPQ159" s="1"/>
      <c r="DPR159" s="1"/>
      <c r="DPS159" s="1"/>
      <c r="DPT159" s="1"/>
      <c r="DPU159" s="1"/>
      <c r="DPV159" s="1"/>
      <c r="DPW159" s="1"/>
      <c r="DPX159" s="1"/>
      <c r="DPY159" s="1"/>
      <c r="DPZ159" s="1"/>
      <c r="DQA159" s="1"/>
      <c r="DQB159" s="1"/>
      <c r="DQC159" s="1"/>
      <c r="DQD159" s="1"/>
      <c r="DQE159" s="1"/>
      <c r="DQF159" s="1"/>
      <c r="DQG159" s="1"/>
      <c r="DQH159" s="1"/>
      <c r="DQI159" s="1"/>
      <c r="DQJ159" s="1"/>
      <c r="DQK159" s="1"/>
      <c r="DQL159" s="1"/>
      <c r="DQM159" s="1"/>
      <c r="DQN159" s="1"/>
      <c r="DQO159" s="1"/>
      <c r="DQP159" s="1"/>
      <c r="DQQ159" s="1"/>
      <c r="DQR159" s="1"/>
      <c r="DQS159" s="1"/>
      <c r="DQT159" s="1"/>
      <c r="DQU159" s="1"/>
      <c r="DQV159" s="1"/>
      <c r="DQW159" s="1"/>
      <c r="DQX159" s="1"/>
      <c r="DQY159" s="1"/>
      <c r="DQZ159" s="1"/>
      <c r="DRA159" s="1"/>
      <c r="DRB159" s="1"/>
      <c r="DRC159" s="1"/>
      <c r="DRD159" s="1"/>
      <c r="DRE159" s="1"/>
      <c r="DRF159" s="1"/>
      <c r="DRG159" s="1"/>
      <c r="DRH159" s="1"/>
      <c r="DRI159" s="1"/>
      <c r="DRJ159" s="1"/>
      <c r="DRK159" s="1"/>
      <c r="DRL159" s="1"/>
      <c r="DRM159" s="1"/>
      <c r="DRN159" s="1"/>
      <c r="DRO159" s="1"/>
      <c r="DRP159" s="1"/>
      <c r="DRQ159" s="1"/>
      <c r="DRR159" s="1"/>
      <c r="DRS159" s="1"/>
      <c r="DRT159" s="1"/>
      <c r="DRU159" s="1"/>
      <c r="DRV159" s="1"/>
      <c r="DRW159" s="1"/>
      <c r="DRX159" s="1"/>
      <c r="DRY159" s="1"/>
      <c r="DRZ159" s="1"/>
      <c r="DSA159" s="1"/>
      <c r="DSB159" s="1"/>
      <c r="DSC159" s="1"/>
      <c r="DSD159" s="1"/>
      <c r="DSE159" s="1"/>
      <c r="DSF159" s="1"/>
      <c r="DSG159" s="1"/>
      <c r="DSH159" s="1"/>
      <c r="DSI159" s="1"/>
      <c r="DSJ159" s="1"/>
      <c r="DSK159" s="1"/>
      <c r="DSL159" s="1"/>
      <c r="DSM159" s="1"/>
      <c r="DSN159" s="1"/>
      <c r="DSO159" s="1"/>
      <c r="DSP159" s="1"/>
      <c r="DSQ159" s="1"/>
      <c r="DSR159" s="1"/>
      <c r="DSS159" s="1"/>
      <c r="DST159" s="1"/>
      <c r="DSU159" s="1"/>
      <c r="DSV159" s="1"/>
      <c r="DSW159" s="1"/>
      <c r="DSX159" s="1"/>
      <c r="DSY159" s="1"/>
      <c r="DSZ159" s="1"/>
      <c r="DTA159" s="1"/>
      <c r="DTB159" s="1"/>
      <c r="DTC159" s="1"/>
      <c r="DTD159" s="1"/>
      <c r="DTE159" s="1"/>
      <c r="DTF159" s="1"/>
      <c r="DTG159" s="1"/>
      <c r="DTH159" s="1"/>
      <c r="DTI159" s="1"/>
      <c r="DTJ159" s="1"/>
      <c r="DTK159" s="1"/>
      <c r="DTL159" s="1"/>
      <c r="DTM159" s="1"/>
      <c r="DTN159" s="1"/>
      <c r="DTO159" s="1"/>
      <c r="DTP159" s="1"/>
      <c r="DTQ159" s="1"/>
      <c r="DTR159" s="1"/>
      <c r="DTS159" s="1"/>
      <c r="DTT159" s="1"/>
      <c r="DTU159" s="1"/>
      <c r="DTV159" s="1"/>
      <c r="DTW159" s="1"/>
      <c r="DTX159" s="1"/>
      <c r="DTY159" s="1"/>
      <c r="DTZ159" s="1"/>
      <c r="DUA159" s="1"/>
      <c r="DUB159" s="1"/>
      <c r="DUC159" s="1"/>
      <c r="DUD159" s="1"/>
      <c r="DUE159" s="1"/>
      <c r="DUF159" s="1"/>
      <c r="DUG159" s="1"/>
      <c r="DUH159" s="1"/>
      <c r="DUI159" s="1"/>
      <c r="DUJ159" s="1"/>
      <c r="DUK159" s="1"/>
      <c r="DUL159" s="1"/>
      <c r="DUM159" s="1"/>
      <c r="DUN159" s="1"/>
      <c r="DUO159" s="1"/>
      <c r="DUP159" s="1"/>
      <c r="DUQ159" s="1"/>
      <c r="DUR159" s="1"/>
      <c r="DUS159" s="1"/>
      <c r="DUT159" s="1"/>
      <c r="DUU159" s="1"/>
      <c r="DUV159" s="1"/>
      <c r="DUW159" s="1"/>
      <c r="DUX159" s="1"/>
      <c r="DUY159" s="1"/>
      <c r="DUZ159" s="1"/>
      <c r="DVA159" s="1"/>
      <c r="DVB159" s="1"/>
      <c r="DVC159" s="1"/>
      <c r="DVD159" s="1"/>
      <c r="DVE159" s="1"/>
      <c r="DVF159" s="1"/>
      <c r="DVG159" s="1"/>
      <c r="DVH159" s="1"/>
      <c r="DVI159" s="1"/>
      <c r="DVJ159" s="1"/>
      <c r="DVK159" s="1"/>
      <c r="DVL159" s="1"/>
      <c r="DVM159" s="1"/>
      <c r="DVN159" s="1"/>
      <c r="DVO159" s="1"/>
      <c r="DVP159" s="1"/>
      <c r="DVQ159" s="1"/>
      <c r="DVR159" s="1"/>
      <c r="DVS159" s="1"/>
      <c r="DVT159" s="1"/>
      <c r="DVU159" s="1"/>
      <c r="DVV159" s="1"/>
      <c r="DVW159" s="1"/>
      <c r="DVX159" s="1"/>
      <c r="DVY159" s="1"/>
      <c r="DVZ159" s="1"/>
      <c r="DWA159" s="1"/>
      <c r="DWB159" s="1"/>
      <c r="DWC159" s="1"/>
      <c r="DWD159" s="1"/>
      <c r="DWE159" s="1"/>
      <c r="DWF159" s="1"/>
      <c r="DWG159" s="1"/>
      <c r="DWH159" s="1"/>
      <c r="DWI159" s="1"/>
      <c r="DWJ159" s="1"/>
      <c r="DWK159" s="1"/>
      <c r="DWL159" s="1"/>
      <c r="DWM159" s="1"/>
      <c r="DWN159" s="1"/>
      <c r="DWO159" s="1"/>
      <c r="DWP159" s="1"/>
      <c r="DWQ159" s="1"/>
      <c r="DWR159" s="1"/>
      <c r="DWS159" s="1"/>
      <c r="DWT159" s="1"/>
      <c r="DWU159" s="1"/>
      <c r="DWV159" s="1"/>
      <c r="DWW159" s="1"/>
      <c r="DWX159" s="1"/>
      <c r="DWY159" s="1"/>
      <c r="DWZ159" s="1"/>
      <c r="DXA159" s="1"/>
      <c r="DXB159" s="1"/>
      <c r="DXC159" s="1"/>
      <c r="DXD159" s="1"/>
      <c r="DXE159" s="1"/>
      <c r="DXF159" s="1"/>
      <c r="DXG159" s="1"/>
      <c r="DXH159" s="1"/>
      <c r="DXI159" s="1"/>
      <c r="DXJ159" s="1"/>
      <c r="DXK159" s="1"/>
      <c r="DXL159" s="1"/>
      <c r="DXM159" s="1"/>
      <c r="DXN159" s="1"/>
      <c r="DXO159" s="1"/>
      <c r="DXP159" s="1"/>
      <c r="DXQ159" s="1"/>
      <c r="DXR159" s="1"/>
      <c r="DXS159" s="1"/>
      <c r="DXT159" s="1"/>
      <c r="DXU159" s="1"/>
      <c r="DXV159" s="1"/>
      <c r="DXW159" s="1"/>
      <c r="DXX159" s="1"/>
      <c r="DXY159" s="1"/>
      <c r="DXZ159" s="1"/>
      <c r="DYA159" s="1"/>
      <c r="DYB159" s="1"/>
      <c r="DYC159" s="1"/>
      <c r="DYD159" s="1"/>
      <c r="DYE159" s="1"/>
      <c r="DYF159" s="1"/>
      <c r="DYG159" s="1"/>
      <c r="DYH159" s="1"/>
      <c r="DYI159" s="1"/>
      <c r="DYJ159" s="1"/>
      <c r="DYK159" s="1"/>
      <c r="DYL159" s="1"/>
      <c r="DYM159" s="1"/>
      <c r="DYN159" s="1"/>
      <c r="DYO159" s="1"/>
      <c r="DYP159" s="1"/>
      <c r="DYQ159" s="1"/>
      <c r="DYR159" s="1"/>
      <c r="DYS159" s="1"/>
      <c r="DYT159" s="1"/>
      <c r="DYU159" s="1"/>
      <c r="DYV159" s="1"/>
      <c r="DYW159" s="1"/>
      <c r="DYX159" s="1"/>
      <c r="DYY159" s="1"/>
      <c r="DYZ159" s="1"/>
      <c r="DZA159" s="1"/>
      <c r="DZB159" s="1"/>
      <c r="DZC159" s="1"/>
      <c r="DZD159" s="1"/>
      <c r="DZE159" s="1"/>
      <c r="DZF159" s="1"/>
      <c r="DZG159" s="1"/>
      <c r="DZH159" s="1"/>
      <c r="DZI159" s="1"/>
      <c r="DZJ159" s="1"/>
      <c r="DZK159" s="1"/>
      <c r="DZL159" s="1"/>
      <c r="DZM159" s="1"/>
      <c r="DZN159" s="1"/>
      <c r="DZO159" s="1"/>
      <c r="DZP159" s="1"/>
      <c r="DZQ159" s="1"/>
      <c r="DZR159" s="1"/>
      <c r="DZS159" s="1"/>
      <c r="DZT159" s="1"/>
      <c r="DZU159" s="1"/>
      <c r="DZV159" s="1"/>
      <c r="DZW159" s="1"/>
      <c r="DZX159" s="1"/>
      <c r="DZY159" s="1"/>
      <c r="DZZ159" s="1"/>
      <c r="EAA159" s="1"/>
      <c r="EAB159" s="1"/>
      <c r="EAC159" s="1"/>
      <c r="EAD159" s="1"/>
      <c r="EAE159" s="1"/>
      <c r="EAF159" s="1"/>
      <c r="EAG159" s="1"/>
      <c r="EAH159" s="1"/>
      <c r="EAI159" s="1"/>
      <c r="EAJ159" s="1"/>
      <c r="EAK159" s="1"/>
      <c r="EAL159" s="1"/>
      <c r="EAM159" s="1"/>
      <c r="EAN159" s="1"/>
      <c r="EAO159" s="1"/>
      <c r="EAP159" s="1"/>
      <c r="EAQ159" s="1"/>
      <c r="EAR159" s="1"/>
      <c r="EAS159" s="1"/>
      <c r="EAT159" s="1"/>
      <c r="EAU159" s="1"/>
      <c r="EAV159" s="1"/>
      <c r="EAW159" s="1"/>
      <c r="EAX159" s="1"/>
      <c r="EAY159" s="1"/>
      <c r="EAZ159" s="1"/>
      <c r="EBA159" s="1"/>
      <c r="EBB159" s="1"/>
      <c r="EBC159" s="1"/>
      <c r="EBD159" s="1"/>
      <c r="EBE159" s="1"/>
      <c r="EBF159" s="1"/>
      <c r="EBG159" s="1"/>
      <c r="EBH159" s="1"/>
      <c r="EBI159" s="1"/>
      <c r="EBJ159" s="1"/>
      <c r="EBK159" s="1"/>
      <c r="EBL159" s="1"/>
      <c r="EBM159" s="1"/>
      <c r="EBN159" s="1"/>
      <c r="EBO159" s="1"/>
      <c r="EBP159" s="1"/>
      <c r="EBQ159" s="1"/>
      <c r="EBR159" s="1"/>
      <c r="EBS159" s="1"/>
      <c r="EBT159" s="1"/>
      <c r="EBU159" s="1"/>
      <c r="EBV159" s="1"/>
      <c r="EBW159" s="1"/>
      <c r="EBX159" s="1"/>
      <c r="EBY159" s="1"/>
      <c r="EBZ159" s="1"/>
      <c r="ECA159" s="1"/>
      <c r="ECB159" s="1"/>
      <c r="ECC159" s="1"/>
      <c r="ECD159" s="1"/>
      <c r="ECE159" s="1"/>
      <c r="ECF159" s="1"/>
      <c r="ECG159" s="1"/>
      <c r="ECH159" s="1"/>
      <c r="ECI159" s="1"/>
      <c r="ECJ159" s="1"/>
      <c r="ECK159" s="1"/>
      <c r="ECL159" s="1"/>
      <c r="ECM159" s="1"/>
      <c r="ECN159" s="1"/>
      <c r="ECO159" s="1"/>
      <c r="ECP159" s="1"/>
      <c r="ECQ159" s="1"/>
      <c r="ECR159" s="1"/>
      <c r="ECS159" s="1"/>
      <c r="ECT159" s="1"/>
      <c r="ECU159" s="1"/>
      <c r="ECV159" s="1"/>
      <c r="ECW159" s="1"/>
      <c r="ECX159" s="1"/>
      <c r="ECY159" s="1"/>
      <c r="ECZ159" s="1"/>
      <c r="EDA159" s="1"/>
      <c r="EDB159" s="1"/>
      <c r="EDC159" s="1"/>
      <c r="EDD159" s="1"/>
      <c r="EDE159" s="1"/>
      <c r="EDF159" s="1"/>
      <c r="EDG159" s="1"/>
      <c r="EDH159" s="1"/>
      <c r="EDI159" s="1"/>
      <c r="EDJ159" s="1"/>
      <c r="EDK159" s="1"/>
      <c r="EDL159" s="1"/>
      <c r="EDM159" s="1"/>
      <c r="EDN159" s="1"/>
      <c r="EDO159" s="1"/>
      <c r="EDP159" s="1"/>
      <c r="EDQ159" s="1"/>
      <c r="EDR159" s="1"/>
      <c r="EDS159" s="1"/>
      <c r="EDT159" s="1"/>
      <c r="EDU159" s="1"/>
      <c r="EDV159" s="1"/>
      <c r="EDW159" s="1"/>
      <c r="EDX159" s="1"/>
      <c r="EDY159" s="1"/>
      <c r="EDZ159" s="1"/>
      <c r="EEA159" s="1"/>
      <c r="EEB159" s="1"/>
      <c r="EEC159" s="1"/>
      <c r="EED159" s="1"/>
      <c r="EEE159" s="1"/>
      <c r="EEF159" s="1"/>
      <c r="EEG159" s="1"/>
      <c r="EEH159" s="1"/>
      <c r="EEI159" s="1"/>
      <c r="EEJ159" s="1"/>
      <c r="EEK159" s="1"/>
      <c r="EEL159" s="1"/>
      <c r="EEM159" s="1"/>
      <c r="EEN159" s="1"/>
      <c r="EEO159" s="1"/>
      <c r="EEP159" s="1"/>
      <c r="EEQ159" s="1"/>
      <c r="EER159" s="1"/>
      <c r="EES159" s="1"/>
      <c r="EET159" s="1"/>
      <c r="EEU159" s="1"/>
      <c r="EEV159" s="1"/>
      <c r="EEW159" s="1"/>
      <c r="EEX159" s="1"/>
      <c r="EEY159" s="1"/>
      <c r="EEZ159" s="1"/>
      <c r="EFA159" s="1"/>
      <c r="EFB159" s="1"/>
      <c r="EFC159" s="1"/>
      <c r="EFD159" s="1"/>
      <c r="EFE159" s="1"/>
      <c r="EFF159" s="1"/>
      <c r="EFG159" s="1"/>
      <c r="EFH159" s="1"/>
      <c r="EFI159" s="1"/>
      <c r="EFJ159" s="1"/>
      <c r="EFK159" s="1"/>
      <c r="EFL159" s="1"/>
      <c r="EFM159" s="1"/>
      <c r="EFN159" s="1"/>
      <c r="EFO159" s="1"/>
      <c r="EFP159" s="1"/>
      <c r="EFQ159" s="1"/>
      <c r="EFR159" s="1"/>
      <c r="EFS159" s="1"/>
      <c r="EFT159" s="1"/>
      <c r="EFU159" s="1"/>
      <c r="EFV159" s="1"/>
      <c r="EFW159" s="1"/>
      <c r="EFX159" s="1"/>
      <c r="EFY159" s="1"/>
      <c r="EFZ159" s="1"/>
      <c r="EGA159" s="1"/>
      <c r="EGB159" s="1"/>
      <c r="EGC159" s="1"/>
      <c r="EGD159" s="1"/>
      <c r="EGE159" s="1"/>
      <c r="EGF159" s="1"/>
      <c r="EGG159" s="1"/>
      <c r="EGH159" s="1"/>
      <c r="EGI159" s="1"/>
      <c r="EGJ159" s="1"/>
      <c r="EGK159" s="1"/>
      <c r="EGL159" s="1"/>
      <c r="EGM159" s="1"/>
      <c r="EGN159" s="1"/>
      <c r="EGO159" s="1"/>
      <c r="EGP159" s="1"/>
      <c r="EGQ159" s="1"/>
      <c r="EGR159" s="1"/>
      <c r="EGS159" s="1"/>
      <c r="EGT159" s="1"/>
      <c r="EGU159" s="1"/>
      <c r="EGV159" s="1"/>
      <c r="EGW159" s="1"/>
      <c r="EGX159" s="1"/>
      <c r="EGY159" s="1"/>
      <c r="EGZ159" s="1"/>
      <c r="EHA159" s="1"/>
      <c r="EHB159" s="1"/>
      <c r="EHC159" s="1"/>
      <c r="EHD159" s="1"/>
      <c r="EHE159" s="1"/>
      <c r="EHF159" s="1"/>
      <c r="EHG159" s="1"/>
      <c r="EHH159" s="1"/>
      <c r="EHI159" s="1"/>
      <c r="EHJ159" s="1"/>
      <c r="EHK159" s="1"/>
      <c r="EHL159" s="1"/>
      <c r="EHM159" s="1"/>
      <c r="EHN159" s="1"/>
      <c r="EHO159" s="1"/>
      <c r="EHP159" s="1"/>
      <c r="EHQ159" s="1"/>
      <c r="EHR159" s="1"/>
      <c r="EHS159" s="1"/>
      <c r="EHT159" s="1"/>
      <c r="EHU159" s="1"/>
      <c r="EHV159" s="1"/>
      <c r="EHW159" s="1"/>
      <c r="EHX159" s="1"/>
      <c r="EHY159" s="1"/>
      <c r="EHZ159" s="1"/>
      <c r="EIA159" s="1"/>
      <c r="EIB159" s="1"/>
      <c r="EIC159" s="1"/>
      <c r="EID159" s="1"/>
      <c r="EIE159" s="1"/>
      <c r="EIF159" s="1"/>
      <c r="EIG159" s="1"/>
      <c r="EIH159" s="1"/>
      <c r="EII159" s="1"/>
      <c r="EIJ159" s="1"/>
      <c r="EIK159" s="1"/>
      <c r="EIL159" s="1"/>
      <c r="EIM159" s="1"/>
      <c r="EIN159" s="1"/>
      <c r="EIO159" s="1"/>
      <c r="EIP159" s="1"/>
      <c r="EIQ159" s="1"/>
      <c r="EIR159" s="1"/>
      <c r="EIS159" s="1"/>
      <c r="EIT159" s="1"/>
      <c r="EIU159" s="1"/>
      <c r="EIV159" s="1"/>
      <c r="EIW159" s="1"/>
      <c r="EIX159" s="1"/>
      <c r="EIY159" s="1"/>
      <c r="EIZ159" s="1"/>
      <c r="EJA159" s="1"/>
      <c r="EJB159" s="1"/>
      <c r="EJC159" s="1"/>
      <c r="EJD159" s="1"/>
      <c r="EJE159" s="1"/>
      <c r="EJF159" s="1"/>
      <c r="EJG159" s="1"/>
      <c r="EJH159" s="1"/>
      <c r="EJI159" s="1"/>
      <c r="EJJ159" s="1"/>
      <c r="EJK159" s="1"/>
      <c r="EJL159" s="1"/>
      <c r="EJM159" s="1"/>
      <c r="EJN159" s="1"/>
      <c r="EJO159" s="1"/>
      <c r="EJP159" s="1"/>
      <c r="EJQ159" s="1"/>
      <c r="EJR159" s="1"/>
      <c r="EJS159" s="1"/>
      <c r="EJT159" s="1"/>
      <c r="EJU159" s="1"/>
      <c r="EJV159" s="1"/>
      <c r="EJW159" s="1"/>
      <c r="EJX159" s="1"/>
      <c r="EJY159" s="1"/>
      <c r="EJZ159" s="1"/>
      <c r="EKA159" s="1"/>
      <c r="EKB159" s="1"/>
      <c r="EKC159" s="1"/>
      <c r="EKD159" s="1"/>
      <c r="EKE159" s="1"/>
      <c r="EKF159" s="1"/>
      <c r="EKG159" s="1"/>
      <c r="EKH159" s="1"/>
      <c r="EKI159" s="1"/>
      <c r="EKJ159" s="1"/>
      <c r="EKK159" s="1"/>
      <c r="EKL159" s="1"/>
      <c r="EKM159" s="1"/>
      <c r="EKN159" s="1"/>
      <c r="EKO159" s="1"/>
      <c r="EKP159" s="1"/>
      <c r="EKQ159" s="1"/>
      <c r="EKR159" s="1"/>
      <c r="EKS159" s="1"/>
      <c r="EKT159" s="1"/>
      <c r="EKU159" s="1"/>
      <c r="EKV159" s="1"/>
      <c r="EKW159" s="1"/>
      <c r="EKX159" s="1"/>
      <c r="EKY159" s="1"/>
      <c r="EKZ159" s="1"/>
      <c r="ELA159" s="1"/>
      <c r="ELB159" s="1"/>
      <c r="ELC159" s="1"/>
      <c r="ELD159" s="1"/>
      <c r="ELE159" s="1"/>
      <c r="ELF159" s="1"/>
      <c r="ELG159" s="1"/>
      <c r="ELH159" s="1"/>
      <c r="ELI159" s="1"/>
      <c r="ELJ159" s="1"/>
      <c r="ELK159" s="1"/>
      <c r="ELL159" s="1"/>
      <c r="ELM159" s="1"/>
      <c r="ELN159" s="1"/>
      <c r="ELO159" s="1"/>
      <c r="ELP159" s="1"/>
      <c r="ELQ159" s="1"/>
      <c r="ELR159" s="1"/>
      <c r="ELS159" s="1"/>
      <c r="ELT159" s="1"/>
      <c r="ELU159" s="1"/>
      <c r="ELV159" s="1"/>
      <c r="ELW159" s="1"/>
      <c r="ELX159" s="1"/>
      <c r="ELY159" s="1"/>
      <c r="ELZ159" s="1"/>
      <c r="EMA159" s="1"/>
      <c r="EMB159" s="1"/>
      <c r="EMC159" s="1"/>
      <c r="EMD159" s="1"/>
      <c r="EME159" s="1"/>
      <c r="EMF159" s="1"/>
      <c r="EMG159" s="1"/>
      <c r="EMH159" s="1"/>
      <c r="EMI159" s="1"/>
      <c r="EMJ159" s="1"/>
      <c r="EMK159" s="1"/>
      <c r="EML159" s="1"/>
      <c r="EMM159" s="1"/>
      <c r="EMN159" s="1"/>
      <c r="EMO159" s="1"/>
      <c r="EMP159" s="1"/>
      <c r="EMQ159" s="1"/>
      <c r="EMR159" s="1"/>
      <c r="EMS159" s="1"/>
      <c r="EMT159" s="1"/>
      <c r="EMU159" s="1"/>
      <c r="EMV159" s="1"/>
      <c r="EMW159" s="1"/>
      <c r="EMX159" s="1"/>
      <c r="EMY159" s="1"/>
      <c r="EMZ159" s="1"/>
      <c r="ENA159" s="1"/>
      <c r="ENB159" s="1"/>
      <c r="ENC159" s="1"/>
      <c r="END159" s="1"/>
      <c r="ENE159" s="1"/>
      <c r="ENF159" s="1"/>
      <c r="ENG159" s="1"/>
      <c r="ENH159" s="1"/>
      <c r="ENI159" s="1"/>
      <c r="ENJ159" s="1"/>
      <c r="ENK159" s="1"/>
      <c r="ENL159" s="1"/>
      <c r="ENM159" s="1"/>
      <c r="ENN159" s="1"/>
      <c r="ENO159" s="1"/>
      <c r="ENP159" s="1"/>
      <c r="ENQ159" s="1"/>
      <c r="ENR159" s="1"/>
      <c r="ENS159" s="1"/>
      <c r="ENT159" s="1"/>
      <c r="ENU159" s="1"/>
      <c r="ENV159" s="1"/>
      <c r="ENW159" s="1"/>
      <c r="ENX159" s="1"/>
      <c r="ENY159" s="1"/>
      <c r="ENZ159" s="1"/>
      <c r="EOA159" s="1"/>
      <c r="EOB159" s="1"/>
      <c r="EOC159" s="1"/>
      <c r="EOD159" s="1"/>
      <c r="EOE159" s="1"/>
      <c r="EOF159" s="1"/>
      <c r="EOG159" s="1"/>
      <c r="EOH159" s="1"/>
      <c r="EOI159" s="1"/>
      <c r="EOJ159" s="1"/>
      <c r="EOK159" s="1"/>
      <c r="EOL159" s="1"/>
      <c r="EOM159" s="1"/>
      <c r="EON159" s="1"/>
      <c r="EOO159" s="1"/>
      <c r="EOP159" s="1"/>
      <c r="EOQ159" s="1"/>
      <c r="EOR159" s="1"/>
      <c r="EOS159" s="1"/>
      <c r="EOT159" s="1"/>
      <c r="EOU159" s="1"/>
      <c r="EOV159" s="1"/>
      <c r="EOW159" s="1"/>
      <c r="EOX159" s="1"/>
      <c r="EOY159" s="1"/>
      <c r="EOZ159" s="1"/>
      <c r="EPA159" s="1"/>
      <c r="EPB159" s="1"/>
      <c r="EPC159" s="1"/>
      <c r="EPD159" s="1"/>
      <c r="EPE159" s="1"/>
      <c r="EPF159" s="1"/>
      <c r="EPG159" s="1"/>
      <c r="EPH159" s="1"/>
      <c r="EPI159" s="1"/>
      <c r="EPJ159" s="1"/>
      <c r="EPK159" s="1"/>
      <c r="EPL159" s="1"/>
      <c r="EPM159" s="1"/>
      <c r="EPN159" s="1"/>
      <c r="EPO159" s="1"/>
      <c r="EPP159" s="1"/>
      <c r="EPQ159" s="1"/>
      <c r="EPR159" s="1"/>
      <c r="EPS159" s="1"/>
      <c r="EPT159" s="1"/>
      <c r="EPU159" s="1"/>
      <c r="EPV159" s="1"/>
      <c r="EPW159" s="1"/>
      <c r="EPX159" s="1"/>
      <c r="EPY159" s="1"/>
      <c r="EPZ159" s="1"/>
      <c r="EQA159" s="1"/>
      <c r="EQB159" s="1"/>
      <c r="EQC159" s="1"/>
      <c r="EQD159" s="1"/>
      <c r="EQE159" s="1"/>
      <c r="EQF159" s="1"/>
      <c r="EQG159" s="1"/>
      <c r="EQH159" s="1"/>
      <c r="EQI159" s="1"/>
      <c r="EQJ159" s="1"/>
      <c r="EQK159" s="1"/>
      <c r="EQL159" s="1"/>
      <c r="EQM159" s="1"/>
      <c r="EQN159" s="1"/>
      <c r="EQO159" s="1"/>
      <c r="EQP159" s="1"/>
      <c r="EQQ159" s="1"/>
      <c r="EQR159" s="1"/>
      <c r="EQS159" s="1"/>
      <c r="EQT159" s="1"/>
      <c r="EQU159" s="1"/>
      <c r="EQV159" s="1"/>
      <c r="EQW159" s="1"/>
      <c r="EQX159" s="1"/>
      <c r="EQY159" s="1"/>
      <c r="EQZ159" s="1"/>
      <c r="ERA159" s="1"/>
      <c r="ERB159" s="1"/>
      <c r="ERC159" s="1"/>
      <c r="ERD159" s="1"/>
      <c r="ERE159" s="1"/>
      <c r="ERF159" s="1"/>
      <c r="ERG159" s="1"/>
      <c r="ERH159" s="1"/>
      <c r="ERI159" s="1"/>
      <c r="ERJ159" s="1"/>
      <c r="ERK159" s="1"/>
      <c r="ERL159" s="1"/>
      <c r="ERM159" s="1"/>
      <c r="ERN159" s="1"/>
      <c r="ERO159" s="1"/>
      <c r="ERP159" s="1"/>
      <c r="ERQ159" s="1"/>
      <c r="ERR159" s="1"/>
      <c r="ERS159" s="1"/>
      <c r="ERT159" s="1"/>
      <c r="ERU159" s="1"/>
      <c r="ERV159" s="1"/>
      <c r="ERW159" s="1"/>
      <c r="ERX159" s="1"/>
      <c r="ERY159" s="1"/>
      <c r="ERZ159" s="1"/>
      <c r="ESA159" s="1"/>
      <c r="ESB159" s="1"/>
      <c r="ESC159" s="1"/>
      <c r="ESD159" s="1"/>
      <c r="ESE159" s="1"/>
      <c r="ESF159" s="1"/>
      <c r="ESG159" s="1"/>
      <c r="ESH159" s="1"/>
      <c r="ESI159" s="1"/>
      <c r="ESJ159" s="1"/>
      <c r="ESK159" s="1"/>
      <c r="ESL159" s="1"/>
      <c r="ESM159" s="1"/>
      <c r="ESN159" s="1"/>
      <c r="ESO159" s="1"/>
      <c r="ESP159" s="1"/>
      <c r="ESQ159" s="1"/>
      <c r="ESR159" s="1"/>
      <c r="ESS159" s="1"/>
      <c r="EST159" s="1"/>
      <c r="ESU159" s="1"/>
      <c r="ESV159" s="1"/>
      <c r="ESW159" s="1"/>
      <c r="ESX159" s="1"/>
      <c r="ESY159" s="1"/>
      <c r="ESZ159" s="1"/>
      <c r="ETA159" s="1"/>
      <c r="ETB159" s="1"/>
      <c r="ETC159" s="1"/>
      <c r="ETD159" s="1"/>
      <c r="ETE159" s="1"/>
      <c r="ETF159" s="1"/>
      <c r="ETG159" s="1"/>
      <c r="ETH159" s="1"/>
      <c r="ETI159" s="1"/>
      <c r="ETJ159" s="1"/>
      <c r="ETK159" s="1"/>
      <c r="ETL159" s="1"/>
      <c r="ETM159" s="1"/>
      <c r="ETN159" s="1"/>
      <c r="ETO159" s="1"/>
      <c r="ETP159" s="1"/>
      <c r="ETQ159" s="1"/>
      <c r="ETR159" s="1"/>
      <c r="ETS159" s="1"/>
      <c r="ETT159" s="1"/>
      <c r="ETU159" s="1"/>
      <c r="ETV159" s="1"/>
      <c r="ETW159" s="1"/>
      <c r="ETX159" s="1"/>
      <c r="ETY159" s="1"/>
      <c r="ETZ159" s="1"/>
      <c r="EUA159" s="1"/>
      <c r="EUB159" s="1"/>
      <c r="EUC159" s="1"/>
      <c r="EUD159" s="1"/>
      <c r="EUE159" s="1"/>
      <c r="EUF159" s="1"/>
      <c r="EUG159" s="1"/>
      <c r="EUH159" s="1"/>
      <c r="EUI159" s="1"/>
      <c r="EUJ159" s="1"/>
      <c r="EUK159" s="1"/>
      <c r="EUL159" s="1"/>
      <c r="EUM159" s="1"/>
      <c r="EUN159" s="1"/>
      <c r="EUO159" s="1"/>
      <c r="EUP159" s="1"/>
      <c r="EUQ159" s="1"/>
      <c r="EUR159" s="1"/>
      <c r="EUS159" s="1"/>
      <c r="EUT159" s="1"/>
      <c r="EUU159" s="1"/>
      <c r="EUV159" s="1"/>
      <c r="EUW159" s="1"/>
      <c r="EUX159" s="1"/>
      <c r="EUY159" s="1"/>
      <c r="EUZ159" s="1"/>
      <c r="EVA159" s="1"/>
      <c r="EVB159" s="1"/>
      <c r="EVC159" s="1"/>
      <c r="EVD159" s="1"/>
      <c r="EVE159" s="1"/>
      <c r="EVF159" s="1"/>
      <c r="EVG159" s="1"/>
      <c r="EVH159" s="1"/>
      <c r="EVI159" s="1"/>
      <c r="EVJ159" s="1"/>
      <c r="EVK159" s="1"/>
      <c r="EVL159" s="1"/>
      <c r="EVM159" s="1"/>
      <c r="EVN159" s="1"/>
      <c r="EVO159" s="1"/>
      <c r="EVP159" s="1"/>
      <c r="EVQ159" s="1"/>
      <c r="EVR159" s="1"/>
      <c r="EVS159" s="1"/>
      <c r="EVT159" s="1"/>
      <c r="EVU159" s="1"/>
      <c r="EVV159" s="1"/>
      <c r="EVW159" s="1"/>
      <c r="EVX159" s="1"/>
      <c r="EVY159" s="1"/>
      <c r="EVZ159" s="1"/>
      <c r="EWA159" s="1"/>
      <c r="EWB159" s="1"/>
      <c r="EWC159" s="1"/>
      <c r="EWD159" s="1"/>
      <c r="EWE159" s="1"/>
      <c r="EWF159" s="1"/>
      <c r="EWG159" s="1"/>
      <c r="EWH159" s="1"/>
      <c r="EWI159" s="1"/>
      <c r="EWJ159" s="1"/>
      <c r="EWK159" s="1"/>
      <c r="EWL159" s="1"/>
      <c r="EWM159" s="1"/>
      <c r="EWN159" s="1"/>
      <c r="EWO159" s="1"/>
      <c r="EWP159" s="1"/>
      <c r="EWQ159" s="1"/>
      <c r="EWR159" s="1"/>
      <c r="EWS159" s="1"/>
      <c r="EWT159" s="1"/>
      <c r="EWU159" s="1"/>
      <c r="EWV159" s="1"/>
      <c r="EWW159" s="1"/>
      <c r="EWX159" s="1"/>
      <c r="EWY159" s="1"/>
      <c r="EWZ159" s="1"/>
      <c r="EXA159" s="1"/>
      <c r="EXB159" s="1"/>
      <c r="EXC159" s="1"/>
      <c r="EXD159" s="1"/>
      <c r="EXE159" s="1"/>
      <c r="EXF159" s="1"/>
      <c r="EXG159" s="1"/>
      <c r="EXH159" s="1"/>
      <c r="EXI159" s="1"/>
      <c r="EXJ159" s="1"/>
      <c r="EXK159" s="1"/>
      <c r="EXL159" s="1"/>
      <c r="EXM159" s="1"/>
      <c r="EXN159" s="1"/>
      <c r="EXO159" s="1"/>
      <c r="EXP159" s="1"/>
      <c r="EXQ159" s="1"/>
      <c r="EXR159" s="1"/>
      <c r="EXS159" s="1"/>
      <c r="EXT159" s="1"/>
      <c r="EXU159" s="1"/>
      <c r="EXV159" s="1"/>
      <c r="EXW159" s="1"/>
      <c r="EXX159" s="1"/>
      <c r="EXY159" s="1"/>
      <c r="EXZ159" s="1"/>
      <c r="EYA159" s="1"/>
      <c r="EYB159" s="1"/>
      <c r="EYC159" s="1"/>
      <c r="EYD159" s="1"/>
      <c r="EYE159" s="1"/>
      <c r="EYF159" s="1"/>
      <c r="EYG159" s="1"/>
      <c r="EYH159" s="1"/>
      <c r="EYI159" s="1"/>
      <c r="EYJ159" s="1"/>
      <c r="EYK159" s="1"/>
      <c r="EYL159" s="1"/>
      <c r="EYM159" s="1"/>
      <c r="EYN159" s="1"/>
      <c r="EYO159" s="1"/>
      <c r="EYP159" s="1"/>
      <c r="EYQ159" s="1"/>
      <c r="EYR159" s="1"/>
      <c r="EYS159" s="1"/>
      <c r="EYT159" s="1"/>
      <c r="EYU159" s="1"/>
      <c r="EYV159" s="1"/>
      <c r="EYW159" s="1"/>
      <c r="EYX159" s="1"/>
      <c r="EYY159" s="1"/>
      <c r="EYZ159" s="1"/>
      <c r="EZA159" s="1"/>
      <c r="EZB159" s="1"/>
      <c r="EZC159" s="1"/>
      <c r="EZD159" s="1"/>
      <c r="EZE159" s="1"/>
      <c r="EZF159" s="1"/>
      <c r="EZG159" s="1"/>
      <c r="EZH159" s="1"/>
      <c r="EZI159" s="1"/>
      <c r="EZJ159" s="1"/>
      <c r="EZK159" s="1"/>
      <c r="EZL159" s="1"/>
      <c r="EZM159" s="1"/>
      <c r="EZN159" s="1"/>
      <c r="EZO159" s="1"/>
      <c r="EZP159" s="1"/>
      <c r="EZQ159" s="1"/>
      <c r="EZR159" s="1"/>
      <c r="EZS159" s="1"/>
      <c r="EZT159" s="1"/>
      <c r="EZU159" s="1"/>
      <c r="EZV159" s="1"/>
      <c r="EZW159" s="1"/>
      <c r="EZX159" s="1"/>
      <c r="EZY159" s="1"/>
      <c r="EZZ159" s="1"/>
      <c r="FAA159" s="1"/>
      <c r="FAB159" s="1"/>
      <c r="FAC159" s="1"/>
      <c r="FAD159" s="1"/>
      <c r="FAE159" s="1"/>
      <c r="FAF159" s="1"/>
      <c r="FAG159" s="1"/>
      <c r="FAH159" s="1"/>
      <c r="FAI159" s="1"/>
      <c r="FAJ159" s="1"/>
      <c r="FAK159" s="1"/>
      <c r="FAL159" s="1"/>
      <c r="FAM159" s="1"/>
      <c r="FAN159" s="1"/>
      <c r="FAO159" s="1"/>
      <c r="FAP159" s="1"/>
      <c r="FAQ159" s="1"/>
      <c r="FAR159" s="1"/>
      <c r="FAS159" s="1"/>
      <c r="FAT159" s="1"/>
      <c r="FAU159" s="1"/>
      <c r="FAV159" s="1"/>
      <c r="FAW159" s="1"/>
      <c r="FAX159" s="1"/>
      <c r="FAY159" s="1"/>
      <c r="FAZ159" s="1"/>
      <c r="FBA159" s="1"/>
      <c r="FBB159" s="1"/>
      <c r="FBC159" s="1"/>
      <c r="FBD159" s="1"/>
      <c r="FBE159" s="1"/>
      <c r="FBF159" s="1"/>
      <c r="FBG159" s="1"/>
      <c r="FBH159" s="1"/>
      <c r="FBI159" s="1"/>
      <c r="FBJ159" s="1"/>
      <c r="FBK159" s="1"/>
      <c r="FBL159" s="1"/>
      <c r="FBM159" s="1"/>
      <c r="FBN159" s="1"/>
      <c r="FBO159" s="1"/>
      <c r="FBP159" s="1"/>
      <c r="FBQ159" s="1"/>
      <c r="FBR159" s="1"/>
      <c r="FBS159" s="1"/>
      <c r="FBT159" s="1"/>
      <c r="FBU159" s="1"/>
      <c r="FBV159" s="1"/>
      <c r="FBW159" s="1"/>
      <c r="FBX159" s="1"/>
      <c r="FBY159" s="1"/>
      <c r="FBZ159" s="1"/>
      <c r="FCA159" s="1"/>
      <c r="FCB159" s="1"/>
      <c r="FCC159" s="1"/>
      <c r="FCD159" s="1"/>
      <c r="FCE159" s="1"/>
      <c r="FCF159" s="1"/>
      <c r="FCG159" s="1"/>
      <c r="FCH159" s="1"/>
      <c r="FCI159" s="1"/>
      <c r="FCJ159" s="1"/>
      <c r="FCK159" s="1"/>
      <c r="FCL159" s="1"/>
      <c r="FCM159" s="1"/>
      <c r="FCN159" s="1"/>
      <c r="FCO159" s="1"/>
      <c r="FCP159" s="1"/>
      <c r="FCQ159" s="1"/>
      <c r="FCR159" s="1"/>
      <c r="FCS159" s="1"/>
      <c r="FCT159" s="1"/>
      <c r="FCU159" s="1"/>
      <c r="FCV159" s="1"/>
      <c r="FCW159" s="1"/>
      <c r="FCX159" s="1"/>
      <c r="FCY159" s="1"/>
      <c r="FCZ159" s="1"/>
      <c r="FDA159" s="1"/>
      <c r="FDB159" s="1"/>
      <c r="FDC159" s="1"/>
      <c r="FDD159" s="1"/>
      <c r="FDE159" s="1"/>
      <c r="FDF159" s="1"/>
      <c r="FDG159" s="1"/>
      <c r="FDH159" s="1"/>
      <c r="FDI159" s="1"/>
      <c r="FDJ159" s="1"/>
      <c r="FDK159" s="1"/>
      <c r="FDL159" s="1"/>
      <c r="FDM159" s="1"/>
      <c r="FDN159" s="1"/>
      <c r="FDO159" s="1"/>
      <c r="FDP159" s="1"/>
      <c r="FDQ159" s="1"/>
      <c r="FDR159" s="1"/>
      <c r="FDS159" s="1"/>
      <c r="FDT159" s="1"/>
      <c r="FDU159" s="1"/>
      <c r="FDV159" s="1"/>
      <c r="FDW159" s="1"/>
      <c r="FDX159" s="1"/>
      <c r="FDY159" s="1"/>
      <c r="FDZ159" s="1"/>
      <c r="FEA159" s="1"/>
      <c r="FEB159" s="1"/>
      <c r="FEC159" s="1"/>
      <c r="FED159" s="1"/>
      <c r="FEE159" s="1"/>
      <c r="FEF159" s="1"/>
      <c r="FEG159" s="1"/>
      <c r="FEH159" s="1"/>
      <c r="FEI159" s="1"/>
      <c r="FEJ159" s="1"/>
      <c r="FEK159" s="1"/>
      <c r="FEL159" s="1"/>
      <c r="FEM159" s="1"/>
      <c r="FEN159" s="1"/>
      <c r="FEO159" s="1"/>
      <c r="FEP159" s="1"/>
      <c r="FEQ159" s="1"/>
      <c r="FER159" s="1"/>
      <c r="FES159" s="1"/>
      <c r="FET159" s="1"/>
      <c r="FEU159" s="1"/>
      <c r="FEV159" s="1"/>
      <c r="FEW159" s="1"/>
      <c r="FEX159" s="1"/>
      <c r="FEY159" s="1"/>
      <c r="FEZ159" s="1"/>
      <c r="FFA159" s="1"/>
      <c r="FFB159" s="1"/>
      <c r="FFC159" s="1"/>
      <c r="FFD159" s="1"/>
      <c r="FFE159" s="1"/>
      <c r="FFF159" s="1"/>
      <c r="FFG159" s="1"/>
      <c r="FFH159" s="1"/>
      <c r="FFI159" s="1"/>
      <c r="FFJ159" s="1"/>
      <c r="FFK159" s="1"/>
      <c r="FFL159" s="1"/>
      <c r="FFM159" s="1"/>
      <c r="FFN159" s="1"/>
      <c r="FFO159" s="1"/>
      <c r="FFP159" s="1"/>
      <c r="FFQ159" s="1"/>
      <c r="FFR159" s="1"/>
      <c r="FFS159" s="1"/>
      <c r="FFT159" s="1"/>
      <c r="FFU159" s="1"/>
      <c r="FFV159" s="1"/>
      <c r="FFW159" s="1"/>
      <c r="FFX159" s="1"/>
      <c r="FFY159" s="1"/>
      <c r="FFZ159" s="1"/>
      <c r="FGA159" s="1"/>
      <c r="FGB159" s="1"/>
      <c r="FGC159" s="1"/>
      <c r="FGD159" s="1"/>
      <c r="FGE159" s="1"/>
      <c r="FGF159" s="1"/>
      <c r="FGG159" s="1"/>
      <c r="FGH159" s="1"/>
      <c r="FGI159" s="1"/>
      <c r="FGJ159" s="1"/>
      <c r="FGK159" s="1"/>
      <c r="FGL159" s="1"/>
      <c r="FGM159" s="1"/>
      <c r="FGN159" s="1"/>
      <c r="FGO159" s="1"/>
      <c r="FGP159" s="1"/>
      <c r="FGQ159" s="1"/>
      <c r="FGR159" s="1"/>
      <c r="FGS159" s="1"/>
      <c r="FGT159" s="1"/>
      <c r="FGU159" s="1"/>
      <c r="FGV159" s="1"/>
      <c r="FGW159" s="1"/>
      <c r="FGX159" s="1"/>
      <c r="FGY159" s="1"/>
      <c r="FGZ159" s="1"/>
      <c r="FHA159" s="1"/>
      <c r="FHB159" s="1"/>
      <c r="FHC159" s="1"/>
      <c r="FHD159" s="1"/>
      <c r="FHE159" s="1"/>
      <c r="FHF159" s="1"/>
      <c r="FHG159" s="1"/>
      <c r="FHH159" s="1"/>
      <c r="FHI159" s="1"/>
      <c r="FHJ159" s="1"/>
      <c r="FHK159" s="1"/>
      <c r="FHL159" s="1"/>
      <c r="FHM159" s="1"/>
      <c r="FHN159" s="1"/>
      <c r="FHO159" s="1"/>
      <c r="FHP159" s="1"/>
      <c r="FHQ159" s="1"/>
      <c r="FHR159" s="1"/>
      <c r="FHS159" s="1"/>
      <c r="FHT159" s="1"/>
      <c r="FHU159" s="1"/>
      <c r="FHV159" s="1"/>
      <c r="FHW159" s="1"/>
      <c r="FHX159" s="1"/>
      <c r="FHY159" s="1"/>
      <c r="FHZ159" s="1"/>
      <c r="FIA159" s="1"/>
      <c r="FIB159" s="1"/>
      <c r="FIC159" s="1"/>
      <c r="FID159" s="1"/>
      <c r="FIE159" s="1"/>
      <c r="FIF159" s="1"/>
      <c r="FIG159" s="1"/>
      <c r="FIH159" s="1"/>
      <c r="FII159" s="1"/>
      <c r="FIJ159" s="1"/>
      <c r="FIK159" s="1"/>
      <c r="FIL159" s="1"/>
      <c r="FIM159" s="1"/>
      <c r="FIN159" s="1"/>
      <c r="FIO159" s="1"/>
      <c r="FIP159" s="1"/>
      <c r="FIQ159" s="1"/>
      <c r="FIR159" s="1"/>
      <c r="FIS159" s="1"/>
      <c r="FIT159" s="1"/>
      <c r="FIU159" s="1"/>
      <c r="FIV159" s="1"/>
      <c r="FIW159" s="1"/>
      <c r="FIX159" s="1"/>
      <c r="FIY159" s="1"/>
      <c r="FIZ159" s="1"/>
      <c r="FJA159" s="1"/>
      <c r="FJB159" s="1"/>
      <c r="FJC159" s="1"/>
      <c r="FJD159" s="1"/>
      <c r="FJE159" s="1"/>
      <c r="FJF159" s="1"/>
      <c r="FJG159" s="1"/>
      <c r="FJH159" s="1"/>
      <c r="FJI159" s="1"/>
      <c r="FJJ159" s="1"/>
      <c r="FJK159" s="1"/>
      <c r="FJL159" s="1"/>
      <c r="FJM159" s="1"/>
      <c r="FJN159" s="1"/>
      <c r="FJO159" s="1"/>
      <c r="FJP159" s="1"/>
      <c r="FJQ159" s="1"/>
      <c r="FJR159" s="1"/>
      <c r="FJS159" s="1"/>
      <c r="FJT159" s="1"/>
      <c r="FJU159" s="1"/>
      <c r="FJV159" s="1"/>
      <c r="FJW159" s="1"/>
      <c r="FJX159" s="1"/>
      <c r="FJY159" s="1"/>
      <c r="FJZ159" s="1"/>
      <c r="FKA159" s="1"/>
      <c r="FKB159" s="1"/>
      <c r="FKC159" s="1"/>
      <c r="FKD159" s="1"/>
      <c r="FKE159" s="1"/>
      <c r="FKF159" s="1"/>
      <c r="FKG159" s="1"/>
      <c r="FKH159" s="1"/>
      <c r="FKI159" s="1"/>
      <c r="FKJ159" s="1"/>
      <c r="FKK159" s="1"/>
      <c r="FKL159" s="1"/>
      <c r="FKM159" s="1"/>
      <c r="FKN159" s="1"/>
      <c r="FKO159" s="1"/>
      <c r="FKP159" s="1"/>
      <c r="FKQ159" s="1"/>
      <c r="FKR159" s="1"/>
      <c r="FKS159" s="1"/>
      <c r="FKT159" s="1"/>
      <c r="FKU159" s="1"/>
      <c r="FKV159" s="1"/>
      <c r="FKW159" s="1"/>
      <c r="FKX159" s="1"/>
      <c r="FKY159" s="1"/>
      <c r="FKZ159" s="1"/>
      <c r="FLA159" s="1"/>
      <c r="FLB159" s="1"/>
      <c r="FLC159" s="1"/>
      <c r="FLD159" s="1"/>
      <c r="FLE159" s="1"/>
      <c r="FLF159" s="1"/>
      <c r="FLG159" s="1"/>
      <c r="FLH159" s="1"/>
      <c r="FLI159" s="1"/>
      <c r="FLJ159" s="1"/>
      <c r="FLK159" s="1"/>
      <c r="FLL159" s="1"/>
      <c r="FLM159" s="1"/>
      <c r="FLN159" s="1"/>
      <c r="FLO159" s="1"/>
      <c r="FLP159" s="1"/>
      <c r="FLQ159" s="1"/>
      <c r="FLR159" s="1"/>
      <c r="FLS159" s="1"/>
      <c r="FLT159" s="1"/>
      <c r="FLU159" s="1"/>
      <c r="FLV159" s="1"/>
      <c r="FLW159" s="1"/>
      <c r="FLX159" s="1"/>
      <c r="FLY159" s="1"/>
      <c r="FLZ159" s="1"/>
      <c r="FMA159" s="1"/>
      <c r="FMB159" s="1"/>
      <c r="FMC159" s="1"/>
      <c r="FMD159" s="1"/>
      <c r="FME159" s="1"/>
      <c r="FMF159" s="1"/>
      <c r="FMG159" s="1"/>
      <c r="FMH159" s="1"/>
      <c r="FMI159" s="1"/>
      <c r="FMJ159" s="1"/>
      <c r="FMK159" s="1"/>
      <c r="FML159" s="1"/>
      <c r="FMM159" s="1"/>
      <c r="FMN159" s="1"/>
      <c r="FMO159" s="1"/>
      <c r="FMP159" s="1"/>
      <c r="FMQ159" s="1"/>
      <c r="FMR159" s="1"/>
      <c r="FMS159" s="1"/>
      <c r="FMT159" s="1"/>
      <c r="FMU159" s="1"/>
      <c r="FMV159" s="1"/>
      <c r="FMW159" s="1"/>
      <c r="FMX159" s="1"/>
      <c r="FMY159" s="1"/>
      <c r="FMZ159" s="1"/>
      <c r="FNA159" s="1"/>
      <c r="FNB159" s="1"/>
      <c r="FNC159" s="1"/>
      <c r="FND159" s="1"/>
      <c r="FNE159" s="1"/>
      <c r="FNF159" s="1"/>
      <c r="FNG159" s="1"/>
      <c r="FNH159" s="1"/>
      <c r="FNI159" s="1"/>
      <c r="FNJ159" s="1"/>
      <c r="FNK159" s="1"/>
      <c r="FNL159" s="1"/>
      <c r="FNM159" s="1"/>
      <c r="FNN159" s="1"/>
      <c r="FNO159" s="1"/>
      <c r="FNP159" s="1"/>
      <c r="FNQ159" s="1"/>
      <c r="FNR159" s="1"/>
      <c r="FNS159" s="1"/>
      <c r="FNT159" s="1"/>
      <c r="FNU159" s="1"/>
      <c r="FNV159" s="1"/>
      <c r="FNW159" s="1"/>
      <c r="FNX159" s="1"/>
      <c r="FNY159" s="1"/>
      <c r="FNZ159" s="1"/>
      <c r="FOA159" s="1"/>
      <c r="FOB159" s="1"/>
      <c r="FOC159" s="1"/>
      <c r="FOD159" s="1"/>
      <c r="FOE159" s="1"/>
      <c r="FOF159" s="1"/>
      <c r="FOG159" s="1"/>
      <c r="FOH159" s="1"/>
      <c r="FOI159" s="1"/>
      <c r="FOJ159" s="1"/>
      <c r="FOK159" s="1"/>
      <c r="FOL159" s="1"/>
      <c r="FOM159" s="1"/>
      <c r="FON159" s="1"/>
      <c r="FOO159" s="1"/>
      <c r="FOP159" s="1"/>
      <c r="FOQ159" s="1"/>
      <c r="FOR159" s="1"/>
      <c r="FOS159" s="1"/>
      <c r="FOT159" s="1"/>
      <c r="FOU159" s="1"/>
      <c r="FOV159" s="1"/>
      <c r="FOW159" s="1"/>
      <c r="FOX159" s="1"/>
      <c r="FOY159" s="1"/>
      <c r="FOZ159" s="1"/>
      <c r="FPA159" s="1"/>
      <c r="FPB159" s="1"/>
      <c r="FPC159" s="1"/>
      <c r="FPD159" s="1"/>
      <c r="FPE159" s="1"/>
      <c r="FPF159" s="1"/>
      <c r="FPG159" s="1"/>
      <c r="FPH159" s="1"/>
      <c r="FPI159" s="1"/>
      <c r="FPJ159" s="1"/>
      <c r="FPK159" s="1"/>
      <c r="FPL159" s="1"/>
      <c r="FPM159" s="1"/>
      <c r="FPN159" s="1"/>
      <c r="FPO159" s="1"/>
      <c r="FPP159" s="1"/>
      <c r="FPQ159" s="1"/>
      <c r="FPR159" s="1"/>
      <c r="FPS159" s="1"/>
      <c r="FPT159" s="1"/>
      <c r="FPU159" s="1"/>
      <c r="FPV159" s="1"/>
      <c r="FPW159" s="1"/>
      <c r="FPX159" s="1"/>
      <c r="FPY159" s="1"/>
      <c r="FPZ159" s="1"/>
      <c r="FQA159" s="1"/>
      <c r="FQB159" s="1"/>
      <c r="FQC159" s="1"/>
      <c r="FQD159" s="1"/>
      <c r="FQE159" s="1"/>
      <c r="FQF159" s="1"/>
      <c r="FQG159" s="1"/>
      <c r="FQH159" s="1"/>
      <c r="FQI159" s="1"/>
      <c r="FQJ159" s="1"/>
      <c r="FQK159" s="1"/>
      <c r="FQL159" s="1"/>
      <c r="FQM159" s="1"/>
      <c r="FQN159" s="1"/>
      <c r="FQO159" s="1"/>
      <c r="FQP159" s="1"/>
      <c r="FQQ159" s="1"/>
      <c r="FQR159" s="1"/>
      <c r="FQS159" s="1"/>
      <c r="FQT159" s="1"/>
      <c r="FQU159" s="1"/>
      <c r="FQV159" s="1"/>
      <c r="FQW159" s="1"/>
      <c r="FQX159" s="1"/>
      <c r="FQY159" s="1"/>
      <c r="FQZ159" s="1"/>
      <c r="FRA159" s="1"/>
      <c r="FRB159" s="1"/>
      <c r="FRC159" s="1"/>
      <c r="FRD159" s="1"/>
      <c r="FRE159" s="1"/>
      <c r="FRF159" s="1"/>
      <c r="FRG159" s="1"/>
      <c r="FRH159" s="1"/>
      <c r="FRI159" s="1"/>
      <c r="FRJ159" s="1"/>
      <c r="FRK159" s="1"/>
      <c r="FRL159" s="1"/>
      <c r="FRM159" s="1"/>
      <c r="FRN159" s="1"/>
      <c r="FRO159" s="1"/>
      <c r="FRP159" s="1"/>
      <c r="FRQ159" s="1"/>
      <c r="FRR159" s="1"/>
      <c r="FRS159" s="1"/>
      <c r="FRT159" s="1"/>
      <c r="FRU159" s="1"/>
      <c r="FRV159" s="1"/>
      <c r="FRW159" s="1"/>
      <c r="FRX159" s="1"/>
      <c r="FRY159" s="1"/>
      <c r="FRZ159" s="1"/>
      <c r="FSA159" s="1"/>
      <c r="FSB159" s="1"/>
      <c r="FSC159" s="1"/>
      <c r="FSD159" s="1"/>
      <c r="FSE159" s="1"/>
      <c r="FSF159" s="1"/>
      <c r="FSG159" s="1"/>
      <c r="FSH159" s="1"/>
      <c r="FSI159" s="1"/>
      <c r="FSJ159" s="1"/>
      <c r="FSK159" s="1"/>
      <c r="FSL159" s="1"/>
      <c r="FSM159" s="1"/>
      <c r="FSN159" s="1"/>
      <c r="FSO159" s="1"/>
      <c r="FSP159" s="1"/>
      <c r="FSQ159" s="1"/>
      <c r="FSR159" s="1"/>
      <c r="FSS159" s="1"/>
      <c r="FST159" s="1"/>
      <c r="FSU159" s="1"/>
      <c r="FSV159" s="1"/>
      <c r="FSW159" s="1"/>
      <c r="FSX159" s="1"/>
      <c r="FSY159" s="1"/>
      <c r="FSZ159" s="1"/>
      <c r="FTA159" s="1"/>
      <c r="FTB159" s="1"/>
      <c r="FTC159" s="1"/>
      <c r="FTD159" s="1"/>
      <c r="FTE159" s="1"/>
      <c r="FTF159" s="1"/>
      <c r="FTG159" s="1"/>
      <c r="FTH159" s="1"/>
      <c r="FTI159" s="1"/>
      <c r="FTJ159" s="1"/>
      <c r="FTK159" s="1"/>
      <c r="FTL159" s="1"/>
      <c r="FTM159" s="1"/>
      <c r="FTN159" s="1"/>
      <c r="FTO159" s="1"/>
      <c r="FTP159" s="1"/>
      <c r="FTQ159" s="1"/>
      <c r="FTR159" s="1"/>
      <c r="FTS159" s="1"/>
      <c r="FTT159" s="1"/>
      <c r="FTU159" s="1"/>
      <c r="FTV159" s="1"/>
      <c r="FTW159" s="1"/>
      <c r="FTX159" s="1"/>
      <c r="FTY159" s="1"/>
      <c r="FTZ159" s="1"/>
      <c r="FUA159" s="1"/>
      <c r="FUB159" s="1"/>
      <c r="FUC159" s="1"/>
      <c r="FUD159" s="1"/>
      <c r="FUE159" s="1"/>
      <c r="FUF159" s="1"/>
      <c r="FUG159" s="1"/>
      <c r="FUH159" s="1"/>
      <c r="FUI159" s="1"/>
      <c r="FUJ159" s="1"/>
      <c r="FUK159" s="1"/>
      <c r="FUL159" s="1"/>
      <c r="FUM159" s="1"/>
      <c r="FUN159" s="1"/>
      <c r="FUO159" s="1"/>
      <c r="FUP159" s="1"/>
      <c r="FUQ159" s="1"/>
      <c r="FUR159" s="1"/>
      <c r="FUS159" s="1"/>
      <c r="FUT159" s="1"/>
      <c r="FUU159" s="1"/>
      <c r="FUV159" s="1"/>
      <c r="FUW159" s="1"/>
      <c r="FUX159" s="1"/>
      <c r="FUY159" s="1"/>
      <c r="FUZ159" s="1"/>
      <c r="FVA159" s="1"/>
      <c r="FVB159" s="1"/>
      <c r="FVC159" s="1"/>
      <c r="FVD159" s="1"/>
      <c r="FVE159" s="1"/>
      <c r="FVF159" s="1"/>
      <c r="FVG159" s="1"/>
      <c r="FVH159" s="1"/>
      <c r="FVI159" s="1"/>
      <c r="FVJ159" s="1"/>
      <c r="FVK159" s="1"/>
      <c r="FVL159" s="1"/>
      <c r="FVM159" s="1"/>
      <c r="FVN159" s="1"/>
      <c r="FVO159" s="1"/>
      <c r="FVP159" s="1"/>
      <c r="FVQ159" s="1"/>
      <c r="FVR159" s="1"/>
      <c r="FVS159" s="1"/>
      <c r="FVT159" s="1"/>
      <c r="FVU159" s="1"/>
      <c r="FVV159" s="1"/>
      <c r="FVW159" s="1"/>
      <c r="FVX159" s="1"/>
      <c r="FVY159" s="1"/>
      <c r="FVZ159" s="1"/>
      <c r="FWA159" s="1"/>
      <c r="FWB159" s="1"/>
      <c r="FWC159" s="1"/>
      <c r="FWD159" s="1"/>
      <c r="FWE159" s="1"/>
      <c r="FWF159" s="1"/>
      <c r="FWG159" s="1"/>
      <c r="FWH159" s="1"/>
      <c r="FWI159" s="1"/>
      <c r="FWJ159" s="1"/>
      <c r="FWK159" s="1"/>
      <c r="FWL159" s="1"/>
      <c r="FWM159" s="1"/>
      <c r="FWN159" s="1"/>
      <c r="FWO159" s="1"/>
      <c r="FWP159" s="1"/>
      <c r="FWQ159" s="1"/>
      <c r="FWR159" s="1"/>
      <c r="FWS159" s="1"/>
      <c r="FWT159" s="1"/>
      <c r="FWU159" s="1"/>
      <c r="FWV159" s="1"/>
      <c r="FWW159" s="1"/>
      <c r="FWX159" s="1"/>
      <c r="FWY159" s="1"/>
      <c r="FWZ159" s="1"/>
      <c r="FXA159" s="1"/>
      <c r="FXB159" s="1"/>
      <c r="FXC159" s="1"/>
      <c r="FXD159" s="1"/>
      <c r="FXE159" s="1"/>
      <c r="FXF159" s="1"/>
      <c r="FXG159" s="1"/>
      <c r="FXH159" s="1"/>
      <c r="FXI159" s="1"/>
      <c r="FXJ159" s="1"/>
      <c r="FXK159" s="1"/>
      <c r="FXL159" s="1"/>
      <c r="FXM159" s="1"/>
      <c r="FXN159" s="1"/>
      <c r="FXO159" s="1"/>
      <c r="FXP159" s="1"/>
      <c r="FXQ159" s="1"/>
      <c r="FXR159" s="1"/>
      <c r="FXS159" s="1"/>
      <c r="FXT159" s="1"/>
      <c r="FXU159" s="1"/>
      <c r="FXV159" s="1"/>
      <c r="FXW159" s="1"/>
      <c r="FXX159" s="1"/>
      <c r="FXY159" s="1"/>
      <c r="FXZ159" s="1"/>
      <c r="FYA159" s="1"/>
      <c r="FYB159" s="1"/>
      <c r="FYC159" s="1"/>
      <c r="FYD159" s="1"/>
      <c r="FYE159" s="1"/>
      <c r="FYF159" s="1"/>
      <c r="FYG159" s="1"/>
      <c r="FYH159" s="1"/>
      <c r="FYI159" s="1"/>
      <c r="FYJ159" s="1"/>
      <c r="FYK159" s="1"/>
      <c r="FYL159" s="1"/>
      <c r="FYM159" s="1"/>
      <c r="FYN159" s="1"/>
      <c r="FYO159" s="1"/>
      <c r="FYP159" s="1"/>
      <c r="FYQ159" s="1"/>
      <c r="FYR159" s="1"/>
      <c r="FYS159" s="1"/>
      <c r="FYT159" s="1"/>
      <c r="FYU159" s="1"/>
      <c r="FYV159" s="1"/>
      <c r="FYW159" s="1"/>
      <c r="FYX159" s="1"/>
      <c r="FYY159" s="1"/>
      <c r="FYZ159" s="1"/>
      <c r="FZA159" s="1"/>
      <c r="FZB159" s="1"/>
      <c r="FZC159" s="1"/>
      <c r="FZD159" s="1"/>
      <c r="FZE159" s="1"/>
      <c r="FZF159" s="1"/>
      <c r="FZG159" s="1"/>
      <c r="FZH159" s="1"/>
      <c r="FZI159" s="1"/>
      <c r="FZJ159" s="1"/>
      <c r="FZK159" s="1"/>
      <c r="FZL159" s="1"/>
      <c r="FZM159" s="1"/>
      <c r="FZN159" s="1"/>
      <c r="FZO159" s="1"/>
      <c r="FZP159" s="1"/>
      <c r="FZQ159" s="1"/>
      <c r="FZR159" s="1"/>
      <c r="FZS159" s="1"/>
      <c r="FZT159" s="1"/>
      <c r="FZU159" s="1"/>
      <c r="FZV159" s="1"/>
      <c r="FZW159" s="1"/>
      <c r="FZX159" s="1"/>
      <c r="FZY159" s="1"/>
      <c r="FZZ159" s="1"/>
      <c r="GAA159" s="1"/>
      <c r="GAB159" s="1"/>
      <c r="GAC159" s="1"/>
      <c r="GAD159" s="1"/>
      <c r="GAE159" s="1"/>
      <c r="GAF159" s="1"/>
      <c r="GAG159" s="1"/>
      <c r="GAH159" s="1"/>
      <c r="GAI159" s="1"/>
      <c r="GAJ159" s="1"/>
      <c r="GAK159" s="1"/>
      <c r="GAL159" s="1"/>
      <c r="GAM159" s="1"/>
      <c r="GAN159" s="1"/>
      <c r="GAO159" s="1"/>
      <c r="GAP159" s="1"/>
      <c r="GAQ159" s="1"/>
      <c r="GAR159" s="1"/>
      <c r="GAS159" s="1"/>
      <c r="GAT159" s="1"/>
      <c r="GAU159" s="1"/>
      <c r="GAV159" s="1"/>
      <c r="GAW159" s="1"/>
      <c r="GAX159" s="1"/>
      <c r="GAY159" s="1"/>
      <c r="GAZ159" s="1"/>
      <c r="GBA159" s="1"/>
      <c r="GBB159" s="1"/>
      <c r="GBC159" s="1"/>
      <c r="GBD159" s="1"/>
      <c r="GBE159" s="1"/>
      <c r="GBF159" s="1"/>
      <c r="GBG159" s="1"/>
      <c r="GBH159" s="1"/>
      <c r="GBI159" s="1"/>
      <c r="GBJ159" s="1"/>
      <c r="GBK159" s="1"/>
      <c r="GBL159" s="1"/>
      <c r="GBM159" s="1"/>
      <c r="GBN159" s="1"/>
      <c r="GBO159" s="1"/>
      <c r="GBP159" s="1"/>
      <c r="GBQ159" s="1"/>
      <c r="GBR159" s="1"/>
      <c r="GBS159" s="1"/>
      <c r="GBT159" s="1"/>
      <c r="GBU159" s="1"/>
      <c r="GBV159" s="1"/>
      <c r="GBW159" s="1"/>
      <c r="GBX159" s="1"/>
      <c r="GBY159" s="1"/>
      <c r="GBZ159" s="1"/>
      <c r="GCA159" s="1"/>
      <c r="GCB159" s="1"/>
      <c r="GCC159" s="1"/>
      <c r="GCD159" s="1"/>
      <c r="GCE159" s="1"/>
      <c r="GCF159" s="1"/>
      <c r="GCG159" s="1"/>
      <c r="GCH159" s="1"/>
      <c r="GCI159" s="1"/>
      <c r="GCJ159" s="1"/>
      <c r="GCK159" s="1"/>
      <c r="GCL159" s="1"/>
      <c r="GCM159" s="1"/>
      <c r="GCN159" s="1"/>
      <c r="GCO159" s="1"/>
      <c r="GCP159" s="1"/>
      <c r="GCQ159" s="1"/>
      <c r="GCR159" s="1"/>
      <c r="GCS159" s="1"/>
      <c r="GCT159" s="1"/>
      <c r="GCU159" s="1"/>
      <c r="GCV159" s="1"/>
      <c r="GCW159" s="1"/>
      <c r="GCX159" s="1"/>
      <c r="GCY159" s="1"/>
      <c r="GCZ159" s="1"/>
      <c r="GDA159" s="1"/>
      <c r="GDB159" s="1"/>
      <c r="GDC159" s="1"/>
      <c r="GDD159" s="1"/>
      <c r="GDE159" s="1"/>
      <c r="GDF159" s="1"/>
      <c r="GDG159" s="1"/>
      <c r="GDH159" s="1"/>
      <c r="GDI159" s="1"/>
      <c r="GDJ159" s="1"/>
      <c r="GDK159" s="1"/>
      <c r="GDL159" s="1"/>
      <c r="GDM159" s="1"/>
      <c r="GDN159" s="1"/>
      <c r="GDO159" s="1"/>
      <c r="GDP159" s="1"/>
      <c r="GDQ159" s="1"/>
      <c r="GDR159" s="1"/>
      <c r="GDS159" s="1"/>
      <c r="GDT159" s="1"/>
      <c r="GDU159" s="1"/>
      <c r="GDV159" s="1"/>
      <c r="GDW159" s="1"/>
      <c r="GDX159" s="1"/>
      <c r="GDY159" s="1"/>
      <c r="GDZ159" s="1"/>
      <c r="GEA159" s="1"/>
      <c r="GEB159" s="1"/>
      <c r="GEC159" s="1"/>
      <c r="GED159" s="1"/>
      <c r="GEE159" s="1"/>
      <c r="GEF159" s="1"/>
      <c r="GEG159" s="1"/>
      <c r="GEH159" s="1"/>
      <c r="GEI159" s="1"/>
      <c r="GEJ159" s="1"/>
      <c r="GEK159" s="1"/>
      <c r="GEL159" s="1"/>
      <c r="GEM159" s="1"/>
      <c r="GEN159" s="1"/>
      <c r="GEO159" s="1"/>
      <c r="GEP159" s="1"/>
      <c r="GEQ159" s="1"/>
      <c r="GER159" s="1"/>
      <c r="GES159" s="1"/>
      <c r="GET159" s="1"/>
      <c r="GEU159" s="1"/>
      <c r="GEV159" s="1"/>
      <c r="GEW159" s="1"/>
      <c r="GEX159" s="1"/>
      <c r="GEY159" s="1"/>
      <c r="GEZ159" s="1"/>
      <c r="GFA159" s="1"/>
      <c r="GFB159" s="1"/>
      <c r="GFC159" s="1"/>
      <c r="GFD159" s="1"/>
      <c r="GFE159" s="1"/>
      <c r="GFF159" s="1"/>
      <c r="GFG159" s="1"/>
      <c r="GFH159" s="1"/>
      <c r="GFI159" s="1"/>
      <c r="GFJ159" s="1"/>
      <c r="GFK159" s="1"/>
      <c r="GFL159" s="1"/>
      <c r="GFM159" s="1"/>
      <c r="GFN159" s="1"/>
      <c r="GFO159" s="1"/>
      <c r="GFP159" s="1"/>
      <c r="GFQ159" s="1"/>
      <c r="GFR159" s="1"/>
      <c r="GFS159" s="1"/>
      <c r="GFT159" s="1"/>
      <c r="GFU159" s="1"/>
      <c r="GFV159" s="1"/>
      <c r="GFW159" s="1"/>
      <c r="GFX159" s="1"/>
      <c r="GFY159" s="1"/>
      <c r="GFZ159" s="1"/>
      <c r="GGA159" s="1"/>
      <c r="GGB159" s="1"/>
      <c r="GGC159" s="1"/>
      <c r="GGD159" s="1"/>
      <c r="GGE159" s="1"/>
      <c r="GGF159" s="1"/>
      <c r="GGG159" s="1"/>
      <c r="GGH159" s="1"/>
      <c r="GGI159" s="1"/>
      <c r="GGJ159" s="1"/>
      <c r="GGK159" s="1"/>
      <c r="GGL159" s="1"/>
      <c r="GGM159" s="1"/>
      <c r="GGN159" s="1"/>
      <c r="GGO159" s="1"/>
      <c r="GGP159" s="1"/>
      <c r="GGQ159" s="1"/>
      <c r="GGR159" s="1"/>
      <c r="GGS159" s="1"/>
      <c r="GGT159" s="1"/>
      <c r="GGU159" s="1"/>
      <c r="GGV159" s="1"/>
      <c r="GGW159" s="1"/>
      <c r="GGX159" s="1"/>
      <c r="GGY159" s="1"/>
      <c r="GGZ159" s="1"/>
      <c r="GHA159" s="1"/>
      <c r="GHB159" s="1"/>
      <c r="GHC159" s="1"/>
      <c r="GHD159" s="1"/>
      <c r="GHE159" s="1"/>
      <c r="GHF159" s="1"/>
      <c r="GHG159" s="1"/>
      <c r="GHH159" s="1"/>
      <c r="GHI159" s="1"/>
      <c r="GHJ159" s="1"/>
      <c r="GHK159" s="1"/>
      <c r="GHL159" s="1"/>
      <c r="GHM159" s="1"/>
      <c r="GHN159" s="1"/>
      <c r="GHO159" s="1"/>
      <c r="GHP159" s="1"/>
      <c r="GHQ159" s="1"/>
      <c r="GHR159" s="1"/>
      <c r="GHS159" s="1"/>
      <c r="GHT159" s="1"/>
      <c r="GHU159" s="1"/>
      <c r="GHV159" s="1"/>
      <c r="GHW159" s="1"/>
      <c r="GHX159" s="1"/>
      <c r="GHY159" s="1"/>
      <c r="GHZ159" s="1"/>
      <c r="GIA159" s="1"/>
      <c r="GIB159" s="1"/>
      <c r="GIC159" s="1"/>
      <c r="GID159" s="1"/>
      <c r="GIE159" s="1"/>
      <c r="GIF159" s="1"/>
      <c r="GIG159" s="1"/>
      <c r="GIH159" s="1"/>
      <c r="GII159" s="1"/>
      <c r="GIJ159" s="1"/>
      <c r="GIK159" s="1"/>
      <c r="GIL159" s="1"/>
      <c r="GIM159" s="1"/>
      <c r="GIN159" s="1"/>
      <c r="GIO159" s="1"/>
      <c r="GIP159" s="1"/>
      <c r="GIQ159" s="1"/>
      <c r="GIR159" s="1"/>
      <c r="GIS159" s="1"/>
      <c r="GIT159" s="1"/>
      <c r="GIU159" s="1"/>
      <c r="GIV159" s="1"/>
      <c r="GIW159" s="1"/>
      <c r="GIX159" s="1"/>
      <c r="GIY159" s="1"/>
      <c r="GIZ159" s="1"/>
      <c r="GJA159" s="1"/>
      <c r="GJB159" s="1"/>
      <c r="GJC159" s="1"/>
      <c r="GJD159" s="1"/>
      <c r="GJE159" s="1"/>
      <c r="GJF159" s="1"/>
      <c r="GJG159" s="1"/>
      <c r="GJH159" s="1"/>
      <c r="GJI159" s="1"/>
      <c r="GJJ159" s="1"/>
      <c r="GJK159" s="1"/>
      <c r="GJL159" s="1"/>
      <c r="GJM159" s="1"/>
      <c r="GJN159" s="1"/>
      <c r="GJO159" s="1"/>
      <c r="GJP159" s="1"/>
      <c r="GJQ159" s="1"/>
      <c r="GJR159" s="1"/>
      <c r="GJS159" s="1"/>
      <c r="GJT159" s="1"/>
      <c r="GJU159" s="1"/>
      <c r="GJV159" s="1"/>
      <c r="GJW159" s="1"/>
      <c r="GJX159" s="1"/>
      <c r="GJY159" s="1"/>
      <c r="GJZ159" s="1"/>
      <c r="GKA159" s="1"/>
      <c r="GKB159" s="1"/>
      <c r="GKC159" s="1"/>
      <c r="GKD159" s="1"/>
      <c r="GKE159" s="1"/>
      <c r="GKF159" s="1"/>
      <c r="GKG159" s="1"/>
      <c r="GKH159" s="1"/>
      <c r="GKI159" s="1"/>
      <c r="GKJ159" s="1"/>
      <c r="GKK159" s="1"/>
      <c r="GKL159" s="1"/>
      <c r="GKM159" s="1"/>
      <c r="GKN159" s="1"/>
      <c r="GKO159" s="1"/>
      <c r="GKP159" s="1"/>
      <c r="GKQ159" s="1"/>
      <c r="GKR159" s="1"/>
      <c r="GKS159" s="1"/>
      <c r="GKT159" s="1"/>
      <c r="GKU159" s="1"/>
      <c r="GKV159" s="1"/>
      <c r="GKW159" s="1"/>
      <c r="GKX159" s="1"/>
      <c r="GKY159" s="1"/>
      <c r="GKZ159" s="1"/>
      <c r="GLA159" s="1"/>
      <c r="GLB159" s="1"/>
      <c r="GLC159" s="1"/>
      <c r="GLD159" s="1"/>
      <c r="GLE159" s="1"/>
      <c r="GLF159" s="1"/>
      <c r="GLG159" s="1"/>
      <c r="GLH159" s="1"/>
      <c r="GLI159" s="1"/>
      <c r="GLJ159" s="1"/>
      <c r="GLK159" s="1"/>
      <c r="GLL159" s="1"/>
      <c r="GLM159" s="1"/>
      <c r="GLN159" s="1"/>
      <c r="GLO159" s="1"/>
      <c r="GLP159" s="1"/>
      <c r="GLQ159" s="1"/>
      <c r="GLR159" s="1"/>
      <c r="GLS159" s="1"/>
      <c r="GLT159" s="1"/>
      <c r="GLU159" s="1"/>
      <c r="GLV159" s="1"/>
      <c r="GLW159" s="1"/>
      <c r="GLX159" s="1"/>
      <c r="GLY159" s="1"/>
      <c r="GLZ159" s="1"/>
      <c r="GMA159" s="1"/>
      <c r="GMB159" s="1"/>
      <c r="GMC159" s="1"/>
      <c r="GMD159" s="1"/>
      <c r="GME159" s="1"/>
      <c r="GMF159" s="1"/>
      <c r="GMG159" s="1"/>
      <c r="GMH159" s="1"/>
      <c r="GMI159" s="1"/>
      <c r="GMJ159" s="1"/>
      <c r="GMK159" s="1"/>
      <c r="GML159" s="1"/>
      <c r="GMM159" s="1"/>
      <c r="GMN159" s="1"/>
      <c r="GMO159" s="1"/>
      <c r="GMP159" s="1"/>
      <c r="GMQ159" s="1"/>
      <c r="GMR159" s="1"/>
      <c r="GMS159" s="1"/>
      <c r="GMT159" s="1"/>
      <c r="GMU159" s="1"/>
      <c r="GMV159" s="1"/>
      <c r="GMW159" s="1"/>
      <c r="GMX159" s="1"/>
      <c r="GMY159" s="1"/>
      <c r="GMZ159" s="1"/>
      <c r="GNA159" s="1"/>
      <c r="GNB159" s="1"/>
      <c r="GNC159" s="1"/>
      <c r="GND159" s="1"/>
      <c r="GNE159" s="1"/>
      <c r="GNF159" s="1"/>
      <c r="GNG159" s="1"/>
      <c r="GNH159" s="1"/>
      <c r="GNI159" s="1"/>
      <c r="GNJ159" s="1"/>
      <c r="GNK159" s="1"/>
      <c r="GNL159" s="1"/>
      <c r="GNM159" s="1"/>
      <c r="GNN159" s="1"/>
      <c r="GNO159" s="1"/>
      <c r="GNP159" s="1"/>
      <c r="GNQ159" s="1"/>
      <c r="GNR159" s="1"/>
      <c r="GNS159" s="1"/>
      <c r="GNT159" s="1"/>
      <c r="GNU159" s="1"/>
      <c r="GNV159" s="1"/>
      <c r="GNW159" s="1"/>
      <c r="GNX159" s="1"/>
      <c r="GNY159" s="1"/>
      <c r="GNZ159" s="1"/>
      <c r="GOA159" s="1"/>
      <c r="GOB159" s="1"/>
      <c r="GOC159" s="1"/>
      <c r="GOD159" s="1"/>
      <c r="GOE159" s="1"/>
      <c r="GOF159" s="1"/>
      <c r="GOG159" s="1"/>
      <c r="GOH159" s="1"/>
      <c r="GOI159" s="1"/>
      <c r="GOJ159" s="1"/>
      <c r="GOK159" s="1"/>
      <c r="GOL159" s="1"/>
      <c r="GOM159" s="1"/>
      <c r="GON159" s="1"/>
      <c r="GOO159" s="1"/>
      <c r="GOP159" s="1"/>
      <c r="GOQ159" s="1"/>
      <c r="GOR159" s="1"/>
      <c r="GOS159" s="1"/>
      <c r="GOT159" s="1"/>
      <c r="GOU159" s="1"/>
      <c r="GOV159" s="1"/>
      <c r="GOW159" s="1"/>
      <c r="GOX159" s="1"/>
      <c r="GOY159" s="1"/>
      <c r="GOZ159" s="1"/>
      <c r="GPA159" s="1"/>
      <c r="GPB159" s="1"/>
      <c r="GPC159" s="1"/>
      <c r="GPD159" s="1"/>
      <c r="GPE159" s="1"/>
      <c r="GPF159" s="1"/>
      <c r="GPG159" s="1"/>
      <c r="GPH159" s="1"/>
      <c r="GPI159" s="1"/>
      <c r="GPJ159" s="1"/>
      <c r="GPK159" s="1"/>
      <c r="GPL159" s="1"/>
      <c r="GPM159" s="1"/>
      <c r="GPN159" s="1"/>
      <c r="GPO159" s="1"/>
      <c r="GPP159" s="1"/>
      <c r="GPQ159" s="1"/>
      <c r="GPR159" s="1"/>
      <c r="GPS159" s="1"/>
      <c r="GPT159" s="1"/>
      <c r="GPU159" s="1"/>
      <c r="GPV159" s="1"/>
      <c r="GPW159" s="1"/>
      <c r="GPX159" s="1"/>
      <c r="GPY159" s="1"/>
      <c r="GPZ159" s="1"/>
      <c r="GQA159" s="1"/>
      <c r="GQB159" s="1"/>
      <c r="GQC159" s="1"/>
      <c r="GQD159" s="1"/>
      <c r="GQE159" s="1"/>
      <c r="GQF159" s="1"/>
      <c r="GQG159" s="1"/>
      <c r="GQH159" s="1"/>
      <c r="GQI159" s="1"/>
      <c r="GQJ159" s="1"/>
      <c r="GQK159" s="1"/>
      <c r="GQL159" s="1"/>
      <c r="GQM159" s="1"/>
      <c r="GQN159" s="1"/>
      <c r="GQO159" s="1"/>
      <c r="GQP159" s="1"/>
      <c r="GQQ159" s="1"/>
      <c r="GQR159" s="1"/>
      <c r="GQS159" s="1"/>
      <c r="GQT159" s="1"/>
      <c r="GQU159" s="1"/>
      <c r="GQV159" s="1"/>
      <c r="GQW159" s="1"/>
      <c r="GQX159" s="1"/>
      <c r="GQY159" s="1"/>
      <c r="GQZ159" s="1"/>
      <c r="GRA159" s="1"/>
      <c r="GRB159" s="1"/>
      <c r="GRC159" s="1"/>
      <c r="GRD159" s="1"/>
      <c r="GRE159" s="1"/>
      <c r="GRF159" s="1"/>
      <c r="GRG159" s="1"/>
      <c r="GRH159" s="1"/>
      <c r="GRI159" s="1"/>
      <c r="GRJ159" s="1"/>
      <c r="GRK159" s="1"/>
      <c r="GRL159" s="1"/>
      <c r="GRM159" s="1"/>
      <c r="GRN159" s="1"/>
      <c r="GRO159" s="1"/>
      <c r="GRP159" s="1"/>
      <c r="GRQ159" s="1"/>
      <c r="GRR159" s="1"/>
      <c r="GRS159" s="1"/>
      <c r="GRT159" s="1"/>
      <c r="GRU159" s="1"/>
      <c r="GRV159" s="1"/>
      <c r="GRW159" s="1"/>
      <c r="GRX159" s="1"/>
      <c r="GRY159" s="1"/>
      <c r="GRZ159" s="1"/>
      <c r="GSA159" s="1"/>
      <c r="GSB159" s="1"/>
      <c r="GSC159" s="1"/>
      <c r="GSD159" s="1"/>
      <c r="GSE159" s="1"/>
      <c r="GSF159" s="1"/>
      <c r="GSG159" s="1"/>
      <c r="GSH159" s="1"/>
      <c r="GSI159" s="1"/>
      <c r="GSJ159" s="1"/>
      <c r="GSK159" s="1"/>
      <c r="GSL159" s="1"/>
      <c r="GSM159" s="1"/>
      <c r="GSN159" s="1"/>
      <c r="GSO159" s="1"/>
      <c r="GSP159" s="1"/>
      <c r="GSQ159" s="1"/>
      <c r="GSR159" s="1"/>
      <c r="GSS159" s="1"/>
      <c r="GST159" s="1"/>
      <c r="GSU159" s="1"/>
      <c r="GSV159" s="1"/>
      <c r="GSW159" s="1"/>
      <c r="GSX159" s="1"/>
      <c r="GSY159" s="1"/>
      <c r="GSZ159" s="1"/>
      <c r="GTA159" s="1"/>
      <c r="GTB159" s="1"/>
      <c r="GTC159" s="1"/>
      <c r="GTD159" s="1"/>
      <c r="GTE159" s="1"/>
      <c r="GTF159" s="1"/>
      <c r="GTG159" s="1"/>
      <c r="GTH159" s="1"/>
      <c r="GTI159" s="1"/>
      <c r="GTJ159" s="1"/>
      <c r="GTK159" s="1"/>
      <c r="GTL159" s="1"/>
      <c r="GTM159" s="1"/>
      <c r="GTN159" s="1"/>
      <c r="GTO159" s="1"/>
      <c r="GTP159" s="1"/>
      <c r="GTQ159" s="1"/>
      <c r="GTR159" s="1"/>
      <c r="GTS159" s="1"/>
      <c r="GTT159" s="1"/>
      <c r="GTU159" s="1"/>
      <c r="GTV159" s="1"/>
      <c r="GTW159" s="1"/>
      <c r="GTX159" s="1"/>
      <c r="GTY159" s="1"/>
      <c r="GTZ159" s="1"/>
      <c r="GUA159" s="1"/>
      <c r="GUB159" s="1"/>
      <c r="GUC159" s="1"/>
      <c r="GUD159" s="1"/>
      <c r="GUE159" s="1"/>
      <c r="GUF159" s="1"/>
      <c r="GUG159" s="1"/>
      <c r="GUH159" s="1"/>
      <c r="GUI159" s="1"/>
      <c r="GUJ159" s="1"/>
      <c r="GUK159" s="1"/>
      <c r="GUL159" s="1"/>
      <c r="GUM159" s="1"/>
      <c r="GUN159" s="1"/>
      <c r="GUO159" s="1"/>
      <c r="GUP159" s="1"/>
      <c r="GUQ159" s="1"/>
      <c r="GUR159" s="1"/>
      <c r="GUS159" s="1"/>
      <c r="GUT159" s="1"/>
      <c r="GUU159" s="1"/>
      <c r="GUV159" s="1"/>
      <c r="GUW159" s="1"/>
      <c r="GUX159" s="1"/>
      <c r="GUY159" s="1"/>
      <c r="GUZ159" s="1"/>
      <c r="GVA159" s="1"/>
      <c r="GVB159" s="1"/>
      <c r="GVC159" s="1"/>
      <c r="GVD159" s="1"/>
      <c r="GVE159" s="1"/>
      <c r="GVF159" s="1"/>
      <c r="GVG159" s="1"/>
      <c r="GVH159" s="1"/>
      <c r="GVI159" s="1"/>
      <c r="GVJ159" s="1"/>
      <c r="GVK159" s="1"/>
      <c r="GVL159" s="1"/>
      <c r="GVM159" s="1"/>
      <c r="GVN159" s="1"/>
      <c r="GVO159" s="1"/>
      <c r="GVP159" s="1"/>
      <c r="GVQ159" s="1"/>
      <c r="GVR159" s="1"/>
      <c r="GVS159" s="1"/>
      <c r="GVT159" s="1"/>
      <c r="GVU159" s="1"/>
      <c r="GVV159" s="1"/>
      <c r="GVW159" s="1"/>
      <c r="GVX159" s="1"/>
      <c r="GVY159" s="1"/>
      <c r="GVZ159" s="1"/>
      <c r="GWA159" s="1"/>
      <c r="GWB159" s="1"/>
      <c r="GWC159" s="1"/>
      <c r="GWD159" s="1"/>
      <c r="GWE159" s="1"/>
      <c r="GWF159" s="1"/>
      <c r="GWG159" s="1"/>
      <c r="GWH159" s="1"/>
      <c r="GWI159" s="1"/>
      <c r="GWJ159" s="1"/>
      <c r="GWK159" s="1"/>
      <c r="GWL159" s="1"/>
      <c r="GWM159" s="1"/>
      <c r="GWN159" s="1"/>
      <c r="GWO159" s="1"/>
      <c r="GWP159" s="1"/>
      <c r="GWQ159" s="1"/>
      <c r="GWR159" s="1"/>
      <c r="GWS159" s="1"/>
      <c r="GWT159" s="1"/>
      <c r="GWU159" s="1"/>
      <c r="GWV159" s="1"/>
      <c r="GWW159" s="1"/>
      <c r="GWX159" s="1"/>
      <c r="GWY159" s="1"/>
      <c r="GWZ159" s="1"/>
      <c r="GXA159" s="1"/>
      <c r="GXB159" s="1"/>
      <c r="GXC159" s="1"/>
      <c r="GXD159" s="1"/>
      <c r="GXE159" s="1"/>
      <c r="GXF159" s="1"/>
      <c r="GXG159" s="1"/>
      <c r="GXH159" s="1"/>
      <c r="GXI159" s="1"/>
      <c r="GXJ159" s="1"/>
      <c r="GXK159" s="1"/>
      <c r="GXL159" s="1"/>
      <c r="GXM159" s="1"/>
      <c r="GXN159" s="1"/>
      <c r="GXO159" s="1"/>
      <c r="GXP159" s="1"/>
      <c r="GXQ159" s="1"/>
      <c r="GXR159" s="1"/>
      <c r="GXS159" s="1"/>
      <c r="GXT159" s="1"/>
      <c r="GXU159" s="1"/>
      <c r="GXV159" s="1"/>
      <c r="GXW159" s="1"/>
      <c r="GXX159" s="1"/>
      <c r="GXY159" s="1"/>
      <c r="GXZ159" s="1"/>
      <c r="GYA159" s="1"/>
      <c r="GYB159" s="1"/>
      <c r="GYC159" s="1"/>
      <c r="GYD159" s="1"/>
      <c r="GYE159" s="1"/>
      <c r="GYF159" s="1"/>
      <c r="GYG159" s="1"/>
      <c r="GYH159" s="1"/>
      <c r="GYI159" s="1"/>
      <c r="GYJ159" s="1"/>
      <c r="GYK159" s="1"/>
      <c r="GYL159" s="1"/>
      <c r="GYM159" s="1"/>
      <c r="GYN159" s="1"/>
      <c r="GYO159" s="1"/>
      <c r="GYP159" s="1"/>
      <c r="GYQ159" s="1"/>
      <c r="GYR159" s="1"/>
      <c r="GYS159" s="1"/>
      <c r="GYT159" s="1"/>
      <c r="GYU159" s="1"/>
      <c r="GYV159" s="1"/>
      <c r="GYW159" s="1"/>
      <c r="GYX159" s="1"/>
      <c r="GYY159" s="1"/>
      <c r="GYZ159" s="1"/>
      <c r="GZA159" s="1"/>
      <c r="GZB159" s="1"/>
      <c r="GZC159" s="1"/>
      <c r="GZD159" s="1"/>
      <c r="GZE159" s="1"/>
      <c r="GZF159" s="1"/>
      <c r="GZG159" s="1"/>
      <c r="GZH159" s="1"/>
      <c r="GZI159" s="1"/>
      <c r="GZJ159" s="1"/>
      <c r="GZK159" s="1"/>
      <c r="GZL159" s="1"/>
      <c r="GZM159" s="1"/>
      <c r="GZN159" s="1"/>
      <c r="GZO159" s="1"/>
      <c r="GZP159" s="1"/>
      <c r="GZQ159" s="1"/>
      <c r="GZR159" s="1"/>
      <c r="GZS159" s="1"/>
      <c r="GZT159" s="1"/>
      <c r="GZU159" s="1"/>
      <c r="GZV159" s="1"/>
      <c r="GZW159" s="1"/>
      <c r="GZX159" s="1"/>
      <c r="GZY159" s="1"/>
      <c r="GZZ159" s="1"/>
      <c r="HAA159" s="1"/>
      <c r="HAB159" s="1"/>
      <c r="HAC159" s="1"/>
      <c r="HAD159" s="1"/>
      <c r="HAE159" s="1"/>
      <c r="HAF159" s="1"/>
      <c r="HAG159" s="1"/>
      <c r="HAH159" s="1"/>
      <c r="HAI159" s="1"/>
      <c r="HAJ159" s="1"/>
      <c r="HAK159" s="1"/>
      <c r="HAL159" s="1"/>
      <c r="HAM159" s="1"/>
      <c r="HAN159" s="1"/>
      <c r="HAO159" s="1"/>
      <c r="HAP159" s="1"/>
      <c r="HAQ159" s="1"/>
      <c r="HAR159" s="1"/>
      <c r="HAS159" s="1"/>
      <c r="HAT159" s="1"/>
      <c r="HAU159" s="1"/>
      <c r="HAV159" s="1"/>
      <c r="HAW159" s="1"/>
      <c r="HAX159" s="1"/>
      <c r="HAY159" s="1"/>
      <c r="HAZ159" s="1"/>
      <c r="HBA159" s="1"/>
      <c r="HBB159" s="1"/>
      <c r="HBC159" s="1"/>
      <c r="HBD159" s="1"/>
      <c r="HBE159" s="1"/>
      <c r="HBF159" s="1"/>
      <c r="HBG159" s="1"/>
      <c r="HBH159" s="1"/>
      <c r="HBI159" s="1"/>
      <c r="HBJ159" s="1"/>
      <c r="HBK159" s="1"/>
      <c r="HBL159" s="1"/>
      <c r="HBM159" s="1"/>
      <c r="HBN159" s="1"/>
      <c r="HBO159" s="1"/>
      <c r="HBP159" s="1"/>
      <c r="HBQ159" s="1"/>
      <c r="HBR159" s="1"/>
      <c r="HBS159" s="1"/>
      <c r="HBT159" s="1"/>
      <c r="HBU159" s="1"/>
      <c r="HBV159" s="1"/>
      <c r="HBW159" s="1"/>
      <c r="HBX159" s="1"/>
      <c r="HBY159" s="1"/>
      <c r="HBZ159" s="1"/>
      <c r="HCA159" s="1"/>
      <c r="HCB159" s="1"/>
      <c r="HCC159" s="1"/>
      <c r="HCD159" s="1"/>
      <c r="HCE159" s="1"/>
      <c r="HCF159" s="1"/>
      <c r="HCG159" s="1"/>
      <c r="HCH159" s="1"/>
      <c r="HCI159" s="1"/>
      <c r="HCJ159" s="1"/>
      <c r="HCK159" s="1"/>
      <c r="HCL159" s="1"/>
      <c r="HCM159" s="1"/>
      <c r="HCN159" s="1"/>
      <c r="HCO159" s="1"/>
      <c r="HCP159" s="1"/>
      <c r="HCQ159" s="1"/>
      <c r="HCR159" s="1"/>
      <c r="HCS159" s="1"/>
      <c r="HCT159" s="1"/>
      <c r="HCU159" s="1"/>
      <c r="HCV159" s="1"/>
      <c r="HCW159" s="1"/>
      <c r="HCX159" s="1"/>
      <c r="HCY159" s="1"/>
      <c r="HCZ159" s="1"/>
      <c r="HDA159" s="1"/>
      <c r="HDB159" s="1"/>
      <c r="HDC159" s="1"/>
      <c r="HDD159" s="1"/>
      <c r="HDE159" s="1"/>
      <c r="HDF159" s="1"/>
      <c r="HDG159" s="1"/>
      <c r="HDH159" s="1"/>
      <c r="HDI159" s="1"/>
      <c r="HDJ159" s="1"/>
      <c r="HDK159" s="1"/>
      <c r="HDL159" s="1"/>
      <c r="HDM159" s="1"/>
      <c r="HDN159" s="1"/>
      <c r="HDO159" s="1"/>
      <c r="HDP159" s="1"/>
      <c r="HDQ159" s="1"/>
      <c r="HDR159" s="1"/>
      <c r="HDS159" s="1"/>
      <c r="HDT159" s="1"/>
      <c r="HDU159" s="1"/>
      <c r="HDV159" s="1"/>
      <c r="HDW159" s="1"/>
      <c r="HDX159" s="1"/>
      <c r="HDY159" s="1"/>
      <c r="HDZ159" s="1"/>
      <c r="HEA159" s="1"/>
      <c r="HEB159" s="1"/>
      <c r="HEC159" s="1"/>
      <c r="HED159" s="1"/>
      <c r="HEE159" s="1"/>
      <c r="HEF159" s="1"/>
      <c r="HEG159" s="1"/>
      <c r="HEH159" s="1"/>
      <c r="HEI159" s="1"/>
      <c r="HEJ159" s="1"/>
      <c r="HEK159" s="1"/>
      <c r="HEL159" s="1"/>
      <c r="HEM159" s="1"/>
      <c r="HEN159" s="1"/>
      <c r="HEO159" s="1"/>
      <c r="HEP159" s="1"/>
      <c r="HEQ159" s="1"/>
      <c r="HER159" s="1"/>
      <c r="HES159" s="1"/>
      <c r="HET159" s="1"/>
      <c r="HEU159" s="1"/>
      <c r="HEV159" s="1"/>
      <c r="HEW159" s="1"/>
      <c r="HEX159" s="1"/>
      <c r="HEY159" s="1"/>
      <c r="HEZ159" s="1"/>
      <c r="HFA159" s="1"/>
      <c r="HFB159" s="1"/>
      <c r="HFC159" s="1"/>
      <c r="HFD159" s="1"/>
      <c r="HFE159" s="1"/>
      <c r="HFF159" s="1"/>
      <c r="HFG159" s="1"/>
      <c r="HFH159" s="1"/>
      <c r="HFI159" s="1"/>
      <c r="HFJ159" s="1"/>
      <c r="HFK159" s="1"/>
      <c r="HFL159" s="1"/>
      <c r="HFM159" s="1"/>
      <c r="HFN159" s="1"/>
      <c r="HFO159" s="1"/>
      <c r="HFP159" s="1"/>
      <c r="HFQ159" s="1"/>
      <c r="HFR159" s="1"/>
      <c r="HFS159" s="1"/>
      <c r="HFT159" s="1"/>
      <c r="HFU159" s="1"/>
      <c r="HFV159" s="1"/>
      <c r="HFW159" s="1"/>
      <c r="HFX159" s="1"/>
      <c r="HFY159" s="1"/>
      <c r="HFZ159" s="1"/>
      <c r="HGA159" s="1"/>
      <c r="HGB159" s="1"/>
      <c r="HGC159" s="1"/>
      <c r="HGD159" s="1"/>
      <c r="HGE159" s="1"/>
      <c r="HGF159" s="1"/>
      <c r="HGG159" s="1"/>
      <c r="HGH159" s="1"/>
      <c r="HGI159" s="1"/>
      <c r="HGJ159" s="1"/>
      <c r="HGK159" s="1"/>
      <c r="HGL159" s="1"/>
      <c r="HGM159" s="1"/>
      <c r="HGN159" s="1"/>
      <c r="HGO159" s="1"/>
      <c r="HGP159" s="1"/>
      <c r="HGQ159" s="1"/>
      <c r="HGR159" s="1"/>
      <c r="HGS159" s="1"/>
      <c r="HGT159" s="1"/>
      <c r="HGU159" s="1"/>
      <c r="HGV159" s="1"/>
      <c r="HGW159" s="1"/>
      <c r="HGX159" s="1"/>
      <c r="HGY159" s="1"/>
      <c r="HGZ159" s="1"/>
      <c r="HHA159" s="1"/>
      <c r="HHB159" s="1"/>
      <c r="HHC159" s="1"/>
      <c r="HHD159" s="1"/>
      <c r="HHE159" s="1"/>
      <c r="HHF159" s="1"/>
      <c r="HHG159" s="1"/>
      <c r="HHH159" s="1"/>
      <c r="HHI159" s="1"/>
      <c r="HHJ159" s="1"/>
      <c r="HHK159" s="1"/>
      <c r="HHL159" s="1"/>
      <c r="HHM159" s="1"/>
      <c r="HHN159" s="1"/>
      <c r="HHO159" s="1"/>
      <c r="HHP159" s="1"/>
      <c r="HHQ159" s="1"/>
      <c r="HHR159" s="1"/>
      <c r="HHS159" s="1"/>
      <c r="HHT159" s="1"/>
      <c r="HHU159" s="1"/>
      <c r="HHV159" s="1"/>
      <c r="HHW159" s="1"/>
      <c r="HHX159" s="1"/>
      <c r="HHY159" s="1"/>
      <c r="HHZ159" s="1"/>
      <c r="HIA159" s="1"/>
      <c r="HIB159" s="1"/>
      <c r="HIC159" s="1"/>
      <c r="HID159" s="1"/>
      <c r="HIE159" s="1"/>
      <c r="HIF159" s="1"/>
      <c r="HIG159" s="1"/>
      <c r="HIH159" s="1"/>
      <c r="HII159" s="1"/>
      <c r="HIJ159" s="1"/>
      <c r="HIK159" s="1"/>
      <c r="HIL159" s="1"/>
      <c r="HIM159" s="1"/>
      <c r="HIN159" s="1"/>
      <c r="HIO159" s="1"/>
      <c r="HIP159" s="1"/>
      <c r="HIQ159" s="1"/>
      <c r="HIR159" s="1"/>
      <c r="HIS159" s="1"/>
      <c r="HIT159" s="1"/>
      <c r="HIU159" s="1"/>
      <c r="HIV159" s="1"/>
      <c r="HIW159" s="1"/>
      <c r="HIX159" s="1"/>
      <c r="HIY159" s="1"/>
      <c r="HIZ159" s="1"/>
      <c r="HJA159" s="1"/>
      <c r="HJB159" s="1"/>
      <c r="HJC159" s="1"/>
      <c r="HJD159" s="1"/>
      <c r="HJE159" s="1"/>
      <c r="HJF159" s="1"/>
      <c r="HJG159" s="1"/>
      <c r="HJH159" s="1"/>
      <c r="HJI159" s="1"/>
      <c r="HJJ159" s="1"/>
      <c r="HJK159" s="1"/>
      <c r="HJL159" s="1"/>
      <c r="HJM159" s="1"/>
      <c r="HJN159" s="1"/>
      <c r="HJO159" s="1"/>
      <c r="HJP159" s="1"/>
      <c r="HJQ159" s="1"/>
      <c r="HJR159" s="1"/>
      <c r="HJS159" s="1"/>
      <c r="HJT159" s="1"/>
      <c r="HJU159" s="1"/>
      <c r="HJV159" s="1"/>
      <c r="HJW159" s="1"/>
      <c r="HJX159" s="1"/>
      <c r="HJY159" s="1"/>
      <c r="HJZ159" s="1"/>
      <c r="HKA159" s="1"/>
      <c r="HKB159" s="1"/>
      <c r="HKC159" s="1"/>
      <c r="HKD159" s="1"/>
      <c r="HKE159" s="1"/>
      <c r="HKF159" s="1"/>
      <c r="HKG159" s="1"/>
      <c r="HKH159" s="1"/>
      <c r="HKI159" s="1"/>
      <c r="HKJ159" s="1"/>
      <c r="HKK159" s="1"/>
      <c r="HKL159" s="1"/>
      <c r="HKM159" s="1"/>
      <c r="HKN159" s="1"/>
      <c r="HKO159" s="1"/>
      <c r="HKP159" s="1"/>
      <c r="HKQ159" s="1"/>
      <c r="HKR159" s="1"/>
      <c r="HKS159" s="1"/>
      <c r="HKT159" s="1"/>
      <c r="HKU159" s="1"/>
      <c r="HKV159" s="1"/>
      <c r="HKW159" s="1"/>
      <c r="HKX159" s="1"/>
      <c r="HKY159" s="1"/>
      <c r="HKZ159" s="1"/>
      <c r="HLA159" s="1"/>
      <c r="HLB159" s="1"/>
      <c r="HLC159" s="1"/>
      <c r="HLD159" s="1"/>
      <c r="HLE159" s="1"/>
      <c r="HLF159" s="1"/>
      <c r="HLG159" s="1"/>
      <c r="HLH159" s="1"/>
      <c r="HLI159" s="1"/>
      <c r="HLJ159" s="1"/>
      <c r="HLK159" s="1"/>
      <c r="HLL159" s="1"/>
      <c r="HLM159" s="1"/>
      <c r="HLN159" s="1"/>
      <c r="HLO159" s="1"/>
      <c r="HLP159" s="1"/>
      <c r="HLQ159" s="1"/>
      <c r="HLR159" s="1"/>
      <c r="HLS159" s="1"/>
      <c r="HLT159" s="1"/>
      <c r="HLU159" s="1"/>
      <c r="HLV159" s="1"/>
      <c r="HLW159" s="1"/>
      <c r="HLX159" s="1"/>
      <c r="HLY159" s="1"/>
      <c r="HLZ159" s="1"/>
      <c r="HMA159" s="1"/>
      <c r="HMB159" s="1"/>
      <c r="HMC159" s="1"/>
      <c r="HMD159" s="1"/>
      <c r="HME159" s="1"/>
      <c r="HMF159" s="1"/>
      <c r="HMG159" s="1"/>
      <c r="HMH159" s="1"/>
      <c r="HMI159" s="1"/>
      <c r="HMJ159" s="1"/>
      <c r="HMK159" s="1"/>
      <c r="HML159" s="1"/>
      <c r="HMM159" s="1"/>
      <c r="HMN159" s="1"/>
      <c r="HMO159" s="1"/>
      <c r="HMP159" s="1"/>
      <c r="HMQ159" s="1"/>
      <c r="HMR159" s="1"/>
      <c r="HMS159" s="1"/>
      <c r="HMT159" s="1"/>
      <c r="HMU159" s="1"/>
      <c r="HMV159" s="1"/>
      <c r="HMW159" s="1"/>
      <c r="HMX159" s="1"/>
      <c r="HMY159" s="1"/>
      <c r="HMZ159" s="1"/>
      <c r="HNA159" s="1"/>
      <c r="HNB159" s="1"/>
      <c r="HNC159" s="1"/>
      <c r="HND159" s="1"/>
      <c r="HNE159" s="1"/>
      <c r="HNF159" s="1"/>
      <c r="HNG159" s="1"/>
      <c r="HNH159" s="1"/>
      <c r="HNI159" s="1"/>
      <c r="HNJ159" s="1"/>
      <c r="HNK159" s="1"/>
      <c r="HNL159" s="1"/>
      <c r="HNM159" s="1"/>
      <c r="HNN159" s="1"/>
      <c r="HNO159" s="1"/>
      <c r="HNP159" s="1"/>
      <c r="HNQ159" s="1"/>
      <c r="HNR159" s="1"/>
      <c r="HNS159" s="1"/>
      <c r="HNT159" s="1"/>
      <c r="HNU159" s="1"/>
      <c r="HNV159" s="1"/>
      <c r="HNW159" s="1"/>
      <c r="HNX159" s="1"/>
      <c r="HNY159" s="1"/>
      <c r="HNZ159" s="1"/>
      <c r="HOA159" s="1"/>
      <c r="HOB159" s="1"/>
      <c r="HOC159" s="1"/>
      <c r="HOD159" s="1"/>
      <c r="HOE159" s="1"/>
      <c r="HOF159" s="1"/>
      <c r="HOG159" s="1"/>
      <c r="HOH159" s="1"/>
      <c r="HOI159" s="1"/>
      <c r="HOJ159" s="1"/>
      <c r="HOK159" s="1"/>
      <c r="HOL159" s="1"/>
      <c r="HOM159" s="1"/>
      <c r="HON159" s="1"/>
      <c r="HOO159" s="1"/>
      <c r="HOP159" s="1"/>
      <c r="HOQ159" s="1"/>
      <c r="HOR159" s="1"/>
      <c r="HOS159" s="1"/>
      <c r="HOT159" s="1"/>
      <c r="HOU159" s="1"/>
      <c r="HOV159" s="1"/>
      <c r="HOW159" s="1"/>
      <c r="HOX159" s="1"/>
      <c r="HOY159" s="1"/>
      <c r="HOZ159" s="1"/>
      <c r="HPA159" s="1"/>
      <c r="HPB159" s="1"/>
      <c r="HPC159" s="1"/>
      <c r="HPD159" s="1"/>
      <c r="HPE159" s="1"/>
      <c r="HPF159" s="1"/>
      <c r="HPG159" s="1"/>
      <c r="HPH159" s="1"/>
      <c r="HPI159" s="1"/>
      <c r="HPJ159" s="1"/>
      <c r="HPK159" s="1"/>
      <c r="HPL159" s="1"/>
      <c r="HPM159" s="1"/>
      <c r="HPN159" s="1"/>
      <c r="HPO159" s="1"/>
      <c r="HPP159" s="1"/>
      <c r="HPQ159" s="1"/>
      <c r="HPR159" s="1"/>
      <c r="HPS159" s="1"/>
      <c r="HPT159" s="1"/>
      <c r="HPU159" s="1"/>
      <c r="HPV159" s="1"/>
      <c r="HPW159" s="1"/>
      <c r="HPX159" s="1"/>
      <c r="HPY159" s="1"/>
      <c r="HPZ159" s="1"/>
      <c r="HQA159" s="1"/>
      <c r="HQB159" s="1"/>
      <c r="HQC159" s="1"/>
      <c r="HQD159" s="1"/>
      <c r="HQE159" s="1"/>
      <c r="HQF159" s="1"/>
      <c r="HQG159" s="1"/>
      <c r="HQH159" s="1"/>
      <c r="HQI159" s="1"/>
      <c r="HQJ159" s="1"/>
      <c r="HQK159" s="1"/>
      <c r="HQL159" s="1"/>
      <c r="HQM159" s="1"/>
      <c r="HQN159" s="1"/>
      <c r="HQO159" s="1"/>
      <c r="HQP159" s="1"/>
      <c r="HQQ159" s="1"/>
      <c r="HQR159" s="1"/>
      <c r="HQS159" s="1"/>
      <c r="HQT159" s="1"/>
      <c r="HQU159" s="1"/>
      <c r="HQV159" s="1"/>
      <c r="HQW159" s="1"/>
      <c r="HQX159" s="1"/>
      <c r="HQY159" s="1"/>
      <c r="HQZ159" s="1"/>
      <c r="HRA159" s="1"/>
      <c r="HRB159" s="1"/>
      <c r="HRC159" s="1"/>
      <c r="HRD159" s="1"/>
      <c r="HRE159" s="1"/>
      <c r="HRF159" s="1"/>
      <c r="HRG159" s="1"/>
      <c r="HRH159" s="1"/>
      <c r="HRI159" s="1"/>
      <c r="HRJ159" s="1"/>
      <c r="HRK159" s="1"/>
      <c r="HRL159" s="1"/>
      <c r="HRM159" s="1"/>
      <c r="HRN159" s="1"/>
      <c r="HRO159" s="1"/>
      <c r="HRP159" s="1"/>
      <c r="HRQ159" s="1"/>
      <c r="HRR159" s="1"/>
      <c r="HRS159" s="1"/>
      <c r="HRT159" s="1"/>
      <c r="HRU159" s="1"/>
      <c r="HRV159" s="1"/>
      <c r="HRW159" s="1"/>
      <c r="HRX159" s="1"/>
      <c r="HRY159" s="1"/>
      <c r="HRZ159" s="1"/>
      <c r="HSA159" s="1"/>
      <c r="HSB159" s="1"/>
      <c r="HSC159" s="1"/>
      <c r="HSD159" s="1"/>
      <c r="HSE159" s="1"/>
      <c r="HSF159" s="1"/>
      <c r="HSG159" s="1"/>
      <c r="HSH159" s="1"/>
      <c r="HSI159" s="1"/>
      <c r="HSJ159" s="1"/>
      <c r="HSK159" s="1"/>
      <c r="HSL159" s="1"/>
      <c r="HSM159" s="1"/>
      <c r="HSN159" s="1"/>
      <c r="HSO159" s="1"/>
      <c r="HSP159" s="1"/>
      <c r="HSQ159" s="1"/>
      <c r="HSR159" s="1"/>
      <c r="HSS159" s="1"/>
      <c r="HST159" s="1"/>
      <c r="HSU159" s="1"/>
      <c r="HSV159" s="1"/>
      <c r="HSW159" s="1"/>
      <c r="HSX159" s="1"/>
      <c r="HSY159" s="1"/>
      <c r="HSZ159" s="1"/>
      <c r="HTA159" s="1"/>
      <c r="HTB159" s="1"/>
      <c r="HTC159" s="1"/>
      <c r="HTD159" s="1"/>
      <c r="HTE159" s="1"/>
      <c r="HTF159" s="1"/>
      <c r="HTG159" s="1"/>
      <c r="HTH159" s="1"/>
      <c r="HTI159" s="1"/>
      <c r="HTJ159" s="1"/>
      <c r="HTK159" s="1"/>
      <c r="HTL159" s="1"/>
      <c r="HTM159" s="1"/>
      <c r="HTN159" s="1"/>
      <c r="HTO159" s="1"/>
      <c r="HTP159" s="1"/>
      <c r="HTQ159" s="1"/>
      <c r="HTR159" s="1"/>
      <c r="HTS159" s="1"/>
      <c r="HTT159" s="1"/>
      <c r="HTU159" s="1"/>
      <c r="HTV159" s="1"/>
      <c r="HTW159" s="1"/>
      <c r="HTX159" s="1"/>
      <c r="HTY159" s="1"/>
      <c r="HTZ159" s="1"/>
      <c r="HUA159" s="1"/>
      <c r="HUB159" s="1"/>
      <c r="HUC159" s="1"/>
      <c r="HUD159" s="1"/>
      <c r="HUE159" s="1"/>
      <c r="HUF159" s="1"/>
      <c r="HUG159" s="1"/>
      <c r="HUH159" s="1"/>
      <c r="HUI159" s="1"/>
      <c r="HUJ159" s="1"/>
      <c r="HUK159" s="1"/>
      <c r="HUL159" s="1"/>
      <c r="HUM159" s="1"/>
      <c r="HUN159" s="1"/>
      <c r="HUO159" s="1"/>
      <c r="HUP159" s="1"/>
      <c r="HUQ159" s="1"/>
      <c r="HUR159" s="1"/>
      <c r="HUS159" s="1"/>
      <c r="HUT159" s="1"/>
      <c r="HUU159" s="1"/>
      <c r="HUV159" s="1"/>
      <c r="HUW159" s="1"/>
      <c r="HUX159" s="1"/>
      <c r="HUY159" s="1"/>
      <c r="HUZ159" s="1"/>
      <c r="HVA159" s="1"/>
      <c r="HVB159" s="1"/>
      <c r="HVC159" s="1"/>
      <c r="HVD159" s="1"/>
      <c r="HVE159" s="1"/>
      <c r="HVF159" s="1"/>
      <c r="HVG159" s="1"/>
      <c r="HVH159" s="1"/>
      <c r="HVI159" s="1"/>
      <c r="HVJ159" s="1"/>
      <c r="HVK159" s="1"/>
      <c r="HVL159" s="1"/>
      <c r="HVM159" s="1"/>
      <c r="HVN159" s="1"/>
      <c r="HVO159" s="1"/>
      <c r="HVP159" s="1"/>
      <c r="HVQ159" s="1"/>
      <c r="HVR159" s="1"/>
      <c r="HVS159" s="1"/>
      <c r="HVT159" s="1"/>
      <c r="HVU159" s="1"/>
      <c r="HVV159" s="1"/>
      <c r="HVW159" s="1"/>
      <c r="HVX159" s="1"/>
      <c r="HVY159" s="1"/>
      <c r="HVZ159" s="1"/>
      <c r="HWA159" s="1"/>
      <c r="HWB159" s="1"/>
      <c r="HWC159" s="1"/>
      <c r="HWD159" s="1"/>
      <c r="HWE159" s="1"/>
      <c r="HWF159" s="1"/>
      <c r="HWG159" s="1"/>
      <c r="HWH159" s="1"/>
      <c r="HWI159" s="1"/>
      <c r="HWJ159" s="1"/>
      <c r="HWK159" s="1"/>
      <c r="HWL159" s="1"/>
      <c r="HWM159" s="1"/>
      <c r="HWN159" s="1"/>
      <c r="HWO159" s="1"/>
      <c r="HWP159" s="1"/>
      <c r="HWQ159" s="1"/>
      <c r="HWR159" s="1"/>
      <c r="HWS159" s="1"/>
      <c r="HWT159" s="1"/>
      <c r="HWU159" s="1"/>
      <c r="HWV159" s="1"/>
      <c r="HWW159" s="1"/>
      <c r="HWX159" s="1"/>
      <c r="HWY159" s="1"/>
      <c r="HWZ159" s="1"/>
      <c r="HXA159" s="1"/>
      <c r="HXB159" s="1"/>
      <c r="HXC159" s="1"/>
      <c r="HXD159" s="1"/>
      <c r="HXE159" s="1"/>
      <c r="HXF159" s="1"/>
      <c r="HXG159" s="1"/>
      <c r="HXH159" s="1"/>
      <c r="HXI159" s="1"/>
      <c r="HXJ159" s="1"/>
      <c r="HXK159" s="1"/>
      <c r="HXL159" s="1"/>
      <c r="HXM159" s="1"/>
      <c r="HXN159" s="1"/>
      <c r="HXO159" s="1"/>
      <c r="HXP159" s="1"/>
      <c r="HXQ159" s="1"/>
      <c r="HXR159" s="1"/>
      <c r="HXS159" s="1"/>
      <c r="HXT159" s="1"/>
      <c r="HXU159" s="1"/>
      <c r="HXV159" s="1"/>
      <c r="HXW159" s="1"/>
      <c r="HXX159" s="1"/>
      <c r="HXY159" s="1"/>
      <c r="HXZ159" s="1"/>
      <c r="HYA159" s="1"/>
      <c r="HYB159" s="1"/>
      <c r="HYC159" s="1"/>
      <c r="HYD159" s="1"/>
      <c r="HYE159" s="1"/>
      <c r="HYF159" s="1"/>
      <c r="HYG159" s="1"/>
      <c r="HYH159" s="1"/>
      <c r="HYI159" s="1"/>
      <c r="HYJ159" s="1"/>
      <c r="HYK159" s="1"/>
      <c r="HYL159" s="1"/>
      <c r="HYM159" s="1"/>
      <c r="HYN159" s="1"/>
      <c r="HYO159" s="1"/>
      <c r="HYP159" s="1"/>
      <c r="HYQ159" s="1"/>
      <c r="HYR159" s="1"/>
      <c r="HYS159" s="1"/>
      <c r="HYT159" s="1"/>
      <c r="HYU159" s="1"/>
      <c r="HYV159" s="1"/>
      <c r="HYW159" s="1"/>
      <c r="HYX159" s="1"/>
      <c r="HYY159" s="1"/>
      <c r="HYZ159" s="1"/>
      <c r="HZA159" s="1"/>
      <c r="HZB159" s="1"/>
      <c r="HZC159" s="1"/>
      <c r="HZD159" s="1"/>
      <c r="HZE159" s="1"/>
      <c r="HZF159" s="1"/>
      <c r="HZG159" s="1"/>
      <c r="HZH159" s="1"/>
      <c r="HZI159" s="1"/>
      <c r="HZJ159" s="1"/>
      <c r="HZK159" s="1"/>
      <c r="HZL159" s="1"/>
      <c r="HZM159" s="1"/>
      <c r="HZN159" s="1"/>
      <c r="HZO159" s="1"/>
      <c r="HZP159" s="1"/>
      <c r="HZQ159" s="1"/>
      <c r="HZR159" s="1"/>
      <c r="HZS159" s="1"/>
      <c r="HZT159" s="1"/>
      <c r="HZU159" s="1"/>
      <c r="HZV159" s="1"/>
      <c r="HZW159" s="1"/>
      <c r="HZX159" s="1"/>
      <c r="HZY159" s="1"/>
      <c r="HZZ159" s="1"/>
      <c r="IAA159" s="1"/>
      <c r="IAB159" s="1"/>
      <c r="IAC159" s="1"/>
      <c r="IAD159" s="1"/>
      <c r="IAE159" s="1"/>
      <c r="IAF159" s="1"/>
      <c r="IAG159" s="1"/>
      <c r="IAH159" s="1"/>
      <c r="IAI159" s="1"/>
      <c r="IAJ159" s="1"/>
      <c r="IAK159" s="1"/>
      <c r="IAL159" s="1"/>
      <c r="IAM159" s="1"/>
      <c r="IAN159" s="1"/>
      <c r="IAO159" s="1"/>
      <c r="IAP159" s="1"/>
      <c r="IAQ159" s="1"/>
      <c r="IAR159" s="1"/>
      <c r="IAS159" s="1"/>
      <c r="IAT159" s="1"/>
      <c r="IAU159" s="1"/>
      <c r="IAV159" s="1"/>
      <c r="IAW159" s="1"/>
      <c r="IAX159" s="1"/>
      <c r="IAY159" s="1"/>
      <c r="IAZ159" s="1"/>
      <c r="IBA159" s="1"/>
      <c r="IBB159" s="1"/>
      <c r="IBC159" s="1"/>
      <c r="IBD159" s="1"/>
      <c r="IBE159" s="1"/>
      <c r="IBF159" s="1"/>
      <c r="IBG159" s="1"/>
      <c r="IBH159" s="1"/>
      <c r="IBI159" s="1"/>
      <c r="IBJ159" s="1"/>
      <c r="IBK159" s="1"/>
      <c r="IBL159" s="1"/>
      <c r="IBM159" s="1"/>
      <c r="IBN159" s="1"/>
      <c r="IBO159" s="1"/>
      <c r="IBP159" s="1"/>
      <c r="IBQ159" s="1"/>
      <c r="IBR159" s="1"/>
      <c r="IBS159" s="1"/>
      <c r="IBT159" s="1"/>
      <c r="IBU159" s="1"/>
      <c r="IBV159" s="1"/>
      <c r="IBW159" s="1"/>
      <c r="IBX159" s="1"/>
      <c r="IBY159" s="1"/>
      <c r="IBZ159" s="1"/>
      <c r="ICA159" s="1"/>
      <c r="ICB159" s="1"/>
      <c r="ICC159" s="1"/>
      <c r="ICD159" s="1"/>
      <c r="ICE159" s="1"/>
      <c r="ICF159" s="1"/>
      <c r="ICG159" s="1"/>
      <c r="ICH159" s="1"/>
      <c r="ICI159" s="1"/>
      <c r="ICJ159" s="1"/>
      <c r="ICK159" s="1"/>
      <c r="ICL159" s="1"/>
      <c r="ICM159" s="1"/>
      <c r="ICN159" s="1"/>
      <c r="ICO159" s="1"/>
      <c r="ICP159" s="1"/>
      <c r="ICQ159" s="1"/>
      <c r="ICR159" s="1"/>
      <c r="ICS159" s="1"/>
      <c r="ICT159" s="1"/>
      <c r="ICU159" s="1"/>
      <c r="ICV159" s="1"/>
      <c r="ICW159" s="1"/>
      <c r="ICX159" s="1"/>
      <c r="ICY159" s="1"/>
      <c r="ICZ159" s="1"/>
      <c r="IDA159" s="1"/>
      <c r="IDB159" s="1"/>
      <c r="IDC159" s="1"/>
      <c r="IDD159" s="1"/>
      <c r="IDE159" s="1"/>
      <c r="IDF159" s="1"/>
      <c r="IDG159" s="1"/>
      <c r="IDH159" s="1"/>
      <c r="IDI159" s="1"/>
      <c r="IDJ159" s="1"/>
      <c r="IDK159" s="1"/>
      <c r="IDL159" s="1"/>
      <c r="IDM159" s="1"/>
      <c r="IDN159" s="1"/>
      <c r="IDO159" s="1"/>
      <c r="IDP159" s="1"/>
      <c r="IDQ159" s="1"/>
      <c r="IDR159" s="1"/>
      <c r="IDS159" s="1"/>
      <c r="IDT159" s="1"/>
      <c r="IDU159" s="1"/>
      <c r="IDV159" s="1"/>
      <c r="IDW159" s="1"/>
      <c r="IDX159" s="1"/>
      <c r="IDY159" s="1"/>
      <c r="IDZ159" s="1"/>
      <c r="IEA159" s="1"/>
      <c r="IEB159" s="1"/>
      <c r="IEC159" s="1"/>
      <c r="IED159" s="1"/>
      <c r="IEE159" s="1"/>
      <c r="IEF159" s="1"/>
      <c r="IEG159" s="1"/>
      <c r="IEH159" s="1"/>
      <c r="IEI159" s="1"/>
      <c r="IEJ159" s="1"/>
      <c r="IEK159" s="1"/>
      <c r="IEL159" s="1"/>
      <c r="IEM159" s="1"/>
      <c r="IEN159" s="1"/>
      <c r="IEO159" s="1"/>
      <c r="IEP159" s="1"/>
      <c r="IEQ159" s="1"/>
      <c r="IER159" s="1"/>
      <c r="IES159" s="1"/>
      <c r="IET159" s="1"/>
      <c r="IEU159" s="1"/>
      <c r="IEV159" s="1"/>
      <c r="IEW159" s="1"/>
      <c r="IEX159" s="1"/>
      <c r="IEY159" s="1"/>
      <c r="IEZ159" s="1"/>
      <c r="IFA159" s="1"/>
      <c r="IFB159" s="1"/>
      <c r="IFC159" s="1"/>
      <c r="IFD159" s="1"/>
      <c r="IFE159" s="1"/>
      <c r="IFF159" s="1"/>
      <c r="IFG159" s="1"/>
      <c r="IFH159" s="1"/>
      <c r="IFI159" s="1"/>
      <c r="IFJ159" s="1"/>
      <c r="IFK159" s="1"/>
      <c r="IFL159" s="1"/>
      <c r="IFM159" s="1"/>
      <c r="IFN159" s="1"/>
      <c r="IFO159" s="1"/>
      <c r="IFP159" s="1"/>
      <c r="IFQ159" s="1"/>
      <c r="IFR159" s="1"/>
      <c r="IFS159" s="1"/>
      <c r="IFT159" s="1"/>
      <c r="IFU159" s="1"/>
      <c r="IFV159" s="1"/>
      <c r="IFW159" s="1"/>
      <c r="IFX159" s="1"/>
      <c r="IFY159" s="1"/>
      <c r="IFZ159" s="1"/>
      <c r="IGA159" s="1"/>
      <c r="IGB159" s="1"/>
      <c r="IGC159" s="1"/>
      <c r="IGD159" s="1"/>
      <c r="IGE159" s="1"/>
      <c r="IGF159" s="1"/>
      <c r="IGG159" s="1"/>
      <c r="IGH159" s="1"/>
      <c r="IGI159" s="1"/>
      <c r="IGJ159" s="1"/>
      <c r="IGK159" s="1"/>
      <c r="IGL159" s="1"/>
      <c r="IGM159" s="1"/>
      <c r="IGN159" s="1"/>
      <c r="IGO159" s="1"/>
      <c r="IGP159" s="1"/>
      <c r="IGQ159" s="1"/>
      <c r="IGR159" s="1"/>
      <c r="IGS159" s="1"/>
      <c r="IGT159" s="1"/>
      <c r="IGU159" s="1"/>
      <c r="IGV159" s="1"/>
      <c r="IGW159" s="1"/>
      <c r="IGX159" s="1"/>
      <c r="IGY159" s="1"/>
      <c r="IGZ159" s="1"/>
      <c r="IHA159" s="1"/>
      <c r="IHB159" s="1"/>
      <c r="IHC159" s="1"/>
      <c r="IHD159" s="1"/>
      <c r="IHE159" s="1"/>
      <c r="IHF159" s="1"/>
      <c r="IHG159" s="1"/>
      <c r="IHH159" s="1"/>
      <c r="IHI159" s="1"/>
      <c r="IHJ159" s="1"/>
      <c r="IHK159" s="1"/>
      <c r="IHL159" s="1"/>
      <c r="IHM159" s="1"/>
      <c r="IHN159" s="1"/>
      <c r="IHO159" s="1"/>
      <c r="IHP159" s="1"/>
      <c r="IHQ159" s="1"/>
      <c r="IHR159" s="1"/>
      <c r="IHS159" s="1"/>
      <c r="IHT159" s="1"/>
      <c r="IHU159" s="1"/>
      <c r="IHV159" s="1"/>
      <c r="IHW159" s="1"/>
      <c r="IHX159" s="1"/>
      <c r="IHY159" s="1"/>
      <c r="IHZ159" s="1"/>
      <c r="IIA159" s="1"/>
      <c r="IIB159" s="1"/>
      <c r="IIC159" s="1"/>
      <c r="IID159" s="1"/>
      <c r="IIE159" s="1"/>
      <c r="IIF159" s="1"/>
      <c r="IIG159" s="1"/>
      <c r="IIH159" s="1"/>
      <c r="III159" s="1"/>
      <c r="IIJ159" s="1"/>
      <c r="IIK159" s="1"/>
      <c r="IIL159" s="1"/>
      <c r="IIM159" s="1"/>
      <c r="IIN159" s="1"/>
      <c r="IIO159" s="1"/>
      <c r="IIP159" s="1"/>
      <c r="IIQ159" s="1"/>
      <c r="IIR159" s="1"/>
      <c r="IIS159" s="1"/>
      <c r="IIT159" s="1"/>
      <c r="IIU159" s="1"/>
      <c r="IIV159" s="1"/>
      <c r="IIW159" s="1"/>
      <c r="IIX159" s="1"/>
      <c r="IIY159" s="1"/>
      <c r="IIZ159" s="1"/>
      <c r="IJA159" s="1"/>
      <c r="IJB159" s="1"/>
      <c r="IJC159" s="1"/>
      <c r="IJD159" s="1"/>
      <c r="IJE159" s="1"/>
      <c r="IJF159" s="1"/>
      <c r="IJG159" s="1"/>
      <c r="IJH159" s="1"/>
      <c r="IJI159" s="1"/>
      <c r="IJJ159" s="1"/>
      <c r="IJK159" s="1"/>
      <c r="IJL159" s="1"/>
      <c r="IJM159" s="1"/>
      <c r="IJN159" s="1"/>
      <c r="IJO159" s="1"/>
      <c r="IJP159" s="1"/>
      <c r="IJQ159" s="1"/>
      <c r="IJR159" s="1"/>
      <c r="IJS159" s="1"/>
      <c r="IJT159" s="1"/>
      <c r="IJU159" s="1"/>
      <c r="IJV159" s="1"/>
      <c r="IJW159" s="1"/>
      <c r="IJX159" s="1"/>
      <c r="IJY159" s="1"/>
      <c r="IJZ159" s="1"/>
      <c r="IKA159" s="1"/>
      <c r="IKB159" s="1"/>
      <c r="IKC159" s="1"/>
      <c r="IKD159" s="1"/>
      <c r="IKE159" s="1"/>
      <c r="IKF159" s="1"/>
      <c r="IKG159" s="1"/>
      <c r="IKH159" s="1"/>
      <c r="IKI159" s="1"/>
      <c r="IKJ159" s="1"/>
      <c r="IKK159" s="1"/>
      <c r="IKL159" s="1"/>
      <c r="IKM159" s="1"/>
      <c r="IKN159" s="1"/>
      <c r="IKO159" s="1"/>
      <c r="IKP159" s="1"/>
      <c r="IKQ159" s="1"/>
      <c r="IKR159" s="1"/>
      <c r="IKS159" s="1"/>
      <c r="IKT159" s="1"/>
      <c r="IKU159" s="1"/>
      <c r="IKV159" s="1"/>
      <c r="IKW159" s="1"/>
      <c r="IKX159" s="1"/>
      <c r="IKY159" s="1"/>
      <c r="IKZ159" s="1"/>
      <c r="ILA159" s="1"/>
      <c r="ILB159" s="1"/>
      <c r="ILC159" s="1"/>
      <c r="ILD159" s="1"/>
      <c r="ILE159" s="1"/>
      <c r="ILF159" s="1"/>
      <c r="ILG159" s="1"/>
      <c r="ILH159" s="1"/>
      <c r="ILI159" s="1"/>
      <c r="ILJ159" s="1"/>
      <c r="ILK159" s="1"/>
      <c r="ILL159" s="1"/>
      <c r="ILM159" s="1"/>
      <c r="ILN159" s="1"/>
      <c r="ILO159" s="1"/>
      <c r="ILP159" s="1"/>
      <c r="ILQ159" s="1"/>
      <c r="ILR159" s="1"/>
      <c r="ILS159" s="1"/>
      <c r="ILT159" s="1"/>
      <c r="ILU159" s="1"/>
      <c r="ILV159" s="1"/>
      <c r="ILW159" s="1"/>
      <c r="ILX159" s="1"/>
      <c r="ILY159" s="1"/>
      <c r="ILZ159" s="1"/>
      <c r="IMA159" s="1"/>
      <c r="IMB159" s="1"/>
      <c r="IMC159" s="1"/>
      <c r="IMD159" s="1"/>
      <c r="IME159" s="1"/>
      <c r="IMF159" s="1"/>
      <c r="IMG159" s="1"/>
      <c r="IMH159" s="1"/>
      <c r="IMI159" s="1"/>
      <c r="IMJ159" s="1"/>
      <c r="IMK159" s="1"/>
      <c r="IML159" s="1"/>
      <c r="IMM159" s="1"/>
      <c r="IMN159" s="1"/>
      <c r="IMO159" s="1"/>
      <c r="IMP159" s="1"/>
      <c r="IMQ159" s="1"/>
      <c r="IMR159" s="1"/>
      <c r="IMS159" s="1"/>
      <c r="IMT159" s="1"/>
      <c r="IMU159" s="1"/>
      <c r="IMV159" s="1"/>
      <c r="IMW159" s="1"/>
      <c r="IMX159" s="1"/>
      <c r="IMY159" s="1"/>
      <c r="IMZ159" s="1"/>
      <c r="INA159" s="1"/>
      <c r="INB159" s="1"/>
      <c r="INC159" s="1"/>
      <c r="IND159" s="1"/>
      <c r="INE159" s="1"/>
      <c r="INF159" s="1"/>
      <c r="ING159" s="1"/>
      <c r="INH159" s="1"/>
      <c r="INI159" s="1"/>
      <c r="INJ159" s="1"/>
      <c r="INK159" s="1"/>
      <c r="INL159" s="1"/>
      <c r="INM159" s="1"/>
      <c r="INN159" s="1"/>
      <c r="INO159" s="1"/>
      <c r="INP159" s="1"/>
      <c r="INQ159" s="1"/>
      <c r="INR159" s="1"/>
      <c r="INS159" s="1"/>
      <c r="INT159" s="1"/>
      <c r="INU159" s="1"/>
      <c r="INV159" s="1"/>
      <c r="INW159" s="1"/>
      <c r="INX159" s="1"/>
      <c r="INY159" s="1"/>
      <c r="INZ159" s="1"/>
      <c r="IOA159" s="1"/>
      <c r="IOB159" s="1"/>
      <c r="IOC159" s="1"/>
      <c r="IOD159" s="1"/>
      <c r="IOE159" s="1"/>
      <c r="IOF159" s="1"/>
      <c r="IOG159" s="1"/>
      <c r="IOH159" s="1"/>
      <c r="IOI159" s="1"/>
      <c r="IOJ159" s="1"/>
      <c r="IOK159" s="1"/>
      <c r="IOL159" s="1"/>
      <c r="IOM159" s="1"/>
      <c r="ION159" s="1"/>
      <c r="IOO159" s="1"/>
      <c r="IOP159" s="1"/>
      <c r="IOQ159" s="1"/>
      <c r="IOR159" s="1"/>
      <c r="IOS159" s="1"/>
      <c r="IOT159" s="1"/>
      <c r="IOU159" s="1"/>
      <c r="IOV159" s="1"/>
      <c r="IOW159" s="1"/>
      <c r="IOX159" s="1"/>
      <c r="IOY159" s="1"/>
      <c r="IOZ159" s="1"/>
      <c r="IPA159" s="1"/>
      <c r="IPB159" s="1"/>
      <c r="IPC159" s="1"/>
      <c r="IPD159" s="1"/>
      <c r="IPE159" s="1"/>
      <c r="IPF159" s="1"/>
      <c r="IPG159" s="1"/>
      <c r="IPH159" s="1"/>
      <c r="IPI159" s="1"/>
      <c r="IPJ159" s="1"/>
      <c r="IPK159" s="1"/>
      <c r="IPL159" s="1"/>
      <c r="IPM159" s="1"/>
      <c r="IPN159" s="1"/>
      <c r="IPO159" s="1"/>
      <c r="IPP159" s="1"/>
      <c r="IPQ159" s="1"/>
      <c r="IPR159" s="1"/>
      <c r="IPS159" s="1"/>
      <c r="IPT159" s="1"/>
      <c r="IPU159" s="1"/>
      <c r="IPV159" s="1"/>
      <c r="IPW159" s="1"/>
      <c r="IPX159" s="1"/>
      <c r="IPY159" s="1"/>
      <c r="IPZ159" s="1"/>
      <c r="IQA159" s="1"/>
      <c r="IQB159" s="1"/>
      <c r="IQC159" s="1"/>
      <c r="IQD159" s="1"/>
      <c r="IQE159" s="1"/>
      <c r="IQF159" s="1"/>
      <c r="IQG159" s="1"/>
      <c r="IQH159" s="1"/>
      <c r="IQI159" s="1"/>
      <c r="IQJ159" s="1"/>
      <c r="IQK159" s="1"/>
      <c r="IQL159" s="1"/>
      <c r="IQM159" s="1"/>
      <c r="IQN159" s="1"/>
      <c r="IQO159" s="1"/>
      <c r="IQP159" s="1"/>
      <c r="IQQ159" s="1"/>
      <c r="IQR159" s="1"/>
      <c r="IQS159" s="1"/>
      <c r="IQT159" s="1"/>
      <c r="IQU159" s="1"/>
      <c r="IQV159" s="1"/>
      <c r="IQW159" s="1"/>
      <c r="IQX159" s="1"/>
      <c r="IQY159" s="1"/>
      <c r="IQZ159" s="1"/>
      <c r="IRA159" s="1"/>
      <c r="IRB159" s="1"/>
      <c r="IRC159" s="1"/>
      <c r="IRD159" s="1"/>
      <c r="IRE159" s="1"/>
      <c r="IRF159" s="1"/>
      <c r="IRG159" s="1"/>
      <c r="IRH159" s="1"/>
      <c r="IRI159" s="1"/>
      <c r="IRJ159" s="1"/>
      <c r="IRK159" s="1"/>
      <c r="IRL159" s="1"/>
      <c r="IRM159" s="1"/>
      <c r="IRN159" s="1"/>
      <c r="IRO159" s="1"/>
      <c r="IRP159" s="1"/>
      <c r="IRQ159" s="1"/>
      <c r="IRR159" s="1"/>
      <c r="IRS159" s="1"/>
      <c r="IRT159" s="1"/>
      <c r="IRU159" s="1"/>
      <c r="IRV159" s="1"/>
      <c r="IRW159" s="1"/>
      <c r="IRX159" s="1"/>
      <c r="IRY159" s="1"/>
      <c r="IRZ159" s="1"/>
      <c r="ISA159" s="1"/>
      <c r="ISB159" s="1"/>
      <c r="ISC159" s="1"/>
      <c r="ISD159" s="1"/>
      <c r="ISE159" s="1"/>
      <c r="ISF159" s="1"/>
      <c r="ISG159" s="1"/>
      <c r="ISH159" s="1"/>
      <c r="ISI159" s="1"/>
      <c r="ISJ159" s="1"/>
      <c r="ISK159" s="1"/>
      <c r="ISL159" s="1"/>
      <c r="ISM159" s="1"/>
      <c r="ISN159" s="1"/>
      <c r="ISO159" s="1"/>
      <c r="ISP159" s="1"/>
      <c r="ISQ159" s="1"/>
      <c r="ISR159" s="1"/>
      <c r="ISS159" s="1"/>
      <c r="IST159" s="1"/>
      <c r="ISU159" s="1"/>
      <c r="ISV159" s="1"/>
      <c r="ISW159" s="1"/>
      <c r="ISX159" s="1"/>
      <c r="ISY159" s="1"/>
      <c r="ISZ159" s="1"/>
      <c r="ITA159" s="1"/>
      <c r="ITB159" s="1"/>
      <c r="ITC159" s="1"/>
      <c r="ITD159" s="1"/>
      <c r="ITE159" s="1"/>
      <c r="ITF159" s="1"/>
      <c r="ITG159" s="1"/>
      <c r="ITH159" s="1"/>
      <c r="ITI159" s="1"/>
      <c r="ITJ159" s="1"/>
      <c r="ITK159" s="1"/>
      <c r="ITL159" s="1"/>
      <c r="ITM159" s="1"/>
      <c r="ITN159" s="1"/>
      <c r="ITO159" s="1"/>
      <c r="ITP159" s="1"/>
      <c r="ITQ159" s="1"/>
      <c r="ITR159" s="1"/>
      <c r="ITS159" s="1"/>
      <c r="ITT159" s="1"/>
      <c r="ITU159" s="1"/>
      <c r="ITV159" s="1"/>
      <c r="ITW159" s="1"/>
      <c r="ITX159" s="1"/>
      <c r="ITY159" s="1"/>
      <c r="ITZ159" s="1"/>
      <c r="IUA159" s="1"/>
      <c r="IUB159" s="1"/>
      <c r="IUC159" s="1"/>
      <c r="IUD159" s="1"/>
      <c r="IUE159" s="1"/>
      <c r="IUF159" s="1"/>
      <c r="IUG159" s="1"/>
      <c r="IUH159" s="1"/>
      <c r="IUI159" s="1"/>
      <c r="IUJ159" s="1"/>
      <c r="IUK159" s="1"/>
      <c r="IUL159" s="1"/>
      <c r="IUM159" s="1"/>
      <c r="IUN159" s="1"/>
      <c r="IUO159" s="1"/>
      <c r="IUP159" s="1"/>
      <c r="IUQ159" s="1"/>
      <c r="IUR159" s="1"/>
      <c r="IUS159" s="1"/>
      <c r="IUT159" s="1"/>
      <c r="IUU159" s="1"/>
      <c r="IUV159" s="1"/>
      <c r="IUW159" s="1"/>
      <c r="IUX159" s="1"/>
      <c r="IUY159" s="1"/>
      <c r="IUZ159" s="1"/>
      <c r="IVA159" s="1"/>
      <c r="IVB159" s="1"/>
      <c r="IVC159" s="1"/>
      <c r="IVD159" s="1"/>
      <c r="IVE159" s="1"/>
      <c r="IVF159" s="1"/>
      <c r="IVG159" s="1"/>
      <c r="IVH159" s="1"/>
      <c r="IVI159" s="1"/>
      <c r="IVJ159" s="1"/>
      <c r="IVK159" s="1"/>
      <c r="IVL159" s="1"/>
      <c r="IVM159" s="1"/>
      <c r="IVN159" s="1"/>
      <c r="IVO159" s="1"/>
      <c r="IVP159" s="1"/>
      <c r="IVQ159" s="1"/>
      <c r="IVR159" s="1"/>
      <c r="IVS159" s="1"/>
      <c r="IVT159" s="1"/>
      <c r="IVU159" s="1"/>
      <c r="IVV159" s="1"/>
      <c r="IVW159" s="1"/>
      <c r="IVX159" s="1"/>
      <c r="IVY159" s="1"/>
      <c r="IVZ159" s="1"/>
      <c r="IWA159" s="1"/>
      <c r="IWB159" s="1"/>
      <c r="IWC159" s="1"/>
      <c r="IWD159" s="1"/>
      <c r="IWE159" s="1"/>
      <c r="IWF159" s="1"/>
      <c r="IWG159" s="1"/>
      <c r="IWH159" s="1"/>
      <c r="IWI159" s="1"/>
      <c r="IWJ159" s="1"/>
      <c r="IWK159" s="1"/>
      <c r="IWL159" s="1"/>
      <c r="IWM159" s="1"/>
      <c r="IWN159" s="1"/>
      <c r="IWO159" s="1"/>
      <c r="IWP159" s="1"/>
      <c r="IWQ159" s="1"/>
      <c r="IWR159" s="1"/>
      <c r="IWS159" s="1"/>
      <c r="IWT159" s="1"/>
      <c r="IWU159" s="1"/>
      <c r="IWV159" s="1"/>
      <c r="IWW159" s="1"/>
      <c r="IWX159" s="1"/>
      <c r="IWY159" s="1"/>
      <c r="IWZ159" s="1"/>
      <c r="IXA159" s="1"/>
      <c r="IXB159" s="1"/>
      <c r="IXC159" s="1"/>
      <c r="IXD159" s="1"/>
      <c r="IXE159" s="1"/>
      <c r="IXF159" s="1"/>
      <c r="IXG159" s="1"/>
      <c r="IXH159" s="1"/>
      <c r="IXI159" s="1"/>
      <c r="IXJ159" s="1"/>
      <c r="IXK159" s="1"/>
      <c r="IXL159" s="1"/>
      <c r="IXM159" s="1"/>
      <c r="IXN159" s="1"/>
      <c r="IXO159" s="1"/>
      <c r="IXP159" s="1"/>
      <c r="IXQ159" s="1"/>
      <c r="IXR159" s="1"/>
      <c r="IXS159" s="1"/>
      <c r="IXT159" s="1"/>
      <c r="IXU159" s="1"/>
      <c r="IXV159" s="1"/>
      <c r="IXW159" s="1"/>
      <c r="IXX159" s="1"/>
      <c r="IXY159" s="1"/>
      <c r="IXZ159" s="1"/>
      <c r="IYA159" s="1"/>
      <c r="IYB159" s="1"/>
      <c r="IYC159" s="1"/>
      <c r="IYD159" s="1"/>
      <c r="IYE159" s="1"/>
      <c r="IYF159" s="1"/>
      <c r="IYG159" s="1"/>
      <c r="IYH159" s="1"/>
      <c r="IYI159" s="1"/>
      <c r="IYJ159" s="1"/>
      <c r="IYK159" s="1"/>
      <c r="IYL159" s="1"/>
      <c r="IYM159" s="1"/>
      <c r="IYN159" s="1"/>
      <c r="IYO159" s="1"/>
      <c r="IYP159" s="1"/>
      <c r="IYQ159" s="1"/>
      <c r="IYR159" s="1"/>
      <c r="IYS159" s="1"/>
      <c r="IYT159" s="1"/>
      <c r="IYU159" s="1"/>
      <c r="IYV159" s="1"/>
      <c r="IYW159" s="1"/>
      <c r="IYX159" s="1"/>
      <c r="IYY159" s="1"/>
      <c r="IYZ159" s="1"/>
      <c r="IZA159" s="1"/>
      <c r="IZB159" s="1"/>
      <c r="IZC159" s="1"/>
      <c r="IZD159" s="1"/>
      <c r="IZE159" s="1"/>
      <c r="IZF159" s="1"/>
      <c r="IZG159" s="1"/>
      <c r="IZH159" s="1"/>
      <c r="IZI159" s="1"/>
      <c r="IZJ159" s="1"/>
      <c r="IZK159" s="1"/>
      <c r="IZL159" s="1"/>
      <c r="IZM159" s="1"/>
      <c r="IZN159" s="1"/>
      <c r="IZO159" s="1"/>
      <c r="IZP159" s="1"/>
      <c r="IZQ159" s="1"/>
      <c r="IZR159" s="1"/>
      <c r="IZS159" s="1"/>
      <c r="IZT159" s="1"/>
      <c r="IZU159" s="1"/>
      <c r="IZV159" s="1"/>
      <c r="IZW159" s="1"/>
      <c r="IZX159" s="1"/>
      <c r="IZY159" s="1"/>
      <c r="IZZ159" s="1"/>
      <c r="JAA159" s="1"/>
      <c r="JAB159" s="1"/>
      <c r="JAC159" s="1"/>
      <c r="JAD159" s="1"/>
      <c r="JAE159" s="1"/>
      <c r="JAF159" s="1"/>
      <c r="JAG159" s="1"/>
      <c r="JAH159" s="1"/>
      <c r="JAI159" s="1"/>
      <c r="JAJ159" s="1"/>
      <c r="JAK159" s="1"/>
      <c r="JAL159" s="1"/>
      <c r="JAM159" s="1"/>
      <c r="JAN159" s="1"/>
      <c r="JAO159" s="1"/>
      <c r="JAP159" s="1"/>
      <c r="JAQ159" s="1"/>
      <c r="JAR159" s="1"/>
      <c r="JAS159" s="1"/>
      <c r="JAT159" s="1"/>
      <c r="JAU159" s="1"/>
      <c r="JAV159" s="1"/>
      <c r="JAW159" s="1"/>
      <c r="JAX159" s="1"/>
      <c r="JAY159" s="1"/>
      <c r="JAZ159" s="1"/>
      <c r="JBA159" s="1"/>
      <c r="JBB159" s="1"/>
      <c r="JBC159" s="1"/>
      <c r="JBD159" s="1"/>
      <c r="JBE159" s="1"/>
      <c r="JBF159" s="1"/>
      <c r="JBG159" s="1"/>
      <c r="JBH159" s="1"/>
      <c r="JBI159" s="1"/>
      <c r="JBJ159" s="1"/>
      <c r="JBK159" s="1"/>
      <c r="JBL159" s="1"/>
      <c r="JBM159" s="1"/>
      <c r="JBN159" s="1"/>
      <c r="JBO159" s="1"/>
      <c r="JBP159" s="1"/>
      <c r="JBQ159" s="1"/>
      <c r="JBR159" s="1"/>
      <c r="JBS159" s="1"/>
      <c r="JBT159" s="1"/>
      <c r="JBU159" s="1"/>
      <c r="JBV159" s="1"/>
      <c r="JBW159" s="1"/>
      <c r="JBX159" s="1"/>
      <c r="JBY159" s="1"/>
      <c r="JBZ159" s="1"/>
      <c r="JCA159" s="1"/>
      <c r="JCB159" s="1"/>
      <c r="JCC159" s="1"/>
      <c r="JCD159" s="1"/>
      <c r="JCE159" s="1"/>
      <c r="JCF159" s="1"/>
      <c r="JCG159" s="1"/>
      <c r="JCH159" s="1"/>
      <c r="JCI159" s="1"/>
      <c r="JCJ159" s="1"/>
      <c r="JCK159" s="1"/>
      <c r="JCL159" s="1"/>
      <c r="JCM159" s="1"/>
      <c r="JCN159" s="1"/>
      <c r="JCO159" s="1"/>
      <c r="JCP159" s="1"/>
      <c r="JCQ159" s="1"/>
      <c r="JCR159" s="1"/>
      <c r="JCS159" s="1"/>
      <c r="JCT159" s="1"/>
      <c r="JCU159" s="1"/>
      <c r="JCV159" s="1"/>
      <c r="JCW159" s="1"/>
      <c r="JCX159" s="1"/>
      <c r="JCY159" s="1"/>
      <c r="JCZ159" s="1"/>
      <c r="JDA159" s="1"/>
      <c r="JDB159" s="1"/>
      <c r="JDC159" s="1"/>
      <c r="JDD159" s="1"/>
      <c r="JDE159" s="1"/>
      <c r="JDF159" s="1"/>
      <c r="JDG159" s="1"/>
      <c r="JDH159" s="1"/>
      <c r="JDI159" s="1"/>
      <c r="JDJ159" s="1"/>
      <c r="JDK159" s="1"/>
      <c r="JDL159" s="1"/>
      <c r="JDM159" s="1"/>
      <c r="JDN159" s="1"/>
      <c r="JDO159" s="1"/>
      <c r="JDP159" s="1"/>
      <c r="JDQ159" s="1"/>
      <c r="JDR159" s="1"/>
      <c r="JDS159" s="1"/>
      <c r="JDT159" s="1"/>
      <c r="JDU159" s="1"/>
      <c r="JDV159" s="1"/>
      <c r="JDW159" s="1"/>
      <c r="JDX159" s="1"/>
      <c r="JDY159" s="1"/>
      <c r="JDZ159" s="1"/>
      <c r="JEA159" s="1"/>
      <c r="JEB159" s="1"/>
      <c r="JEC159" s="1"/>
      <c r="JED159" s="1"/>
      <c r="JEE159" s="1"/>
      <c r="JEF159" s="1"/>
      <c r="JEG159" s="1"/>
      <c r="JEH159" s="1"/>
      <c r="JEI159" s="1"/>
      <c r="JEJ159" s="1"/>
      <c r="JEK159" s="1"/>
      <c r="JEL159" s="1"/>
      <c r="JEM159" s="1"/>
      <c r="JEN159" s="1"/>
      <c r="JEO159" s="1"/>
      <c r="JEP159" s="1"/>
      <c r="JEQ159" s="1"/>
      <c r="JER159" s="1"/>
      <c r="JES159" s="1"/>
      <c r="JET159" s="1"/>
      <c r="JEU159" s="1"/>
      <c r="JEV159" s="1"/>
      <c r="JEW159" s="1"/>
      <c r="JEX159" s="1"/>
      <c r="JEY159" s="1"/>
      <c r="JEZ159" s="1"/>
      <c r="JFA159" s="1"/>
      <c r="JFB159" s="1"/>
      <c r="JFC159" s="1"/>
      <c r="JFD159" s="1"/>
      <c r="JFE159" s="1"/>
      <c r="JFF159" s="1"/>
      <c r="JFG159" s="1"/>
      <c r="JFH159" s="1"/>
      <c r="JFI159" s="1"/>
      <c r="JFJ159" s="1"/>
      <c r="JFK159" s="1"/>
      <c r="JFL159" s="1"/>
      <c r="JFM159" s="1"/>
      <c r="JFN159" s="1"/>
      <c r="JFO159" s="1"/>
      <c r="JFP159" s="1"/>
      <c r="JFQ159" s="1"/>
      <c r="JFR159" s="1"/>
      <c r="JFS159" s="1"/>
      <c r="JFT159" s="1"/>
      <c r="JFU159" s="1"/>
      <c r="JFV159" s="1"/>
      <c r="JFW159" s="1"/>
      <c r="JFX159" s="1"/>
      <c r="JFY159" s="1"/>
      <c r="JFZ159" s="1"/>
      <c r="JGA159" s="1"/>
      <c r="JGB159" s="1"/>
      <c r="JGC159" s="1"/>
      <c r="JGD159" s="1"/>
      <c r="JGE159" s="1"/>
      <c r="JGF159" s="1"/>
      <c r="JGG159" s="1"/>
      <c r="JGH159" s="1"/>
      <c r="JGI159" s="1"/>
      <c r="JGJ159" s="1"/>
      <c r="JGK159" s="1"/>
      <c r="JGL159" s="1"/>
      <c r="JGM159" s="1"/>
      <c r="JGN159" s="1"/>
      <c r="JGO159" s="1"/>
      <c r="JGP159" s="1"/>
      <c r="JGQ159" s="1"/>
      <c r="JGR159" s="1"/>
      <c r="JGS159" s="1"/>
      <c r="JGT159" s="1"/>
      <c r="JGU159" s="1"/>
      <c r="JGV159" s="1"/>
      <c r="JGW159" s="1"/>
      <c r="JGX159" s="1"/>
      <c r="JGY159" s="1"/>
      <c r="JGZ159" s="1"/>
      <c r="JHA159" s="1"/>
      <c r="JHB159" s="1"/>
      <c r="JHC159" s="1"/>
      <c r="JHD159" s="1"/>
      <c r="JHE159" s="1"/>
      <c r="JHF159" s="1"/>
      <c r="JHG159" s="1"/>
      <c r="JHH159" s="1"/>
      <c r="JHI159" s="1"/>
      <c r="JHJ159" s="1"/>
      <c r="JHK159" s="1"/>
      <c r="JHL159" s="1"/>
      <c r="JHM159" s="1"/>
      <c r="JHN159" s="1"/>
      <c r="JHO159" s="1"/>
      <c r="JHP159" s="1"/>
      <c r="JHQ159" s="1"/>
      <c r="JHR159" s="1"/>
      <c r="JHS159" s="1"/>
      <c r="JHT159" s="1"/>
      <c r="JHU159" s="1"/>
      <c r="JHV159" s="1"/>
      <c r="JHW159" s="1"/>
      <c r="JHX159" s="1"/>
      <c r="JHY159" s="1"/>
      <c r="JHZ159" s="1"/>
      <c r="JIA159" s="1"/>
      <c r="JIB159" s="1"/>
      <c r="JIC159" s="1"/>
      <c r="JID159" s="1"/>
      <c r="JIE159" s="1"/>
      <c r="JIF159" s="1"/>
      <c r="JIG159" s="1"/>
      <c r="JIH159" s="1"/>
      <c r="JII159" s="1"/>
      <c r="JIJ159" s="1"/>
      <c r="JIK159" s="1"/>
      <c r="JIL159" s="1"/>
      <c r="JIM159" s="1"/>
      <c r="JIN159" s="1"/>
      <c r="JIO159" s="1"/>
      <c r="JIP159" s="1"/>
      <c r="JIQ159" s="1"/>
      <c r="JIR159" s="1"/>
      <c r="JIS159" s="1"/>
      <c r="JIT159" s="1"/>
      <c r="JIU159" s="1"/>
      <c r="JIV159" s="1"/>
      <c r="JIW159" s="1"/>
      <c r="JIX159" s="1"/>
      <c r="JIY159" s="1"/>
      <c r="JIZ159" s="1"/>
      <c r="JJA159" s="1"/>
      <c r="JJB159" s="1"/>
      <c r="JJC159" s="1"/>
      <c r="JJD159" s="1"/>
      <c r="JJE159" s="1"/>
      <c r="JJF159" s="1"/>
      <c r="JJG159" s="1"/>
      <c r="JJH159" s="1"/>
      <c r="JJI159" s="1"/>
      <c r="JJJ159" s="1"/>
      <c r="JJK159" s="1"/>
      <c r="JJL159" s="1"/>
      <c r="JJM159" s="1"/>
      <c r="JJN159" s="1"/>
      <c r="JJO159" s="1"/>
      <c r="JJP159" s="1"/>
      <c r="JJQ159" s="1"/>
      <c r="JJR159" s="1"/>
      <c r="JJS159" s="1"/>
      <c r="JJT159" s="1"/>
      <c r="JJU159" s="1"/>
      <c r="JJV159" s="1"/>
      <c r="JJW159" s="1"/>
      <c r="JJX159" s="1"/>
      <c r="JJY159" s="1"/>
      <c r="JJZ159" s="1"/>
      <c r="JKA159" s="1"/>
      <c r="JKB159" s="1"/>
      <c r="JKC159" s="1"/>
      <c r="JKD159" s="1"/>
      <c r="JKE159" s="1"/>
      <c r="JKF159" s="1"/>
      <c r="JKG159" s="1"/>
      <c r="JKH159" s="1"/>
      <c r="JKI159" s="1"/>
      <c r="JKJ159" s="1"/>
      <c r="JKK159" s="1"/>
      <c r="JKL159" s="1"/>
      <c r="JKM159" s="1"/>
      <c r="JKN159" s="1"/>
      <c r="JKO159" s="1"/>
      <c r="JKP159" s="1"/>
      <c r="JKQ159" s="1"/>
      <c r="JKR159" s="1"/>
      <c r="JKS159" s="1"/>
      <c r="JKT159" s="1"/>
      <c r="JKU159" s="1"/>
      <c r="JKV159" s="1"/>
      <c r="JKW159" s="1"/>
      <c r="JKX159" s="1"/>
      <c r="JKY159" s="1"/>
      <c r="JKZ159" s="1"/>
      <c r="JLA159" s="1"/>
      <c r="JLB159" s="1"/>
      <c r="JLC159" s="1"/>
      <c r="JLD159" s="1"/>
      <c r="JLE159" s="1"/>
      <c r="JLF159" s="1"/>
      <c r="JLG159" s="1"/>
      <c r="JLH159" s="1"/>
      <c r="JLI159" s="1"/>
      <c r="JLJ159" s="1"/>
      <c r="JLK159" s="1"/>
      <c r="JLL159" s="1"/>
      <c r="JLM159" s="1"/>
      <c r="JLN159" s="1"/>
      <c r="JLO159" s="1"/>
      <c r="JLP159" s="1"/>
      <c r="JLQ159" s="1"/>
      <c r="JLR159" s="1"/>
      <c r="JLS159" s="1"/>
      <c r="JLT159" s="1"/>
      <c r="JLU159" s="1"/>
      <c r="JLV159" s="1"/>
      <c r="JLW159" s="1"/>
      <c r="JLX159" s="1"/>
      <c r="JLY159" s="1"/>
      <c r="JLZ159" s="1"/>
      <c r="JMA159" s="1"/>
      <c r="JMB159" s="1"/>
      <c r="JMC159" s="1"/>
      <c r="JMD159" s="1"/>
      <c r="JME159" s="1"/>
      <c r="JMF159" s="1"/>
      <c r="JMG159" s="1"/>
      <c r="JMH159" s="1"/>
      <c r="JMI159" s="1"/>
      <c r="JMJ159" s="1"/>
      <c r="JMK159" s="1"/>
      <c r="JML159" s="1"/>
      <c r="JMM159" s="1"/>
      <c r="JMN159" s="1"/>
      <c r="JMO159" s="1"/>
      <c r="JMP159" s="1"/>
      <c r="JMQ159" s="1"/>
      <c r="JMR159" s="1"/>
      <c r="JMS159" s="1"/>
      <c r="JMT159" s="1"/>
      <c r="JMU159" s="1"/>
      <c r="JMV159" s="1"/>
      <c r="JMW159" s="1"/>
      <c r="JMX159" s="1"/>
      <c r="JMY159" s="1"/>
      <c r="JMZ159" s="1"/>
      <c r="JNA159" s="1"/>
      <c r="JNB159" s="1"/>
      <c r="JNC159" s="1"/>
      <c r="JND159" s="1"/>
      <c r="JNE159" s="1"/>
      <c r="JNF159" s="1"/>
      <c r="JNG159" s="1"/>
      <c r="JNH159" s="1"/>
      <c r="JNI159" s="1"/>
      <c r="JNJ159" s="1"/>
      <c r="JNK159" s="1"/>
      <c r="JNL159" s="1"/>
      <c r="JNM159" s="1"/>
      <c r="JNN159" s="1"/>
      <c r="JNO159" s="1"/>
      <c r="JNP159" s="1"/>
      <c r="JNQ159" s="1"/>
      <c r="JNR159" s="1"/>
      <c r="JNS159" s="1"/>
      <c r="JNT159" s="1"/>
      <c r="JNU159" s="1"/>
      <c r="JNV159" s="1"/>
      <c r="JNW159" s="1"/>
      <c r="JNX159" s="1"/>
      <c r="JNY159" s="1"/>
      <c r="JNZ159" s="1"/>
      <c r="JOA159" s="1"/>
      <c r="JOB159" s="1"/>
      <c r="JOC159" s="1"/>
      <c r="JOD159" s="1"/>
      <c r="JOE159" s="1"/>
      <c r="JOF159" s="1"/>
      <c r="JOG159" s="1"/>
      <c r="JOH159" s="1"/>
      <c r="JOI159" s="1"/>
      <c r="JOJ159" s="1"/>
      <c r="JOK159" s="1"/>
      <c r="JOL159" s="1"/>
      <c r="JOM159" s="1"/>
      <c r="JON159" s="1"/>
      <c r="JOO159" s="1"/>
      <c r="JOP159" s="1"/>
      <c r="JOQ159" s="1"/>
      <c r="JOR159" s="1"/>
      <c r="JOS159" s="1"/>
      <c r="JOT159" s="1"/>
      <c r="JOU159" s="1"/>
      <c r="JOV159" s="1"/>
      <c r="JOW159" s="1"/>
      <c r="JOX159" s="1"/>
      <c r="JOY159" s="1"/>
      <c r="JOZ159" s="1"/>
      <c r="JPA159" s="1"/>
      <c r="JPB159" s="1"/>
      <c r="JPC159" s="1"/>
      <c r="JPD159" s="1"/>
      <c r="JPE159" s="1"/>
      <c r="JPF159" s="1"/>
      <c r="JPG159" s="1"/>
      <c r="JPH159" s="1"/>
      <c r="JPI159" s="1"/>
      <c r="JPJ159" s="1"/>
      <c r="JPK159" s="1"/>
      <c r="JPL159" s="1"/>
      <c r="JPM159" s="1"/>
      <c r="JPN159" s="1"/>
      <c r="JPO159" s="1"/>
      <c r="JPP159" s="1"/>
      <c r="JPQ159" s="1"/>
      <c r="JPR159" s="1"/>
      <c r="JPS159" s="1"/>
      <c r="JPT159" s="1"/>
      <c r="JPU159" s="1"/>
      <c r="JPV159" s="1"/>
      <c r="JPW159" s="1"/>
      <c r="JPX159" s="1"/>
      <c r="JPY159" s="1"/>
      <c r="JPZ159" s="1"/>
      <c r="JQA159" s="1"/>
      <c r="JQB159" s="1"/>
      <c r="JQC159" s="1"/>
      <c r="JQD159" s="1"/>
      <c r="JQE159" s="1"/>
      <c r="JQF159" s="1"/>
      <c r="JQG159" s="1"/>
      <c r="JQH159" s="1"/>
      <c r="JQI159" s="1"/>
      <c r="JQJ159" s="1"/>
      <c r="JQK159" s="1"/>
      <c r="JQL159" s="1"/>
      <c r="JQM159" s="1"/>
      <c r="JQN159" s="1"/>
      <c r="JQO159" s="1"/>
      <c r="JQP159" s="1"/>
      <c r="JQQ159" s="1"/>
      <c r="JQR159" s="1"/>
      <c r="JQS159" s="1"/>
      <c r="JQT159" s="1"/>
      <c r="JQU159" s="1"/>
      <c r="JQV159" s="1"/>
      <c r="JQW159" s="1"/>
      <c r="JQX159" s="1"/>
      <c r="JQY159" s="1"/>
      <c r="JQZ159" s="1"/>
      <c r="JRA159" s="1"/>
      <c r="JRB159" s="1"/>
      <c r="JRC159" s="1"/>
      <c r="JRD159" s="1"/>
      <c r="JRE159" s="1"/>
      <c r="JRF159" s="1"/>
      <c r="JRG159" s="1"/>
      <c r="JRH159" s="1"/>
      <c r="JRI159" s="1"/>
      <c r="JRJ159" s="1"/>
      <c r="JRK159" s="1"/>
      <c r="JRL159" s="1"/>
      <c r="JRM159" s="1"/>
      <c r="JRN159" s="1"/>
      <c r="JRO159" s="1"/>
      <c r="JRP159" s="1"/>
      <c r="JRQ159" s="1"/>
      <c r="JRR159" s="1"/>
      <c r="JRS159" s="1"/>
      <c r="JRT159" s="1"/>
      <c r="JRU159" s="1"/>
      <c r="JRV159" s="1"/>
      <c r="JRW159" s="1"/>
      <c r="JRX159" s="1"/>
      <c r="JRY159" s="1"/>
      <c r="JRZ159" s="1"/>
      <c r="JSA159" s="1"/>
      <c r="JSB159" s="1"/>
      <c r="JSC159" s="1"/>
      <c r="JSD159" s="1"/>
      <c r="JSE159" s="1"/>
      <c r="JSF159" s="1"/>
      <c r="JSG159" s="1"/>
      <c r="JSH159" s="1"/>
      <c r="JSI159" s="1"/>
      <c r="JSJ159" s="1"/>
      <c r="JSK159" s="1"/>
      <c r="JSL159" s="1"/>
      <c r="JSM159" s="1"/>
      <c r="JSN159" s="1"/>
      <c r="JSO159" s="1"/>
      <c r="JSP159" s="1"/>
      <c r="JSQ159" s="1"/>
      <c r="JSR159" s="1"/>
      <c r="JSS159" s="1"/>
      <c r="JST159" s="1"/>
      <c r="JSU159" s="1"/>
      <c r="JSV159" s="1"/>
      <c r="JSW159" s="1"/>
      <c r="JSX159" s="1"/>
      <c r="JSY159" s="1"/>
      <c r="JSZ159" s="1"/>
      <c r="JTA159" s="1"/>
      <c r="JTB159" s="1"/>
      <c r="JTC159" s="1"/>
      <c r="JTD159" s="1"/>
      <c r="JTE159" s="1"/>
      <c r="JTF159" s="1"/>
      <c r="JTG159" s="1"/>
      <c r="JTH159" s="1"/>
      <c r="JTI159" s="1"/>
      <c r="JTJ159" s="1"/>
      <c r="JTK159" s="1"/>
      <c r="JTL159" s="1"/>
      <c r="JTM159" s="1"/>
      <c r="JTN159" s="1"/>
      <c r="JTO159" s="1"/>
      <c r="JTP159" s="1"/>
      <c r="JTQ159" s="1"/>
      <c r="JTR159" s="1"/>
      <c r="JTS159" s="1"/>
      <c r="JTT159" s="1"/>
      <c r="JTU159" s="1"/>
      <c r="JTV159" s="1"/>
      <c r="JTW159" s="1"/>
      <c r="JTX159" s="1"/>
      <c r="JTY159" s="1"/>
      <c r="JTZ159" s="1"/>
      <c r="JUA159" s="1"/>
      <c r="JUB159" s="1"/>
      <c r="JUC159" s="1"/>
      <c r="JUD159" s="1"/>
      <c r="JUE159" s="1"/>
      <c r="JUF159" s="1"/>
      <c r="JUG159" s="1"/>
      <c r="JUH159" s="1"/>
      <c r="JUI159" s="1"/>
      <c r="JUJ159" s="1"/>
      <c r="JUK159" s="1"/>
      <c r="JUL159" s="1"/>
      <c r="JUM159" s="1"/>
      <c r="JUN159" s="1"/>
      <c r="JUO159" s="1"/>
      <c r="JUP159" s="1"/>
      <c r="JUQ159" s="1"/>
      <c r="JUR159" s="1"/>
      <c r="JUS159" s="1"/>
      <c r="JUT159" s="1"/>
      <c r="JUU159" s="1"/>
      <c r="JUV159" s="1"/>
      <c r="JUW159" s="1"/>
      <c r="JUX159" s="1"/>
      <c r="JUY159" s="1"/>
      <c r="JUZ159" s="1"/>
      <c r="JVA159" s="1"/>
      <c r="JVB159" s="1"/>
      <c r="JVC159" s="1"/>
      <c r="JVD159" s="1"/>
      <c r="JVE159" s="1"/>
      <c r="JVF159" s="1"/>
      <c r="JVG159" s="1"/>
      <c r="JVH159" s="1"/>
      <c r="JVI159" s="1"/>
      <c r="JVJ159" s="1"/>
      <c r="JVK159" s="1"/>
      <c r="JVL159" s="1"/>
      <c r="JVM159" s="1"/>
      <c r="JVN159" s="1"/>
      <c r="JVO159" s="1"/>
      <c r="JVP159" s="1"/>
      <c r="JVQ159" s="1"/>
      <c r="JVR159" s="1"/>
      <c r="JVS159" s="1"/>
      <c r="JVT159" s="1"/>
      <c r="JVU159" s="1"/>
      <c r="JVV159" s="1"/>
      <c r="JVW159" s="1"/>
      <c r="JVX159" s="1"/>
      <c r="JVY159" s="1"/>
      <c r="JVZ159" s="1"/>
      <c r="JWA159" s="1"/>
      <c r="JWB159" s="1"/>
      <c r="JWC159" s="1"/>
      <c r="JWD159" s="1"/>
      <c r="JWE159" s="1"/>
      <c r="JWF159" s="1"/>
      <c r="JWG159" s="1"/>
      <c r="JWH159" s="1"/>
      <c r="JWI159" s="1"/>
      <c r="JWJ159" s="1"/>
      <c r="JWK159" s="1"/>
      <c r="JWL159" s="1"/>
      <c r="JWM159" s="1"/>
      <c r="JWN159" s="1"/>
      <c r="JWO159" s="1"/>
      <c r="JWP159" s="1"/>
      <c r="JWQ159" s="1"/>
      <c r="JWR159" s="1"/>
      <c r="JWS159" s="1"/>
      <c r="JWT159" s="1"/>
      <c r="JWU159" s="1"/>
      <c r="JWV159" s="1"/>
      <c r="JWW159" s="1"/>
      <c r="JWX159" s="1"/>
      <c r="JWY159" s="1"/>
      <c r="JWZ159" s="1"/>
      <c r="JXA159" s="1"/>
      <c r="JXB159" s="1"/>
      <c r="JXC159" s="1"/>
      <c r="JXD159" s="1"/>
      <c r="JXE159" s="1"/>
      <c r="JXF159" s="1"/>
      <c r="JXG159" s="1"/>
      <c r="JXH159" s="1"/>
      <c r="JXI159" s="1"/>
      <c r="JXJ159" s="1"/>
      <c r="JXK159" s="1"/>
      <c r="JXL159" s="1"/>
      <c r="JXM159" s="1"/>
      <c r="JXN159" s="1"/>
      <c r="JXO159" s="1"/>
      <c r="JXP159" s="1"/>
      <c r="JXQ159" s="1"/>
      <c r="JXR159" s="1"/>
      <c r="JXS159" s="1"/>
      <c r="JXT159" s="1"/>
      <c r="JXU159" s="1"/>
      <c r="JXV159" s="1"/>
      <c r="JXW159" s="1"/>
      <c r="JXX159" s="1"/>
      <c r="JXY159" s="1"/>
      <c r="JXZ159" s="1"/>
      <c r="JYA159" s="1"/>
      <c r="JYB159" s="1"/>
      <c r="JYC159" s="1"/>
      <c r="JYD159" s="1"/>
      <c r="JYE159" s="1"/>
      <c r="JYF159" s="1"/>
      <c r="JYG159" s="1"/>
      <c r="JYH159" s="1"/>
      <c r="JYI159" s="1"/>
      <c r="JYJ159" s="1"/>
      <c r="JYK159" s="1"/>
      <c r="JYL159" s="1"/>
      <c r="JYM159" s="1"/>
      <c r="JYN159" s="1"/>
      <c r="JYO159" s="1"/>
      <c r="JYP159" s="1"/>
      <c r="JYQ159" s="1"/>
      <c r="JYR159" s="1"/>
      <c r="JYS159" s="1"/>
      <c r="JYT159" s="1"/>
      <c r="JYU159" s="1"/>
      <c r="JYV159" s="1"/>
      <c r="JYW159" s="1"/>
      <c r="JYX159" s="1"/>
      <c r="JYY159" s="1"/>
      <c r="JYZ159" s="1"/>
      <c r="JZA159" s="1"/>
      <c r="JZB159" s="1"/>
      <c r="JZC159" s="1"/>
      <c r="JZD159" s="1"/>
      <c r="JZE159" s="1"/>
      <c r="JZF159" s="1"/>
      <c r="JZG159" s="1"/>
      <c r="JZH159" s="1"/>
      <c r="JZI159" s="1"/>
      <c r="JZJ159" s="1"/>
      <c r="JZK159" s="1"/>
      <c r="JZL159" s="1"/>
      <c r="JZM159" s="1"/>
      <c r="JZN159" s="1"/>
      <c r="JZO159" s="1"/>
      <c r="JZP159" s="1"/>
      <c r="JZQ159" s="1"/>
      <c r="JZR159" s="1"/>
      <c r="JZS159" s="1"/>
      <c r="JZT159" s="1"/>
      <c r="JZU159" s="1"/>
      <c r="JZV159" s="1"/>
      <c r="JZW159" s="1"/>
      <c r="JZX159" s="1"/>
      <c r="JZY159" s="1"/>
      <c r="JZZ159" s="1"/>
      <c r="KAA159" s="1"/>
      <c r="KAB159" s="1"/>
      <c r="KAC159" s="1"/>
      <c r="KAD159" s="1"/>
      <c r="KAE159" s="1"/>
      <c r="KAF159" s="1"/>
      <c r="KAG159" s="1"/>
      <c r="KAH159" s="1"/>
      <c r="KAI159" s="1"/>
      <c r="KAJ159" s="1"/>
      <c r="KAK159" s="1"/>
      <c r="KAL159" s="1"/>
      <c r="KAM159" s="1"/>
      <c r="KAN159" s="1"/>
      <c r="KAO159" s="1"/>
      <c r="KAP159" s="1"/>
      <c r="KAQ159" s="1"/>
      <c r="KAR159" s="1"/>
      <c r="KAS159" s="1"/>
      <c r="KAT159" s="1"/>
      <c r="KAU159" s="1"/>
      <c r="KAV159" s="1"/>
      <c r="KAW159" s="1"/>
      <c r="KAX159" s="1"/>
      <c r="KAY159" s="1"/>
      <c r="KAZ159" s="1"/>
      <c r="KBA159" s="1"/>
      <c r="KBB159" s="1"/>
      <c r="KBC159" s="1"/>
      <c r="KBD159" s="1"/>
      <c r="KBE159" s="1"/>
      <c r="KBF159" s="1"/>
      <c r="KBG159" s="1"/>
      <c r="KBH159" s="1"/>
      <c r="KBI159" s="1"/>
      <c r="KBJ159" s="1"/>
      <c r="KBK159" s="1"/>
      <c r="KBL159" s="1"/>
      <c r="KBM159" s="1"/>
      <c r="KBN159" s="1"/>
      <c r="KBO159" s="1"/>
      <c r="KBP159" s="1"/>
      <c r="KBQ159" s="1"/>
      <c r="KBR159" s="1"/>
      <c r="KBS159" s="1"/>
      <c r="KBT159" s="1"/>
      <c r="KBU159" s="1"/>
      <c r="KBV159" s="1"/>
      <c r="KBW159" s="1"/>
      <c r="KBX159" s="1"/>
      <c r="KBY159" s="1"/>
      <c r="KBZ159" s="1"/>
      <c r="KCA159" s="1"/>
      <c r="KCB159" s="1"/>
      <c r="KCC159" s="1"/>
      <c r="KCD159" s="1"/>
      <c r="KCE159" s="1"/>
      <c r="KCF159" s="1"/>
      <c r="KCG159" s="1"/>
      <c r="KCH159" s="1"/>
      <c r="KCI159" s="1"/>
      <c r="KCJ159" s="1"/>
      <c r="KCK159" s="1"/>
      <c r="KCL159" s="1"/>
      <c r="KCM159" s="1"/>
      <c r="KCN159" s="1"/>
      <c r="KCO159" s="1"/>
      <c r="KCP159" s="1"/>
      <c r="KCQ159" s="1"/>
      <c r="KCR159" s="1"/>
      <c r="KCS159" s="1"/>
      <c r="KCT159" s="1"/>
      <c r="KCU159" s="1"/>
      <c r="KCV159" s="1"/>
      <c r="KCW159" s="1"/>
      <c r="KCX159" s="1"/>
      <c r="KCY159" s="1"/>
      <c r="KCZ159" s="1"/>
      <c r="KDA159" s="1"/>
      <c r="KDB159" s="1"/>
      <c r="KDC159" s="1"/>
      <c r="KDD159" s="1"/>
      <c r="KDE159" s="1"/>
      <c r="KDF159" s="1"/>
      <c r="KDG159" s="1"/>
      <c r="KDH159" s="1"/>
      <c r="KDI159" s="1"/>
      <c r="KDJ159" s="1"/>
      <c r="KDK159" s="1"/>
      <c r="KDL159" s="1"/>
      <c r="KDM159" s="1"/>
      <c r="KDN159" s="1"/>
      <c r="KDO159" s="1"/>
      <c r="KDP159" s="1"/>
      <c r="KDQ159" s="1"/>
      <c r="KDR159" s="1"/>
      <c r="KDS159" s="1"/>
      <c r="KDT159" s="1"/>
      <c r="KDU159" s="1"/>
      <c r="KDV159" s="1"/>
      <c r="KDW159" s="1"/>
      <c r="KDX159" s="1"/>
      <c r="KDY159" s="1"/>
      <c r="KDZ159" s="1"/>
      <c r="KEA159" s="1"/>
      <c r="KEB159" s="1"/>
      <c r="KEC159" s="1"/>
      <c r="KED159" s="1"/>
      <c r="KEE159" s="1"/>
      <c r="KEF159" s="1"/>
      <c r="KEG159" s="1"/>
      <c r="KEH159" s="1"/>
      <c r="KEI159" s="1"/>
      <c r="KEJ159" s="1"/>
      <c r="KEK159" s="1"/>
      <c r="KEL159" s="1"/>
      <c r="KEM159" s="1"/>
      <c r="KEN159" s="1"/>
      <c r="KEO159" s="1"/>
      <c r="KEP159" s="1"/>
      <c r="KEQ159" s="1"/>
      <c r="KER159" s="1"/>
      <c r="KES159" s="1"/>
      <c r="KET159" s="1"/>
      <c r="KEU159" s="1"/>
      <c r="KEV159" s="1"/>
      <c r="KEW159" s="1"/>
      <c r="KEX159" s="1"/>
      <c r="KEY159" s="1"/>
      <c r="KEZ159" s="1"/>
      <c r="KFA159" s="1"/>
      <c r="KFB159" s="1"/>
      <c r="KFC159" s="1"/>
      <c r="KFD159" s="1"/>
      <c r="KFE159" s="1"/>
      <c r="KFF159" s="1"/>
      <c r="KFG159" s="1"/>
      <c r="KFH159" s="1"/>
      <c r="KFI159" s="1"/>
      <c r="KFJ159" s="1"/>
      <c r="KFK159" s="1"/>
      <c r="KFL159" s="1"/>
      <c r="KFM159" s="1"/>
      <c r="KFN159" s="1"/>
      <c r="KFO159" s="1"/>
      <c r="KFP159" s="1"/>
      <c r="KFQ159" s="1"/>
      <c r="KFR159" s="1"/>
      <c r="KFS159" s="1"/>
      <c r="KFT159" s="1"/>
      <c r="KFU159" s="1"/>
      <c r="KFV159" s="1"/>
      <c r="KFW159" s="1"/>
      <c r="KFX159" s="1"/>
      <c r="KFY159" s="1"/>
      <c r="KFZ159" s="1"/>
      <c r="KGA159" s="1"/>
      <c r="KGB159" s="1"/>
      <c r="KGC159" s="1"/>
      <c r="KGD159" s="1"/>
      <c r="KGE159" s="1"/>
      <c r="KGF159" s="1"/>
      <c r="KGG159" s="1"/>
      <c r="KGH159" s="1"/>
      <c r="KGI159" s="1"/>
      <c r="KGJ159" s="1"/>
      <c r="KGK159" s="1"/>
      <c r="KGL159" s="1"/>
      <c r="KGM159" s="1"/>
      <c r="KGN159" s="1"/>
      <c r="KGO159" s="1"/>
      <c r="KGP159" s="1"/>
      <c r="KGQ159" s="1"/>
      <c r="KGR159" s="1"/>
      <c r="KGS159" s="1"/>
      <c r="KGT159" s="1"/>
      <c r="KGU159" s="1"/>
      <c r="KGV159" s="1"/>
      <c r="KGW159" s="1"/>
      <c r="KGX159" s="1"/>
      <c r="KGY159" s="1"/>
      <c r="KGZ159" s="1"/>
      <c r="KHA159" s="1"/>
      <c r="KHB159" s="1"/>
      <c r="KHC159" s="1"/>
      <c r="KHD159" s="1"/>
      <c r="KHE159" s="1"/>
      <c r="KHF159" s="1"/>
      <c r="KHG159" s="1"/>
      <c r="KHH159" s="1"/>
      <c r="KHI159" s="1"/>
      <c r="KHJ159" s="1"/>
      <c r="KHK159" s="1"/>
      <c r="KHL159" s="1"/>
      <c r="KHM159" s="1"/>
      <c r="KHN159" s="1"/>
      <c r="KHO159" s="1"/>
      <c r="KHP159" s="1"/>
      <c r="KHQ159" s="1"/>
      <c r="KHR159" s="1"/>
      <c r="KHS159" s="1"/>
      <c r="KHT159" s="1"/>
      <c r="KHU159" s="1"/>
      <c r="KHV159" s="1"/>
      <c r="KHW159" s="1"/>
      <c r="KHX159" s="1"/>
      <c r="KHY159" s="1"/>
      <c r="KHZ159" s="1"/>
      <c r="KIA159" s="1"/>
      <c r="KIB159" s="1"/>
      <c r="KIC159" s="1"/>
      <c r="KID159" s="1"/>
      <c r="KIE159" s="1"/>
      <c r="KIF159" s="1"/>
      <c r="KIG159" s="1"/>
      <c r="KIH159" s="1"/>
      <c r="KII159" s="1"/>
      <c r="KIJ159" s="1"/>
      <c r="KIK159" s="1"/>
      <c r="KIL159" s="1"/>
      <c r="KIM159" s="1"/>
      <c r="KIN159" s="1"/>
      <c r="KIO159" s="1"/>
      <c r="KIP159" s="1"/>
      <c r="KIQ159" s="1"/>
      <c r="KIR159" s="1"/>
      <c r="KIS159" s="1"/>
      <c r="KIT159" s="1"/>
      <c r="KIU159" s="1"/>
      <c r="KIV159" s="1"/>
      <c r="KIW159" s="1"/>
      <c r="KIX159" s="1"/>
      <c r="KIY159" s="1"/>
      <c r="KIZ159" s="1"/>
      <c r="KJA159" s="1"/>
      <c r="KJB159" s="1"/>
      <c r="KJC159" s="1"/>
      <c r="KJD159" s="1"/>
      <c r="KJE159" s="1"/>
      <c r="KJF159" s="1"/>
      <c r="KJG159" s="1"/>
      <c r="KJH159" s="1"/>
      <c r="KJI159" s="1"/>
      <c r="KJJ159" s="1"/>
      <c r="KJK159" s="1"/>
      <c r="KJL159" s="1"/>
      <c r="KJM159" s="1"/>
      <c r="KJN159" s="1"/>
      <c r="KJO159" s="1"/>
      <c r="KJP159" s="1"/>
      <c r="KJQ159" s="1"/>
      <c r="KJR159" s="1"/>
      <c r="KJS159" s="1"/>
      <c r="KJT159" s="1"/>
      <c r="KJU159" s="1"/>
      <c r="KJV159" s="1"/>
      <c r="KJW159" s="1"/>
      <c r="KJX159" s="1"/>
      <c r="KJY159" s="1"/>
      <c r="KJZ159" s="1"/>
      <c r="KKA159" s="1"/>
      <c r="KKB159" s="1"/>
      <c r="KKC159" s="1"/>
      <c r="KKD159" s="1"/>
      <c r="KKE159" s="1"/>
      <c r="KKF159" s="1"/>
      <c r="KKG159" s="1"/>
      <c r="KKH159" s="1"/>
      <c r="KKI159" s="1"/>
      <c r="KKJ159" s="1"/>
      <c r="KKK159" s="1"/>
      <c r="KKL159" s="1"/>
      <c r="KKM159" s="1"/>
      <c r="KKN159" s="1"/>
      <c r="KKO159" s="1"/>
      <c r="KKP159" s="1"/>
      <c r="KKQ159" s="1"/>
      <c r="KKR159" s="1"/>
      <c r="KKS159" s="1"/>
      <c r="KKT159" s="1"/>
      <c r="KKU159" s="1"/>
      <c r="KKV159" s="1"/>
      <c r="KKW159" s="1"/>
      <c r="KKX159" s="1"/>
      <c r="KKY159" s="1"/>
      <c r="KKZ159" s="1"/>
      <c r="KLA159" s="1"/>
      <c r="KLB159" s="1"/>
      <c r="KLC159" s="1"/>
      <c r="KLD159" s="1"/>
      <c r="KLE159" s="1"/>
      <c r="KLF159" s="1"/>
      <c r="KLG159" s="1"/>
      <c r="KLH159" s="1"/>
      <c r="KLI159" s="1"/>
      <c r="KLJ159" s="1"/>
      <c r="KLK159" s="1"/>
      <c r="KLL159" s="1"/>
      <c r="KLM159" s="1"/>
      <c r="KLN159" s="1"/>
      <c r="KLO159" s="1"/>
      <c r="KLP159" s="1"/>
      <c r="KLQ159" s="1"/>
      <c r="KLR159" s="1"/>
      <c r="KLS159" s="1"/>
      <c r="KLT159" s="1"/>
      <c r="KLU159" s="1"/>
      <c r="KLV159" s="1"/>
      <c r="KLW159" s="1"/>
      <c r="KLX159" s="1"/>
      <c r="KLY159" s="1"/>
      <c r="KLZ159" s="1"/>
      <c r="KMA159" s="1"/>
      <c r="KMB159" s="1"/>
      <c r="KMC159" s="1"/>
      <c r="KMD159" s="1"/>
      <c r="KME159" s="1"/>
      <c r="KMF159" s="1"/>
      <c r="KMG159" s="1"/>
      <c r="KMH159" s="1"/>
      <c r="KMI159" s="1"/>
      <c r="KMJ159" s="1"/>
      <c r="KMK159" s="1"/>
      <c r="KML159" s="1"/>
      <c r="KMM159" s="1"/>
      <c r="KMN159" s="1"/>
      <c r="KMO159" s="1"/>
      <c r="KMP159" s="1"/>
      <c r="KMQ159" s="1"/>
      <c r="KMR159" s="1"/>
      <c r="KMS159" s="1"/>
      <c r="KMT159" s="1"/>
      <c r="KMU159" s="1"/>
      <c r="KMV159" s="1"/>
      <c r="KMW159" s="1"/>
      <c r="KMX159" s="1"/>
      <c r="KMY159" s="1"/>
      <c r="KMZ159" s="1"/>
      <c r="KNA159" s="1"/>
      <c r="KNB159" s="1"/>
      <c r="KNC159" s="1"/>
      <c r="KND159" s="1"/>
      <c r="KNE159" s="1"/>
      <c r="KNF159" s="1"/>
      <c r="KNG159" s="1"/>
      <c r="KNH159" s="1"/>
      <c r="KNI159" s="1"/>
      <c r="KNJ159" s="1"/>
      <c r="KNK159" s="1"/>
      <c r="KNL159" s="1"/>
      <c r="KNM159" s="1"/>
      <c r="KNN159" s="1"/>
      <c r="KNO159" s="1"/>
      <c r="KNP159" s="1"/>
      <c r="KNQ159" s="1"/>
      <c r="KNR159" s="1"/>
      <c r="KNS159" s="1"/>
      <c r="KNT159" s="1"/>
      <c r="KNU159" s="1"/>
      <c r="KNV159" s="1"/>
      <c r="KNW159" s="1"/>
      <c r="KNX159" s="1"/>
      <c r="KNY159" s="1"/>
      <c r="KNZ159" s="1"/>
      <c r="KOA159" s="1"/>
      <c r="KOB159" s="1"/>
      <c r="KOC159" s="1"/>
      <c r="KOD159" s="1"/>
      <c r="KOE159" s="1"/>
      <c r="KOF159" s="1"/>
      <c r="KOG159" s="1"/>
      <c r="KOH159" s="1"/>
      <c r="KOI159" s="1"/>
      <c r="KOJ159" s="1"/>
      <c r="KOK159" s="1"/>
      <c r="KOL159" s="1"/>
      <c r="KOM159" s="1"/>
      <c r="KON159" s="1"/>
      <c r="KOO159" s="1"/>
      <c r="KOP159" s="1"/>
      <c r="KOQ159" s="1"/>
      <c r="KOR159" s="1"/>
      <c r="KOS159" s="1"/>
      <c r="KOT159" s="1"/>
      <c r="KOU159" s="1"/>
      <c r="KOV159" s="1"/>
      <c r="KOW159" s="1"/>
      <c r="KOX159" s="1"/>
      <c r="KOY159" s="1"/>
      <c r="KOZ159" s="1"/>
      <c r="KPA159" s="1"/>
      <c r="KPB159" s="1"/>
      <c r="KPC159" s="1"/>
      <c r="KPD159" s="1"/>
      <c r="KPE159" s="1"/>
      <c r="KPF159" s="1"/>
      <c r="KPG159" s="1"/>
      <c r="KPH159" s="1"/>
      <c r="KPI159" s="1"/>
      <c r="KPJ159" s="1"/>
      <c r="KPK159" s="1"/>
      <c r="KPL159" s="1"/>
      <c r="KPM159" s="1"/>
      <c r="KPN159" s="1"/>
      <c r="KPO159" s="1"/>
      <c r="KPP159" s="1"/>
      <c r="KPQ159" s="1"/>
      <c r="KPR159" s="1"/>
      <c r="KPS159" s="1"/>
      <c r="KPT159" s="1"/>
      <c r="KPU159" s="1"/>
      <c r="KPV159" s="1"/>
      <c r="KPW159" s="1"/>
      <c r="KPX159" s="1"/>
      <c r="KPY159" s="1"/>
      <c r="KPZ159" s="1"/>
      <c r="KQA159" s="1"/>
      <c r="KQB159" s="1"/>
      <c r="KQC159" s="1"/>
      <c r="KQD159" s="1"/>
      <c r="KQE159" s="1"/>
      <c r="KQF159" s="1"/>
      <c r="KQG159" s="1"/>
      <c r="KQH159" s="1"/>
      <c r="KQI159" s="1"/>
      <c r="KQJ159" s="1"/>
      <c r="KQK159" s="1"/>
      <c r="KQL159" s="1"/>
      <c r="KQM159" s="1"/>
      <c r="KQN159" s="1"/>
      <c r="KQO159" s="1"/>
      <c r="KQP159" s="1"/>
      <c r="KQQ159" s="1"/>
      <c r="KQR159" s="1"/>
      <c r="KQS159" s="1"/>
      <c r="KQT159" s="1"/>
      <c r="KQU159" s="1"/>
      <c r="KQV159" s="1"/>
      <c r="KQW159" s="1"/>
      <c r="KQX159" s="1"/>
      <c r="KQY159" s="1"/>
      <c r="KQZ159" s="1"/>
      <c r="KRA159" s="1"/>
      <c r="KRB159" s="1"/>
      <c r="KRC159" s="1"/>
      <c r="KRD159" s="1"/>
      <c r="KRE159" s="1"/>
      <c r="KRF159" s="1"/>
      <c r="KRG159" s="1"/>
      <c r="KRH159" s="1"/>
      <c r="KRI159" s="1"/>
      <c r="KRJ159" s="1"/>
      <c r="KRK159" s="1"/>
      <c r="KRL159" s="1"/>
      <c r="KRM159" s="1"/>
      <c r="KRN159" s="1"/>
      <c r="KRO159" s="1"/>
      <c r="KRP159" s="1"/>
      <c r="KRQ159" s="1"/>
      <c r="KRR159" s="1"/>
      <c r="KRS159" s="1"/>
      <c r="KRT159" s="1"/>
      <c r="KRU159" s="1"/>
      <c r="KRV159" s="1"/>
      <c r="KRW159" s="1"/>
      <c r="KRX159" s="1"/>
      <c r="KRY159" s="1"/>
      <c r="KRZ159" s="1"/>
      <c r="KSA159" s="1"/>
      <c r="KSB159" s="1"/>
      <c r="KSC159" s="1"/>
      <c r="KSD159" s="1"/>
      <c r="KSE159" s="1"/>
      <c r="KSF159" s="1"/>
      <c r="KSG159" s="1"/>
      <c r="KSH159" s="1"/>
      <c r="KSI159" s="1"/>
      <c r="KSJ159" s="1"/>
      <c r="KSK159" s="1"/>
      <c r="KSL159" s="1"/>
      <c r="KSM159" s="1"/>
      <c r="KSN159" s="1"/>
      <c r="KSO159" s="1"/>
      <c r="KSP159" s="1"/>
      <c r="KSQ159" s="1"/>
      <c r="KSR159" s="1"/>
      <c r="KSS159" s="1"/>
      <c r="KST159" s="1"/>
      <c r="KSU159" s="1"/>
      <c r="KSV159" s="1"/>
      <c r="KSW159" s="1"/>
      <c r="KSX159" s="1"/>
      <c r="KSY159" s="1"/>
      <c r="KSZ159" s="1"/>
      <c r="KTA159" s="1"/>
      <c r="KTB159" s="1"/>
      <c r="KTC159" s="1"/>
      <c r="KTD159" s="1"/>
      <c r="KTE159" s="1"/>
      <c r="KTF159" s="1"/>
      <c r="KTG159" s="1"/>
      <c r="KTH159" s="1"/>
      <c r="KTI159" s="1"/>
      <c r="KTJ159" s="1"/>
      <c r="KTK159" s="1"/>
      <c r="KTL159" s="1"/>
      <c r="KTM159" s="1"/>
      <c r="KTN159" s="1"/>
      <c r="KTO159" s="1"/>
      <c r="KTP159" s="1"/>
      <c r="KTQ159" s="1"/>
      <c r="KTR159" s="1"/>
      <c r="KTS159" s="1"/>
      <c r="KTT159" s="1"/>
      <c r="KTU159" s="1"/>
      <c r="KTV159" s="1"/>
      <c r="KTW159" s="1"/>
      <c r="KTX159" s="1"/>
      <c r="KTY159" s="1"/>
      <c r="KTZ159" s="1"/>
      <c r="KUA159" s="1"/>
      <c r="KUB159" s="1"/>
      <c r="KUC159" s="1"/>
      <c r="KUD159" s="1"/>
      <c r="KUE159" s="1"/>
      <c r="KUF159" s="1"/>
      <c r="KUG159" s="1"/>
      <c r="KUH159" s="1"/>
      <c r="KUI159" s="1"/>
      <c r="KUJ159" s="1"/>
      <c r="KUK159" s="1"/>
      <c r="KUL159" s="1"/>
      <c r="KUM159" s="1"/>
      <c r="KUN159" s="1"/>
      <c r="KUO159" s="1"/>
      <c r="KUP159" s="1"/>
      <c r="KUQ159" s="1"/>
      <c r="KUR159" s="1"/>
      <c r="KUS159" s="1"/>
      <c r="KUT159" s="1"/>
      <c r="KUU159" s="1"/>
      <c r="KUV159" s="1"/>
      <c r="KUW159" s="1"/>
      <c r="KUX159" s="1"/>
      <c r="KUY159" s="1"/>
      <c r="KUZ159" s="1"/>
      <c r="KVA159" s="1"/>
      <c r="KVB159" s="1"/>
      <c r="KVC159" s="1"/>
      <c r="KVD159" s="1"/>
      <c r="KVE159" s="1"/>
      <c r="KVF159" s="1"/>
      <c r="KVG159" s="1"/>
      <c r="KVH159" s="1"/>
      <c r="KVI159" s="1"/>
      <c r="KVJ159" s="1"/>
      <c r="KVK159" s="1"/>
      <c r="KVL159" s="1"/>
      <c r="KVM159" s="1"/>
      <c r="KVN159" s="1"/>
      <c r="KVO159" s="1"/>
      <c r="KVP159" s="1"/>
      <c r="KVQ159" s="1"/>
      <c r="KVR159" s="1"/>
      <c r="KVS159" s="1"/>
      <c r="KVT159" s="1"/>
      <c r="KVU159" s="1"/>
      <c r="KVV159" s="1"/>
      <c r="KVW159" s="1"/>
      <c r="KVX159" s="1"/>
      <c r="KVY159" s="1"/>
      <c r="KVZ159" s="1"/>
      <c r="KWA159" s="1"/>
      <c r="KWB159" s="1"/>
      <c r="KWC159" s="1"/>
      <c r="KWD159" s="1"/>
      <c r="KWE159" s="1"/>
      <c r="KWF159" s="1"/>
      <c r="KWG159" s="1"/>
      <c r="KWH159" s="1"/>
      <c r="KWI159" s="1"/>
      <c r="KWJ159" s="1"/>
      <c r="KWK159" s="1"/>
      <c r="KWL159" s="1"/>
      <c r="KWM159" s="1"/>
      <c r="KWN159" s="1"/>
      <c r="KWO159" s="1"/>
      <c r="KWP159" s="1"/>
      <c r="KWQ159" s="1"/>
      <c r="KWR159" s="1"/>
      <c r="KWS159" s="1"/>
      <c r="KWT159" s="1"/>
      <c r="KWU159" s="1"/>
      <c r="KWV159" s="1"/>
      <c r="KWW159" s="1"/>
      <c r="KWX159" s="1"/>
      <c r="KWY159" s="1"/>
      <c r="KWZ159" s="1"/>
      <c r="KXA159" s="1"/>
      <c r="KXB159" s="1"/>
      <c r="KXC159" s="1"/>
      <c r="KXD159" s="1"/>
      <c r="KXE159" s="1"/>
      <c r="KXF159" s="1"/>
      <c r="KXG159" s="1"/>
      <c r="KXH159" s="1"/>
      <c r="KXI159" s="1"/>
      <c r="KXJ159" s="1"/>
      <c r="KXK159" s="1"/>
      <c r="KXL159" s="1"/>
      <c r="KXM159" s="1"/>
      <c r="KXN159" s="1"/>
      <c r="KXO159" s="1"/>
      <c r="KXP159" s="1"/>
      <c r="KXQ159" s="1"/>
      <c r="KXR159" s="1"/>
      <c r="KXS159" s="1"/>
      <c r="KXT159" s="1"/>
      <c r="KXU159" s="1"/>
      <c r="KXV159" s="1"/>
      <c r="KXW159" s="1"/>
      <c r="KXX159" s="1"/>
      <c r="KXY159" s="1"/>
      <c r="KXZ159" s="1"/>
      <c r="KYA159" s="1"/>
      <c r="KYB159" s="1"/>
      <c r="KYC159" s="1"/>
      <c r="KYD159" s="1"/>
      <c r="KYE159" s="1"/>
      <c r="KYF159" s="1"/>
      <c r="KYG159" s="1"/>
      <c r="KYH159" s="1"/>
      <c r="KYI159" s="1"/>
      <c r="KYJ159" s="1"/>
      <c r="KYK159" s="1"/>
      <c r="KYL159" s="1"/>
      <c r="KYM159" s="1"/>
      <c r="KYN159" s="1"/>
      <c r="KYO159" s="1"/>
      <c r="KYP159" s="1"/>
      <c r="KYQ159" s="1"/>
      <c r="KYR159" s="1"/>
      <c r="KYS159" s="1"/>
      <c r="KYT159" s="1"/>
      <c r="KYU159" s="1"/>
      <c r="KYV159" s="1"/>
      <c r="KYW159" s="1"/>
      <c r="KYX159" s="1"/>
      <c r="KYY159" s="1"/>
      <c r="KYZ159" s="1"/>
      <c r="KZA159" s="1"/>
      <c r="KZB159" s="1"/>
      <c r="KZC159" s="1"/>
      <c r="KZD159" s="1"/>
      <c r="KZE159" s="1"/>
      <c r="KZF159" s="1"/>
      <c r="KZG159" s="1"/>
      <c r="KZH159" s="1"/>
      <c r="KZI159" s="1"/>
      <c r="KZJ159" s="1"/>
      <c r="KZK159" s="1"/>
      <c r="KZL159" s="1"/>
      <c r="KZM159" s="1"/>
      <c r="KZN159" s="1"/>
      <c r="KZO159" s="1"/>
      <c r="KZP159" s="1"/>
      <c r="KZQ159" s="1"/>
      <c r="KZR159" s="1"/>
      <c r="KZS159" s="1"/>
      <c r="KZT159" s="1"/>
      <c r="KZU159" s="1"/>
      <c r="KZV159" s="1"/>
      <c r="KZW159" s="1"/>
      <c r="KZX159" s="1"/>
      <c r="KZY159" s="1"/>
      <c r="KZZ159" s="1"/>
      <c r="LAA159" s="1"/>
      <c r="LAB159" s="1"/>
      <c r="LAC159" s="1"/>
      <c r="LAD159" s="1"/>
      <c r="LAE159" s="1"/>
      <c r="LAF159" s="1"/>
      <c r="LAG159" s="1"/>
      <c r="LAH159" s="1"/>
      <c r="LAI159" s="1"/>
      <c r="LAJ159" s="1"/>
      <c r="LAK159" s="1"/>
      <c r="LAL159" s="1"/>
      <c r="LAM159" s="1"/>
      <c r="LAN159" s="1"/>
      <c r="LAO159" s="1"/>
      <c r="LAP159" s="1"/>
      <c r="LAQ159" s="1"/>
      <c r="LAR159" s="1"/>
      <c r="LAS159" s="1"/>
      <c r="LAT159" s="1"/>
      <c r="LAU159" s="1"/>
      <c r="LAV159" s="1"/>
      <c r="LAW159" s="1"/>
      <c r="LAX159" s="1"/>
      <c r="LAY159" s="1"/>
      <c r="LAZ159" s="1"/>
      <c r="LBA159" s="1"/>
      <c r="LBB159" s="1"/>
      <c r="LBC159" s="1"/>
      <c r="LBD159" s="1"/>
      <c r="LBE159" s="1"/>
      <c r="LBF159" s="1"/>
      <c r="LBG159" s="1"/>
      <c r="LBH159" s="1"/>
      <c r="LBI159" s="1"/>
      <c r="LBJ159" s="1"/>
      <c r="LBK159" s="1"/>
      <c r="LBL159" s="1"/>
      <c r="LBM159" s="1"/>
      <c r="LBN159" s="1"/>
      <c r="LBO159" s="1"/>
      <c r="LBP159" s="1"/>
      <c r="LBQ159" s="1"/>
      <c r="LBR159" s="1"/>
      <c r="LBS159" s="1"/>
      <c r="LBT159" s="1"/>
      <c r="LBU159" s="1"/>
      <c r="LBV159" s="1"/>
      <c r="LBW159" s="1"/>
      <c r="LBX159" s="1"/>
      <c r="LBY159" s="1"/>
      <c r="LBZ159" s="1"/>
      <c r="LCA159" s="1"/>
      <c r="LCB159" s="1"/>
      <c r="LCC159" s="1"/>
      <c r="LCD159" s="1"/>
      <c r="LCE159" s="1"/>
      <c r="LCF159" s="1"/>
      <c r="LCG159" s="1"/>
      <c r="LCH159" s="1"/>
      <c r="LCI159" s="1"/>
      <c r="LCJ159" s="1"/>
      <c r="LCK159" s="1"/>
      <c r="LCL159" s="1"/>
      <c r="LCM159" s="1"/>
      <c r="LCN159" s="1"/>
      <c r="LCO159" s="1"/>
      <c r="LCP159" s="1"/>
      <c r="LCQ159" s="1"/>
      <c r="LCR159" s="1"/>
      <c r="LCS159" s="1"/>
      <c r="LCT159" s="1"/>
      <c r="LCU159" s="1"/>
      <c r="LCV159" s="1"/>
      <c r="LCW159" s="1"/>
      <c r="LCX159" s="1"/>
      <c r="LCY159" s="1"/>
      <c r="LCZ159" s="1"/>
      <c r="LDA159" s="1"/>
      <c r="LDB159" s="1"/>
      <c r="LDC159" s="1"/>
      <c r="LDD159" s="1"/>
      <c r="LDE159" s="1"/>
      <c r="LDF159" s="1"/>
      <c r="LDG159" s="1"/>
      <c r="LDH159" s="1"/>
      <c r="LDI159" s="1"/>
      <c r="LDJ159" s="1"/>
      <c r="LDK159" s="1"/>
      <c r="LDL159" s="1"/>
      <c r="LDM159" s="1"/>
      <c r="LDN159" s="1"/>
      <c r="LDO159" s="1"/>
      <c r="LDP159" s="1"/>
      <c r="LDQ159" s="1"/>
      <c r="LDR159" s="1"/>
      <c r="LDS159" s="1"/>
      <c r="LDT159" s="1"/>
      <c r="LDU159" s="1"/>
      <c r="LDV159" s="1"/>
      <c r="LDW159" s="1"/>
      <c r="LDX159" s="1"/>
      <c r="LDY159" s="1"/>
      <c r="LDZ159" s="1"/>
      <c r="LEA159" s="1"/>
      <c r="LEB159" s="1"/>
      <c r="LEC159" s="1"/>
      <c r="LED159" s="1"/>
      <c r="LEE159" s="1"/>
      <c r="LEF159" s="1"/>
      <c r="LEG159" s="1"/>
      <c r="LEH159" s="1"/>
      <c r="LEI159" s="1"/>
      <c r="LEJ159" s="1"/>
      <c r="LEK159" s="1"/>
      <c r="LEL159" s="1"/>
      <c r="LEM159" s="1"/>
      <c r="LEN159" s="1"/>
      <c r="LEO159" s="1"/>
      <c r="LEP159" s="1"/>
      <c r="LEQ159" s="1"/>
      <c r="LER159" s="1"/>
      <c r="LES159" s="1"/>
      <c r="LET159" s="1"/>
      <c r="LEU159" s="1"/>
      <c r="LEV159" s="1"/>
      <c r="LEW159" s="1"/>
      <c r="LEX159" s="1"/>
      <c r="LEY159" s="1"/>
      <c r="LEZ159" s="1"/>
      <c r="LFA159" s="1"/>
      <c r="LFB159" s="1"/>
      <c r="LFC159" s="1"/>
      <c r="LFD159" s="1"/>
      <c r="LFE159" s="1"/>
      <c r="LFF159" s="1"/>
      <c r="LFG159" s="1"/>
      <c r="LFH159" s="1"/>
      <c r="LFI159" s="1"/>
      <c r="LFJ159" s="1"/>
      <c r="LFK159" s="1"/>
      <c r="LFL159" s="1"/>
      <c r="LFM159" s="1"/>
      <c r="LFN159" s="1"/>
      <c r="LFO159" s="1"/>
      <c r="LFP159" s="1"/>
      <c r="LFQ159" s="1"/>
      <c r="LFR159" s="1"/>
      <c r="LFS159" s="1"/>
      <c r="LFT159" s="1"/>
      <c r="LFU159" s="1"/>
      <c r="LFV159" s="1"/>
      <c r="LFW159" s="1"/>
      <c r="LFX159" s="1"/>
      <c r="LFY159" s="1"/>
      <c r="LFZ159" s="1"/>
      <c r="LGA159" s="1"/>
      <c r="LGB159" s="1"/>
      <c r="LGC159" s="1"/>
      <c r="LGD159" s="1"/>
      <c r="LGE159" s="1"/>
      <c r="LGF159" s="1"/>
      <c r="LGG159" s="1"/>
      <c r="LGH159" s="1"/>
      <c r="LGI159" s="1"/>
      <c r="LGJ159" s="1"/>
      <c r="LGK159" s="1"/>
      <c r="LGL159" s="1"/>
      <c r="LGM159" s="1"/>
      <c r="LGN159" s="1"/>
      <c r="LGO159" s="1"/>
      <c r="LGP159" s="1"/>
      <c r="LGQ159" s="1"/>
      <c r="LGR159" s="1"/>
      <c r="LGS159" s="1"/>
      <c r="LGT159" s="1"/>
      <c r="LGU159" s="1"/>
      <c r="LGV159" s="1"/>
      <c r="LGW159" s="1"/>
      <c r="LGX159" s="1"/>
      <c r="LGY159" s="1"/>
      <c r="LGZ159" s="1"/>
      <c r="LHA159" s="1"/>
      <c r="LHB159" s="1"/>
      <c r="LHC159" s="1"/>
      <c r="LHD159" s="1"/>
      <c r="LHE159" s="1"/>
      <c r="LHF159" s="1"/>
      <c r="LHG159" s="1"/>
      <c r="LHH159" s="1"/>
      <c r="LHI159" s="1"/>
      <c r="LHJ159" s="1"/>
      <c r="LHK159" s="1"/>
      <c r="LHL159" s="1"/>
      <c r="LHM159" s="1"/>
      <c r="LHN159" s="1"/>
      <c r="LHO159" s="1"/>
      <c r="LHP159" s="1"/>
      <c r="LHQ159" s="1"/>
      <c r="LHR159" s="1"/>
      <c r="LHS159" s="1"/>
      <c r="LHT159" s="1"/>
      <c r="LHU159" s="1"/>
      <c r="LHV159" s="1"/>
      <c r="LHW159" s="1"/>
      <c r="LHX159" s="1"/>
      <c r="LHY159" s="1"/>
      <c r="LHZ159" s="1"/>
      <c r="LIA159" s="1"/>
      <c r="LIB159" s="1"/>
      <c r="LIC159" s="1"/>
      <c r="LID159" s="1"/>
      <c r="LIE159" s="1"/>
      <c r="LIF159" s="1"/>
      <c r="LIG159" s="1"/>
      <c r="LIH159" s="1"/>
      <c r="LII159" s="1"/>
      <c r="LIJ159" s="1"/>
      <c r="LIK159" s="1"/>
      <c r="LIL159" s="1"/>
      <c r="LIM159" s="1"/>
      <c r="LIN159" s="1"/>
      <c r="LIO159" s="1"/>
      <c r="LIP159" s="1"/>
      <c r="LIQ159" s="1"/>
      <c r="LIR159" s="1"/>
      <c r="LIS159" s="1"/>
      <c r="LIT159" s="1"/>
      <c r="LIU159" s="1"/>
      <c r="LIV159" s="1"/>
      <c r="LIW159" s="1"/>
      <c r="LIX159" s="1"/>
      <c r="LIY159" s="1"/>
      <c r="LIZ159" s="1"/>
      <c r="LJA159" s="1"/>
      <c r="LJB159" s="1"/>
      <c r="LJC159" s="1"/>
      <c r="LJD159" s="1"/>
      <c r="LJE159" s="1"/>
      <c r="LJF159" s="1"/>
      <c r="LJG159" s="1"/>
      <c r="LJH159" s="1"/>
      <c r="LJI159" s="1"/>
      <c r="LJJ159" s="1"/>
      <c r="LJK159" s="1"/>
      <c r="LJL159" s="1"/>
      <c r="LJM159" s="1"/>
      <c r="LJN159" s="1"/>
      <c r="LJO159" s="1"/>
      <c r="LJP159" s="1"/>
      <c r="LJQ159" s="1"/>
      <c r="LJR159" s="1"/>
      <c r="LJS159" s="1"/>
      <c r="LJT159" s="1"/>
      <c r="LJU159" s="1"/>
      <c r="LJV159" s="1"/>
      <c r="LJW159" s="1"/>
      <c r="LJX159" s="1"/>
      <c r="LJY159" s="1"/>
      <c r="LJZ159" s="1"/>
      <c r="LKA159" s="1"/>
      <c r="LKB159" s="1"/>
      <c r="LKC159" s="1"/>
      <c r="LKD159" s="1"/>
      <c r="LKE159" s="1"/>
      <c r="LKF159" s="1"/>
      <c r="LKG159" s="1"/>
      <c r="LKH159" s="1"/>
      <c r="LKI159" s="1"/>
      <c r="LKJ159" s="1"/>
      <c r="LKK159" s="1"/>
      <c r="LKL159" s="1"/>
      <c r="LKM159" s="1"/>
      <c r="LKN159" s="1"/>
      <c r="LKO159" s="1"/>
      <c r="LKP159" s="1"/>
      <c r="LKQ159" s="1"/>
      <c r="LKR159" s="1"/>
      <c r="LKS159" s="1"/>
      <c r="LKT159" s="1"/>
      <c r="LKU159" s="1"/>
      <c r="LKV159" s="1"/>
      <c r="LKW159" s="1"/>
      <c r="LKX159" s="1"/>
      <c r="LKY159" s="1"/>
      <c r="LKZ159" s="1"/>
      <c r="LLA159" s="1"/>
      <c r="LLB159" s="1"/>
      <c r="LLC159" s="1"/>
      <c r="LLD159" s="1"/>
      <c r="LLE159" s="1"/>
      <c r="LLF159" s="1"/>
      <c r="LLG159" s="1"/>
      <c r="LLH159" s="1"/>
      <c r="LLI159" s="1"/>
      <c r="LLJ159" s="1"/>
      <c r="LLK159" s="1"/>
      <c r="LLL159" s="1"/>
      <c r="LLM159" s="1"/>
      <c r="LLN159" s="1"/>
      <c r="LLO159" s="1"/>
      <c r="LLP159" s="1"/>
      <c r="LLQ159" s="1"/>
      <c r="LLR159" s="1"/>
      <c r="LLS159" s="1"/>
      <c r="LLT159" s="1"/>
      <c r="LLU159" s="1"/>
      <c r="LLV159" s="1"/>
      <c r="LLW159" s="1"/>
      <c r="LLX159" s="1"/>
      <c r="LLY159" s="1"/>
      <c r="LLZ159" s="1"/>
      <c r="LMA159" s="1"/>
      <c r="LMB159" s="1"/>
      <c r="LMC159" s="1"/>
      <c r="LMD159" s="1"/>
      <c r="LME159" s="1"/>
      <c r="LMF159" s="1"/>
      <c r="LMG159" s="1"/>
      <c r="LMH159" s="1"/>
      <c r="LMI159" s="1"/>
      <c r="LMJ159" s="1"/>
      <c r="LMK159" s="1"/>
      <c r="LML159" s="1"/>
      <c r="LMM159" s="1"/>
      <c r="LMN159" s="1"/>
      <c r="LMO159" s="1"/>
      <c r="LMP159" s="1"/>
      <c r="LMQ159" s="1"/>
      <c r="LMR159" s="1"/>
      <c r="LMS159" s="1"/>
      <c r="LMT159" s="1"/>
      <c r="LMU159" s="1"/>
      <c r="LMV159" s="1"/>
      <c r="LMW159" s="1"/>
      <c r="LMX159" s="1"/>
      <c r="LMY159" s="1"/>
      <c r="LMZ159" s="1"/>
      <c r="LNA159" s="1"/>
      <c r="LNB159" s="1"/>
      <c r="LNC159" s="1"/>
      <c r="LND159" s="1"/>
      <c r="LNE159" s="1"/>
      <c r="LNF159" s="1"/>
      <c r="LNG159" s="1"/>
      <c r="LNH159" s="1"/>
      <c r="LNI159" s="1"/>
      <c r="LNJ159" s="1"/>
      <c r="LNK159" s="1"/>
      <c r="LNL159" s="1"/>
      <c r="LNM159" s="1"/>
      <c r="LNN159" s="1"/>
      <c r="LNO159" s="1"/>
      <c r="LNP159" s="1"/>
      <c r="LNQ159" s="1"/>
      <c r="LNR159" s="1"/>
      <c r="LNS159" s="1"/>
      <c r="LNT159" s="1"/>
      <c r="LNU159" s="1"/>
      <c r="LNV159" s="1"/>
      <c r="LNW159" s="1"/>
      <c r="LNX159" s="1"/>
      <c r="LNY159" s="1"/>
      <c r="LNZ159" s="1"/>
      <c r="LOA159" s="1"/>
      <c r="LOB159" s="1"/>
      <c r="LOC159" s="1"/>
      <c r="LOD159" s="1"/>
      <c r="LOE159" s="1"/>
      <c r="LOF159" s="1"/>
      <c r="LOG159" s="1"/>
      <c r="LOH159" s="1"/>
      <c r="LOI159" s="1"/>
      <c r="LOJ159" s="1"/>
      <c r="LOK159" s="1"/>
      <c r="LOL159" s="1"/>
      <c r="LOM159" s="1"/>
      <c r="LON159" s="1"/>
      <c r="LOO159" s="1"/>
      <c r="LOP159" s="1"/>
      <c r="LOQ159" s="1"/>
      <c r="LOR159" s="1"/>
      <c r="LOS159" s="1"/>
      <c r="LOT159" s="1"/>
      <c r="LOU159" s="1"/>
      <c r="LOV159" s="1"/>
      <c r="LOW159" s="1"/>
      <c r="LOX159" s="1"/>
      <c r="LOY159" s="1"/>
      <c r="LOZ159" s="1"/>
      <c r="LPA159" s="1"/>
      <c r="LPB159" s="1"/>
      <c r="LPC159" s="1"/>
      <c r="LPD159" s="1"/>
      <c r="LPE159" s="1"/>
      <c r="LPF159" s="1"/>
      <c r="LPG159" s="1"/>
      <c r="LPH159" s="1"/>
      <c r="LPI159" s="1"/>
      <c r="LPJ159" s="1"/>
      <c r="LPK159" s="1"/>
      <c r="LPL159" s="1"/>
      <c r="LPM159" s="1"/>
      <c r="LPN159" s="1"/>
      <c r="LPO159" s="1"/>
      <c r="LPP159" s="1"/>
      <c r="LPQ159" s="1"/>
      <c r="LPR159" s="1"/>
      <c r="LPS159" s="1"/>
      <c r="LPT159" s="1"/>
      <c r="LPU159" s="1"/>
      <c r="LPV159" s="1"/>
      <c r="LPW159" s="1"/>
      <c r="LPX159" s="1"/>
      <c r="LPY159" s="1"/>
      <c r="LPZ159" s="1"/>
      <c r="LQA159" s="1"/>
      <c r="LQB159" s="1"/>
      <c r="LQC159" s="1"/>
      <c r="LQD159" s="1"/>
      <c r="LQE159" s="1"/>
      <c r="LQF159" s="1"/>
      <c r="LQG159" s="1"/>
      <c r="LQH159" s="1"/>
      <c r="LQI159" s="1"/>
      <c r="LQJ159" s="1"/>
      <c r="LQK159" s="1"/>
      <c r="LQL159" s="1"/>
      <c r="LQM159" s="1"/>
      <c r="LQN159" s="1"/>
      <c r="LQO159" s="1"/>
      <c r="LQP159" s="1"/>
      <c r="LQQ159" s="1"/>
      <c r="LQR159" s="1"/>
      <c r="LQS159" s="1"/>
      <c r="LQT159" s="1"/>
      <c r="LQU159" s="1"/>
      <c r="LQV159" s="1"/>
      <c r="LQW159" s="1"/>
      <c r="LQX159" s="1"/>
      <c r="LQY159" s="1"/>
      <c r="LQZ159" s="1"/>
      <c r="LRA159" s="1"/>
      <c r="LRB159" s="1"/>
      <c r="LRC159" s="1"/>
      <c r="LRD159" s="1"/>
      <c r="LRE159" s="1"/>
      <c r="LRF159" s="1"/>
      <c r="LRG159" s="1"/>
      <c r="LRH159" s="1"/>
      <c r="LRI159" s="1"/>
      <c r="LRJ159" s="1"/>
      <c r="LRK159" s="1"/>
      <c r="LRL159" s="1"/>
      <c r="LRM159" s="1"/>
      <c r="LRN159" s="1"/>
      <c r="LRO159" s="1"/>
      <c r="LRP159" s="1"/>
      <c r="LRQ159" s="1"/>
      <c r="LRR159" s="1"/>
      <c r="LRS159" s="1"/>
      <c r="LRT159" s="1"/>
      <c r="LRU159" s="1"/>
      <c r="LRV159" s="1"/>
      <c r="LRW159" s="1"/>
      <c r="LRX159" s="1"/>
      <c r="LRY159" s="1"/>
      <c r="LRZ159" s="1"/>
      <c r="LSA159" s="1"/>
      <c r="LSB159" s="1"/>
      <c r="LSC159" s="1"/>
      <c r="LSD159" s="1"/>
      <c r="LSE159" s="1"/>
      <c r="LSF159" s="1"/>
      <c r="LSG159" s="1"/>
      <c r="LSH159" s="1"/>
      <c r="LSI159" s="1"/>
      <c r="LSJ159" s="1"/>
      <c r="LSK159" s="1"/>
      <c r="LSL159" s="1"/>
      <c r="LSM159" s="1"/>
      <c r="LSN159" s="1"/>
      <c r="LSO159" s="1"/>
      <c r="LSP159" s="1"/>
      <c r="LSQ159" s="1"/>
      <c r="LSR159" s="1"/>
      <c r="LSS159" s="1"/>
      <c r="LST159" s="1"/>
      <c r="LSU159" s="1"/>
      <c r="LSV159" s="1"/>
      <c r="LSW159" s="1"/>
      <c r="LSX159" s="1"/>
      <c r="LSY159" s="1"/>
      <c r="LSZ159" s="1"/>
      <c r="LTA159" s="1"/>
      <c r="LTB159" s="1"/>
      <c r="LTC159" s="1"/>
      <c r="LTD159" s="1"/>
      <c r="LTE159" s="1"/>
      <c r="LTF159" s="1"/>
      <c r="LTG159" s="1"/>
      <c r="LTH159" s="1"/>
      <c r="LTI159" s="1"/>
      <c r="LTJ159" s="1"/>
      <c r="LTK159" s="1"/>
      <c r="LTL159" s="1"/>
      <c r="LTM159" s="1"/>
      <c r="LTN159" s="1"/>
      <c r="LTO159" s="1"/>
      <c r="LTP159" s="1"/>
      <c r="LTQ159" s="1"/>
      <c r="LTR159" s="1"/>
      <c r="LTS159" s="1"/>
      <c r="LTT159" s="1"/>
      <c r="LTU159" s="1"/>
      <c r="LTV159" s="1"/>
      <c r="LTW159" s="1"/>
      <c r="LTX159" s="1"/>
      <c r="LTY159" s="1"/>
      <c r="LTZ159" s="1"/>
      <c r="LUA159" s="1"/>
      <c r="LUB159" s="1"/>
      <c r="LUC159" s="1"/>
      <c r="LUD159" s="1"/>
      <c r="LUE159" s="1"/>
      <c r="LUF159" s="1"/>
      <c r="LUG159" s="1"/>
      <c r="LUH159" s="1"/>
      <c r="LUI159" s="1"/>
      <c r="LUJ159" s="1"/>
      <c r="LUK159" s="1"/>
      <c r="LUL159" s="1"/>
      <c r="LUM159" s="1"/>
      <c r="LUN159" s="1"/>
      <c r="LUO159" s="1"/>
      <c r="LUP159" s="1"/>
      <c r="LUQ159" s="1"/>
      <c r="LUR159" s="1"/>
      <c r="LUS159" s="1"/>
      <c r="LUT159" s="1"/>
      <c r="LUU159" s="1"/>
      <c r="LUV159" s="1"/>
      <c r="LUW159" s="1"/>
      <c r="LUX159" s="1"/>
      <c r="LUY159" s="1"/>
      <c r="LUZ159" s="1"/>
      <c r="LVA159" s="1"/>
      <c r="LVB159" s="1"/>
      <c r="LVC159" s="1"/>
      <c r="LVD159" s="1"/>
      <c r="LVE159" s="1"/>
      <c r="LVF159" s="1"/>
      <c r="LVG159" s="1"/>
      <c r="LVH159" s="1"/>
      <c r="LVI159" s="1"/>
      <c r="LVJ159" s="1"/>
      <c r="LVK159" s="1"/>
      <c r="LVL159" s="1"/>
      <c r="LVM159" s="1"/>
      <c r="LVN159" s="1"/>
      <c r="LVO159" s="1"/>
      <c r="LVP159" s="1"/>
      <c r="LVQ159" s="1"/>
      <c r="LVR159" s="1"/>
      <c r="LVS159" s="1"/>
      <c r="LVT159" s="1"/>
      <c r="LVU159" s="1"/>
      <c r="LVV159" s="1"/>
      <c r="LVW159" s="1"/>
      <c r="LVX159" s="1"/>
      <c r="LVY159" s="1"/>
      <c r="LVZ159" s="1"/>
      <c r="LWA159" s="1"/>
      <c r="LWB159" s="1"/>
      <c r="LWC159" s="1"/>
      <c r="LWD159" s="1"/>
      <c r="LWE159" s="1"/>
      <c r="LWF159" s="1"/>
      <c r="LWG159" s="1"/>
      <c r="LWH159" s="1"/>
      <c r="LWI159" s="1"/>
      <c r="LWJ159" s="1"/>
      <c r="LWK159" s="1"/>
      <c r="LWL159" s="1"/>
      <c r="LWM159" s="1"/>
      <c r="LWN159" s="1"/>
      <c r="LWO159" s="1"/>
      <c r="LWP159" s="1"/>
      <c r="LWQ159" s="1"/>
      <c r="LWR159" s="1"/>
      <c r="LWS159" s="1"/>
      <c r="LWT159" s="1"/>
      <c r="LWU159" s="1"/>
      <c r="LWV159" s="1"/>
      <c r="LWW159" s="1"/>
      <c r="LWX159" s="1"/>
      <c r="LWY159" s="1"/>
      <c r="LWZ159" s="1"/>
      <c r="LXA159" s="1"/>
      <c r="LXB159" s="1"/>
      <c r="LXC159" s="1"/>
      <c r="LXD159" s="1"/>
      <c r="LXE159" s="1"/>
      <c r="LXF159" s="1"/>
      <c r="LXG159" s="1"/>
      <c r="LXH159" s="1"/>
      <c r="LXI159" s="1"/>
      <c r="LXJ159" s="1"/>
      <c r="LXK159" s="1"/>
      <c r="LXL159" s="1"/>
      <c r="LXM159" s="1"/>
      <c r="LXN159" s="1"/>
      <c r="LXO159" s="1"/>
      <c r="LXP159" s="1"/>
      <c r="LXQ159" s="1"/>
      <c r="LXR159" s="1"/>
      <c r="LXS159" s="1"/>
      <c r="LXT159" s="1"/>
      <c r="LXU159" s="1"/>
      <c r="LXV159" s="1"/>
      <c r="LXW159" s="1"/>
      <c r="LXX159" s="1"/>
      <c r="LXY159" s="1"/>
      <c r="LXZ159" s="1"/>
      <c r="LYA159" s="1"/>
      <c r="LYB159" s="1"/>
      <c r="LYC159" s="1"/>
      <c r="LYD159" s="1"/>
      <c r="LYE159" s="1"/>
      <c r="LYF159" s="1"/>
      <c r="LYG159" s="1"/>
      <c r="LYH159" s="1"/>
      <c r="LYI159" s="1"/>
      <c r="LYJ159" s="1"/>
      <c r="LYK159" s="1"/>
      <c r="LYL159" s="1"/>
      <c r="LYM159" s="1"/>
      <c r="LYN159" s="1"/>
      <c r="LYO159" s="1"/>
      <c r="LYP159" s="1"/>
      <c r="LYQ159" s="1"/>
      <c r="LYR159" s="1"/>
      <c r="LYS159" s="1"/>
      <c r="LYT159" s="1"/>
      <c r="LYU159" s="1"/>
      <c r="LYV159" s="1"/>
      <c r="LYW159" s="1"/>
      <c r="LYX159" s="1"/>
      <c r="LYY159" s="1"/>
      <c r="LYZ159" s="1"/>
      <c r="LZA159" s="1"/>
      <c r="LZB159" s="1"/>
      <c r="LZC159" s="1"/>
      <c r="LZD159" s="1"/>
      <c r="LZE159" s="1"/>
      <c r="LZF159" s="1"/>
      <c r="LZG159" s="1"/>
      <c r="LZH159" s="1"/>
      <c r="LZI159" s="1"/>
      <c r="LZJ159" s="1"/>
      <c r="LZK159" s="1"/>
      <c r="LZL159" s="1"/>
      <c r="LZM159" s="1"/>
      <c r="LZN159" s="1"/>
      <c r="LZO159" s="1"/>
      <c r="LZP159" s="1"/>
      <c r="LZQ159" s="1"/>
      <c r="LZR159" s="1"/>
      <c r="LZS159" s="1"/>
      <c r="LZT159" s="1"/>
      <c r="LZU159" s="1"/>
      <c r="LZV159" s="1"/>
      <c r="LZW159" s="1"/>
      <c r="LZX159" s="1"/>
      <c r="LZY159" s="1"/>
      <c r="LZZ159" s="1"/>
      <c r="MAA159" s="1"/>
      <c r="MAB159" s="1"/>
      <c r="MAC159" s="1"/>
      <c r="MAD159" s="1"/>
      <c r="MAE159" s="1"/>
      <c r="MAF159" s="1"/>
      <c r="MAG159" s="1"/>
      <c r="MAH159" s="1"/>
      <c r="MAI159" s="1"/>
      <c r="MAJ159" s="1"/>
      <c r="MAK159" s="1"/>
      <c r="MAL159" s="1"/>
      <c r="MAM159" s="1"/>
      <c r="MAN159" s="1"/>
      <c r="MAO159" s="1"/>
      <c r="MAP159" s="1"/>
      <c r="MAQ159" s="1"/>
      <c r="MAR159" s="1"/>
      <c r="MAS159" s="1"/>
      <c r="MAT159" s="1"/>
      <c r="MAU159" s="1"/>
      <c r="MAV159" s="1"/>
      <c r="MAW159" s="1"/>
      <c r="MAX159" s="1"/>
      <c r="MAY159" s="1"/>
      <c r="MAZ159" s="1"/>
      <c r="MBA159" s="1"/>
      <c r="MBB159" s="1"/>
      <c r="MBC159" s="1"/>
      <c r="MBD159" s="1"/>
      <c r="MBE159" s="1"/>
      <c r="MBF159" s="1"/>
      <c r="MBG159" s="1"/>
      <c r="MBH159" s="1"/>
      <c r="MBI159" s="1"/>
      <c r="MBJ159" s="1"/>
      <c r="MBK159" s="1"/>
      <c r="MBL159" s="1"/>
      <c r="MBM159" s="1"/>
      <c r="MBN159" s="1"/>
      <c r="MBO159" s="1"/>
      <c r="MBP159" s="1"/>
      <c r="MBQ159" s="1"/>
      <c r="MBR159" s="1"/>
      <c r="MBS159" s="1"/>
      <c r="MBT159" s="1"/>
      <c r="MBU159" s="1"/>
      <c r="MBV159" s="1"/>
      <c r="MBW159" s="1"/>
      <c r="MBX159" s="1"/>
      <c r="MBY159" s="1"/>
      <c r="MBZ159" s="1"/>
      <c r="MCA159" s="1"/>
      <c r="MCB159" s="1"/>
      <c r="MCC159" s="1"/>
      <c r="MCD159" s="1"/>
      <c r="MCE159" s="1"/>
      <c r="MCF159" s="1"/>
      <c r="MCG159" s="1"/>
      <c r="MCH159" s="1"/>
      <c r="MCI159" s="1"/>
      <c r="MCJ159" s="1"/>
      <c r="MCK159" s="1"/>
      <c r="MCL159" s="1"/>
      <c r="MCM159" s="1"/>
      <c r="MCN159" s="1"/>
      <c r="MCO159" s="1"/>
      <c r="MCP159" s="1"/>
      <c r="MCQ159" s="1"/>
      <c r="MCR159" s="1"/>
      <c r="MCS159" s="1"/>
      <c r="MCT159" s="1"/>
      <c r="MCU159" s="1"/>
      <c r="MCV159" s="1"/>
      <c r="MCW159" s="1"/>
      <c r="MCX159" s="1"/>
      <c r="MCY159" s="1"/>
      <c r="MCZ159" s="1"/>
      <c r="MDA159" s="1"/>
      <c r="MDB159" s="1"/>
      <c r="MDC159" s="1"/>
      <c r="MDD159" s="1"/>
      <c r="MDE159" s="1"/>
      <c r="MDF159" s="1"/>
      <c r="MDG159" s="1"/>
      <c r="MDH159" s="1"/>
      <c r="MDI159" s="1"/>
      <c r="MDJ159" s="1"/>
      <c r="MDK159" s="1"/>
      <c r="MDL159" s="1"/>
      <c r="MDM159" s="1"/>
      <c r="MDN159" s="1"/>
      <c r="MDO159" s="1"/>
      <c r="MDP159" s="1"/>
      <c r="MDQ159" s="1"/>
      <c r="MDR159" s="1"/>
      <c r="MDS159" s="1"/>
      <c r="MDT159" s="1"/>
      <c r="MDU159" s="1"/>
      <c r="MDV159" s="1"/>
      <c r="MDW159" s="1"/>
      <c r="MDX159" s="1"/>
      <c r="MDY159" s="1"/>
      <c r="MDZ159" s="1"/>
      <c r="MEA159" s="1"/>
      <c r="MEB159" s="1"/>
      <c r="MEC159" s="1"/>
      <c r="MED159" s="1"/>
      <c r="MEE159" s="1"/>
      <c r="MEF159" s="1"/>
      <c r="MEG159" s="1"/>
      <c r="MEH159" s="1"/>
      <c r="MEI159" s="1"/>
      <c r="MEJ159" s="1"/>
      <c r="MEK159" s="1"/>
      <c r="MEL159" s="1"/>
      <c r="MEM159" s="1"/>
      <c r="MEN159" s="1"/>
      <c r="MEO159" s="1"/>
      <c r="MEP159" s="1"/>
      <c r="MEQ159" s="1"/>
      <c r="MER159" s="1"/>
      <c r="MES159" s="1"/>
      <c r="MET159" s="1"/>
      <c r="MEU159" s="1"/>
      <c r="MEV159" s="1"/>
      <c r="MEW159" s="1"/>
      <c r="MEX159" s="1"/>
      <c r="MEY159" s="1"/>
      <c r="MEZ159" s="1"/>
      <c r="MFA159" s="1"/>
      <c r="MFB159" s="1"/>
      <c r="MFC159" s="1"/>
      <c r="MFD159" s="1"/>
      <c r="MFE159" s="1"/>
      <c r="MFF159" s="1"/>
      <c r="MFG159" s="1"/>
      <c r="MFH159" s="1"/>
      <c r="MFI159" s="1"/>
      <c r="MFJ159" s="1"/>
      <c r="MFK159" s="1"/>
      <c r="MFL159" s="1"/>
      <c r="MFM159" s="1"/>
      <c r="MFN159" s="1"/>
      <c r="MFO159" s="1"/>
      <c r="MFP159" s="1"/>
      <c r="MFQ159" s="1"/>
      <c r="MFR159" s="1"/>
      <c r="MFS159" s="1"/>
      <c r="MFT159" s="1"/>
      <c r="MFU159" s="1"/>
      <c r="MFV159" s="1"/>
      <c r="MFW159" s="1"/>
      <c r="MFX159" s="1"/>
      <c r="MFY159" s="1"/>
      <c r="MFZ159" s="1"/>
      <c r="MGA159" s="1"/>
      <c r="MGB159" s="1"/>
      <c r="MGC159" s="1"/>
      <c r="MGD159" s="1"/>
      <c r="MGE159" s="1"/>
      <c r="MGF159" s="1"/>
      <c r="MGG159" s="1"/>
      <c r="MGH159" s="1"/>
      <c r="MGI159" s="1"/>
      <c r="MGJ159" s="1"/>
      <c r="MGK159" s="1"/>
      <c r="MGL159" s="1"/>
      <c r="MGM159" s="1"/>
      <c r="MGN159" s="1"/>
      <c r="MGO159" s="1"/>
      <c r="MGP159" s="1"/>
      <c r="MGQ159" s="1"/>
      <c r="MGR159" s="1"/>
      <c r="MGS159" s="1"/>
      <c r="MGT159" s="1"/>
      <c r="MGU159" s="1"/>
      <c r="MGV159" s="1"/>
      <c r="MGW159" s="1"/>
      <c r="MGX159" s="1"/>
      <c r="MGY159" s="1"/>
      <c r="MGZ159" s="1"/>
      <c r="MHA159" s="1"/>
      <c r="MHB159" s="1"/>
      <c r="MHC159" s="1"/>
      <c r="MHD159" s="1"/>
      <c r="MHE159" s="1"/>
      <c r="MHF159" s="1"/>
      <c r="MHG159" s="1"/>
      <c r="MHH159" s="1"/>
      <c r="MHI159" s="1"/>
      <c r="MHJ159" s="1"/>
      <c r="MHK159" s="1"/>
      <c r="MHL159" s="1"/>
      <c r="MHM159" s="1"/>
      <c r="MHN159" s="1"/>
      <c r="MHO159" s="1"/>
      <c r="MHP159" s="1"/>
      <c r="MHQ159" s="1"/>
      <c r="MHR159" s="1"/>
      <c r="MHS159" s="1"/>
      <c r="MHT159" s="1"/>
      <c r="MHU159" s="1"/>
      <c r="MHV159" s="1"/>
      <c r="MHW159" s="1"/>
      <c r="MHX159" s="1"/>
      <c r="MHY159" s="1"/>
      <c r="MHZ159" s="1"/>
      <c r="MIA159" s="1"/>
      <c r="MIB159" s="1"/>
      <c r="MIC159" s="1"/>
      <c r="MID159" s="1"/>
      <c r="MIE159" s="1"/>
      <c r="MIF159" s="1"/>
      <c r="MIG159" s="1"/>
      <c r="MIH159" s="1"/>
      <c r="MII159" s="1"/>
      <c r="MIJ159" s="1"/>
      <c r="MIK159" s="1"/>
      <c r="MIL159" s="1"/>
      <c r="MIM159" s="1"/>
      <c r="MIN159" s="1"/>
      <c r="MIO159" s="1"/>
      <c r="MIP159" s="1"/>
      <c r="MIQ159" s="1"/>
      <c r="MIR159" s="1"/>
      <c r="MIS159" s="1"/>
      <c r="MIT159" s="1"/>
      <c r="MIU159" s="1"/>
      <c r="MIV159" s="1"/>
      <c r="MIW159" s="1"/>
      <c r="MIX159" s="1"/>
      <c r="MIY159" s="1"/>
      <c r="MIZ159" s="1"/>
      <c r="MJA159" s="1"/>
      <c r="MJB159" s="1"/>
      <c r="MJC159" s="1"/>
      <c r="MJD159" s="1"/>
      <c r="MJE159" s="1"/>
      <c r="MJF159" s="1"/>
      <c r="MJG159" s="1"/>
      <c r="MJH159" s="1"/>
      <c r="MJI159" s="1"/>
      <c r="MJJ159" s="1"/>
      <c r="MJK159" s="1"/>
      <c r="MJL159" s="1"/>
      <c r="MJM159" s="1"/>
      <c r="MJN159" s="1"/>
      <c r="MJO159" s="1"/>
      <c r="MJP159" s="1"/>
      <c r="MJQ159" s="1"/>
      <c r="MJR159" s="1"/>
      <c r="MJS159" s="1"/>
      <c r="MJT159" s="1"/>
      <c r="MJU159" s="1"/>
      <c r="MJV159" s="1"/>
      <c r="MJW159" s="1"/>
      <c r="MJX159" s="1"/>
      <c r="MJY159" s="1"/>
      <c r="MJZ159" s="1"/>
      <c r="MKA159" s="1"/>
      <c r="MKB159" s="1"/>
      <c r="MKC159" s="1"/>
      <c r="MKD159" s="1"/>
      <c r="MKE159" s="1"/>
      <c r="MKF159" s="1"/>
      <c r="MKG159" s="1"/>
      <c r="MKH159" s="1"/>
      <c r="MKI159" s="1"/>
      <c r="MKJ159" s="1"/>
      <c r="MKK159" s="1"/>
      <c r="MKL159" s="1"/>
      <c r="MKM159" s="1"/>
      <c r="MKN159" s="1"/>
      <c r="MKO159" s="1"/>
      <c r="MKP159" s="1"/>
      <c r="MKQ159" s="1"/>
      <c r="MKR159" s="1"/>
      <c r="MKS159" s="1"/>
      <c r="MKT159" s="1"/>
      <c r="MKU159" s="1"/>
      <c r="MKV159" s="1"/>
      <c r="MKW159" s="1"/>
      <c r="MKX159" s="1"/>
      <c r="MKY159" s="1"/>
      <c r="MKZ159" s="1"/>
      <c r="MLA159" s="1"/>
      <c r="MLB159" s="1"/>
      <c r="MLC159" s="1"/>
      <c r="MLD159" s="1"/>
      <c r="MLE159" s="1"/>
      <c r="MLF159" s="1"/>
      <c r="MLG159" s="1"/>
      <c r="MLH159" s="1"/>
      <c r="MLI159" s="1"/>
      <c r="MLJ159" s="1"/>
      <c r="MLK159" s="1"/>
      <c r="MLL159" s="1"/>
      <c r="MLM159" s="1"/>
      <c r="MLN159" s="1"/>
      <c r="MLO159" s="1"/>
      <c r="MLP159" s="1"/>
      <c r="MLQ159" s="1"/>
      <c r="MLR159" s="1"/>
      <c r="MLS159" s="1"/>
      <c r="MLT159" s="1"/>
      <c r="MLU159" s="1"/>
      <c r="MLV159" s="1"/>
      <c r="MLW159" s="1"/>
      <c r="MLX159" s="1"/>
      <c r="MLY159" s="1"/>
      <c r="MLZ159" s="1"/>
      <c r="MMA159" s="1"/>
      <c r="MMB159" s="1"/>
      <c r="MMC159" s="1"/>
      <c r="MMD159" s="1"/>
      <c r="MME159" s="1"/>
      <c r="MMF159" s="1"/>
      <c r="MMG159" s="1"/>
      <c r="MMH159" s="1"/>
      <c r="MMI159" s="1"/>
      <c r="MMJ159" s="1"/>
      <c r="MMK159" s="1"/>
      <c r="MML159" s="1"/>
      <c r="MMM159" s="1"/>
      <c r="MMN159" s="1"/>
      <c r="MMO159" s="1"/>
      <c r="MMP159" s="1"/>
      <c r="MMQ159" s="1"/>
      <c r="MMR159" s="1"/>
      <c r="MMS159" s="1"/>
      <c r="MMT159" s="1"/>
      <c r="MMU159" s="1"/>
      <c r="MMV159" s="1"/>
      <c r="MMW159" s="1"/>
      <c r="MMX159" s="1"/>
      <c r="MMY159" s="1"/>
      <c r="MMZ159" s="1"/>
      <c r="MNA159" s="1"/>
      <c r="MNB159" s="1"/>
      <c r="MNC159" s="1"/>
      <c r="MND159" s="1"/>
      <c r="MNE159" s="1"/>
      <c r="MNF159" s="1"/>
      <c r="MNG159" s="1"/>
      <c r="MNH159" s="1"/>
      <c r="MNI159" s="1"/>
      <c r="MNJ159" s="1"/>
      <c r="MNK159" s="1"/>
      <c r="MNL159" s="1"/>
      <c r="MNM159" s="1"/>
      <c r="MNN159" s="1"/>
      <c r="MNO159" s="1"/>
      <c r="MNP159" s="1"/>
      <c r="MNQ159" s="1"/>
      <c r="MNR159" s="1"/>
      <c r="MNS159" s="1"/>
      <c r="MNT159" s="1"/>
      <c r="MNU159" s="1"/>
      <c r="MNV159" s="1"/>
      <c r="MNW159" s="1"/>
      <c r="MNX159" s="1"/>
      <c r="MNY159" s="1"/>
      <c r="MNZ159" s="1"/>
      <c r="MOA159" s="1"/>
      <c r="MOB159" s="1"/>
      <c r="MOC159" s="1"/>
      <c r="MOD159" s="1"/>
      <c r="MOE159" s="1"/>
      <c r="MOF159" s="1"/>
      <c r="MOG159" s="1"/>
      <c r="MOH159" s="1"/>
      <c r="MOI159" s="1"/>
      <c r="MOJ159" s="1"/>
      <c r="MOK159" s="1"/>
      <c r="MOL159" s="1"/>
      <c r="MOM159" s="1"/>
      <c r="MON159" s="1"/>
      <c r="MOO159" s="1"/>
      <c r="MOP159" s="1"/>
      <c r="MOQ159" s="1"/>
      <c r="MOR159" s="1"/>
      <c r="MOS159" s="1"/>
      <c r="MOT159" s="1"/>
      <c r="MOU159" s="1"/>
      <c r="MOV159" s="1"/>
      <c r="MOW159" s="1"/>
      <c r="MOX159" s="1"/>
      <c r="MOY159" s="1"/>
      <c r="MOZ159" s="1"/>
      <c r="MPA159" s="1"/>
      <c r="MPB159" s="1"/>
      <c r="MPC159" s="1"/>
      <c r="MPD159" s="1"/>
      <c r="MPE159" s="1"/>
      <c r="MPF159" s="1"/>
      <c r="MPG159" s="1"/>
      <c r="MPH159" s="1"/>
      <c r="MPI159" s="1"/>
      <c r="MPJ159" s="1"/>
      <c r="MPK159" s="1"/>
      <c r="MPL159" s="1"/>
      <c r="MPM159" s="1"/>
      <c r="MPN159" s="1"/>
      <c r="MPO159" s="1"/>
      <c r="MPP159" s="1"/>
      <c r="MPQ159" s="1"/>
      <c r="MPR159" s="1"/>
      <c r="MPS159" s="1"/>
      <c r="MPT159" s="1"/>
      <c r="MPU159" s="1"/>
      <c r="MPV159" s="1"/>
      <c r="MPW159" s="1"/>
      <c r="MPX159" s="1"/>
      <c r="MPY159" s="1"/>
      <c r="MPZ159" s="1"/>
      <c r="MQA159" s="1"/>
      <c r="MQB159" s="1"/>
      <c r="MQC159" s="1"/>
      <c r="MQD159" s="1"/>
      <c r="MQE159" s="1"/>
      <c r="MQF159" s="1"/>
      <c r="MQG159" s="1"/>
      <c r="MQH159" s="1"/>
      <c r="MQI159" s="1"/>
      <c r="MQJ159" s="1"/>
      <c r="MQK159" s="1"/>
      <c r="MQL159" s="1"/>
      <c r="MQM159" s="1"/>
      <c r="MQN159" s="1"/>
      <c r="MQO159" s="1"/>
      <c r="MQP159" s="1"/>
      <c r="MQQ159" s="1"/>
      <c r="MQR159" s="1"/>
      <c r="MQS159" s="1"/>
      <c r="MQT159" s="1"/>
      <c r="MQU159" s="1"/>
      <c r="MQV159" s="1"/>
      <c r="MQW159" s="1"/>
      <c r="MQX159" s="1"/>
      <c r="MQY159" s="1"/>
      <c r="MQZ159" s="1"/>
      <c r="MRA159" s="1"/>
      <c r="MRB159" s="1"/>
      <c r="MRC159" s="1"/>
      <c r="MRD159" s="1"/>
      <c r="MRE159" s="1"/>
      <c r="MRF159" s="1"/>
      <c r="MRG159" s="1"/>
      <c r="MRH159" s="1"/>
      <c r="MRI159" s="1"/>
      <c r="MRJ159" s="1"/>
      <c r="MRK159" s="1"/>
      <c r="MRL159" s="1"/>
      <c r="MRM159" s="1"/>
      <c r="MRN159" s="1"/>
      <c r="MRO159" s="1"/>
      <c r="MRP159" s="1"/>
      <c r="MRQ159" s="1"/>
      <c r="MRR159" s="1"/>
      <c r="MRS159" s="1"/>
      <c r="MRT159" s="1"/>
      <c r="MRU159" s="1"/>
      <c r="MRV159" s="1"/>
      <c r="MRW159" s="1"/>
      <c r="MRX159" s="1"/>
      <c r="MRY159" s="1"/>
      <c r="MRZ159" s="1"/>
      <c r="MSA159" s="1"/>
      <c r="MSB159" s="1"/>
      <c r="MSC159" s="1"/>
      <c r="MSD159" s="1"/>
      <c r="MSE159" s="1"/>
      <c r="MSF159" s="1"/>
      <c r="MSG159" s="1"/>
      <c r="MSH159" s="1"/>
      <c r="MSI159" s="1"/>
      <c r="MSJ159" s="1"/>
      <c r="MSK159" s="1"/>
      <c r="MSL159" s="1"/>
      <c r="MSM159" s="1"/>
      <c r="MSN159" s="1"/>
      <c r="MSO159" s="1"/>
      <c r="MSP159" s="1"/>
      <c r="MSQ159" s="1"/>
      <c r="MSR159" s="1"/>
      <c r="MSS159" s="1"/>
      <c r="MST159" s="1"/>
      <c r="MSU159" s="1"/>
      <c r="MSV159" s="1"/>
      <c r="MSW159" s="1"/>
      <c r="MSX159" s="1"/>
      <c r="MSY159" s="1"/>
      <c r="MSZ159" s="1"/>
      <c r="MTA159" s="1"/>
      <c r="MTB159" s="1"/>
      <c r="MTC159" s="1"/>
      <c r="MTD159" s="1"/>
      <c r="MTE159" s="1"/>
      <c r="MTF159" s="1"/>
      <c r="MTG159" s="1"/>
      <c r="MTH159" s="1"/>
      <c r="MTI159" s="1"/>
      <c r="MTJ159" s="1"/>
      <c r="MTK159" s="1"/>
      <c r="MTL159" s="1"/>
      <c r="MTM159" s="1"/>
      <c r="MTN159" s="1"/>
      <c r="MTO159" s="1"/>
      <c r="MTP159" s="1"/>
      <c r="MTQ159" s="1"/>
      <c r="MTR159" s="1"/>
      <c r="MTS159" s="1"/>
      <c r="MTT159" s="1"/>
      <c r="MTU159" s="1"/>
      <c r="MTV159" s="1"/>
      <c r="MTW159" s="1"/>
      <c r="MTX159" s="1"/>
      <c r="MTY159" s="1"/>
      <c r="MTZ159" s="1"/>
      <c r="MUA159" s="1"/>
      <c r="MUB159" s="1"/>
      <c r="MUC159" s="1"/>
      <c r="MUD159" s="1"/>
      <c r="MUE159" s="1"/>
      <c r="MUF159" s="1"/>
      <c r="MUG159" s="1"/>
      <c r="MUH159" s="1"/>
      <c r="MUI159" s="1"/>
      <c r="MUJ159" s="1"/>
      <c r="MUK159" s="1"/>
      <c r="MUL159" s="1"/>
      <c r="MUM159" s="1"/>
      <c r="MUN159" s="1"/>
      <c r="MUO159" s="1"/>
      <c r="MUP159" s="1"/>
      <c r="MUQ159" s="1"/>
      <c r="MUR159" s="1"/>
      <c r="MUS159" s="1"/>
      <c r="MUT159" s="1"/>
      <c r="MUU159" s="1"/>
      <c r="MUV159" s="1"/>
      <c r="MUW159" s="1"/>
      <c r="MUX159" s="1"/>
      <c r="MUY159" s="1"/>
      <c r="MUZ159" s="1"/>
      <c r="MVA159" s="1"/>
      <c r="MVB159" s="1"/>
      <c r="MVC159" s="1"/>
      <c r="MVD159" s="1"/>
      <c r="MVE159" s="1"/>
      <c r="MVF159" s="1"/>
      <c r="MVG159" s="1"/>
      <c r="MVH159" s="1"/>
      <c r="MVI159" s="1"/>
      <c r="MVJ159" s="1"/>
      <c r="MVK159" s="1"/>
      <c r="MVL159" s="1"/>
      <c r="MVM159" s="1"/>
      <c r="MVN159" s="1"/>
      <c r="MVO159" s="1"/>
      <c r="MVP159" s="1"/>
      <c r="MVQ159" s="1"/>
      <c r="MVR159" s="1"/>
      <c r="MVS159" s="1"/>
      <c r="MVT159" s="1"/>
      <c r="MVU159" s="1"/>
      <c r="MVV159" s="1"/>
      <c r="MVW159" s="1"/>
      <c r="MVX159" s="1"/>
      <c r="MVY159" s="1"/>
      <c r="MVZ159" s="1"/>
      <c r="MWA159" s="1"/>
      <c r="MWB159" s="1"/>
      <c r="MWC159" s="1"/>
      <c r="MWD159" s="1"/>
      <c r="MWE159" s="1"/>
      <c r="MWF159" s="1"/>
      <c r="MWG159" s="1"/>
      <c r="MWH159" s="1"/>
      <c r="MWI159" s="1"/>
      <c r="MWJ159" s="1"/>
      <c r="MWK159" s="1"/>
      <c r="MWL159" s="1"/>
      <c r="MWM159" s="1"/>
      <c r="MWN159" s="1"/>
      <c r="MWO159" s="1"/>
      <c r="MWP159" s="1"/>
      <c r="MWQ159" s="1"/>
      <c r="MWR159" s="1"/>
      <c r="MWS159" s="1"/>
      <c r="MWT159" s="1"/>
      <c r="MWU159" s="1"/>
      <c r="MWV159" s="1"/>
      <c r="MWW159" s="1"/>
      <c r="MWX159" s="1"/>
      <c r="MWY159" s="1"/>
      <c r="MWZ159" s="1"/>
      <c r="MXA159" s="1"/>
      <c r="MXB159" s="1"/>
      <c r="MXC159" s="1"/>
      <c r="MXD159" s="1"/>
      <c r="MXE159" s="1"/>
      <c r="MXF159" s="1"/>
      <c r="MXG159" s="1"/>
      <c r="MXH159" s="1"/>
      <c r="MXI159" s="1"/>
      <c r="MXJ159" s="1"/>
      <c r="MXK159" s="1"/>
      <c r="MXL159" s="1"/>
      <c r="MXM159" s="1"/>
      <c r="MXN159" s="1"/>
      <c r="MXO159" s="1"/>
      <c r="MXP159" s="1"/>
      <c r="MXQ159" s="1"/>
      <c r="MXR159" s="1"/>
      <c r="MXS159" s="1"/>
      <c r="MXT159" s="1"/>
      <c r="MXU159" s="1"/>
      <c r="MXV159" s="1"/>
      <c r="MXW159" s="1"/>
      <c r="MXX159" s="1"/>
      <c r="MXY159" s="1"/>
      <c r="MXZ159" s="1"/>
      <c r="MYA159" s="1"/>
      <c r="MYB159" s="1"/>
      <c r="MYC159" s="1"/>
      <c r="MYD159" s="1"/>
      <c r="MYE159" s="1"/>
      <c r="MYF159" s="1"/>
      <c r="MYG159" s="1"/>
      <c r="MYH159" s="1"/>
      <c r="MYI159" s="1"/>
      <c r="MYJ159" s="1"/>
      <c r="MYK159" s="1"/>
      <c r="MYL159" s="1"/>
      <c r="MYM159" s="1"/>
      <c r="MYN159" s="1"/>
      <c r="MYO159" s="1"/>
      <c r="MYP159" s="1"/>
      <c r="MYQ159" s="1"/>
      <c r="MYR159" s="1"/>
      <c r="MYS159" s="1"/>
      <c r="MYT159" s="1"/>
      <c r="MYU159" s="1"/>
      <c r="MYV159" s="1"/>
      <c r="MYW159" s="1"/>
      <c r="MYX159" s="1"/>
      <c r="MYY159" s="1"/>
      <c r="MYZ159" s="1"/>
      <c r="MZA159" s="1"/>
      <c r="MZB159" s="1"/>
      <c r="MZC159" s="1"/>
      <c r="MZD159" s="1"/>
      <c r="MZE159" s="1"/>
      <c r="MZF159" s="1"/>
      <c r="MZG159" s="1"/>
      <c r="MZH159" s="1"/>
      <c r="MZI159" s="1"/>
      <c r="MZJ159" s="1"/>
      <c r="MZK159" s="1"/>
      <c r="MZL159" s="1"/>
      <c r="MZM159" s="1"/>
      <c r="MZN159" s="1"/>
      <c r="MZO159" s="1"/>
      <c r="MZP159" s="1"/>
      <c r="MZQ159" s="1"/>
      <c r="MZR159" s="1"/>
      <c r="MZS159" s="1"/>
      <c r="MZT159" s="1"/>
      <c r="MZU159" s="1"/>
      <c r="MZV159" s="1"/>
      <c r="MZW159" s="1"/>
      <c r="MZX159" s="1"/>
      <c r="MZY159" s="1"/>
      <c r="MZZ159" s="1"/>
      <c r="NAA159" s="1"/>
      <c r="NAB159" s="1"/>
      <c r="NAC159" s="1"/>
      <c r="NAD159" s="1"/>
      <c r="NAE159" s="1"/>
      <c r="NAF159" s="1"/>
      <c r="NAG159" s="1"/>
      <c r="NAH159" s="1"/>
      <c r="NAI159" s="1"/>
      <c r="NAJ159" s="1"/>
      <c r="NAK159" s="1"/>
      <c r="NAL159" s="1"/>
      <c r="NAM159" s="1"/>
      <c r="NAN159" s="1"/>
      <c r="NAO159" s="1"/>
      <c r="NAP159" s="1"/>
      <c r="NAQ159" s="1"/>
      <c r="NAR159" s="1"/>
      <c r="NAS159" s="1"/>
      <c r="NAT159" s="1"/>
      <c r="NAU159" s="1"/>
      <c r="NAV159" s="1"/>
      <c r="NAW159" s="1"/>
      <c r="NAX159" s="1"/>
      <c r="NAY159" s="1"/>
      <c r="NAZ159" s="1"/>
      <c r="NBA159" s="1"/>
      <c r="NBB159" s="1"/>
      <c r="NBC159" s="1"/>
      <c r="NBD159" s="1"/>
      <c r="NBE159" s="1"/>
      <c r="NBF159" s="1"/>
      <c r="NBG159" s="1"/>
      <c r="NBH159" s="1"/>
      <c r="NBI159" s="1"/>
      <c r="NBJ159" s="1"/>
      <c r="NBK159" s="1"/>
      <c r="NBL159" s="1"/>
      <c r="NBM159" s="1"/>
      <c r="NBN159" s="1"/>
      <c r="NBO159" s="1"/>
      <c r="NBP159" s="1"/>
      <c r="NBQ159" s="1"/>
      <c r="NBR159" s="1"/>
      <c r="NBS159" s="1"/>
      <c r="NBT159" s="1"/>
      <c r="NBU159" s="1"/>
      <c r="NBV159" s="1"/>
      <c r="NBW159" s="1"/>
      <c r="NBX159" s="1"/>
      <c r="NBY159" s="1"/>
      <c r="NBZ159" s="1"/>
      <c r="NCA159" s="1"/>
      <c r="NCB159" s="1"/>
      <c r="NCC159" s="1"/>
      <c r="NCD159" s="1"/>
      <c r="NCE159" s="1"/>
      <c r="NCF159" s="1"/>
      <c r="NCG159" s="1"/>
      <c r="NCH159" s="1"/>
      <c r="NCI159" s="1"/>
      <c r="NCJ159" s="1"/>
      <c r="NCK159" s="1"/>
      <c r="NCL159" s="1"/>
      <c r="NCM159" s="1"/>
      <c r="NCN159" s="1"/>
      <c r="NCO159" s="1"/>
      <c r="NCP159" s="1"/>
      <c r="NCQ159" s="1"/>
      <c r="NCR159" s="1"/>
      <c r="NCS159" s="1"/>
      <c r="NCT159" s="1"/>
      <c r="NCU159" s="1"/>
      <c r="NCV159" s="1"/>
      <c r="NCW159" s="1"/>
      <c r="NCX159" s="1"/>
      <c r="NCY159" s="1"/>
      <c r="NCZ159" s="1"/>
      <c r="NDA159" s="1"/>
      <c r="NDB159" s="1"/>
      <c r="NDC159" s="1"/>
      <c r="NDD159" s="1"/>
      <c r="NDE159" s="1"/>
      <c r="NDF159" s="1"/>
      <c r="NDG159" s="1"/>
      <c r="NDH159" s="1"/>
      <c r="NDI159" s="1"/>
      <c r="NDJ159" s="1"/>
      <c r="NDK159" s="1"/>
      <c r="NDL159" s="1"/>
      <c r="NDM159" s="1"/>
      <c r="NDN159" s="1"/>
      <c r="NDO159" s="1"/>
      <c r="NDP159" s="1"/>
      <c r="NDQ159" s="1"/>
      <c r="NDR159" s="1"/>
      <c r="NDS159" s="1"/>
      <c r="NDT159" s="1"/>
      <c r="NDU159" s="1"/>
      <c r="NDV159" s="1"/>
      <c r="NDW159" s="1"/>
      <c r="NDX159" s="1"/>
      <c r="NDY159" s="1"/>
      <c r="NDZ159" s="1"/>
      <c r="NEA159" s="1"/>
      <c r="NEB159" s="1"/>
      <c r="NEC159" s="1"/>
      <c r="NED159" s="1"/>
      <c r="NEE159" s="1"/>
      <c r="NEF159" s="1"/>
      <c r="NEG159" s="1"/>
      <c r="NEH159" s="1"/>
      <c r="NEI159" s="1"/>
      <c r="NEJ159" s="1"/>
      <c r="NEK159" s="1"/>
      <c r="NEL159" s="1"/>
      <c r="NEM159" s="1"/>
      <c r="NEN159" s="1"/>
      <c r="NEO159" s="1"/>
      <c r="NEP159" s="1"/>
      <c r="NEQ159" s="1"/>
      <c r="NER159" s="1"/>
      <c r="NES159" s="1"/>
      <c r="NET159" s="1"/>
      <c r="NEU159" s="1"/>
      <c r="NEV159" s="1"/>
      <c r="NEW159" s="1"/>
      <c r="NEX159" s="1"/>
      <c r="NEY159" s="1"/>
      <c r="NEZ159" s="1"/>
      <c r="NFA159" s="1"/>
      <c r="NFB159" s="1"/>
      <c r="NFC159" s="1"/>
      <c r="NFD159" s="1"/>
      <c r="NFE159" s="1"/>
      <c r="NFF159" s="1"/>
      <c r="NFG159" s="1"/>
      <c r="NFH159" s="1"/>
      <c r="NFI159" s="1"/>
      <c r="NFJ159" s="1"/>
      <c r="NFK159" s="1"/>
      <c r="NFL159" s="1"/>
      <c r="NFM159" s="1"/>
      <c r="NFN159" s="1"/>
      <c r="NFO159" s="1"/>
      <c r="NFP159" s="1"/>
      <c r="NFQ159" s="1"/>
      <c r="NFR159" s="1"/>
      <c r="NFS159" s="1"/>
      <c r="NFT159" s="1"/>
      <c r="NFU159" s="1"/>
      <c r="NFV159" s="1"/>
      <c r="NFW159" s="1"/>
      <c r="NFX159" s="1"/>
      <c r="NFY159" s="1"/>
      <c r="NFZ159" s="1"/>
      <c r="NGA159" s="1"/>
      <c r="NGB159" s="1"/>
      <c r="NGC159" s="1"/>
      <c r="NGD159" s="1"/>
      <c r="NGE159" s="1"/>
      <c r="NGF159" s="1"/>
      <c r="NGG159" s="1"/>
      <c r="NGH159" s="1"/>
      <c r="NGI159" s="1"/>
      <c r="NGJ159" s="1"/>
      <c r="NGK159" s="1"/>
      <c r="NGL159" s="1"/>
      <c r="NGM159" s="1"/>
      <c r="NGN159" s="1"/>
      <c r="NGO159" s="1"/>
      <c r="NGP159" s="1"/>
      <c r="NGQ159" s="1"/>
      <c r="NGR159" s="1"/>
      <c r="NGS159" s="1"/>
      <c r="NGT159" s="1"/>
      <c r="NGU159" s="1"/>
      <c r="NGV159" s="1"/>
      <c r="NGW159" s="1"/>
      <c r="NGX159" s="1"/>
      <c r="NGY159" s="1"/>
      <c r="NGZ159" s="1"/>
      <c r="NHA159" s="1"/>
      <c r="NHB159" s="1"/>
      <c r="NHC159" s="1"/>
      <c r="NHD159" s="1"/>
      <c r="NHE159" s="1"/>
      <c r="NHF159" s="1"/>
      <c r="NHG159" s="1"/>
      <c r="NHH159" s="1"/>
      <c r="NHI159" s="1"/>
      <c r="NHJ159" s="1"/>
      <c r="NHK159" s="1"/>
      <c r="NHL159" s="1"/>
      <c r="NHM159" s="1"/>
      <c r="NHN159" s="1"/>
      <c r="NHO159" s="1"/>
      <c r="NHP159" s="1"/>
      <c r="NHQ159" s="1"/>
      <c r="NHR159" s="1"/>
      <c r="NHS159" s="1"/>
      <c r="NHT159" s="1"/>
      <c r="NHU159" s="1"/>
      <c r="NHV159" s="1"/>
      <c r="NHW159" s="1"/>
      <c r="NHX159" s="1"/>
      <c r="NHY159" s="1"/>
      <c r="NHZ159" s="1"/>
      <c r="NIA159" s="1"/>
      <c r="NIB159" s="1"/>
      <c r="NIC159" s="1"/>
      <c r="NID159" s="1"/>
      <c r="NIE159" s="1"/>
      <c r="NIF159" s="1"/>
      <c r="NIG159" s="1"/>
      <c r="NIH159" s="1"/>
      <c r="NII159" s="1"/>
      <c r="NIJ159" s="1"/>
      <c r="NIK159" s="1"/>
      <c r="NIL159" s="1"/>
      <c r="NIM159" s="1"/>
      <c r="NIN159" s="1"/>
      <c r="NIO159" s="1"/>
      <c r="NIP159" s="1"/>
      <c r="NIQ159" s="1"/>
      <c r="NIR159" s="1"/>
      <c r="NIS159" s="1"/>
      <c r="NIT159" s="1"/>
      <c r="NIU159" s="1"/>
      <c r="NIV159" s="1"/>
      <c r="NIW159" s="1"/>
      <c r="NIX159" s="1"/>
      <c r="NIY159" s="1"/>
      <c r="NIZ159" s="1"/>
      <c r="NJA159" s="1"/>
      <c r="NJB159" s="1"/>
      <c r="NJC159" s="1"/>
      <c r="NJD159" s="1"/>
      <c r="NJE159" s="1"/>
      <c r="NJF159" s="1"/>
      <c r="NJG159" s="1"/>
      <c r="NJH159" s="1"/>
      <c r="NJI159" s="1"/>
      <c r="NJJ159" s="1"/>
      <c r="NJK159" s="1"/>
      <c r="NJL159" s="1"/>
      <c r="NJM159" s="1"/>
      <c r="NJN159" s="1"/>
      <c r="NJO159" s="1"/>
      <c r="NJP159" s="1"/>
      <c r="NJQ159" s="1"/>
      <c r="NJR159" s="1"/>
      <c r="NJS159" s="1"/>
      <c r="NJT159" s="1"/>
      <c r="NJU159" s="1"/>
      <c r="NJV159" s="1"/>
      <c r="NJW159" s="1"/>
      <c r="NJX159" s="1"/>
      <c r="NJY159" s="1"/>
      <c r="NJZ159" s="1"/>
      <c r="NKA159" s="1"/>
      <c r="NKB159" s="1"/>
      <c r="NKC159" s="1"/>
      <c r="NKD159" s="1"/>
      <c r="NKE159" s="1"/>
      <c r="NKF159" s="1"/>
      <c r="NKG159" s="1"/>
      <c r="NKH159" s="1"/>
      <c r="NKI159" s="1"/>
      <c r="NKJ159" s="1"/>
      <c r="NKK159" s="1"/>
      <c r="NKL159" s="1"/>
      <c r="NKM159" s="1"/>
      <c r="NKN159" s="1"/>
      <c r="NKO159" s="1"/>
      <c r="NKP159" s="1"/>
      <c r="NKQ159" s="1"/>
      <c r="NKR159" s="1"/>
      <c r="NKS159" s="1"/>
      <c r="NKT159" s="1"/>
      <c r="NKU159" s="1"/>
      <c r="NKV159" s="1"/>
      <c r="NKW159" s="1"/>
      <c r="NKX159" s="1"/>
      <c r="NKY159" s="1"/>
      <c r="NKZ159" s="1"/>
      <c r="NLA159" s="1"/>
      <c r="NLB159" s="1"/>
      <c r="NLC159" s="1"/>
      <c r="NLD159" s="1"/>
      <c r="NLE159" s="1"/>
      <c r="NLF159" s="1"/>
      <c r="NLG159" s="1"/>
      <c r="NLH159" s="1"/>
      <c r="NLI159" s="1"/>
      <c r="NLJ159" s="1"/>
      <c r="NLK159" s="1"/>
      <c r="NLL159" s="1"/>
      <c r="NLM159" s="1"/>
      <c r="NLN159" s="1"/>
      <c r="NLO159" s="1"/>
      <c r="NLP159" s="1"/>
      <c r="NLQ159" s="1"/>
      <c r="NLR159" s="1"/>
      <c r="NLS159" s="1"/>
      <c r="NLT159" s="1"/>
      <c r="NLU159" s="1"/>
      <c r="NLV159" s="1"/>
      <c r="NLW159" s="1"/>
      <c r="NLX159" s="1"/>
      <c r="NLY159" s="1"/>
      <c r="NLZ159" s="1"/>
      <c r="NMA159" s="1"/>
      <c r="NMB159" s="1"/>
      <c r="NMC159" s="1"/>
      <c r="NMD159" s="1"/>
      <c r="NME159" s="1"/>
      <c r="NMF159" s="1"/>
      <c r="NMG159" s="1"/>
      <c r="NMH159" s="1"/>
      <c r="NMI159" s="1"/>
      <c r="NMJ159" s="1"/>
      <c r="NMK159" s="1"/>
      <c r="NML159" s="1"/>
      <c r="NMM159" s="1"/>
      <c r="NMN159" s="1"/>
      <c r="NMO159" s="1"/>
      <c r="NMP159" s="1"/>
      <c r="NMQ159" s="1"/>
      <c r="NMR159" s="1"/>
      <c r="NMS159" s="1"/>
      <c r="NMT159" s="1"/>
      <c r="NMU159" s="1"/>
      <c r="NMV159" s="1"/>
      <c r="NMW159" s="1"/>
      <c r="NMX159" s="1"/>
      <c r="NMY159" s="1"/>
      <c r="NMZ159" s="1"/>
      <c r="NNA159" s="1"/>
      <c r="NNB159" s="1"/>
      <c r="NNC159" s="1"/>
      <c r="NND159" s="1"/>
      <c r="NNE159" s="1"/>
      <c r="NNF159" s="1"/>
      <c r="NNG159" s="1"/>
      <c r="NNH159" s="1"/>
      <c r="NNI159" s="1"/>
      <c r="NNJ159" s="1"/>
      <c r="NNK159" s="1"/>
      <c r="NNL159" s="1"/>
      <c r="NNM159" s="1"/>
      <c r="NNN159" s="1"/>
      <c r="NNO159" s="1"/>
      <c r="NNP159" s="1"/>
      <c r="NNQ159" s="1"/>
      <c r="NNR159" s="1"/>
      <c r="NNS159" s="1"/>
      <c r="NNT159" s="1"/>
      <c r="NNU159" s="1"/>
      <c r="NNV159" s="1"/>
      <c r="NNW159" s="1"/>
      <c r="NNX159" s="1"/>
      <c r="NNY159" s="1"/>
      <c r="NNZ159" s="1"/>
      <c r="NOA159" s="1"/>
      <c r="NOB159" s="1"/>
      <c r="NOC159" s="1"/>
      <c r="NOD159" s="1"/>
      <c r="NOE159" s="1"/>
      <c r="NOF159" s="1"/>
      <c r="NOG159" s="1"/>
      <c r="NOH159" s="1"/>
      <c r="NOI159" s="1"/>
      <c r="NOJ159" s="1"/>
      <c r="NOK159" s="1"/>
      <c r="NOL159" s="1"/>
      <c r="NOM159" s="1"/>
      <c r="NON159" s="1"/>
      <c r="NOO159" s="1"/>
      <c r="NOP159" s="1"/>
      <c r="NOQ159" s="1"/>
      <c r="NOR159" s="1"/>
      <c r="NOS159" s="1"/>
      <c r="NOT159" s="1"/>
      <c r="NOU159" s="1"/>
      <c r="NOV159" s="1"/>
      <c r="NOW159" s="1"/>
      <c r="NOX159" s="1"/>
      <c r="NOY159" s="1"/>
      <c r="NOZ159" s="1"/>
      <c r="NPA159" s="1"/>
      <c r="NPB159" s="1"/>
      <c r="NPC159" s="1"/>
      <c r="NPD159" s="1"/>
      <c r="NPE159" s="1"/>
      <c r="NPF159" s="1"/>
      <c r="NPG159" s="1"/>
      <c r="NPH159" s="1"/>
      <c r="NPI159" s="1"/>
      <c r="NPJ159" s="1"/>
      <c r="NPK159" s="1"/>
      <c r="NPL159" s="1"/>
      <c r="NPM159" s="1"/>
      <c r="NPN159" s="1"/>
      <c r="NPO159" s="1"/>
      <c r="NPP159" s="1"/>
      <c r="NPQ159" s="1"/>
      <c r="NPR159" s="1"/>
      <c r="NPS159" s="1"/>
      <c r="NPT159" s="1"/>
      <c r="NPU159" s="1"/>
      <c r="NPV159" s="1"/>
      <c r="NPW159" s="1"/>
      <c r="NPX159" s="1"/>
      <c r="NPY159" s="1"/>
      <c r="NPZ159" s="1"/>
      <c r="NQA159" s="1"/>
      <c r="NQB159" s="1"/>
      <c r="NQC159" s="1"/>
      <c r="NQD159" s="1"/>
      <c r="NQE159" s="1"/>
      <c r="NQF159" s="1"/>
      <c r="NQG159" s="1"/>
      <c r="NQH159" s="1"/>
      <c r="NQI159" s="1"/>
      <c r="NQJ159" s="1"/>
      <c r="NQK159" s="1"/>
      <c r="NQL159" s="1"/>
      <c r="NQM159" s="1"/>
      <c r="NQN159" s="1"/>
      <c r="NQO159" s="1"/>
      <c r="NQP159" s="1"/>
      <c r="NQQ159" s="1"/>
      <c r="NQR159" s="1"/>
      <c r="NQS159" s="1"/>
      <c r="NQT159" s="1"/>
      <c r="NQU159" s="1"/>
      <c r="NQV159" s="1"/>
      <c r="NQW159" s="1"/>
      <c r="NQX159" s="1"/>
      <c r="NQY159" s="1"/>
      <c r="NQZ159" s="1"/>
      <c r="NRA159" s="1"/>
      <c r="NRB159" s="1"/>
      <c r="NRC159" s="1"/>
      <c r="NRD159" s="1"/>
      <c r="NRE159" s="1"/>
      <c r="NRF159" s="1"/>
      <c r="NRG159" s="1"/>
      <c r="NRH159" s="1"/>
      <c r="NRI159" s="1"/>
      <c r="NRJ159" s="1"/>
      <c r="NRK159" s="1"/>
      <c r="NRL159" s="1"/>
      <c r="NRM159" s="1"/>
      <c r="NRN159" s="1"/>
      <c r="NRO159" s="1"/>
      <c r="NRP159" s="1"/>
      <c r="NRQ159" s="1"/>
      <c r="NRR159" s="1"/>
      <c r="NRS159" s="1"/>
      <c r="NRT159" s="1"/>
      <c r="NRU159" s="1"/>
      <c r="NRV159" s="1"/>
      <c r="NRW159" s="1"/>
      <c r="NRX159" s="1"/>
      <c r="NRY159" s="1"/>
      <c r="NRZ159" s="1"/>
      <c r="NSA159" s="1"/>
      <c r="NSB159" s="1"/>
      <c r="NSC159" s="1"/>
      <c r="NSD159" s="1"/>
      <c r="NSE159" s="1"/>
      <c r="NSF159" s="1"/>
      <c r="NSG159" s="1"/>
      <c r="NSH159" s="1"/>
      <c r="NSI159" s="1"/>
      <c r="NSJ159" s="1"/>
      <c r="NSK159" s="1"/>
      <c r="NSL159" s="1"/>
      <c r="NSM159" s="1"/>
      <c r="NSN159" s="1"/>
      <c r="NSO159" s="1"/>
      <c r="NSP159" s="1"/>
      <c r="NSQ159" s="1"/>
      <c r="NSR159" s="1"/>
      <c r="NSS159" s="1"/>
      <c r="NST159" s="1"/>
      <c r="NSU159" s="1"/>
      <c r="NSV159" s="1"/>
      <c r="NSW159" s="1"/>
      <c r="NSX159" s="1"/>
      <c r="NSY159" s="1"/>
      <c r="NSZ159" s="1"/>
      <c r="NTA159" s="1"/>
      <c r="NTB159" s="1"/>
      <c r="NTC159" s="1"/>
      <c r="NTD159" s="1"/>
      <c r="NTE159" s="1"/>
      <c r="NTF159" s="1"/>
      <c r="NTG159" s="1"/>
      <c r="NTH159" s="1"/>
      <c r="NTI159" s="1"/>
      <c r="NTJ159" s="1"/>
      <c r="NTK159" s="1"/>
      <c r="NTL159" s="1"/>
      <c r="NTM159" s="1"/>
      <c r="NTN159" s="1"/>
      <c r="NTO159" s="1"/>
      <c r="NTP159" s="1"/>
      <c r="NTQ159" s="1"/>
      <c r="NTR159" s="1"/>
      <c r="NTS159" s="1"/>
      <c r="NTT159" s="1"/>
      <c r="NTU159" s="1"/>
      <c r="NTV159" s="1"/>
      <c r="NTW159" s="1"/>
      <c r="NTX159" s="1"/>
      <c r="NTY159" s="1"/>
      <c r="NTZ159" s="1"/>
      <c r="NUA159" s="1"/>
      <c r="NUB159" s="1"/>
      <c r="NUC159" s="1"/>
      <c r="NUD159" s="1"/>
      <c r="NUE159" s="1"/>
      <c r="NUF159" s="1"/>
      <c r="NUG159" s="1"/>
      <c r="NUH159" s="1"/>
      <c r="NUI159" s="1"/>
      <c r="NUJ159" s="1"/>
      <c r="NUK159" s="1"/>
      <c r="NUL159" s="1"/>
      <c r="NUM159" s="1"/>
      <c r="NUN159" s="1"/>
      <c r="NUO159" s="1"/>
      <c r="NUP159" s="1"/>
      <c r="NUQ159" s="1"/>
      <c r="NUR159" s="1"/>
      <c r="NUS159" s="1"/>
      <c r="NUT159" s="1"/>
      <c r="NUU159" s="1"/>
      <c r="NUV159" s="1"/>
      <c r="NUW159" s="1"/>
      <c r="NUX159" s="1"/>
      <c r="NUY159" s="1"/>
      <c r="NUZ159" s="1"/>
      <c r="NVA159" s="1"/>
      <c r="NVB159" s="1"/>
      <c r="NVC159" s="1"/>
      <c r="NVD159" s="1"/>
      <c r="NVE159" s="1"/>
      <c r="NVF159" s="1"/>
      <c r="NVG159" s="1"/>
      <c r="NVH159" s="1"/>
      <c r="NVI159" s="1"/>
      <c r="NVJ159" s="1"/>
      <c r="NVK159" s="1"/>
      <c r="NVL159" s="1"/>
      <c r="NVM159" s="1"/>
      <c r="NVN159" s="1"/>
      <c r="NVO159" s="1"/>
      <c r="NVP159" s="1"/>
      <c r="NVQ159" s="1"/>
      <c r="NVR159" s="1"/>
      <c r="NVS159" s="1"/>
      <c r="NVT159" s="1"/>
      <c r="NVU159" s="1"/>
      <c r="NVV159" s="1"/>
      <c r="NVW159" s="1"/>
      <c r="NVX159" s="1"/>
      <c r="NVY159" s="1"/>
      <c r="NVZ159" s="1"/>
      <c r="NWA159" s="1"/>
      <c r="NWB159" s="1"/>
      <c r="NWC159" s="1"/>
      <c r="NWD159" s="1"/>
      <c r="NWE159" s="1"/>
      <c r="NWF159" s="1"/>
      <c r="NWG159" s="1"/>
      <c r="NWH159" s="1"/>
      <c r="NWI159" s="1"/>
      <c r="NWJ159" s="1"/>
      <c r="NWK159" s="1"/>
      <c r="NWL159" s="1"/>
      <c r="NWM159" s="1"/>
      <c r="NWN159" s="1"/>
      <c r="NWO159" s="1"/>
      <c r="NWP159" s="1"/>
      <c r="NWQ159" s="1"/>
      <c r="NWR159" s="1"/>
      <c r="NWS159" s="1"/>
      <c r="NWT159" s="1"/>
      <c r="NWU159" s="1"/>
      <c r="NWV159" s="1"/>
      <c r="NWW159" s="1"/>
      <c r="NWX159" s="1"/>
      <c r="NWY159" s="1"/>
      <c r="NWZ159" s="1"/>
      <c r="NXA159" s="1"/>
      <c r="NXB159" s="1"/>
      <c r="NXC159" s="1"/>
      <c r="NXD159" s="1"/>
      <c r="NXE159" s="1"/>
      <c r="NXF159" s="1"/>
      <c r="NXG159" s="1"/>
      <c r="NXH159" s="1"/>
      <c r="NXI159" s="1"/>
      <c r="NXJ159" s="1"/>
      <c r="NXK159" s="1"/>
      <c r="NXL159" s="1"/>
      <c r="NXM159" s="1"/>
      <c r="NXN159" s="1"/>
      <c r="NXO159" s="1"/>
      <c r="NXP159" s="1"/>
      <c r="NXQ159" s="1"/>
      <c r="NXR159" s="1"/>
      <c r="NXS159" s="1"/>
      <c r="NXT159" s="1"/>
      <c r="NXU159" s="1"/>
      <c r="NXV159" s="1"/>
      <c r="NXW159" s="1"/>
      <c r="NXX159" s="1"/>
      <c r="NXY159" s="1"/>
      <c r="NXZ159" s="1"/>
      <c r="NYA159" s="1"/>
      <c r="NYB159" s="1"/>
      <c r="NYC159" s="1"/>
      <c r="NYD159" s="1"/>
      <c r="NYE159" s="1"/>
      <c r="NYF159" s="1"/>
      <c r="NYG159" s="1"/>
      <c r="NYH159" s="1"/>
      <c r="NYI159" s="1"/>
      <c r="NYJ159" s="1"/>
      <c r="NYK159" s="1"/>
      <c r="NYL159" s="1"/>
      <c r="NYM159" s="1"/>
      <c r="NYN159" s="1"/>
      <c r="NYO159" s="1"/>
      <c r="NYP159" s="1"/>
      <c r="NYQ159" s="1"/>
      <c r="NYR159" s="1"/>
      <c r="NYS159" s="1"/>
      <c r="NYT159" s="1"/>
      <c r="NYU159" s="1"/>
      <c r="NYV159" s="1"/>
      <c r="NYW159" s="1"/>
      <c r="NYX159" s="1"/>
      <c r="NYY159" s="1"/>
      <c r="NYZ159" s="1"/>
      <c r="NZA159" s="1"/>
      <c r="NZB159" s="1"/>
      <c r="NZC159" s="1"/>
      <c r="NZD159" s="1"/>
      <c r="NZE159" s="1"/>
      <c r="NZF159" s="1"/>
      <c r="NZG159" s="1"/>
      <c r="NZH159" s="1"/>
      <c r="NZI159" s="1"/>
      <c r="NZJ159" s="1"/>
      <c r="NZK159" s="1"/>
      <c r="NZL159" s="1"/>
      <c r="NZM159" s="1"/>
      <c r="NZN159" s="1"/>
      <c r="NZO159" s="1"/>
      <c r="NZP159" s="1"/>
      <c r="NZQ159" s="1"/>
      <c r="NZR159" s="1"/>
      <c r="NZS159" s="1"/>
      <c r="NZT159" s="1"/>
      <c r="NZU159" s="1"/>
      <c r="NZV159" s="1"/>
      <c r="NZW159" s="1"/>
      <c r="NZX159" s="1"/>
      <c r="NZY159" s="1"/>
      <c r="NZZ159" s="1"/>
      <c r="OAA159" s="1"/>
      <c r="OAB159" s="1"/>
      <c r="OAC159" s="1"/>
      <c r="OAD159" s="1"/>
      <c r="OAE159" s="1"/>
      <c r="OAF159" s="1"/>
      <c r="OAG159" s="1"/>
      <c r="OAH159" s="1"/>
      <c r="OAI159" s="1"/>
      <c r="OAJ159" s="1"/>
      <c r="OAK159" s="1"/>
      <c r="OAL159" s="1"/>
      <c r="OAM159" s="1"/>
      <c r="OAN159" s="1"/>
      <c r="OAO159" s="1"/>
      <c r="OAP159" s="1"/>
      <c r="OAQ159" s="1"/>
      <c r="OAR159" s="1"/>
      <c r="OAS159" s="1"/>
      <c r="OAT159" s="1"/>
      <c r="OAU159" s="1"/>
      <c r="OAV159" s="1"/>
      <c r="OAW159" s="1"/>
      <c r="OAX159" s="1"/>
      <c r="OAY159" s="1"/>
      <c r="OAZ159" s="1"/>
      <c r="OBA159" s="1"/>
      <c r="OBB159" s="1"/>
      <c r="OBC159" s="1"/>
      <c r="OBD159" s="1"/>
      <c r="OBE159" s="1"/>
      <c r="OBF159" s="1"/>
      <c r="OBG159" s="1"/>
      <c r="OBH159" s="1"/>
      <c r="OBI159" s="1"/>
      <c r="OBJ159" s="1"/>
      <c r="OBK159" s="1"/>
      <c r="OBL159" s="1"/>
      <c r="OBM159" s="1"/>
      <c r="OBN159" s="1"/>
      <c r="OBO159" s="1"/>
      <c r="OBP159" s="1"/>
      <c r="OBQ159" s="1"/>
      <c r="OBR159" s="1"/>
      <c r="OBS159" s="1"/>
      <c r="OBT159" s="1"/>
      <c r="OBU159" s="1"/>
      <c r="OBV159" s="1"/>
      <c r="OBW159" s="1"/>
      <c r="OBX159" s="1"/>
      <c r="OBY159" s="1"/>
      <c r="OBZ159" s="1"/>
      <c r="OCA159" s="1"/>
      <c r="OCB159" s="1"/>
      <c r="OCC159" s="1"/>
      <c r="OCD159" s="1"/>
      <c r="OCE159" s="1"/>
      <c r="OCF159" s="1"/>
      <c r="OCG159" s="1"/>
      <c r="OCH159" s="1"/>
      <c r="OCI159" s="1"/>
      <c r="OCJ159" s="1"/>
      <c r="OCK159" s="1"/>
      <c r="OCL159" s="1"/>
      <c r="OCM159" s="1"/>
      <c r="OCN159" s="1"/>
      <c r="OCO159" s="1"/>
      <c r="OCP159" s="1"/>
      <c r="OCQ159" s="1"/>
      <c r="OCR159" s="1"/>
      <c r="OCS159" s="1"/>
      <c r="OCT159" s="1"/>
      <c r="OCU159" s="1"/>
      <c r="OCV159" s="1"/>
      <c r="OCW159" s="1"/>
      <c r="OCX159" s="1"/>
      <c r="OCY159" s="1"/>
      <c r="OCZ159" s="1"/>
      <c r="ODA159" s="1"/>
      <c r="ODB159" s="1"/>
      <c r="ODC159" s="1"/>
      <c r="ODD159" s="1"/>
      <c r="ODE159" s="1"/>
      <c r="ODF159" s="1"/>
      <c r="ODG159" s="1"/>
      <c r="ODH159" s="1"/>
      <c r="ODI159" s="1"/>
      <c r="ODJ159" s="1"/>
      <c r="ODK159" s="1"/>
      <c r="ODL159" s="1"/>
      <c r="ODM159" s="1"/>
      <c r="ODN159" s="1"/>
      <c r="ODO159" s="1"/>
      <c r="ODP159" s="1"/>
      <c r="ODQ159" s="1"/>
      <c r="ODR159" s="1"/>
      <c r="ODS159" s="1"/>
      <c r="ODT159" s="1"/>
      <c r="ODU159" s="1"/>
      <c r="ODV159" s="1"/>
      <c r="ODW159" s="1"/>
      <c r="ODX159" s="1"/>
      <c r="ODY159" s="1"/>
      <c r="ODZ159" s="1"/>
      <c r="OEA159" s="1"/>
      <c r="OEB159" s="1"/>
      <c r="OEC159" s="1"/>
      <c r="OED159" s="1"/>
      <c r="OEE159" s="1"/>
      <c r="OEF159" s="1"/>
      <c r="OEG159" s="1"/>
      <c r="OEH159" s="1"/>
      <c r="OEI159" s="1"/>
      <c r="OEJ159" s="1"/>
      <c r="OEK159" s="1"/>
      <c r="OEL159" s="1"/>
      <c r="OEM159" s="1"/>
      <c r="OEN159" s="1"/>
      <c r="OEO159" s="1"/>
      <c r="OEP159" s="1"/>
      <c r="OEQ159" s="1"/>
      <c r="OER159" s="1"/>
      <c r="OES159" s="1"/>
      <c r="OET159" s="1"/>
      <c r="OEU159" s="1"/>
      <c r="OEV159" s="1"/>
      <c r="OEW159" s="1"/>
      <c r="OEX159" s="1"/>
      <c r="OEY159" s="1"/>
      <c r="OEZ159" s="1"/>
      <c r="OFA159" s="1"/>
      <c r="OFB159" s="1"/>
      <c r="OFC159" s="1"/>
      <c r="OFD159" s="1"/>
      <c r="OFE159" s="1"/>
      <c r="OFF159" s="1"/>
      <c r="OFG159" s="1"/>
      <c r="OFH159" s="1"/>
      <c r="OFI159" s="1"/>
      <c r="OFJ159" s="1"/>
      <c r="OFK159" s="1"/>
      <c r="OFL159" s="1"/>
      <c r="OFM159" s="1"/>
      <c r="OFN159" s="1"/>
      <c r="OFO159" s="1"/>
      <c r="OFP159" s="1"/>
      <c r="OFQ159" s="1"/>
      <c r="OFR159" s="1"/>
      <c r="OFS159" s="1"/>
      <c r="OFT159" s="1"/>
      <c r="OFU159" s="1"/>
      <c r="OFV159" s="1"/>
      <c r="OFW159" s="1"/>
      <c r="OFX159" s="1"/>
      <c r="OFY159" s="1"/>
      <c r="OFZ159" s="1"/>
      <c r="OGA159" s="1"/>
      <c r="OGB159" s="1"/>
      <c r="OGC159" s="1"/>
      <c r="OGD159" s="1"/>
      <c r="OGE159" s="1"/>
      <c r="OGF159" s="1"/>
      <c r="OGG159" s="1"/>
      <c r="OGH159" s="1"/>
      <c r="OGI159" s="1"/>
      <c r="OGJ159" s="1"/>
      <c r="OGK159" s="1"/>
      <c r="OGL159" s="1"/>
      <c r="OGM159" s="1"/>
      <c r="OGN159" s="1"/>
      <c r="OGO159" s="1"/>
      <c r="OGP159" s="1"/>
      <c r="OGQ159" s="1"/>
      <c r="OGR159" s="1"/>
      <c r="OGS159" s="1"/>
      <c r="OGT159" s="1"/>
      <c r="OGU159" s="1"/>
      <c r="OGV159" s="1"/>
      <c r="OGW159" s="1"/>
      <c r="OGX159" s="1"/>
      <c r="OGY159" s="1"/>
      <c r="OGZ159" s="1"/>
      <c r="OHA159" s="1"/>
      <c r="OHB159" s="1"/>
      <c r="OHC159" s="1"/>
      <c r="OHD159" s="1"/>
      <c r="OHE159" s="1"/>
      <c r="OHF159" s="1"/>
      <c r="OHG159" s="1"/>
      <c r="OHH159" s="1"/>
      <c r="OHI159" s="1"/>
      <c r="OHJ159" s="1"/>
      <c r="OHK159" s="1"/>
      <c r="OHL159" s="1"/>
      <c r="OHM159" s="1"/>
      <c r="OHN159" s="1"/>
      <c r="OHO159" s="1"/>
      <c r="OHP159" s="1"/>
      <c r="OHQ159" s="1"/>
      <c r="OHR159" s="1"/>
      <c r="OHS159" s="1"/>
      <c r="OHT159" s="1"/>
      <c r="OHU159" s="1"/>
      <c r="OHV159" s="1"/>
      <c r="OHW159" s="1"/>
      <c r="OHX159" s="1"/>
      <c r="OHY159" s="1"/>
      <c r="OHZ159" s="1"/>
      <c r="OIA159" s="1"/>
      <c r="OIB159" s="1"/>
      <c r="OIC159" s="1"/>
      <c r="OID159" s="1"/>
      <c r="OIE159" s="1"/>
      <c r="OIF159" s="1"/>
      <c r="OIG159" s="1"/>
      <c r="OIH159" s="1"/>
      <c r="OII159" s="1"/>
      <c r="OIJ159" s="1"/>
      <c r="OIK159" s="1"/>
      <c r="OIL159" s="1"/>
      <c r="OIM159" s="1"/>
      <c r="OIN159" s="1"/>
      <c r="OIO159" s="1"/>
      <c r="OIP159" s="1"/>
      <c r="OIQ159" s="1"/>
      <c r="OIR159" s="1"/>
      <c r="OIS159" s="1"/>
      <c r="OIT159" s="1"/>
      <c r="OIU159" s="1"/>
      <c r="OIV159" s="1"/>
      <c r="OIW159" s="1"/>
      <c r="OIX159" s="1"/>
      <c r="OIY159" s="1"/>
      <c r="OIZ159" s="1"/>
      <c r="OJA159" s="1"/>
      <c r="OJB159" s="1"/>
      <c r="OJC159" s="1"/>
      <c r="OJD159" s="1"/>
      <c r="OJE159" s="1"/>
      <c r="OJF159" s="1"/>
      <c r="OJG159" s="1"/>
      <c r="OJH159" s="1"/>
      <c r="OJI159" s="1"/>
      <c r="OJJ159" s="1"/>
      <c r="OJK159" s="1"/>
      <c r="OJL159" s="1"/>
      <c r="OJM159" s="1"/>
      <c r="OJN159" s="1"/>
      <c r="OJO159" s="1"/>
      <c r="OJP159" s="1"/>
      <c r="OJQ159" s="1"/>
      <c r="OJR159" s="1"/>
      <c r="OJS159" s="1"/>
      <c r="OJT159" s="1"/>
      <c r="OJU159" s="1"/>
      <c r="OJV159" s="1"/>
      <c r="OJW159" s="1"/>
      <c r="OJX159" s="1"/>
      <c r="OJY159" s="1"/>
      <c r="OJZ159" s="1"/>
      <c r="OKA159" s="1"/>
      <c r="OKB159" s="1"/>
      <c r="OKC159" s="1"/>
      <c r="OKD159" s="1"/>
      <c r="OKE159" s="1"/>
      <c r="OKF159" s="1"/>
      <c r="OKG159" s="1"/>
      <c r="OKH159" s="1"/>
      <c r="OKI159" s="1"/>
      <c r="OKJ159" s="1"/>
      <c r="OKK159" s="1"/>
      <c r="OKL159" s="1"/>
      <c r="OKM159" s="1"/>
      <c r="OKN159" s="1"/>
      <c r="OKO159" s="1"/>
      <c r="OKP159" s="1"/>
      <c r="OKQ159" s="1"/>
      <c r="OKR159" s="1"/>
      <c r="OKS159" s="1"/>
      <c r="OKT159" s="1"/>
      <c r="OKU159" s="1"/>
      <c r="OKV159" s="1"/>
      <c r="OKW159" s="1"/>
      <c r="OKX159" s="1"/>
      <c r="OKY159" s="1"/>
      <c r="OKZ159" s="1"/>
      <c r="OLA159" s="1"/>
      <c r="OLB159" s="1"/>
      <c r="OLC159" s="1"/>
      <c r="OLD159" s="1"/>
      <c r="OLE159" s="1"/>
      <c r="OLF159" s="1"/>
      <c r="OLG159" s="1"/>
      <c r="OLH159" s="1"/>
      <c r="OLI159" s="1"/>
      <c r="OLJ159" s="1"/>
      <c r="OLK159" s="1"/>
      <c r="OLL159" s="1"/>
      <c r="OLM159" s="1"/>
      <c r="OLN159" s="1"/>
      <c r="OLO159" s="1"/>
      <c r="OLP159" s="1"/>
      <c r="OLQ159" s="1"/>
      <c r="OLR159" s="1"/>
      <c r="OLS159" s="1"/>
      <c r="OLT159" s="1"/>
      <c r="OLU159" s="1"/>
      <c r="OLV159" s="1"/>
      <c r="OLW159" s="1"/>
      <c r="OLX159" s="1"/>
      <c r="OLY159" s="1"/>
      <c r="OLZ159" s="1"/>
      <c r="OMA159" s="1"/>
      <c r="OMB159" s="1"/>
      <c r="OMC159" s="1"/>
      <c r="OMD159" s="1"/>
      <c r="OME159" s="1"/>
      <c r="OMF159" s="1"/>
      <c r="OMG159" s="1"/>
      <c r="OMH159" s="1"/>
      <c r="OMI159" s="1"/>
      <c r="OMJ159" s="1"/>
      <c r="OMK159" s="1"/>
      <c r="OML159" s="1"/>
      <c r="OMM159" s="1"/>
      <c r="OMN159" s="1"/>
      <c r="OMO159" s="1"/>
      <c r="OMP159" s="1"/>
      <c r="OMQ159" s="1"/>
      <c r="OMR159" s="1"/>
      <c r="OMS159" s="1"/>
      <c r="OMT159" s="1"/>
      <c r="OMU159" s="1"/>
      <c r="OMV159" s="1"/>
      <c r="OMW159" s="1"/>
      <c r="OMX159" s="1"/>
      <c r="OMY159" s="1"/>
      <c r="OMZ159" s="1"/>
      <c r="ONA159" s="1"/>
      <c r="ONB159" s="1"/>
      <c r="ONC159" s="1"/>
      <c r="OND159" s="1"/>
      <c r="ONE159" s="1"/>
      <c r="ONF159" s="1"/>
      <c r="ONG159" s="1"/>
      <c r="ONH159" s="1"/>
      <c r="ONI159" s="1"/>
      <c r="ONJ159" s="1"/>
      <c r="ONK159" s="1"/>
      <c r="ONL159" s="1"/>
      <c r="ONM159" s="1"/>
      <c r="ONN159" s="1"/>
      <c r="ONO159" s="1"/>
      <c r="ONP159" s="1"/>
      <c r="ONQ159" s="1"/>
      <c r="ONR159" s="1"/>
      <c r="ONS159" s="1"/>
      <c r="ONT159" s="1"/>
      <c r="ONU159" s="1"/>
      <c r="ONV159" s="1"/>
      <c r="ONW159" s="1"/>
      <c r="ONX159" s="1"/>
      <c r="ONY159" s="1"/>
      <c r="ONZ159" s="1"/>
      <c r="OOA159" s="1"/>
      <c r="OOB159" s="1"/>
      <c r="OOC159" s="1"/>
      <c r="OOD159" s="1"/>
      <c r="OOE159" s="1"/>
      <c r="OOF159" s="1"/>
      <c r="OOG159" s="1"/>
      <c r="OOH159" s="1"/>
      <c r="OOI159" s="1"/>
      <c r="OOJ159" s="1"/>
      <c r="OOK159" s="1"/>
      <c r="OOL159" s="1"/>
      <c r="OOM159" s="1"/>
      <c r="OON159" s="1"/>
      <c r="OOO159" s="1"/>
      <c r="OOP159" s="1"/>
      <c r="OOQ159" s="1"/>
      <c r="OOR159" s="1"/>
      <c r="OOS159" s="1"/>
      <c r="OOT159" s="1"/>
      <c r="OOU159" s="1"/>
      <c r="OOV159" s="1"/>
      <c r="OOW159" s="1"/>
      <c r="OOX159" s="1"/>
      <c r="OOY159" s="1"/>
      <c r="OOZ159" s="1"/>
      <c r="OPA159" s="1"/>
      <c r="OPB159" s="1"/>
      <c r="OPC159" s="1"/>
      <c r="OPD159" s="1"/>
      <c r="OPE159" s="1"/>
      <c r="OPF159" s="1"/>
      <c r="OPG159" s="1"/>
      <c r="OPH159" s="1"/>
      <c r="OPI159" s="1"/>
      <c r="OPJ159" s="1"/>
      <c r="OPK159" s="1"/>
      <c r="OPL159" s="1"/>
      <c r="OPM159" s="1"/>
      <c r="OPN159" s="1"/>
      <c r="OPO159" s="1"/>
      <c r="OPP159" s="1"/>
      <c r="OPQ159" s="1"/>
      <c r="OPR159" s="1"/>
      <c r="OPS159" s="1"/>
      <c r="OPT159" s="1"/>
      <c r="OPU159" s="1"/>
      <c r="OPV159" s="1"/>
      <c r="OPW159" s="1"/>
      <c r="OPX159" s="1"/>
      <c r="OPY159" s="1"/>
      <c r="OPZ159" s="1"/>
      <c r="OQA159" s="1"/>
      <c r="OQB159" s="1"/>
      <c r="OQC159" s="1"/>
      <c r="OQD159" s="1"/>
      <c r="OQE159" s="1"/>
      <c r="OQF159" s="1"/>
      <c r="OQG159" s="1"/>
      <c r="OQH159" s="1"/>
      <c r="OQI159" s="1"/>
      <c r="OQJ159" s="1"/>
      <c r="OQK159" s="1"/>
      <c r="OQL159" s="1"/>
      <c r="OQM159" s="1"/>
      <c r="OQN159" s="1"/>
      <c r="OQO159" s="1"/>
      <c r="OQP159" s="1"/>
      <c r="OQQ159" s="1"/>
      <c r="OQR159" s="1"/>
      <c r="OQS159" s="1"/>
      <c r="OQT159" s="1"/>
      <c r="OQU159" s="1"/>
      <c r="OQV159" s="1"/>
      <c r="OQW159" s="1"/>
      <c r="OQX159" s="1"/>
      <c r="OQY159" s="1"/>
      <c r="OQZ159" s="1"/>
      <c r="ORA159" s="1"/>
      <c r="ORB159" s="1"/>
      <c r="ORC159" s="1"/>
      <c r="ORD159" s="1"/>
      <c r="ORE159" s="1"/>
      <c r="ORF159" s="1"/>
      <c r="ORG159" s="1"/>
      <c r="ORH159" s="1"/>
      <c r="ORI159" s="1"/>
      <c r="ORJ159" s="1"/>
      <c r="ORK159" s="1"/>
      <c r="ORL159" s="1"/>
      <c r="ORM159" s="1"/>
      <c r="ORN159" s="1"/>
      <c r="ORO159" s="1"/>
      <c r="ORP159" s="1"/>
      <c r="ORQ159" s="1"/>
      <c r="ORR159" s="1"/>
      <c r="ORS159" s="1"/>
      <c r="ORT159" s="1"/>
      <c r="ORU159" s="1"/>
      <c r="ORV159" s="1"/>
      <c r="ORW159" s="1"/>
      <c r="ORX159" s="1"/>
      <c r="ORY159" s="1"/>
      <c r="ORZ159" s="1"/>
      <c r="OSA159" s="1"/>
      <c r="OSB159" s="1"/>
      <c r="OSC159" s="1"/>
      <c r="OSD159" s="1"/>
      <c r="OSE159" s="1"/>
      <c r="OSF159" s="1"/>
      <c r="OSG159" s="1"/>
      <c r="OSH159" s="1"/>
      <c r="OSI159" s="1"/>
      <c r="OSJ159" s="1"/>
      <c r="OSK159" s="1"/>
      <c r="OSL159" s="1"/>
      <c r="OSM159" s="1"/>
      <c r="OSN159" s="1"/>
      <c r="OSO159" s="1"/>
      <c r="OSP159" s="1"/>
      <c r="OSQ159" s="1"/>
      <c r="OSR159" s="1"/>
      <c r="OSS159" s="1"/>
      <c r="OST159" s="1"/>
      <c r="OSU159" s="1"/>
      <c r="OSV159" s="1"/>
      <c r="OSW159" s="1"/>
      <c r="OSX159" s="1"/>
      <c r="OSY159" s="1"/>
      <c r="OSZ159" s="1"/>
      <c r="OTA159" s="1"/>
      <c r="OTB159" s="1"/>
      <c r="OTC159" s="1"/>
      <c r="OTD159" s="1"/>
      <c r="OTE159" s="1"/>
      <c r="OTF159" s="1"/>
      <c r="OTG159" s="1"/>
      <c r="OTH159" s="1"/>
      <c r="OTI159" s="1"/>
      <c r="OTJ159" s="1"/>
      <c r="OTK159" s="1"/>
      <c r="OTL159" s="1"/>
      <c r="OTM159" s="1"/>
      <c r="OTN159" s="1"/>
      <c r="OTO159" s="1"/>
      <c r="OTP159" s="1"/>
      <c r="OTQ159" s="1"/>
      <c r="OTR159" s="1"/>
      <c r="OTS159" s="1"/>
      <c r="OTT159" s="1"/>
      <c r="OTU159" s="1"/>
      <c r="OTV159" s="1"/>
      <c r="OTW159" s="1"/>
      <c r="OTX159" s="1"/>
      <c r="OTY159" s="1"/>
      <c r="OTZ159" s="1"/>
      <c r="OUA159" s="1"/>
      <c r="OUB159" s="1"/>
      <c r="OUC159" s="1"/>
      <c r="OUD159" s="1"/>
      <c r="OUE159" s="1"/>
      <c r="OUF159" s="1"/>
      <c r="OUG159" s="1"/>
      <c r="OUH159" s="1"/>
      <c r="OUI159" s="1"/>
      <c r="OUJ159" s="1"/>
      <c r="OUK159" s="1"/>
      <c r="OUL159" s="1"/>
      <c r="OUM159" s="1"/>
      <c r="OUN159" s="1"/>
      <c r="OUO159" s="1"/>
      <c r="OUP159" s="1"/>
      <c r="OUQ159" s="1"/>
      <c r="OUR159" s="1"/>
      <c r="OUS159" s="1"/>
      <c r="OUT159" s="1"/>
      <c r="OUU159" s="1"/>
      <c r="OUV159" s="1"/>
      <c r="OUW159" s="1"/>
      <c r="OUX159" s="1"/>
      <c r="OUY159" s="1"/>
      <c r="OUZ159" s="1"/>
      <c r="OVA159" s="1"/>
      <c r="OVB159" s="1"/>
      <c r="OVC159" s="1"/>
      <c r="OVD159" s="1"/>
      <c r="OVE159" s="1"/>
      <c r="OVF159" s="1"/>
      <c r="OVG159" s="1"/>
      <c r="OVH159" s="1"/>
      <c r="OVI159" s="1"/>
      <c r="OVJ159" s="1"/>
      <c r="OVK159" s="1"/>
      <c r="OVL159" s="1"/>
      <c r="OVM159" s="1"/>
      <c r="OVN159" s="1"/>
      <c r="OVO159" s="1"/>
      <c r="OVP159" s="1"/>
      <c r="OVQ159" s="1"/>
      <c r="OVR159" s="1"/>
      <c r="OVS159" s="1"/>
      <c r="OVT159" s="1"/>
      <c r="OVU159" s="1"/>
      <c r="OVV159" s="1"/>
      <c r="OVW159" s="1"/>
      <c r="OVX159" s="1"/>
      <c r="OVY159" s="1"/>
      <c r="OVZ159" s="1"/>
      <c r="OWA159" s="1"/>
      <c r="OWB159" s="1"/>
      <c r="OWC159" s="1"/>
      <c r="OWD159" s="1"/>
      <c r="OWE159" s="1"/>
      <c r="OWF159" s="1"/>
      <c r="OWG159" s="1"/>
      <c r="OWH159" s="1"/>
      <c r="OWI159" s="1"/>
      <c r="OWJ159" s="1"/>
      <c r="OWK159" s="1"/>
      <c r="OWL159" s="1"/>
      <c r="OWM159" s="1"/>
      <c r="OWN159" s="1"/>
      <c r="OWO159" s="1"/>
      <c r="OWP159" s="1"/>
      <c r="OWQ159" s="1"/>
      <c r="OWR159" s="1"/>
      <c r="OWS159" s="1"/>
      <c r="OWT159" s="1"/>
      <c r="OWU159" s="1"/>
      <c r="OWV159" s="1"/>
      <c r="OWW159" s="1"/>
      <c r="OWX159" s="1"/>
      <c r="OWY159" s="1"/>
      <c r="OWZ159" s="1"/>
      <c r="OXA159" s="1"/>
      <c r="OXB159" s="1"/>
      <c r="OXC159" s="1"/>
      <c r="OXD159" s="1"/>
      <c r="OXE159" s="1"/>
      <c r="OXF159" s="1"/>
      <c r="OXG159" s="1"/>
      <c r="OXH159" s="1"/>
      <c r="OXI159" s="1"/>
      <c r="OXJ159" s="1"/>
      <c r="OXK159" s="1"/>
      <c r="OXL159" s="1"/>
      <c r="OXM159" s="1"/>
      <c r="OXN159" s="1"/>
      <c r="OXO159" s="1"/>
      <c r="OXP159" s="1"/>
      <c r="OXQ159" s="1"/>
      <c r="OXR159" s="1"/>
      <c r="OXS159" s="1"/>
      <c r="OXT159" s="1"/>
      <c r="OXU159" s="1"/>
      <c r="OXV159" s="1"/>
      <c r="OXW159" s="1"/>
      <c r="OXX159" s="1"/>
      <c r="OXY159" s="1"/>
      <c r="OXZ159" s="1"/>
      <c r="OYA159" s="1"/>
      <c r="OYB159" s="1"/>
      <c r="OYC159" s="1"/>
      <c r="OYD159" s="1"/>
      <c r="OYE159" s="1"/>
      <c r="OYF159" s="1"/>
      <c r="OYG159" s="1"/>
      <c r="OYH159" s="1"/>
      <c r="OYI159" s="1"/>
      <c r="OYJ159" s="1"/>
      <c r="OYK159" s="1"/>
      <c r="OYL159" s="1"/>
      <c r="OYM159" s="1"/>
      <c r="OYN159" s="1"/>
      <c r="OYO159" s="1"/>
      <c r="OYP159" s="1"/>
      <c r="OYQ159" s="1"/>
      <c r="OYR159" s="1"/>
      <c r="OYS159" s="1"/>
      <c r="OYT159" s="1"/>
      <c r="OYU159" s="1"/>
      <c r="OYV159" s="1"/>
      <c r="OYW159" s="1"/>
      <c r="OYX159" s="1"/>
      <c r="OYY159" s="1"/>
      <c r="OYZ159" s="1"/>
      <c r="OZA159" s="1"/>
      <c r="OZB159" s="1"/>
      <c r="OZC159" s="1"/>
      <c r="OZD159" s="1"/>
      <c r="OZE159" s="1"/>
      <c r="OZF159" s="1"/>
      <c r="OZG159" s="1"/>
      <c r="OZH159" s="1"/>
      <c r="OZI159" s="1"/>
      <c r="OZJ159" s="1"/>
      <c r="OZK159" s="1"/>
      <c r="OZL159" s="1"/>
      <c r="OZM159" s="1"/>
      <c r="OZN159" s="1"/>
      <c r="OZO159" s="1"/>
      <c r="OZP159" s="1"/>
      <c r="OZQ159" s="1"/>
      <c r="OZR159" s="1"/>
      <c r="OZS159" s="1"/>
      <c r="OZT159" s="1"/>
      <c r="OZU159" s="1"/>
      <c r="OZV159" s="1"/>
      <c r="OZW159" s="1"/>
      <c r="OZX159" s="1"/>
      <c r="OZY159" s="1"/>
      <c r="OZZ159" s="1"/>
      <c r="PAA159" s="1"/>
      <c r="PAB159" s="1"/>
      <c r="PAC159" s="1"/>
      <c r="PAD159" s="1"/>
      <c r="PAE159" s="1"/>
      <c r="PAF159" s="1"/>
      <c r="PAG159" s="1"/>
      <c r="PAH159" s="1"/>
      <c r="PAI159" s="1"/>
      <c r="PAJ159" s="1"/>
      <c r="PAK159" s="1"/>
      <c r="PAL159" s="1"/>
      <c r="PAM159" s="1"/>
      <c r="PAN159" s="1"/>
      <c r="PAO159" s="1"/>
      <c r="PAP159" s="1"/>
      <c r="PAQ159" s="1"/>
      <c r="PAR159" s="1"/>
      <c r="PAS159" s="1"/>
      <c r="PAT159" s="1"/>
      <c r="PAU159" s="1"/>
      <c r="PAV159" s="1"/>
      <c r="PAW159" s="1"/>
      <c r="PAX159" s="1"/>
      <c r="PAY159" s="1"/>
      <c r="PAZ159" s="1"/>
      <c r="PBA159" s="1"/>
      <c r="PBB159" s="1"/>
      <c r="PBC159" s="1"/>
      <c r="PBD159" s="1"/>
      <c r="PBE159" s="1"/>
      <c r="PBF159" s="1"/>
      <c r="PBG159" s="1"/>
      <c r="PBH159" s="1"/>
      <c r="PBI159" s="1"/>
      <c r="PBJ159" s="1"/>
      <c r="PBK159" s="1"/>
      <c r="PBL159" s="1"/>
      <c r="PBM159" s="1"/>
      <c r="PBN159" s="1"/>
      <c r="PBO159" s="1"/>
      <c r="PBP159" s="1"/>
      <c r="PBQ159" s="1"/>
      <c r="PBR159" s="1"/>
      <c r="PBS159" s="1"/>
      <c r="PBT159" s="1"/>
      <c r="PBU159" s="1"/>
      <c r="PBV159" s="1"/>
      <c r="PBW159" s="1"/>
      <c r="PBX159" s="1"/>
      <c r="PBY159" s="1"/>
      <c r="PBZ159" s="1"/>
      <c r="PCA159" s="1"/>
      <c r="PCB159" s="1"/>
      <c r="PCC159" s="1"/>
      <c r="PCD159" s="1"/>
      <c r="PCE159" s="1"/>
      <c r="PCF159" s="1"/>
      <c r="PCG159" s="1"/>
      <c r="PCH159" s="1"/>
      <c r="PCI159" s="1"/>
      <c r="PCJ159" s="1"/>
      <c r="PCK159" s="1"/>
      <c r="PCL159" s="1"/>
      <c r="PCM159" s="1"/>
      <c r="PCN159" s="1"/>
      <c r="PCO159" s="1"/>
      <c r="PCP159" s="1"/>
      <c r="PCQ159" s="1"/>
      <c r="PCR159" s="1"/>
      <c r="PCS159" s="1"/>
      <c r="PCT159" s="1"/>
      <c r="PCU159" s="1"/>
      <c r="PCV159" s="1"/>
      <c r="PCW159" s="1"/>
      <c r="PCX159" s="1"/>
      <c r="PCY159" s="1"/>
      <c r="PCZ159" s="1"/>
      <c r="PDA159" s="1"/>
      <c r="PDB159" s="1"/>
      <c r="PDC159" s="1"/>
      <c r="PDD159" s="1"/>
      <c r="PDE159" s="1"/>
      <c r="PDF159" s="1"/>
      <c r="PDG159" s="1"/>
      <c r="PDH159" s="1"/>
      <c r="PDI159" s="1"/>
      <c r="PDJ159" s="1"/>
      <c r="PDK159" s="1"/>
      <c r="PDL159" s="1"/>
      <c r="PDM159" s="1"/>
      <c r="PDN159" s="1"/>
      <c r="PDO159" s="1"/>
      <c r="PDP159" s="1"/>
      <c r="PDQ159" s="1"/>
      <c r="PDR159" s="1"/>
      <c r="PDS159" s="1"/>
      <c r="PDT159" s="1"/>
      <c r="PDU159" s="1"/>
      <c r="PDV159" s="1"/>
      <c r="PDW159" s="1"/>
      <c r="PDX159" s="1"/>
      <c r="PDY159" s="1"/>
      <c r="PDZ159" s="1"/>
      <c r="PEA159" s="1"/>
      <c r="PEB159" s="1"/>
      <c r="PEC159" s="1"/>
      <c r="PED159" s="1"/>
      <c r="PEE159" s="1"/>
      <c r="PEF159" s="1"/>
      <c r="PEG159" s="1"/>
      <c r="PEH159" s="1"/>
      <c r="PEI159" s="1"/>
      <c r="PEJ159" s="1"/>
      <c r="PEK159" s="1"/>
      <c r="PEL159" s="1"/>
      <c r="PEM159" s="1"/>
      <c r="PEN159" s="1"/>
      <c r="PEO159" s="1"/>
      <c r="PEP159" s="1"/>
      <c r="PEQ159" s="1"/>
      <c r="PER159" s="1"/>
      <c r="PES159" s="1"/>
      <c r="PET159" s="1"/>
      <c r="PEU159" s="1"/>
      <c r="PEV159" s="1"/>
      <c r="PEW159" s="1"/>
      <c r="PEX159" s="1"/>
      <c r="PEY159" s="1"/>
      <c r="PEZ159" s="1"/>
      <c r="PFA159" s="1"/>
      <c r="PFB159" s="1"/>
      <c r="PFC159" s="1"/>
      <c r="PFD159" s="1"/>
      <c r="PFE159" s="1"/>
      <c r="PFF159" s="1"/>
      <c r="PFG159" s="1"/>
      <c r="PFH159" s="1"/>
      <c r="PFI159" s="1"/>
      <c r="PFJ159" s="1"/>
      <c r="PFK159" s="1"/>
      <c r="PFL159" s="1"/>
      <c r="PFM159" s="1"/>
      <c r="PFN159" s="1"/>
      <c r="PFO159" s="1"/>
      <c r="PFP159" s="1"/>
      <c r="PFQ159" s="1"/>
      <c r="PFR159" s="1"/>
      <c r="PFS159" s="1"/>
      <c r="PFT159" s="1"/>
      <c r="PFU159" s="1"/>
      <c r="PFV159" s="1"/>
      <c r="PFW159" s="1"/>
      <c r="PFX159" s="1"/>
      <c r="PFY159" s="1"/>
      <c r="PFZ159" s="1"/>
      <c r="PGA159" s="1"/>
      <c r="PGB159" s="1"/>
      <c r="PGC159" s="1"/>
      <c r="PGD159" s="1"/>
      <c r="PGE159" s="1"/>
      <c r="PGF159" s="1"/>
      <c r="PGG159" s="1"/>
      <c r="PGH159" s="1"/>
      <c r="PGI159" s="1"/>
      <c r="PGJ159" s="1"/>
      <c r="PGK159" s="1"/>
      <c r="PGL159" s="1"/>
      <c r="PGM159" s="1"/>
      <c r="PGN159" s="1"/>
      <c r="PGO159" s="1"/>
      <c r="PGP159" s="1"/>
      <c r="PGQ159" s="1"/>
      <c r="PGR159" s="1"/>
      <c r="PGS159" s="1"/>
      <c r="PGT159" s="1"/>
      <c r="PGU159" s="1"/>
      <c r="PGV159" s="1"/>
      <c r="PGW159" s="1"/>
      <c r="PGX159" s="1"/>
      <c r="PGY159" s="1"/>
      <c r="PGZ159" s="1"/>
      <c r="PHA159" s="1"/>
      <c r="PHB159" s="1"/>
      <c r="PHC159" s="1"/>
      <c r="PHD159" s="1"/>
      <c r="PHE159" s="1"/>
      <c r="PHF159" s="1"/>
      <c r="PHG159" s="1"/>
      <c r="PHH159" s="1"/>
      <c r="PHI159" s="1"/>
      <c r="PHJ159" s="1"/>
      <c r="PHK159" s="1"/>
      <c r="PHL159" s="1"/>
      <c r="PHM159" s="1"/>
      <c r="PHN159" s="1"/>
      <c r="PHO159" s="1"/>
      <c r="PHP159" s="1"/>
      <c r="PHQ159" s="1"/>
      <c r="PHR159" s="1"/>
      <c r="PHS159" s="1"/>
      <c r="PHT159" s="1"/>
      <c r="PHU159" s="1"/>
      <c r="PHV159" s="1"/>
      <c r="PHW159" s="1"/>
      <c r="PHX159" s="1"/>
      <c r="PHY159" s="1"/>
      <c r="PHZ159" s="1"/>
      <c r="PIA159" s="1"/>
      <c r="PIB159" s="1"/>
      <c r="PIC159" s="1"/>
      <c r="PID159" s="1"/>
      <c r="PIE159" s="1"/>
      <c r="PIF159" s="1"/>
      <c r="PIG159" s="1"/>
      <c r="PIH159" s="1"/>
      <c r="PII159" s="1"/>
      <c r="PIJ159" s="1"/>
      <c r="PIK159" s="1"/>
      <c r="PIL159" s="1"/>
      <c r="PIM159" s="1"/>
      <c r="PIN159" s="1"/>
      <c r="PIO159" s="1"/>
      <c r="PIP159" s="1"/>
      <c r="PIQ159" s="1"/>
      <c r="PIR159" s="1"/>
      <c r="PIS159" s="1"/>
      <c r="PIT159" s="1"/>
      <c r="PIU159" s="1"/>
      <c r="PIV159" s="1"/>
      <c r="PIW159" s="1"/>
      <c r="PIX159" s="1"/>
      <c r="PIY159" s="1"/>
      <c r="PIZ159" s="1"/>
      <c r="PJA159" s="1"/>
      <c r="PJB159" s="1"/>
      <c r="PJC159" s="1"/>
      <c r="PJD159" s="1"/>
      <c r="PJE159" s="1"/>
      <c r="PJF159" s="1"/>
      <c r="PJG159" s="1"/>
      <c r="PJH159" s="1"/>
      <c r="PJI159" s="1"/>
      <c r="PJJ159" s="1"/>
      <c r="PJK159" s="1"/>
      <c r="PJL159" s="1"/>
      <c r="PJM159" s="1"/>
      <c r="PJN159" s="1"/>
      <c r="PJO159" s="1"/>
      <c r="PJP159" s="1"/>
      <c r="PJQ159" s="1"/>
      <c r="PJR159" s="1"/>
      <c r="PJS159" s="1"/>
      <c r="PJT159" s="1"/>
      <c r="PJU159" s="1"/>
      <c r="PJV159" s="1"/>
      <c r="PJW159" s="1"/>
      <c r="PJX159" s="1"/>
      <c r="PJY159" s="1"/>
      <c r="PJZ159" s="1"/>
      <c r="PKA159" s="1"/>
      <c r="PKB159" s="1"/>
      <c r="PKC159" s="1"/>
      <c r="PKD159" s="1"/>
      <c r="PKE159" s="1"/>
      <c r="PKF159" s="1"/>
      <c r="PKG159" s="1"/>
      <c r="PKH159" s="1"/>
      <c r="PKI159" s="1"/>
      <c r="PKJ159" s="1"/>
      <c r="PKK159" s="1"/>
      <c r="PKL159" s="1"/>
      <c r="PKM159" s="1"/>
      <c r="PKN159" s="1"/>
      <c r="PKO159" s="1"/>
      <c r="PKP159" s="1"/>
      <c r="PKQ159" s="1"/>
      <c r="PKR159" s="1"/>
      <c r="PKS159" s="1"/>
      <c r="PKT159" s="1"/>
      <c r="PKU159" s="1"/>
      <c r="PKV159" s="1"/>
      <c r="PKW159" s="1"/>
      <c r="PKX159" s="1"/>
      <c r="PKY159" s="1"/>
      <c r="PKZ159" s="1"/>
      <c r="PLA159" s="1"/>
      <c r="PLB159" s="1"/>
      <c r="PLC159" s="1"/>
      <c r="PLD159" s="1"/>
      <c r="PLE159" s="1"/>
      <c r="PLF159" s="1"/>
      <c r="PLG159" s="1"/>
      <c r="PLH159" s="1"/>
      <c r="PLI159" s="1"/>
      <c r="PLJ159" s="1"/>
      <c r="PLK159" s="1"/>
      <c r="PLL159" s="1"/>
      <c r="PLM159" s="1"/>
      <c r="PLN159" s="1"/>
      <c r="PLO159" s="1"/>
      <c r="PLP159" s="1"/>
      <c r="PLQ159" s="1"/>
      <c r="PLR159" s="1"/>
      <c r="PLS159" s="1"/>
      <c r="PLT159" s="1"/>
      <c r="PLU159" s="1"/>
      <c r="PLV159" s="1"/>
      <c r="PLW159" s="1"/>
      <c r="PLX159" s="1"/>
      <c r="PLY159" s="1"/>
      <c r="PLZ159" s="1"/>
      <c r="PMA159" s="1"/>
      <c r="PMB159" s="1"/>
      <c r="PMC159" s="1"/>
      <c r="PMD159" s="1"/>
      <c r="PME159" s="1"/>
      <c r="PMF159" s="1"/>
      <c r="PMG159" s="1"/>
      <c r="PMH159" s="1"/>
      <c r="PMI159" s="1"/>
      <c r="PMJ159" s="1"/>
      <c r="PMK159" s="1"/>
      <c r="PML159" s="1"/>
      <c r="PMM159" s="1"/>
      <c r="PMN159" s="1"/>
      <c r="PMO159" s="1"/>
      <c r="PMP159" s="1"/>
      <c r="PMQ159" s="1"/>
      <c r="PMR159" s="1"/>
      <c r="PMS159" s="1"/>
      <c r="PMT159" s="1"/>
      <c r="PMU159" s="1"/>
      <c r="PMV159" s="1"/>
      <c r="PMW159" s="1"/>
      <c r="PMX159" s="1"/>
      <c r="PMY159" s="1"/>
      <c r="PMZ159" s="1"/>
      <c r="PNA159" s="1"/>
      <c r="PNB159" s="1"/>
      <c r="PNC159" s="1"/>
      <c r="PND159" s="1"/>
      <c r="PNE159" s="1"/>
      <c r="PNF159" s="1"/>
      <c r="PNG159" s="1"/>
      <c r="PNH159" s="1"/>
      <c r="PNI159" s="1"/>
      <c r="PNJ159" s="1"/>
      <c r="PNK159" s="1"/>
      <c r="PNL159" s="1"/>
      <c r="PNM159" s="1"/>
      <c r="PNN159" s="1"/>
      <c r="PNO159" s="1"/>
      <c r="PNP159" s="1"/>
      <c r="PNQ159" s="1"/>
      <c r="PNR159" s="1"/>
      <c r="PNS159" s="1"/>
      <c r="PNT159" s="1"/>
      <c r="PNU159" s="1"/>
      <c r="PNV159" s="1"/>
      <c r="PNW159" s="1"/>
      <c r="PNX159" s="1"/>
      <c r="PNY159" s="1"/>
      <c r="PNZ159" s="1"/>
      <c r="POA159" s="1"/>
      <c r="POB159" s="1"/>
      <c r="POC159" s="1"/>
      <c r="POD159" s="1"/>
      <c r="POE159" s="1"/>
      <c r="POF159" s="1"/>
      <c r="POG159" s="1"/>
      <c r="POH159" s="1"/>
      <c r="POI159" s="1"/>
      <c r="POJ159" s="1"/>
      <c r="POK159" s="1"/>
      <c r="POL159" s="1"/>
      <c r="POM159" s="1"/>
      <c r="PON159" s="1"/>
      <c r="POO159" s="1"/>
      <c r="POP159" s="1"/>
      <c r="POQ159" s="1"/>
      <c r="POR159" s="1"/>
      <c r="POS159" s="1"/>
      <c r="POT159" s="1"/>
      <c r="POU159" s="1"/>
      <c r="POV159" s="1"/>
      <c r="POW159" s="1"/>
      <c r="POX159" s="1"/>
      <c r="POY159" s="1"/>
      <c r="POZ159" s="1"/>
      <c r="PPA159" s="1"/>
      <c r="PPB159" s="1"/>
      <c r="PPC159" s="1"/>
      <c r="PPD159" s="1"/>
      <c r="PPE159" s="1"/>
      <c r="PPF159" s="1"/>
      <c r="PPG159" s="1"/>
      <c r="PPH159" s="1"/>
      <c r="PPI159" s="1"/>
      <c r="PPJ159" s="1"/>
      <c r="PPK159" s="1"/>
      <c r="PPL159" s="1"/>
      <c r="PPM159" s="1"/>
      <c r="PPN159" s="1"/>
      <c r="PPO159" s="1"/>
      <c r="PPP159" s="1"/>
      <c r="PPQ159" s="1"/>
      <c r="PPR159" s="1"/>
      <c r="PPS159" s="1"/>
      <c r="PPT159" s="1"/>
      <c r="PPU159" s="1"/>
      <c r="PPV159" s="1"/>
      <c r="PPW159" s="1"/>
      <c r="PPX159" s="1"/>
      <c r="PPY159" s="1"/>
      <c r="PPZ159" s="1"/>
      <c r="PQA159" s="1"/>
      <c r="PQB159" s="1"/>
      <c r="PQC159" s="1"/>
      <c r="PQD159" s="1"/>
      <c r="PQE159" s="1"/>
      <c r="PQF159" s="1"/>
      <c r="PQG159" s="1"/>
      <c r="PQH159" s="1"/>
      <c r="PQI159" s="1"/>
      <c r="PQJ159" s="1"/>
      <c r="PQK159" s="1"/>
      <c r="PQL159" s="1"/>
      <c r="PQM159" s="1"/>
      <c r="PQN159" s="1"/>
      <c r="PQO159" s="1"/>
      <c r="PQP159" s="1"/>
      <c r="PQQ159" s="1"/>
      <c r="PQR159" s="1"/>
      <c r="PQS159" s="1"/>
      <c r="PQT159" s="1"/>
      <c r="PQU159" s="1"/>
      <c r="PQV159" s="1"/>
      <c r="PQW159" s="1"/>
      <c r="PQX159" s="1"/>
      <c r="PQY159" s="1"/>
      <c r="PQZ159" s="1"/>
      <c r="PRA159" s="1"/>
      <c r="PRB159" s="1"/>
      <c r="PRC159" s="1"/>
      <c r="PRD159" s="1"/>
      <c r="PRE159" s="1"/>
      <c r="PRF159" s="1"/>
      <c r="PRG159" s="1"/>
      <c r="PRH159" s="1"/>
      <c r="PRI159" s="1"/>
      <c r="PRJ159" s="1"/>
      <c r="PRK159" s="1"/>
      <c r="PRL159" s="1"/>
      <c r="PRM159" s="1"/>
      <c r="PRN159" s="1"/>
      <c r="PRO159" s="1"/>
      <c r="PRP159" s="1"/>
      <c r="PRQ159" s="1"/>
      <c r="PRR159" s="1"/>
      <c r="PRS159" s="1"/>
      <c r="PRT159" s="1"/>
      <c r="PRU159" s="1"/>
      <c r="PRV159" s="1"/>
      <c r="PRW159" s="1"/>
      <c r="PRX159" s="1"/>
      <c r="PRY159" s="1"/>
      <c r="PRZ159" s="1"/>
      <c r="PSA159" s="1"/>
      <c r="PSB159" s="1"/>
      <c r="PSC159" s="1"/>
      <c r="PSD159" s="1"/>
      <c r="PSE159" s="1"/>
      <c r="PSF159" s="1"/>
      <c r="PSG159" s="1"/>
      <c r="PSH159" s="1"/>
      <c r="PSI159" s="1"/>
      <c r="PSJ159" s="1"/>
      <c r="PSK159" s="1"/>
      <c r="PSL159" s="1"/>
      <c r="PSM159" s="1"/>
      <c r="PSN159" s="1"/>
      <c r="PSO159" s="1"/>
      <c r="PSP159" s="1"/>
      <c r="PSQ159" s="1"/>
      <c r="PSR159" s="1"/>
      <c r="PSS159" s="1"/>
      <c r="PST159" s="1"/>
      <c r="PSU159" s="1"/>
      <c r="PSV159" s="1"/>
      <c r="PSW159" s="1"/>
      <c r="PSX159" s="1"/>
      <c r="PSY159" s="1"/>
      <c r="PSZ159" s="1"/>
      <c r="PTA159" s="1"/>
      <c r="PTB159" s="1"/>
      <c r="PTC159" s="1"/>
      <c r="PTD159" s="1"/>
      <c r="PTE159" s="1"/>
      <c r="PTF159" s="1"/>
      <c r="PTG159" s="1"/>
      <c r="PTH159" s="1"/>
      <c r="PTI159" s="1"/>
      <c r="PTJ159" s="1"/>
      <c r="PTK159" s="1"/>
      <c r="PTL159" s="1"/>
      <c r="PTM159" s="1"/>
      <c r="PTN159" s="1"/>
      <c r="PTO159" s="1"/>
      <c r="PTP159" s="1"/>
      <c r="PTQ159" s="1"/>
      <c r="PTR159" s="1"/>
      <c r="PTS159" s="1"/>
      <c r="PTT159" s="1"/>
      <c r="PTU159" s="1"/>
      <c r="PTV159" s="1"/>
      <c r="PTW159" s="1"/>
      <c r="PTX159" s="1"/>
      <c r="PTY159" s="1"/>
      <c r="PTZ159" s="1"/>
      <c r="PUA159" s="1"/>
      <c r="PUB159" s="1"/>
      <c r="PUC159" s="1"/>
      <c r="PUD159" s="1"/>
      <c r="PUE159" s="1"/>
      <c r="PUF159" s="1"/>
      <c r="PUG159" s="1"/>
      <c r="PUH159" s="1"/>
      <c r="PUI159" s="1"/>
      <c r="PUJ159" s="1"/>
      <c r="PUK159" s="1"/>
      <c r="PUL159" s="1"/>
      <c r="PUM159" s="1"/>
      <c r="PUN159" s="1"/>
      <c r="PUO159" s="1"/>
      <c r="PUP159" s="1"/>
      <c r="PUQ159" s="1"/>
      <c r="PUR159" s="1"/>
      <c r="PUS159" s="1"/>
      <c r="PUT159" s="1"/>
      <c r="PUU159" s="1"/>
      <c r="PUV159" s="1"/>
      <c r="PUW159" s="1"/>
      <c r="PUX159" s="1"/>
      <c r="PUY159" s="1"/>
      <c r="PUZ159" s="1"/>
      <c r="PVA159" s="1"/>
      <c r="PVB159" s="1"/>
      <c r="PVC159" s="1"/>
      <c r="PVD159" s="1"/>
      <c r="PVE159" s="1"/>
      <c r="PVF159" s="1"/>
      <c r="PVG159" s="1"/>
      <c r="PVH159" s="1"/>
      <c r="PVI159" s="1"/>
      <c r="PVJ159" s="1"/>
      <c r="PVK159" s="1"/>
      <c r="PVL159" s="1"/>
      <c r="PVM159" s="1"/>
      <c r="PVN159" s="1"/>
      <c r="PVO159" s="1"/>
      <c r="PVP159" s="1"/>
      <c r="PVQ159" s="1"/>
      <c r="PVR159" s="1"/>
      <c r="PVS159" s="1"/>
      <c r="PVT159" s="1"/>
      <c r="PVU159" s="1"/>
      <c r="PVV159" s="1"/>
      <c r="PVW159" s="1"/>
      <c r="PVX159" s="1"/>
      <c r="PVY159" s="1"/>
      <c r="PVZ159" s="1"/>
      <c r="PWA159" s="1"/>
      <c r="PWB159" s="1"/>
      <c r="PWC159" s="1"/>
      <c r="PWD159" s="1"/>
      <c r="PWE159" s="1"/>
      <c r="PWF159" s="1"/>
      <c r="PWG159" s="1"/>
      <c r="PWH159" s="1"/>
      <c r="PWI159" s="1"/>
      <c r="PWJ159" s="1"/>
      <c r="PWK159" s="1"/>
      <c r="PWL159" s="1"/>
      <c r="PWM159" s="1"/>
      <c r="PWN159" s="1"/>
      <c r="PWO159" s="1"/>
      <c r="PWP159" s="1"/>
      <c r="PWQ159" s="1"/>
      <c r="PWR159" s="1"/>
      <c r="PWS159" s="1"/>
      <c r="PWT159" s="1"/>
      <c r="PWU159" s="1"/>
      <c r="PWV159" s="1"/>
      <c r="PWW159" s="1"/>
      <c r="PWX159" s="1"/>
      <c r="PWY159" s="1"/>
      <c r="PWZ159" s="1"/>
      <c r="PXA159" s="1"/>
      <c r="PXB159" s="1"/>
      <c r="PXC159" s="1"/>
      <c r="PXD159" s="1"/>
      <c r="PXE159" s="1"/>
      <c r="PXF159" s="1"/>
      <c r="PXG159" s="1"/>
      <c r="PXH159" s="1"/>
      <c r="PXI159" s="1"/>
      <c r="PXJ159" s="1"/>
      <c r="PXK159" s="1"/>
      <c r="PXL159" s="1"/>
      <c r="PXM159" s="1"/>
      <c r="PXN159" s="1"/>
      <c r="PXO159" s="1"/>
      <c r="PXP159" s="1"/>
      <c r="PXQ159" s="1"/>
      <c r="PXR159" s="1"/>
      <c r="PXS159" s="1"/>
      <c r="PXT159" s="1"/>
      <c r="PXU159" s="1"/>
      <c r="PXV159" s="1"/>
      <c r="PXW159" s="1"/>
      <c r="PXX159" s="1"/>
      <c r="PXY159" s="1"/>
      <c r="PXZ159" s="1"/>
      <c r="PYA159" s="1"/>
      <c r="PYB159" s="1"/>
      <c r="PYC159" s="1"/>
      <c r="PYD159" s="1"/>
      <c r="PYE159" s="1"/>
      <c r="PYF159" s="1"/>
      <c r="PYG159" s="1"/>
      <c r="PYH159" s="1"/>
      <c r="PYI159" s="1"/>
      <c r="PYJ159" s="1"/>
      <c r="PYK159" s="1"/>
      <c r="PYL159" s="1"/>
      <c r="PYM159" s="1"/>
      <c r="PYN159" s="1"/>
      <c r="PYO159" s="1"/>
      <c r="PYP159" s="1"/>
      <c r="PYQ159" s="1"/>
      <c r="PYR159" s="1"/>
      <c r="PYS159" s="1"/>
      <c r="PYT159" s="1"/>
      <c r="PYU159" s="1"/>
      <c r="PYV159" s="1"/>
      <c r="PYW159" s="1"/>
      <c r="PYX159" s="1"/>
      <c r="PYY159" s="1"/>
      <c r="PYZ159" s="1"/>
      <c r="PZA159" s="1"/>
      <c r="PZB159" s="1"/>
      <c r="PZC159" s="1"/>
      <c r="PZD159" s="1"/>
      <c r="PZE159" s="1"/>
      <c r="PZF159" s="1"/>
      <c r="PZG159" s="1"/>
      <c r="PZH159" s="1"/>
      <c r="PZI159" s="1"/>
      <c r="PZJ159" s="1"/>
      <c r="PZK159" s="1"/>
      <c r="PZL159" s="1"/>
      <c r="PZM159" s="1"/>
      <c r="PZN159" s="1"/>
      <c r="PZO159" s="1"/>
      <c r="PZP159" s="1"/>
      <c r="PZQ159" s="1"/>
      <c r="PZR159" s="1"/>
      <c r="PZS159" s="1"/>
      <c r="PZT159" s="1"/>
      <c r="PZU159" s="1"/>
      <c r="PZV159" s="1"/>
      <c r="PZW159" s="1"/>
      <c r="PZX159" s="1"/>
      <c r="PZY159" s="1"/>
      <c r="PZZ159" s="1"/>
      <c r="QAA159" s="1"/>
      <c r="QAB159" s="1"/>
      <c r="QAC159" s="1"/>
      <c r="QAD159" s="1"/>
      <c r="QAE159" s="1"/>
      <c r="QAF159" s="1"/>
      <c r="QAG159" s="1"/>
      <c r="QAH159" s="1"/>
      <c r="QAI159" s="1"/>
      <c r="QAJ159" s="1"/>
      <c r="QAK159" s="1"/>
      <c r="QAL159" s="1"/>
      <c r="QAM159" s="1"/>
      <c r="QAN159" s="1"/>
      <c r="QAO159" s="1"/>
      <c r="QAP159" s="1"/>
      <c r="QAQ159" s="1"/>
      <c r="QAR159" s="1"/>
      <c r="QAS159" s="1"/>
      <c r="QAT159" s="1"/>
      <c r="QAU159" s="1"/>
      <c r="QAV159" s="1"/>
      <c r="QAW159" s="1"/>
      <c r="QAX159" s="1"/>
      <c r="QAY159" s="1"/>
      <c r="QAZ159" s="1"/>
      <c r="QBA159" s="1"/>
      <c r="QBB159" s="1"/>
      <c r="QBC159" s="1"/>
      <c r="QBD159" s="1"/>
      <c r="QBE159" s="1"/>
      <c r="QBF159" s="1"/>
      <c r="QBG159" s="1"/>
      <c r="QBH159" s="1"/>
      <c r="QBI159" s="1"/>
      <c r="QBJ159" s="1"/>
      <c r="QBK159" s="1"/>
      <c r="QBL159" s="1"/>
      <c r="QBM159" s="1"/>
      <c r="QBN159" s="1"/>
      <c r="QBO159" s="1"/>
      <c r="QBP159" s="1"/>
      <c r="QBQ159" s="1"/>
      <c r="QBR159" s="1"/>
      <c r="QBS159" s="1"/>
      <c r="QBT159" s="1"/>
      <c r="QBU159" s="1"/>
      <c r="QBV159" s="1"/>
      <c r="QBW159" s="1"/>
      <c r="QBX159" s="1"/>
      <c r="QBY159" s="1"/>
      <c r="QBZ159" s="1"/>
      <c r="QCA159" s="1"/>
      <c r="QCB159" s="1"/>
      <c r="QCC159" s="1"/>
      <c r="QCD159" s="1"/>
      <c r="QCE159" s="1"/>
      <c r="QCF159" s="1"/>
      <c r="QCG159" s="1"/>
      <c r="QCH159" s="1"/>
      <c r="QCI159" s="1"/>
      <c r="QCJ159" s="1"/>
      <c r="QCK159" s="1"/>
      <c r="QCL159" s="1"/>
      <c r="QCM159" s="1"/>
      <c r="QCN159" s="1"/>
      <c r="QCO159" s="1"/>
      <c r="QCP159" s="1"/>
      <c r="QCQ159" s="1"/>
      <c r="QCR159" s="1"/>
      <c r="QCS159" s="1"/>
      <c r="QCT159" s="1"/>
      <c r="QCU159" s="1"/>
      <c r="QCV159" s="1"/>
      <c r="QCW159" s="1"/>
      <c r="QCX159" s="1"/>
      <c r="QCY159" s="1"/>
      <c r="QCZ159" s="1"/>
      <c r="QDA159" s="1"/>
      <c r="QDB159" s="1"/>
      <c r="QDC159" s="1"/>
      <c r="QDD159" s="1"/>
      <c r="QDE159" s="1"/>
      <c r="QDF159" s="1"/>
      <c r="QDG159" s="1"/>
      <c r="QDH159" s="1"/>
      <c r="QDI159" s="1"/>
      <c r="QDJ159" s="1"/>
      <c r="QDK159" s="1"/>
      <c r="QDL159" s="1"/>
      <c r="QDM159" s="1"/>
      <c r="QDN159" s="1"/>
      <c r="QDO159" s="1"/>
      <c r="QDP159" s="1"/>
      <c r="QDQ159" s="1"/>
      <c r="QDR159" s="1"/>
      <c r="QDS159" s="1"/>
      <c r="QDT159" s="1"/>
      <c r="QDU159" s="1"/>
      <c r="QDV159" s="1"/>
      <c r="QDW159" s="1"/>
      <c r="QDX159" s="1"/>
      <c r="QDY159" s="1"/>
      <c r="QDZ159" s="1"/>
      <c r="QEA159" s="1"/>
      <c r="QEB159" s="1"/>
      <c r="QEC159" s="1"/>
      <c r="QED159" s="1"/>
      <c r="QEE159" s="1"/>
      <c r="QEF159" s="1"/>
      <c r="QEG159" s="1"/>
      <c r="QEH159" s="1"/>
      <c r="QEI159" s="1"/>
      <c r="QEJ159" s="1"/>
      <c r="QEK159" s="1"/>
      <c r="QEL159" s="1"/>
      <c r="QEM159" s="1"/>
      <c r="QEN159" s="1"/>
      <c r="QEO159" s="1"/>
      <c r="QEP159" s="1"/>
      <c r="QEQ159" s="1"/>
      <c r="QER159" s="1"/>
      <c r="QES159" s="1"/>
      <c r="QET159" s="1"/>
      <c r="QEU159" s="1"/>
      <c r="QEV159" s="1"/>
      <c r="QEW159" s="1"/>
      <c r="QEX159" s="1"/>
      <c r="QEY159" s="1"/>
      <c r="QEZ159" s="1"/>
      <c r="QFA159" s="1"/>
      <c r="QFB159" s="1"/>
      <c r="QFC159" s="1"/>
      <c r="QFD159" s="1"/>
      <c r="QFE159" s="1"/>
      <c r="QFF159" s="1"/>
      <c r="QFG159" s="1"/>
      <c r="QFH159" s="1"/>
      <c r="QFI159" s="1"/>
      <c r="QFJ159" s="1"/>
      <c r="QFK159" s="1"/>
      <c r="QFL159" s="1"/>
      <c r="QFM159" s="1"/>
      <c r="QFN159" s="1"/>
      <c r="QFO159" s="1"/>
      <c r="QFP159" s="1"/>
      <c r="QFQ159" s="1"/>
      <c r="QFR159" s="1"/>
      <c r="QFS159" s="1"/>
      <c r="QFT159" s="1"/>
      <c r="QFU159" s="1"/>
      <c r="QFV159" s="1"/>
      <c r="QFW159" s="1"/>
      <c r="QFX159" s="1"/>
      <c r="QFY159" s="1"/>
      <c r="QFZ159" s="1"/>
      <c r="QGA159" s="1"/>
      <c r="QGB159" s="1"/>
      <c r="QGC159" s="1"/>
      <c r="QGD159" s="1"/>
      <c r="QGE159" s="1"/>
      <c r="QGF159" s="1"/>
      <c r="QGG159" s="1"/>
      <c r="QGH159" s="1"/>
      <c r="QGI159" s="1"/>
      <c r="QGJ159" s="1"/>
      <c r="QGK159" s="1"/>
      <c r="QGL159" s="1"/>
      <c r="QGM159" s="1"/>
      <c r="QGN159" s="1"/>
      <c r="QGO159" s="1"/>
      <c r="QGP159" s="1"/>
      <c r="QGQ159" s="1"/>
      <c r="QGR159" s="1"/>
      <c r="QGS159" s="1"/>
      <c r="QGT159" s="1"/>
      <c r="QGU159" s="1"/>
      <c r="QGV159" s="1"/>
      <c r="QGW159" s="1"/>
      <c r="QGX159" s="1"/>
      <c r="QGY159" s="1"/>
      <c r="QGZ159" s="1"/>
      <c r="QHA159" s="1"/>
      <c r="QHB159" s="1"/>
      <c r="QHC159" s="1"/>
      <c r="QHD159" s="1"/>
      <c r="QHE159" s="1"/>
      <c r="QHF159" s="1"/>
      <c r="QHG159" s="1"/>
      <c r="QHH159" s="1"/>
      <c r="QHI159" s="1"/>
      <c r="QHJ159" s="1"/>
      <c r="QHK159" s="1"/>
      <c r="QHL159" s="1"/>
      <c r="QHM159" s="1"/>
      <c r="QHN159" s="1"/>
      <c r="QHO159" s="1"/>
      <c r="QHP159" s="1"/>
      <c r="QHQ159" s="1"/>
      <c r="QHR159" s="1"/>
      <c r="QHS159" s="1"/>
      <c r="QHT159" s="1"/>
      <c r="QHU159" s="1"/>
      <c r="QHV159" s="1"/>
      <c r="QHW159" s="1"/>
      <c r="QHX159" s="1"/>
      <c r="QHY159" s="1"/>
      <c r="QHZ159" s="1"/>
      <c r="QIA159" s="1"/>
      <c r="QIB159" s="1"/>
      <c r="QIC159" s="1"/>
      <c r="QID159" s="1"/>
      <c r="QIE159" s="1"/>
      <c r="QIF159" s="1"/>
      <c r="QIG159" s="1"/>
      <c r="QIH159" s="1"/>
      <c r="QII159" s="1"/>
      <c r="QIJ159" s="1"/>
      <c r="QIK159" s="1"/>
      <c r="QIL159" s="1"/>
      <c r="QIM159" s="1"/>
      <c r="QIN159" s="1"/>
      <c r="QIO159" s="1"/>
      <c r="QIP159" s="1"/>
      <c r="QIQ159" s="1"/>
      <c r="QIR159" s="1"/>
      <c r="QIS159" s="1"/>
      <c r="QIT159" s="1"/>
      <c r="QIU159" s="1"/>
      <c r="QIV159" s="1"/>
      <c r="QIW159" s="1"/>
      <c r="QIX159" s="1"/>
      <c r="QIY159" s="1"/>
      <c r="QIZ159" s="1"/>
      <c r="QJA159" s="1"/>
      <c r="QJB159" s="1"/>
      <c r="QJC159" s="1"/>
      <c r="QJD159" s="1"/>
      <c r="QJE159" s="1"/>
      <c r="QJF159" s="1"/>
      <c r="QJG159" s="1"/>
      <c r="QJH159" s="1"/>
      <c r="QJI159" s="1"/>
      <c r="QJJ159" s="1"/>
      <c r="QJK159" s="1"/>
      <c r="QJL159" s="1"/>
      <c r="QJM159" s="1"/>
      <c r="QJN159" s="1"/>
      <c r="QJO159" s="1"/>
      <c r="QJP159" s="1"/>
      <c r="QJQ159" s="1"/>
      <c r="QJR159" s="1"/>
      <c r="QJS159" s="1"/>
      <c r="QJT159" s="1"/>
      <c r="QJU159" s="1"/>
      <c r="QJV159" s="1"/>
      <c r="QJW159" s="1"/>
      <c r="QJX159" s="1"/>
      <c r="QJY159" s="1"/>
      <c r="QJZ159" s="1"/>
      <c r="QKA159" s="1"/>
      <c r="QKB159" s="1"/>
      <c r="QKC159" s="1"/>
      <c r="QKD159" s="1"/>
      <c r="QKE159" s="1"/>
      <c r="QKF159" s="1"/>
      <c r="QKG159" s="1"/>
      <c r="QKH159" s="1"/>
      <c r="QKI159" s="1"/>
      <c r="QKJ159" s="1"/>
      <c r="QKK159" s="1"/>
      <c r="QKL159" s="1"/>
      <c r="QKM159" s="1"/>
      <c r="QKN159" s="1"/>
      <c r="QKO159" s="1"/>
      <c r="QKP159" s="1"/>
      <c r="QKQ159" s="1"/>
      <c r="QKR159" s="1"/>
      <c r="QKS159" s="1"/>
      <c r="QKT159" s="1"/>
      <c r="QKU159" s="1"/>
      <c r="QKV159" s="1"/>
      <c r="QKW159" s="1"/>
      <c r="QKX159" s="1"/>
      <c r="QKY159" s="1"/>
      <c r="QKZ159" s="1"/>
      <c r="QLA159" s="1"/>
      <c r="QLB159" s="1"/>
      <c r="QLC159" s="1"/>
      <c r="QLD159" s="1"/>
      <c r="QLE159" s="1"/>
      <c r="QLF159" s="1"/>
      <c r="QLG159" s="1"/>
      <c r="QLH159" s="1"/>
      <c r="QLI159" s="1"/>
      <c r="QLJ159" s="1"/>
      <c r="QLK159" s="1"/>
      <c r="QLL159" s="1"/>
      <c r="QLM159" s="1"/>
      <c r="QLN159" s="1"/>
      <c r="QLO159" s="1"/>
      <c r="QLP159" s="1"/>
      <c r="QLQ159" s="1"/>
      <c r="QLR159" s="1"/>
      <c r="QLS159" s="1"/>
      <c r="QLT159" s="1"/>
      <c r="QLU159" s="1"/>
      <c r="QLV159" s="1"/>
      <c r="QLW159" s="1"/>
      <c r="QLX159" s="1"/>
      <c r="QLY159" s="1"/>
      <c r="QLZ159" s="1"/>
      <c r="QMA159" s="1"/>
      <c r="QMB159" s="1"/>
      <c r="QMC159" s="1"/>
      <c r="QMD159" s="1"/>
      <c r="QME159" s="1"/>
      <c r="QMF159" s="1"/>
      <c r="QMG159" s="1"/>
      <c r="QMH159" s="1"/>
      <c r="QMI159" s="1"/>
      <c r="QMJ159" s="1"/>
      <c r="QMK159" s="1"/>
      <c r="QML159" s="1"/>
      <c r="QMM159" s="1"/>
      <c r="QMN159" s="1"/>
      <c r="QMO159" s="1"/>
      <c r="QMP159" s="1"/>
      <c r="QMQ159" s="1"/>
      <c r="QMR159" s="1"/>
      <c r="QMS159" s="1"/>
      <c r="QMT159" s="1"/>
      <c r="QMU159" s="1"/>
      <c r="QMV159" s="1"/>
      <c r="QMW159" s="1"/>
      <c r="QMX159" s="1"/>
      <c r="QMY159" s="1"/>
      <c r="QMZ159" s="1"/>
      <c r="QNA159" s="1"/>
      <c r="QNB159" s="1"/>
      <c r="QNC159" s="1"/>
      <c r="QND159" s="1"/>
      <c r="QNE159" s="1"/>
      <c r="QNF159" s="1"/>
      <c r="QNG159" s="1"/>
      <c r="QNH159" s="1"/>
      <c r="QNI159" s="1"/>
      <c r="QNJ159" s="1"/>
      <c r="QNK159" s="1"/>
      <c r="QNL159" s="1"/>
      <c r="QNM159" s="1"/>
      <c r="QNN159" s="1"/>
      <c r="QNO159" s="1"/>
      <c r="QNP159" s="1"/>
      <c r="QNQ159" s="1"/>
      <c r="QNR159" s="1"/>
      <c r="QNS159" s="1"/>
      <c r="QNT159" s="1"/>
      <c r="QNU159" s="1"/>
      <c r="QNV159" s="1"/>
      <c r="QNW159" s="1"/>
      <c r="QNX159" s="1"/>
      <c r="QNY159" s="1"/>
      <c r="QNZ159" s="1"/>
      <c r="QOA159" s="1"/>
      <c r="QOB159" s="1"/>
      <c r="QOC159" s="1"/>
      <c r="QOD159" s="1"/>
      <c r="QOE159" s="1"/>
      <c r="QOF159" s="1"/>
      <c r="QOG159" s="1"/>
      <c r="QOH159" s="1"/>
      <c r="QOI159" s="1"/>
      <c r="QOJ159" s="1"/>
      <c r="QOK159" s="1"/>
      <c r="QOL159" s="1"/>
      <c r="QOM159" s="1"/>
      <c r="QON159" s="1"/>
      <c r="QOO159" s="1"/>
      <c r="QOP159" s="1"/>
      <c r="QOQ159" s="1"/>
      <c r="QOR159" s="1"/>
      <c r="QOS159" s="1"/>
      <c r="QOT159" s="1"/>
      <c r="QOU159" s="1"/>
      <c r="QOV159" s="1"/>
      <c r="QOW159" s="1"/>
      <c r="QOX159" s="1"/>
      <c r="QOY159" s="1"/>
      <c r="QOZ159" s="1"/>
      <c r="QPA159" s="1"/>
      <c r="QPB159" s="1"/>
      <c r="QPC159" s="1"/>
      <c r="QPD159" s="1"/>
      <c r="QPE159" s="1"/>
      <c r="QPF159" s="1"/>
      <c r="QPG159" s="1"/>
      <c r="QPH159" s="1"/>
      <c r="QPI159" s="1"/>
      <c r="QPJ159" s="1"/>
      <c r="QPK159" s="1"/>
      <c r="QPL159" s="1"/>
      <c r="QPM159" s="1"/>
      <c r="QPN159" s="1"/>
      <c r="QPO159" s="1"/>
      <c r="QPP159" s="1"/>
      <c r="QPQ159" s="1"/>
      <c r="QPR159" s="1"/>
      <c r="QPS159" s="1"/>
      <c r="QPT159" s="1"/>
      <c r="QPU159" s="1"/>
      <c r="QPV159" s="1"/>
      <c r="QPW159" s="1"/>
      <c r="QPX159" s="1"/>
      <c r="QPY159" s="1"/>
      <c r="QPZ159" s="1"/>
      <c r="QQA159" s="1"/>
      <c r="QQB159" s="1"/>
      <c r="QQC159" s="1"/>
      <c r="QQD159" s="1"/>
      <c r="QQE159" s="1"/>
      <c r="QQF159" s="1"/>
      <c r="QQG159" s="1"/>
      <c r="QQH159" s="1"/>
      <c r="QQI159" s="1"/>
      <c r="QQJ159" s="1"/>
      <c r="QQK159" s="1"/>
      <c r="QQL159" s="1"/>
      <c r="QQM159" s="1"/>
      <c r="QQN159" s="1"/>
      <c r="QQO159" s="1"/>
      <c r="QQP159" s="1"/>
      <c r="QQQ159" s="1"/>
      <c r="QQR159" s="1"/>
      <c r="QQS159" s="1"/>
      <c r="QQT159" s="1"/>
      <c r="QQU159" s="1"/>
      <c r="QQV159" s="1"/>
      <c r="QQW159" s="1"/>
      <c r="QQX159" s="1"/>
      <c r="QQY159" s="1"/>
      <c r="QQZ159" s="1"/>
      <c r="QRA159" s="1"/>
      <c r="QRB159" s="1"/>
      <c r="QRC159" s="1"/>
      <c r="QRD159" s="1"/>
      <c r="QRE159" s="1"/>
      <c r="QRF159" s="1"/>
      <c r="QRG159" s="1"/>
      <c r="QRH159" s="1"/>
      <c r="QRI159" s="1"/>
      <c r="QRJ159" s="1"/>
      <c r="QRK159" s="1"/>
      <c r="QRL159" s="1"/>
      <c r="QRM159" s="1"/>
      <c r="QRN159" s="1"/>
      <c r="QRO159" s="1"/>
      <c r="QRP159" s="1"/>
      <c r="QRQ159" s="1"/>
      <c r="QRR159" s="1"/>
      <c r="QRS159" s="1"/>
      <c r="QRT159" s="1"/>
      <c r="QRU159" s="1"/>
      <c r="QRV159" s="1"/>
      <c r="QRW159" s="1"/>
      <c r="QRX159" s="1"/>
      <c r="QRY159" s="1"/>
      <c r="QRZ159" s="1"/>
      <c r="QSA159" s="1"/>
      <c r="QSB159" s="1"/>
      <c r="QSC159" s="1"/>
      <c r="QSD159" s="1"/>
      <c r="QSE159" s="1"/>
      <c r="QSF159" s="1"/>
      <c r="QSG159" s="1"/>
      <c r="QSH159" s="1"/>
      <c r="QSI159" s="1"/>
      <c r="QSJ159" s="1"/>
      <c r="QSK159" s="1"/>
      <c r="QSL159" s="1"/>
      <c r="QSM159" s="1"/>
      <c r="QSN159" s="1"/>
      <c r="QSO159" s="1"/>
      <c r="QSP159" s="1"/>
      <c r="QSQ159" s="1"/>
      <c r="QSR159" s="1"/>
      <c r="QSS159" s="1"/>
      <c r="QST159" s="1"/>
      <c r="QSU159" s="1"/>
      <c r="QSV159" s="1"/>
      <c r="QSW159" s="1"/>
      <c r="QSX159" s="1"/>
      <c r="QSY159" s="1"/>
      <c r="QSZ159" s="1"/>
      <c r="QTA159" s="1"/>
      <c r="QTB159" s="1"/>
      <c r="QTC159" s="1"/>
      <c r="QTD159" s="1"/>
      <c r="QTE159" s="1"/>
      <c r="QTF159" s="1"/>
      <c r="QTG159" s="1"/>
      <c r="QTH159" s="1"/>
      <c r="QTI159" s="1"/>
      <c r="QTJ159" s="1"/>
      <c r="QTK159" s="1"/>
      <c r="QTL159" s="1"/>
      <c r="QTM159" s="1"/>
      <c r="QTN159" s="1"/>
      <c r="QTO159" s="1"/>
      <c r="QTP159" s="1"/>
      <c r="QTQ159" s="1"/>
      <c r="QTR159" s="1"/>
      <c r="QTS159" s="1"/>
      <c r="QTT159" s="1"/>
      <c r="QTU159" s="1"/>
      <c r="QTV159" s="1"/>
      <c r="QTW159" s="1"/>
      <c r="QTX159" s="1"/>
      <c r="QTY159" s="1"/>
      <c r="QTZ159" s="1"/>
      <c r="QUA159" s="1"/>
      <c r="QUB159" s="1"/>
      <c r="QUC159" s="1"/>
      <c r="QUD159" s="1"/>
      <c r="QUE159" s="1"/>
      <c r="QUF159" s="1"/>
      <c r="QUG159" s="1"/>
      <c r="QUH159" s="1"/>
      <c r="QUI159" s="1"/>
      <c r="QUJ159" s="1"/>
      <c r="QUK159" s="1"/>
      <c r="QUL159" s="1"/>
      <c r="QUM159" s="1"/>
      <c r="QUN159" s="1"/>
      <c r="QUO159" s="1"/>
      <c r="QUP159" s="1"/>
      <c r="QUQ159" s="1"/>
      <c r="QUR159" s="1"/>
      <c r="QUS159" s="1"/>
      <c r="QUT159" s="1"/>
      <c r="QUU159" s="1"/>
      <c r="QUV159" s="1"/>
      <c r="QUW159" s="1"/>
      <c r="QUX159" s="1"/>
      <c r="QUY159" s="1"/>
      <c r="QUZ159" s="1"/>
      <c r="QVA159" s="1"/>
      <c r="QVB159" s="1"/>
      <c r="QVC159" s="1"/>
      <c r="QVD159" s="1"/>
      <c r="QVE159" s="1"/>
      <c r="QVF159" s="1"/>
      <c r="QVG159" s="1"/>
      <c r="QVH159" s="1"/>
      <c r="QVI159" s="1"/>
      <c r="QVJ159" s="1"/>
      <c r="QVK159" s="1"/>
      <c r="QVL159" s="1"/>
      <c r="QVM159" s="1"/>
      <c r="QVN159" s="1"/>
      <c r="QVO159" s="1"/>
      <c r="QVP159" s="1"/>
      <c r="QVQ159" s="1"/>
      <c r="QVR159" s="1"/>
      <c r="QVS159" s="1"/>
      <c r="QVT159" s="1"/>
      <c r="QVU159" s="1"/>
      <c r="QVV159" s="1"/>
      <c r="QVW159" s="1"/>
      <c r="QVX159" s="1"/>
      <c r="QVY159" s="1"/>
      <c r="QVZ159" s="1"/>
      <c r="QWA159" s="1"/>
      <c r="QWB159" s="1"/>
      <c r="QWC159" s="1"/>
      <c r="QWD159" s="1"/>
      <c r="QWE159" s="1"/>
      <c r="QWF159" s="1"/>
      <c r="QWG159" s="1"/>
      <c r="QWH159" s="1"/>
      <c r="QWI159" s="1"/>
      <c r="QWJ159" s="1"/>
      <c r="QWK159" s="1"/>
      <c r="QWL159" s="1"/>
      <c r="QWM159" s="1"/>
      <c r="QWN159" s="1"/>
      <c r="QWO159" s="1"/>
      <c r="QWP159" s="1"/>
      <c r="QWQ159" s="1"/>
      <c r="QWR159" s="1"/>
      <c r="QWS159" s="1"/>
      <c r="QWT159" s="1"/>
      <c r="QWU159" s="1"/>
      <c r="QWV159" s="1"/>
      <c r="QWW159" s="1"/>
      <c r="QWX159" s="1"/>
      <c r="QWY159" s="1"/>
      <c r="QWZ159" s="1"/>
      <c r="QXA159" s="1"/>
      <c r="QXB159" s="1"/>
      <c r="QXC159" s="1"/>
      <c r="QXD159" s="1"/>
      <c r="QXE159" s="1"/>
      <c r="QXF159" s="1"/>
      <c r="QXG159" s="1"/>
      <c r="QXH159" s="1"/>
      <c r="QXI159" s="1"/>
      <c r="QXJ159" s="1"/>
      <c r="QXK159" s="1"/>
      <c r="QXL159" s="1"/>
      <c r="QXM159" s="1"/>
      <c r="QXN159" s="1"/>
      <c r="QXO159" s="1"/>
      <c r="QXP159" s="1"/>
      <c r="QXQ159" s="1"/>
      <c r="QXR159" s="1"/>
      <c r="QXS159" s="1"/>
      <c r="QXT159" s="1"/>
      <c r="QXU159" s="1"/>
      <c r="QXV159" s="1"/>
      <c r="QXW159" s="1"/>
      <c r="QXX159" s="1"/>
      <c r="QXY159" s="1"/>
      <c r="QXZ159" s="1"/>
      <c r="QYA159" s="1"/>
      <c r="QYB159" s="1"/>
      <c r="QYC159" s="1"/>
      <c r="QYD159" s="1"/>
      <c r="QYE159" s="1"/>
      <c r="QYF159" s="1"/>
      <c r="QYG159" s="1"/>
      <c r="QYH159" s="1"/>
      <c r="QYI159" s="1"/>
      <c r="QYJ159" s="1"/>
      <c r="QYK159" s="1"/>
      <c r="QYL159" s="1"/>
      <c r="QYM159" s="1"/>
      <c r="QYN159" s="1"/>
      <c r="QYO159" s="1"/>
      <c r="QYP159" s="1"/>
      <c r="QYQ159" s="1"/>
      <c r="QYR159" s="1"/>
      <c r="QYS159" s="1"/>
      <c r="QYT159" s="1"/>
      <c r="QYU159" s="1"/>
      <c r="QYV159" s="1"/>
      <c r="QYW159" s="1"/>
      <c r="QYX159" s="1"/>
      <c r="QYY159" s="1"/>
      <c r="QYZ159" s="1"/>
      <c r="QZA159" s="1"/>
      <c r="QZB159" s="1"/>
      <c r="QZC159" s="1"/>
      <c r="QZD159" s="1"/>
      <c r="QZE159" s="1"/>
      <c r="QZF159" s="1"/>
      <c r="QZG159" s="1"/>
      <c r="QZH159" s="1"/>
      <c r="QZI159" s="1"/>
      <c r="QZJ159" s="1"/>
      <c r="QZK159" s="1"/>
      <c r="QZL159" s="1"/>
      <c r="QZM159" s="1"/>
      <c r="QZN159" s="1"/>
      <c r="QZO159" s="1"/>
      <c r="QZP159" s="1"/>
      <c r="QZQ159" s="1"/>
      <c r="QZR159" s="1"/>
      <c r="QZS159" s="1"/>
      <c r="QZT159" s="1"/>
      <c r="QZU159" s="1"/>
      <c r="QZV159" s="1"/>
      <c r="QZW159" s="1"/>
      <c r="QZX159" s="1"/>
      <c r="QZY159" s="1"/>
      <c r="QZZ159" s="1"/>
      <c r="RAA159" s="1"/>
      <c r="RAB159" s="1"/>
      <c r="RAC159" s="1"/>
      <c r="RAD159" s="1"/>
      <c r="RAE159" s="1"/>
      <c r="RAF159" s="1"/>
      <c r="RAG159" s="1"/>
      <c r="RAH159" s="1"/>
      <c r="RAI159" s="1"/>
      <c r="RAJ159" s="1"/>
      <c r="RAK159" s="1"/>
      <c r="RAL159" s="1"/>
      <c r="RAM159" s="1"/>
      <c r="RAN159" s="1"/>
      <c r="RAO159" s="1"/>
      <c r="RAP159" s="1"/>
      <c r="RAQ159" s="1"/>
      <c r="RAR159" s="1"/>
      <c r="RAS159" s="1"/>
      <c r="RAT159" s="1"/>
      <c r="RAU159" s="1"/>
      <c r="RAV159" s="1"/>
      <c r="RAW159" s="1"/>
      <c r="RAX159" s="1"/>
      <c r="RAY159" s="1"/>
      <c r="RAZ159" s="1"/>
      <c r="RBA159" s="1"/>
      <c r="RBB159" s="1"/>
      <c r="RBC159" s="1"/>
      <c r="RBD159" s="1"/>
      <c r="RBE159" s="1"/>
      <c r="RBF159" s="1"/>
      <c r="RBG159" s="1"/>
      <c r="RBH159" s="1"/>
      <c r="RBI159" s="1"/>
      <c r="RBJ159" s="1"/>
      <c r="RBK159" s="1"/>
      <c r="RBL159" s="1"/>
      <c r="RBM159" s="1"/>
      <c r="RBN159" s="1"/>
      <c r="RBO159" s="1"/>
      <c r="RBP159" s="1"/>
      <c r="RBQ159" s="1"/>
      <c r="RBR159" s="1"/>
      <c r="RBS159" s="1"/>
      <c r="RBT159" s="1"/>
      <c r="RBU159" s="1"/>
      <c r="RBV159" s="1"/>
      <c r="RBW159" s="1"/>
      <c r="RBX159" s="1"/>
      <c r="RBY159" s="1"/>
      <c r="RBZ159" s="1"/>
      <c r="RCA159" s="1"/>
      <c r="RCB159" s="1"/>
      <c r="RCC159" s="1"/>
      <c r="RCD159" s="1"/>
      <c r="RCE159" s="1"/>
      <c r="RCF159" s="1"/>
      <c r="RCG159" s="1"/>
      <c r="RCH159" s="1"/>
      <c r="RCI159" s="1"/>
      <c r="RCJ159" s="1"/>
      <c r="RCK159" s="1"/>
      <c r="RCL159" s="1"/>
      <c r="RCM159" s="1"/>
      <c r="RCN159" s="1"/>
      <c r="RCO159" s="1"/>
      <c r="RCP159" s="1"/>
      <c r="RCQ159" s="1"/>
      <c r="RCR159" s="1"/>
      <c r="RCS159" s="1"/>
      <c r="RCT159" s="1"/>
      <c r="RCU159" s="1"/>
      <c r="RCV159" s="1"/>
      <c r="RCW159" s="1"/>
      <c r="RCX159" s="1"/>
      <c r="RCY159" s="1"/>
      <c r="RCZ159" s="1"/>
      <c r="RDA159" s="1"/>
      <c r="RDB159" s="1"/>
      <c r="RDC159" s="1"/>
      <c r="RDD159" s="1"/>
      <c r="RDE159" s="1"/>
      <c r="RDF159" s="1"/>
      <c r="RDG159" s="1"/>
      <c r="RDH159" s="1"/>
      <c r="RDI159" s="1"/>
      <c r="RDJ159" s="1"/>
      <c r="RDK159" s="1"/>
      <c r="RDL159" s="1"/>
      <c r="RDM159" s="1"/>
      <c r="RDN159" s="1"/>
      <c r="RDO159" s="1"/>
      <c r="RDP159" s="1"/>
      <c r="RDQ159" s="1"/>
      <c r="RDR159" s="1"/>
      <c r="RDS159" s="1"/>
      <c r="RDT159" s="1"/>
      <c r="RDU159" s="1"/>
      <c r="RDV159" s="1"/>
      <c r="RDW159" s="1"/>
      <c r="RDX159" s="1"/>
      <c r="RDY159" s="1"/>
      <c r="RDZ159" s="1"/>
      <c r="REA159" s="1"/>
      <c r="REB159" s="1"/>
      <c r="REC159" s="1"/>
      <c r="RED159" s="1"/>
      <c r="REE159" s="1"/>
      <c r="REF159" s="1"/>
      <c r="REG159" s="1"/>
      <c r="REH159" s="1"/>
      <c r="REI159" s="1"/>
      <c r="REJ159" s="1"/>
      <c r="REK159" s="1"/>
      <c r="REL159" s="1"/>
      <c r="REM159" s="1"/>
      <c r="REN159" s="1"/>
      <c r="REO159" s="1"/>
      <c r="REP159" s="1"/>
      <c r="REQ159" s="1"/>
      <c r="RER159" s="1"/>
      <c r="RES159" s="1"/>
      <c r="RET159" s="1"/>
      <c r="REU159" s="1"/>
      <c r="REV159" s="1"/>
      <c r="REW159" s="1"/>
      <c r="REX159" s="1"/>
      <c r="REY159" s="1"/>
      <c r="REZ159" s="1"/>
      <c r="RFA159" s="1"/>
      <c r="RFB159" s="1"/>
      <c r="RFC159" s="1"/>
      <c r="RFD159" s="1"/>
      <c r="RFE159" s="1"/>
      <c r="RFF159" s="1"/>
      <c r="RFG159" s="1"/>
      <c r="RFH159" s="1"/>
      <c r="RFI159" s="1"/>
      <c r="RFJ159" s="1"/>
      <c r="RFK159" s="1"/>
      <c r="RFL159" s="1"/>
      <c r="RFM159" s="1"/>
      <c r="RFN159" s="1"/>
      <c r="RFO159" s="1"/>
      <c r="RFP159" s="1"/>
      <c r="RFQ159" s="1"/>
      <c r="RFR159" s="1"/>
      <c r="RFS159" s="1"/>
      <c r="RFT159" s="1"/>
      <c r="RFU159" s="1"/>
      <c r="RFV159" s="1"/>
      <c r="RFW159" s="1"/>
      <c r="RFX159" s="1"/>
      <c r="RFY159" s="1"/>
      <c r="RFZ159" s="1"/>
      <c r="RGA159" s="1"/>
      <c r="RGB159" s="1"/>
      <c r="RGC159" s="1"/>
      <c r="RGD159" s="1"/>
      <c r="RGE159" s="1"/>
      <c r="RGF159" s="1"/>
      <c r="RGG159" s="1"/>
      <c r="RGH159" s="1"/>
      <c r="RGI159" s="1"/>
      <c r="RGJ159" s="1"/>
      <c r="RGK159" s="1"/>
      <c r="RGL159" s="1"/>
      <c r="RGM159" s="1"/>
      <c r="RGN159" s="1"/>
      <c r="RGO159" s="1"/>
      <c r="RGP159" s="1"/>
      <c r="RGQ159" s="1"/>
      <c r="RGR159" s="1"/>
      <c r="RGS159" s="1"/>
      <c r="RGT159" s="1"/>
      <c r="RGU159" s="1"/>
      <c r="RGV159" s="1"/>
      <c r="RGW159" s="1"/>
      <c r="RGX159" s="1"/>
      <c r="RGY159" s="1"/>
      <c r="RGZ159" s="1"/>
      <c r="RHA159" s="1"/>
      <c r="RHB159" s="1"/>
      <c r="RHC159" s="1"/>
      <c r="RHD159" s="1"/>
      <c r="RHE159" s="1"/>
      <c r="RHF159" s="1"/>
      <c r="RHG159" s="1"/>
      <c r="RHH159" s="1"/>
      <c r="RHI159" s="1"/>
      <c r="RHJ159" s="1"/>
      <c r="RHK159" s="1"/>
      <c r="RHL159" s="1"/>
      <c r="RHM159" s="1"/>
      <c r="RHN159" s="1"/>
      <c r="RHO159" s="1"/>
      <c r="RHP159" s="1"/>
      <c r="RHQ159" s="1"/>
      <c r="RHR159" s="1"/>
      <c r="RHS159" s="1"/>
      <c r="RHT159" s="1"/>
      <c r="RHU159" s="1"/>
      <c r="RHV159" s="1"/>
      <c r="RHW159" s="1"/>
      <c r="RHX159" s="1"/>
      <c r="RHY159" s="1"/>
      <c r="RHZ159" s="1"/>
      <c r="RIA159" s="1"/>
      <c r="RIB159" s="1"/>
      <c r="RIC159" s="1"/>
      <c r="RID159" s="1"/>
      <c r="RIE159" s="1"/>
      <c r="RIF159" s="1"/>
      <c r="RIG159" s="1"/>
      <c r="RIH159" s="1"/>
      <c r="RII159" s="1"/>
      <c r="RIJ159" s="1"/>
      <c r="RIK159" s="1"/>
      <c r="RIL159" s="1"/>
      <c r="RIM159" s="1"/>
      <c r="RIN159" s="1"/>
      <c r="RIO159" s="1"/>
      <c r="RIP159" s="1"/>
      <c r="RIQ159" s="1"/>
      <c r="RIR159" s="1"/>
      <c r="RIS159" s="1"/>
      <c r="RIT159" s="1"/>
      <c r="RIU159" s="1"/>
      <c r="RIV159" s="1"/>
      <c r="RIW159" s="1"/>
      <c r="RIX159" s="1"/>
      <c r="RIY159" s="1"/>
      <c r="RIZ159" s="1"/>
      <c r="RJA159" s="1"/>
      <c r="RJB159" s="1"/>
      <c r="RJC159" s="1"/>
      <c r="RJD159" s="1"/>
      <c r="RJE159" s="1"/>
      <c r="RJF159" s="1"/>
      <c r="RJG159" s="1"/>
      <c r="RJH159" s="1"/>
      <c r="RJI159" s="1"/>
      <c r="RJJ159" s="1"/>
      <c r="RJK159" s="1"/>
      <c r="RJL159" s="1"/>
      <c r="RJM159" s="1"/>
      <c r="RJN159" s="1"/>
      <c r="RJO159" s="1"/>
      <c r="RJP159" s="1"/>
      <c r="RJQ159" s="1"/>
      <c r="RJR159" s="1"/>
      <c r="RJS159" s="1"/>
      <c r="RJT159" s="1"/>
      <c r="RJU159" s="1"/>
      <c r="RJV159" s="1"/>
      <c r="RJW159" s="1"/>
      <c r="RJX159" s="1"/>
      <c r="RJY159" s="1"/>
      <c r="RJZ159" s="1"/>
      <c r="RKA159" s="1"/>
      <c r="RKB159" s="1"/>
      <c r="RKC159" s="1"/>
      <c r="RKD159" s="1"/>
      <c r="RKE159" s="1"/>
      <c r="RKF159" s="1"/>
      <c r="RKG159" s="1"/>
      <c r="RKH159" s="1"/>
      <c r="RKI159" s="1"/>
      <c r="RKJ159" s="1"/>
      <c r="RKK159" s="1"/>
      <c r="RKL159" s="1"/>
      <c r="RKM159" s="1"/>
      <c r="RKN159" s="1"/>
      <c r="RKO159" s="1"/>
      <c r="RKP159" s="1"/>
      <c r="RKQ159" s="1"/>
      <c r="RKR159" s="1"/>
      <c r="RKS159" s="1"/>
      <c r="RKT159" s="1"/>
      <c r="RKU159" s="1"/>
      <c r="RKV159" s="1"/>
      <c r="RKW159" s="1"/>
      <c r="RKX159" s="1"/>
      <c r="RKY159" s="1"/>
      <c r="RKZ159" s="1"/>
      <c r="RLA159" s="1"/>
      <c r="RLB159" s="1"/>
      <c r="RLC159" s="1"/>
      <c r="RLD159" s="1"/>
      <c r="RLE159" s="1"/>
      <c r="RLF159" s="1"/>
      <c r="RLG159" s="1"/>
      <c r="RLH159" s="1"/>
      <c r="RLI159" s="1"/>
      <c r="RLJ159" s="1"/>
      <c r="RLK159" s="1"/>
      <c r="RLL159" s="1"/>
      <c r="RLM159" s="1"/>
      <c r="RLN159" s="1"/>
      <c r="RLO159" s="1"/>
      <c r="RLP159" s="1"/>
      <c r="RLQ159" s="1"/>
      <c r="RLR159" s="1"/>
      <c r="RLS159" s="1"/>
      <c r="RLT159" s="1"/>
      <c r="RLU159" s="1"/>
      <c r="RLV159" s="1"/>
      <c r="RLW159" s="1"/>
      <c r="RLX159" s="1"/>
      <c r="RLY159" s="1"/>
      <c r="RLZ159" s="1"/>
      <c r="RMA159" s="1"/>
      <c r="RMB159" s="1"/>
      <c r="RMC159" s="1"/>
      <c r="RMD159" s="1"/>
      <c r="RME159" s="1"/>
      <c r="RMF159" s="1"/>
      <c r="RMG159" s="1"/>
      <c r="RMH159" s="1"/>
      <c r="RMI159" s="1"/>
      <c r="RMJ159" s="1"/>
      <c r="RMK159" s="1"/>
      <c r="RML159" s="1"/>
      <c r="RMM159" s="1"/>
      <c r="RMN159" s="1"/>
      <c r="RMO159" s="1"/>
      <c r="RMP159" s="1"/>
      <c r="RMQ159" s="1"/>
      <c r="RMR159" s="1"/>
      <c r="RMS159" s="1"/>
      <c r="RMT159" s="1"/>
      <c r="RMU159" s="1"/>
      <c r="RMV159" s="1"/>
      <c r="RMW159" s="1"/>
      <c r="RMX159" s="1"/>
      <c r="RMY159" s="1"/>
      <c r="RMZ159" s="1"/>
      <c r="RNA159" s="1"/>
      <c r="RNB159" s="1"/>
      <c r="RNC159" s="1"/>
      <c r="RND159" s="1"/>
      <c r="RNE159" s="1"/>
      <c r="RNF159" s="1"/>
      <c r="RNG159" s="1"/>
      <c r="RNH159" s="1"/>
      <c r="RNI159" s="1"/>
      <c r="RNJ159" s="1"/>
      <c r="RNK159" s="1"/>
      <c r="RNL159" s="1"/>
      <c r="RNM159" s="1"/>
      <c r="RNN159" s="1"/>
      <c r="RNO159" s="1"/>
      <c r="RNP159" s="1"/>
      <c r="RNQ159" s="1"/>
      <c r="RNR159" s="1"/>
      <c r="RNS159" s="1"/>
      <c r="RNT159" s="1"/>
      <c r="RNU159" s="1"/>
      <c r="RNV159" s="1"/>
      <c r="RNW159" s="1"/>
      <c r="RNX159" s="1"/>
      <c r="RNY159" s="1"/>
      <c r="RNZ159" s="1"/>
      <c r="ROA159" s="1"/>
      <c r="ROB159" s="1"/>
      <c r="ROC159" s="1"/>
      <c r="ROD159" s="1"/>
      <c r="ROE159" s="1"/>
      <c r="ROF159" s="1"/>
      <c r="ROG159" s="1"/>
      <c r="ROH159" s="1"/>
      <c r="ROI159" s="1"/>
      <c r="ROJ159" s="1"/>
      <c r="ROK159" s="1"/>
      <c r="ROL159" s="1"/>
      <c r="ROM159" s="1"/>
      <c r="RON159" s="1"/>
      <c r="ROO159" s="1"/>
      <c r="ROP159" s="1"/>
      <c r="ROQ159" s="1"/>
      <c r="ROR159" s="1"/>
      <c r="ROS159" s="1"/>
      <c r="ROT159" s="1"/>
      <c r="ROU159" s="1"/>
      <c r="ROV159" s="1"/>
      <c r="ROW159" s="1"/>
      <c r="ROX159" s="1"/>
      <c r="ROY159" s="1"/>
      <c r="ROZ159" s="1"/>
      <c r="RPA159" s="1"/>
      <c r="RPB159" s="1"/>
      <c r="RPC159" s="1"/>
      <c r="RPD159" s="1"/>
      <c r="RPE159" s="1"/>
      <c r="RPF159" s="1"/>
      <c r="RPG159" s="1"/>
      <c r="RPH159" s="1"/>
      <c r="RPI159" s="1"/>
      <c r="RPJ159" s="1"/>
      <c r="RPK159" s="1"/>
      <c r="RPL159" s="1"/>
      <c r="RPM159" s="1"/>
      <c r="RPN159" s="1"/>
      <c r="RPO159" s="1"/>
      <c r="RPP159" s="1"/>
      <c r="RPQ159" s="1"/>
      <c r="RPR159" s="1"/>
      <c r="RPS159" s="1"/>
      <c r="RPT159" s="1"/>
      <c r="RPU159" s="1"/>
      <c r="RPV159" s="1"/>
      <c r="RPW159" s="1"/>
      <c r="RPX159" s="1"/>
      <c r="RPY159" s="1"/>
      <c r="RPZ159" s="1"/>
      <c r="RQA159" s="1"/>
      <c r="RQB159" s="1"/>
      <c r="RQC159" s="1"/>
      <c r="RQD159" s="1"/>
      <c r="RQE159" s="1"/>
      <c r="RQF159" s="1"/>
      <c r="RQG159" s="1"/>
      <c r="RQH159" s="1"/>
      <c r="RQI159" s="1"/>
      <c r="RQJ159" s="1"/>
      <c r="RQK159" s="1"/>
      <c r="RQL159" s="1"/>
      <c r="RQM159" s="1"/>
      <c r="RQN159" s="1"/>
      <c r="RQO159" s="1"/>
      <c r="RQP159" s="1"/>
      <c r="RQQ159" s="1"/>
      <c r="RQR159" s="1"/>
      <c r="RQS159" s="1"/>
      <c r="RQT159" s="1"/>
      <c r="RQU159" s="1"/>
      <c r="RQV159" s="1"/>
      <c r="RQW159" s="1"/>
      <c r="RQX159" s="1"/>
      <c r="RQY159" s="1"/>
      <c r="RQZ159" s="1"/>
      <c r="RRA159" s="1"/>
      <c r="RRB159" s="1"/>
      <c r="RRC159" s="1"/>
      <c r="RRD159" s="1"/>
      <c r="RRE159" s="1"/>
      <c r="RRF159" s="1"/>
      <c r="RRG159" s="1"/>
      <c r="RRH159" s="1"/>
      <c r="RRI159" s="1"/>
      <c r="RRJ159" s="1"/>
      <c r="RRK159" s="1"/>
      <c r="RRL159" s="1"/>
      <c r="RRM159" s="1"/>
      <c r="RRN159" s="1"/>
      <c r="RRO159" s="1"/>
      <c r="RRP159" s="1"/>
      <c r="RRQ159" s="1"/>
      <c r="RRR159" s="1"/>
      <c r="RRS159" s="1"/>
      <c r="RRT159" s="1"/>
      <c r="RRU159" s="1"/>
      <c r="RRV159" s="1"/>
      <c r="RRW159" s="1"/>
      <c r="RRX159" s="1"/>
      <c r="RRY159" s="1"/>
      <c r="RRZ159" s="1"/>
      <c r="RSA159" s="1"/>
      <c r="RSB159" s="1"/>
      <c r="RSC159" s="1"/>
      <c r="RSD159" s="1"/>
      <c r="RSE159" s="1"/>
      <c r="RSF159" s="1"/>
      <c r="RSG159" s="1"/>
      <c r="RSH159" s="1"/>
      <c r="RSI159" s="1"/>
      <c r="RSJ159" s="1"/>
      <c r="RSK159" s="1"/>
      <c r="RSL159" s="1"/>
      <c r="RSM159" s="1"/>
      <c r="RSN159" s="1"/>
      <c r="RSO159" s="1"/>
      <c r="RSP159" s="1"/>
      <c r="RSQ159" s="1"/>
      <c r="RSR159" s="1"/>
      <c r="RSS159" s="1"/>
      <c r="RST159" s="1"/>
      <c r="RSU159" s="1"/>
      <c r="RSV159" s="1"/>
      <c r="RSW159" s="1"/>
      <c r="RSX159" s="1"/>
      <c r="RSY159" s="1"/>
      <c r="RSZ159" s="1"/>
      <c r="RTA159" s="1"/>
      <c r="RTB159" s="1"/>
      <c r="RTC159" s="1"/>
      <c r="RTD159" s="1"/>
      <c r="RTE159" s="1"/>
      <c r="RTF159" s="1"/>
      <c r="RTG159" s="1"/>
      <c r="RTH159" s="1"/>
      <c r="RTI159" s="1"/>
      <c r="RTJ159" s="1"/>
      <c r="RTK159" s="1"/>
      <c r="RTL159" s="1"/>
      <c r="RTM159" s="1"/>
      <c r="RTN159" s="1"/>
      <c r="RTO159" s="1"/>
      <c r="RTP159" s="1"/>
      <c r="RTQ159" s="1"/>
      <c r="RTR159" s="1"/>
      <c r="RTS159" s="1"/>
      <c r="RTT159" s="1"/>
      <c r="RTU159" s="1"/>
      <c r="RTV159" s="1"/>
      <c r="RTW159" s="1"/>
      <c r="RTX159" s="1"/>
      <c r="RTY159" s="1"/>
      <c r="RTZ159" s="1"/>
      <c r="RUA159" s="1"/>
      <c r="RUB159" s="1"/>
      <c r="RUC159" s="1"/>
      <c r="RUD159" s="1"/>
      <c r="RUE159" s="1"/>
      <c r="RUF159" s="1"/>
      <c r="RUG159" s="1"/>
      <c r="RUH159" s="1"/>
      <c r="RUI159" s="1"/>
      <c r="RUJ159" s="1"/>
      <c r="RUK159" s="1"/>
      <c r="RUL159" s="1"/>
      <c r="RUM159" s="1"/>
      <c r="RUN159" s="1"/>
      <c r="RUO159" s="1"/>
      <c r="RUP159" s="1"/>
      <c r="RUQ159" s="1"/>
      <c r="RUR159" s="1"/>
      <c r="RUS159" s="1"/>
      <c r="RUT159" s="1"/>
      <c r="RUU159" s="1"/>
      <c r="RUV159" s="1"/>
      <c r="RUW159" s="1"/>
      <c r="RUX159" s="1"/>
      <c r="RUY159" s="1"/>
      <c r="RUZ159" s="1"/>
      <c r="RVA159" s="1"/>
      <c r="RVB159" s="1"/>
      <c r="RVC159" s="1"/>
      <c r="RVD159" s="1"/>
      <c r="RVE159" s="1"/>
      <c r="RVF159" s="1"/>
      <c r="RVG159" s="1"/>
      <c r="RVH159" s="1"/>
      <c r="RVI159" s="1"/>
      <c r="RVJ159" s="1"/>
      <c r="RVK159" s="1"/>
      <c r="RVL159" s="1"/>
      <c r="RVM159" s="1"/>
      <c r="RVN159" s="1"/>
      <c r="RVO159" s="1"/>
      <c r="RVP159" s="1"/>
      <c r="RVQ159" s="1"/>
      <c r="RVR159" s="1"/>
      <c r="RVS159" s="1"/>
      <c r="RVT159" s="1"/>
      <c r="RVU159" s="1"/>
      <c r="RVV159" s="1"/>
      <c r="RVW159" s="1"/>
      <c r="RVX159" s="1"/>
      <c r="RVY159" s="1"/>
      <c r="RVZ159" s="1"/>
      <c r="RWA159" s="1"/>
      <c r="RWB159" s="1"/>
      <c r="RWC159" s="1"/>
      <c r="RWD159" s="1"/>
      <c r="RWE159" s="1"/>
      <c r="RWF159" s="1"/>
      <c r="RWG159" s="1"/>
      <c r="RWH159" s="1"/>
      <c r="RWI159" s="1"/>
      <c r="RWJ159" s="1"/>
      <c r="RWK159" s="1"/>
      <c r="RWL159" s="1"/>
      <c r="RWM159" s="1"/>
      <c r="RWN159" s="1"/>
      <c r="RWO159" s="1"/>
      <c r="RWP159" s="1"/>
      <c r="RWQ159" s="1"/>
      <c r="RWR159" s="1"/>
      <c r="RWS159" s="1"/>
      <c r="RWT159" s="1"/>
      <c r="RWU159" s="1"/>
      <c r="RWV159" s="1"/>
      <c r="RWW159" s="1"/>
      <c r="RWX159" s="1"/>
      <c r="RWY159" s="1"/>
      <c r="RWZ159" s="1"/>
      <c r="RXA159" s="1"/>
      <c r="RXB159" s="1"/>
      <c r="RXC159" s="1"/>
      <c r="RXD159" s="1"/>
      <c r="RXE159" s="1"/>
      <c r="RXF159" s="1"/>
      <c r="RXG159" s="1"/>
      <c r="RXH159" s="1"/>
      <c r="RXI159" s="1"/>
      <c r="RXJ159" s="1"/>
      <c r="RXK159" s="1"/>
      <c r="RXL159" s="1"/>
      <c r="RXM159" s="1"/>
      <c r="RXN159" s="1"/>
      <c r="RXO159" s="1"/>
      <c r="RXP159" s="1"/>
      <c r="RXQ159" s="1"/>
      <c r="RXR159" s="1"/>
      <c r="RXS159" s="1"/>
      <c r="RXT159" s="1"/>
      <c r="RXU159" s="1"/>
      <c r="RXV159" s="1"/>
      <c r="RXW159" s="1"/>
      <c r="RXX159" s="1"/>
      <c r="RXY159" s="1"/>
      <c r="RXZ159" s="1"/>
      <c r="RYA159" s="1"/>
      <c r="RYB159" s="1"/>
      <c r="RYC159" s="1"/>
      <c r="RYD159" s="1"/>
      <c r="RYE159" s="1"/>
      <c r="RYF159" s="1"/>
      <c r="RYG159" s="1"/>
      <c r="RYH159" s="1"/>
      <c r="RYI159" s="1"/>
      <c r="RYJ159" s="1"/>
      <c r="RYK159" s="1"/>
      <c r="RYL159" s="1"/>
      <c r="RYM159" s="1"/>
      <c r="RYN159" s="1"/>
      <c r="RYO159" s="1"/>
      <c r="RYP159" s="1"/>
      <c r="RYQ159" s="1"/>
      <c r="RYR159" s="1"/>
      <c r="RYS159" s="1"/>
      <c r="RYT159" s="1"/>
      <c r="RYU159" s="1"/>
      <c r="RYV159" s="1"/>
      <c r="RYW159" s="1"/>
      <c r="RYX159" s="1"/>
      <c r="RYY159" s="1"/>
      <c r="RYZ159" s="1"/>
      <c r="RZA159" s="1"/>
      <c r="RZB159" s="1"/>
      <c r="RZC159" s="1"/>
      <c r="RZD159" s="1"/>
      <c r="RZE159" s="1"/>
      <c r="RZF159" s="1"/>
      <c r="RZG159" s="1"/>
      <c r="RZH159" s="1"/>
      <c r="RZI159" s="1"/>
      <c r="RZJ159" s="1"/>
      <c r="RZK159" s="1"/>
      <c r="RZL159" s="1"/>
      <c r="RZM159" s="1"/>
      <c r="RZN159" s="1"/>
      <c r="RZO159" s="1"/>
      <c r="RZP159" s="1"/>
      <c r="RZQ159" s="1"/>
      <c r="RZR159" s="1"/>
      <c r="RZS159" s="1"/>
      <c r="RZT159" s="1"/>
      <c r="RZU159" s="1"/>
      <c r="RZV159" s="1"/>
      <c r="RZW159" s="1"/>
      <c r="RZX159" s="1"/>
      <c r="RZY159" s="1"/>
      <c r="RZZ159" s="1"/>
      <c r="SAA159" s="1"/>
      <c r="SAB159" s="1"/>
      <c r="SAC159" s="1"/>
      <c r="SAD159" s="1"/>
      <c r="SAE159" s="1"/>
      <c r="SAF159" s="1"/>
      <c r="SAG159" s="1"/>
      <c r="SAH159" s="1"/>
      <c r="SAI159" s="1"/>
      <c r="SAJ159" s="1"/>
      <c r="SAK159" s="1"/>
      <c r="SAL159" s="1"/>
      <c r="SAM159" s="1"/>
      <c r="SAN159" s="1"/>
      <c r="SAO159" s="1"/>
      <c r="SAP159" s="1"/>
      <c r="SAQ159" s="1"/>
      <c r="SAR159" s="1"/>
      <c r="SAS159" s="1"/>
      <c r="SAT159" s="1"/>
      <c r="SAU159" s="1"/>
      <c r="SAV159" s="1"/>
      <c r="SAW159" s="1"/>
      <c r="SAX159" s="1"/>
      <c r="SAY159" s="1"/>
      <c r="SAZ159" s="1"/>
      <c r="SBA159" s="1"/>
      <c r="SBB159" s="1"/>
      <c r="SBC159" s="1"/>
      <c r="SBD159" s="1"/>
      <c r="SBE159" s="1"/>
      <c r="SBF159" s="1"/>
      <c r="SBG159" s="1"/>
      <c r="SBH159" s="1"/>
      <c r="SBI159" s="1"/>
      <c r="SBJ159" s="1"/>
      <c r="SBK159" s="1"/>
      <c r="SBL159" s="1"/>
      <c r="SBM159" s="1"/>
      <c r="SBN159" s="1"/>
      <c r="SBO159" s="1"/>
      <c r="SBP159" s="1"/>
      <c r="SBQ159" s="1"/>
      <c r="SBR159" s="1"/>
      <c r="SBS159" s="1"/>
      <c r="SBT159" s="1"/>
      <c r="SBU159" s="1"/>
      <c r="SBV159" s="1"/>
      <c r="SBW159" s="1"/>
      <c r="SBX159" s="1"/>
      <c r="SBY159" s="1"/>
      <c r="SBZ159" s="1"/>
      <c r="SCA159" s="1"/>
      <c r="SCB159" s="1"/>
      <c r="SCC159" s="1"/>
      <c r="SCD159" s="1"/>
      <c r="SCE159" s="1"/>
      <c r="SCF159" s="1"/>
      <c r="SCG159" s="1"/>
      <c r="SCH159" s="1"/>
      <c r="SCI159" s="1"/>
      <c r="SCJ159" s="1"/>
      <c r="SCK159" s="1"/>
      <c r="SCL159" s="1"/>
      <c r="SCM159" s="1"/>
      <c r="SCN159" s="1"/>
      <c r="SCO159" s="1"/>
      <c r="SCP159" s="1"/>
      <c r="SCQ159" s="1"/>
      <c r="SCR159" s="1"/>
      <c r="SCS159" s="1"/>
      <c r="SCT159" s="1"/>
      <c r="SCU159" s="1"/>
      <c r="SCV159" s="1"/>
      <c r="SCW159" s="1"/>
      <c r="SCX159" s="1"/>
      <c r="SCY159" s="1"/>
      <c r="SCZ159" s="1"/>
      <c r="SDA159" s="1"/>
      <c r="SDB159" s="1"/>
      <c r="SDC159" s="1"/>
      <c r="SDD159" s="1"/>
      <c r="SDE159" s="1"/>
      <c r="SDF159" s="1"/>
      <c r="SDG159" s="1"/>
      <c r="SDH159" s="1"/>
      <c r="SDI159" s="1"/>
      <c r="SDJ159" s="1"/>
      <c r="SDK159" s="1"/>
      <c r="SDL159" s="1"/>
      <c r="SDM159" s="1"/>
      <c r="SDN159" s="1"/>
      <c r="SDO159" s="1"/>
      <c r="SDP159" s="1"/>
      <c r="SDQ159" s="1"/>
      <c r="SDR159" s="1"/>
      <c r="SDS159" s="1"/>
      <c r="SDT159" s="1"/>
      <c r="SDU159" s="1"/>
      <c r="SDV159" s="1"/>
      <c r="SDW159" s="1"/>
      <c r="SDX159" s="1"/>
      <c r="SDY159" s="1"/>
      <c r="SDZ159" s="1"/>
      <c r="SEA159" s="1"/>
      <c r="SEB159" s="1"/>
      <c r="SEC159" s="1"/>
      <c r="SED159" s="1"/>
      <c r="SEE159" s="1"/>
      <c r="SEF159" s="1"/>
      <c r="SEG159" s="1"/>
      <c r="SEH159" s="1"/>
      <c r="SEI159" s="1"/>
      <c r="SEJ159" s="1"/>
      <c r="SEK159" s="1"/>
      <c r="SEL159" s="1"/>
      <c r="SEM159" s="1"/>
      <c r="SEN159" s="1"/>
      <c r="SEO159" s="1"/>
      <c r="SEP159" s="1"/>
      <c r="SEQ159" s="1"/>
      <c r="SER159" s="1"/>
      <c r="SES159" s="1"/>
      <c r="SET159" s="1"/>
      <c r="SEU159" s="1"/>
      <c r="SEV159" s="1"/>
      <c r="SEW159" s="1"/>
      <c r="SEX159" s="1"/>
      <c r="SEY159" s="1"/>
      <c r="SEZ159" s="1"/>
      <c r="SFA159" s="1"/>
      <c r="SFB159" s="1"/>
      <c r="SFC159" s="1"/>
      <c r="SFD159" s="1"/>
      <c r="SFE159" s="1"/>
      <c r="SFF159" s="1"/>
      <c r="SFG159" s="1"/>
      <c r="SFH159" s="1"/>
      <c r="SFI159" s="1"/>
      <c r="SFJ159" s="1"/>
      <c r="SFK159" s="1"/>
      <c r="SFL159" s="1"/>
      <c r="SFM159" s="1"/>
      <c r="SFN159" s="1"/>
      <c r="SFO159" s="1"/>
      <c r="SFP159" s="1"/>
      <c r="SFQ159" s="1"/>
      <c r="SFR159" s="1"/>
      <c r="SFS159" s="1"/>
      <c r="SFT159" s="1"/>
      <c r="SFU159" s="1"/>
      <c r="SFV159" s="1"/>
      <c r="SFW159" s="1"/>
      <c r="SFX159" s="1"/>
      <c r="SFY159" s="1"/>
      <c r="SFZ159" s="1"/>
      <c r="SGA159" s="1"/>
      <c r="SGB159" s="1"/>
      <c r="SGC159" s="1"/>
      <c r="SGD159" s="1"/>
      <c r="SGE159" s="1"/>
      <c r="SGF159" s="1"/>
      <c r="SGG159" s="1"/>
      <c r="SGH159" s="1"/>
      <c r="SGI159" s="1"/>
      <c r="SGJ159" s="1"/>
      <c r="SGK159" s="1"/>
      <c r="SGL159" s="1"/>
      <c r="SGM159" s="1"/>
      <c r="SGN159" s="1"/>
      <c r="SGO159" s="1"/>
      <c r="SGP159" s="1"/>
      <c r="SGQ159" s="1"/>
      <c r="SGR159" s="1"/>
      <c r="SGS159" s="1"/>
      <c r="SGT159" s="1"/>
      <c r="SGU159" s="1"/>
      <c r="SGV159" s="1"/>
      <c r="SGW159" s="1"/>
      <c r="SGX159" s="1"/>
      <c r="SGY159" s="1"/>
      <c r="SGZ159" s="1"/>
      <c r="SHA159" s="1"/>
      <c r="SHB159" s="1"/>
      <c r="SHC159" s="1"/>
      <c r="SHD159" s="1"/>
      <c r="SHE159" s="1"/>
      <c r="SHF159" s="1"/>
      <c r="SHG159" s="1"/>
      <c r="SHH159" s="1"/>
      <c r="SHI159" s="1"/>
      <c r="SHJ159" s="1"/>
      <c r="SHK159" s="1"/>
      <c r="SHL159" s="1"/>
      <c r="SHM159" s="1"/>
      <c r="SHN159" s="1"/>
      <c r="SHO159" s="1"/>
      <c r="SHP159" s="1"/>
      <c r="SHQ159" s="1"/>
      <c r="SHR159" s="1"/>
      <c r="SHS159" s="1"/>
      <c r="SHT159" s="1"/>
      <c r="SHU159" s="1"/>
      <c r="SHV159" s="1"/>
      <c r="SHW159" s="1"/>
      <c r="SHX159" s="1"/>
      <c r="SHY159" s="1"/>
      <c r="SHZ159" s="1"/>
      <c r="SIA159" s="1"/>
      <c r="SIB159" s="1"/>
      <c r="SIC159" s="1"/>
      <c r="SID159" s="1"/>
      <c r="SIE159" s="1"/>
      <c r="SIF159" s="1"/>
      <c r="SIG159" s="1"/>
      <c r="SIH159" s="1"/>
      <c r="SII159" s="1"/>
      <c r="SIJ159" s="1"/>
      <c r="SIK159" s="1"/>
      <c r="SIL159" s="1"/>
      <c r="SIM159" s="1"/>
      <c r="SIN159" s="1"/>
      <c r="SIO159" s="1"/>
      <c r="SIP159" s="1"/>
      <c r="SIQ159" s="1"/>
      <c r="SIR159" s="1"/>
      <c r="SIS159" s="1"/>
      <c r="SIT159" s="1"/>
      <c r="SIU159" s="1"/>
      <c r="SIV159" s="1"/>
      <c r="SIW159" s="1"/>
      <c r="SIX159" s="1"/>
      <c r="SIY159" s="1"/>
      <c r="SIZ159" s="1"/>
      <c r="SJA159" s="1"/>
      <c r="SJB159" s="1"/>
      <c r="SJC159" s="1"/>
      <c r="SJD159" s="1"/>
      <c r="SJE159" s="1"/>
      <c r="SJF159" s="1"/>
      <c r="SJG159" s="1"/>
      <c r="SJH159" s="1"/>
      <c r="SJI159" s="1"/>
      <c r="SJJ159" s="1"/>
      <c r="SJK159" s="1"/>
      <c r="SJL159" s="1"/>
      <c r="SJM159" s="1"/>
      <c r="SJN159" s="1"/>
      <c r="SJO159" s="1"/>
      <c r="SJP159" s="1"/>
      <c r="SJQ159" s="1"/>
      <c r="SJR159" s="1"/>
      <c r="SJS159" s="1"/>
      <c r="SJT159" s="1"/>
      <c r="SJU159" s="1"/>
      <c r="SJV159" s="1"/>
      <c r="SJW159" s="1"/>
      <c r="SJX159" s="1"/>
      <c r="SJY159" s="1"/>
      <c r="SJZ159" s="1"/>
      <c r="SKA159" s="1"/>
      <c r="SKB159" s="1"/>
      <c r="SKC159" s="1"/>
      <c r="SKD159" s="1"/>
      <c r="SKE159" s="1"/>
      <c r="SKF159" s="1"/>
      <c r="SKG159" s="1"/>
      <c r="SKH159" s="1"/>
      <c r="SKI159" s="1"/>
      <c r="SKJ159" s="1"/>
      <c r="SKK159" s="1"/>
      <c r="SKL159" s="1"/>
      <c r="SKM159" s="1"/>
      <c r="SKN159" s="1"/>
      <c r="SKO159" s="1"/>
      <c r="SKP159" s="1"/>
      <c r="SKQ159" s="1"/>
      <c r="SKR159" s="1"/>
      <c r="SKS159" s="1"/>
      <c r="SKT159" s="1"/>
      <c r="SKU159" s="1"/>
      <c r="SKV159" s="1"/>
      <c r="SKW159" s="1"/>
      <c r="SKX159" s="1"/>
      <c r="SKY159" s="1"/>
      <c r="SKZ159" s="1"/>
      <c r="SLA159" s="1"/>
      <c r="SLB159" s="1"/>
      <c r="SLC159" s="1"/>
      <c r="SLD159" s="1"/>
      <c r="SLE159" s="1"/>
      <c r="SLF159" s="1"/>
      <c r="SLG159" s="1"/>
      <c r="SLH159" s="1"/>
      <c r="SLI159" s="1"/>
      <c r="SLJ159" s="1"/>
      <c r="SLK159" s="1"/>
      <c r="SLL159" s="1"/>
      <c r="SLM159" s="1"/>
      <c r="SLN159" s="1"/>
      <c r="SLO159" s="1"/>
      <c r="SLP159" s="1"/>
      <c r="SLQ159" s="1"/>
      <c r="SLR159" s="1"/>
      <c r="SLS159" s="1"/>
      <c r="SLT159" s="1"/>
      <c r="SLU159" s="1"/>
      <c r="SLV159" s="1"/>
      <c r="SLW159" s="1"/>
      <c r="SLX159" s="1"/>
      <c r="SLY159" s="1"/>
      <c r="SLZ159" s="1"/>
      <c r="SMA159" s="1"/>
      <c r="SMB159" s="1"/>
      <c r="SMC159" s="1"/>
      <c r="SMD159" s="1"/>
      <c r="SME159" s="1"/>
      <c r="SMF159" s="1"/>
      <c r="SMG159" s="1"/>
      <c r="SMH159" s="1"/>
      <c r="SMI159" s="1"/>
      <c r="SMJ159" s="1"/>
      <c r="SMK159" s="1"/>
      <c r="SML159" s="1"/>
      <c r="SMM159" s="1"/>
      <c r="SMN159" s="1"/>
      <c r="SMO159" s="1"/>
      <c r="SMP159" s="1"/>
      <c r="SMQ159" s="1"/>
      <c r="SMR159" s="1"/>
      <c r="SMS159" s="1"/>
      <c r="SMT159" s="1"/>
      <c r="SMU159" s="1"/>
      <c r="SMV159" s="1"/>
      <c r="SMW159" s="1"/>
      <c r="SMX159" s="1"/>
      <c r="SMY159" s="1"/>
      <c r="SMZ159" s="1"/>
      <c r="SNA159" s="1"/>
      <c r="SNB159" s="1"/>
      <c r="SNC159" s="1"/>
      <c r="SND159" s="1"/>
      <c r="SNE159" s="1"/>
      <c r="SNF159" s="1"/>
      <c r="SNG159" s="1"/>
      <c r="SNH159" s="1"/>
      <c r="SNI159" s="1"/>
      <c r="SNJ159" s="1"/>
      <c r="SNK159" s="1"/>
      <c r="SNL159" s="1"/>
      <c r="SNM159" s="1"/>
      <c r="SNN159" s="1"/>
      <c r="SNO159" s="1"/>
      <c r="SNP159" s="1"/>
      <c r="SNQ159" s="1"/>
      <c r="SNR159" s="1"/>
      <c r="SNS159" s="1"/>
      <c r="SNT159" s="1"/>
      <c r="SNU159" s="1"/>
      <c r="SNV159" s="1"/>
      <c r="SNW159" s="1"/>
      <c r="SNX159" s="1"/>
      <c r="SNY159" s="1"/>
      <c r="SNZ159" s="1"/>
      <c r="SOA159" s="1"/>
      <c r="SOB159" s="1"/>
      <c r="SOC159" s="1"/>
      <c r="SOD159" s="1"/>
      <c r="SOE159" s="1"/>
      <c r="SOF159" s="1"/>
      <c r="SOG159" s="1"/>
      <c r="SOH159" s="1"/>
      <c r="SOI159" s="1"/>
      <c r="SOJ159" s="1"/>
      <c r="SOK159" s="1"/>
      <c r="SOL159" s="1"/>
      <c r="SOM159" s="1"/>
      <c r="SON159" s="1"/>
      <c r="SOO159" s="1"/>
      <c r="SOP159" s="1"/>
      <c r="SOQ159" s="1"/>
      <c r="SOR159" s="1"/>
      <c r="SOS159" s="1"/>
      <c r="SOT159" s="1"/>
      <c r="SOU159" s="1"/>
      <c r="SOV159" s="1"/>
      <c r="SOW159" s="1"/>
      <c r="SOX159" s="1"/>
      <c r="SOY159" s="1"/>
      <c r="SOZ159" s="1"/>
      <c r="SPA159" s="1"/>
      <c r="SPB159" s="1"/>
      <c r="SPC159" s="1"/>
      <c r="SPD159" s="1"/>
      <c r="SPE159" s="1"/>
      <c r="SPF159" s="1"/>
      <c r="SPG159" s="1"/>
      <c r="SPH159" s="1"/>
      <c r="SPI159" s="1"/>
      <c r="SPJ159" s="1"/>
      <c r="SPK159" s="1"/>
      <c r="SPL159" s="1"/>
      <c r="SPM159" s="1"/>
      <c r="SPN159" s="1"/>
      <c r="SPO159" s="1"/>
      <c r="SPP159" s="1"/>
      <c r="SPQ159" s="1"/>
      <c r="SPR159" s="1"/>
      <c r="SPS159" s="1"/>
      <c r="SPT159" s="1"/>
      <c r="SPU159" s="1"/>
      <c r="SPV159" s="1"/>
      <c r="SPW159" s="1"/>
      <c r="SPX159" s="1"/>
      <c r="SPY159" s="1"/>
      <c r="SPZ159" s="1"/>
      <c r="SQA159" s="1"/>
      <c r="SQB159" s="1"/>
      <c r="SQC159" s="1"/>
      <c r="SQD159" s="1"/>
      <c r="SQE159" s="1"/>
      <c r="SQF159" s="1"/>
      <c r="SQG159" s="1"/>
      <c r="SQH159" s="1"/>
      <c r="SQI159" s="1"/>
      <c r="SQJ159" s="1"/>
      <c r="SQK159" s="1"/>
      <c r="SQL159" s="1"/>
      <c r="SQM159" s="1"/>
      <c r="SQN159" s="1"/>
      <c r="SQO159" s="1"/>
      <c r="SQP159" s="1"/>
      <c r="SQQ159" s="1"/>
      <c r="SQR159" s="1"/>
      <c r="SQS159" s="1"/>
      <c r="SQT159" s="1"/>
      <c r="SQU159" s="1"/>
      <c r="SQV159" s="1"/>
      <c r="SQW159" s="1"/>
      <c r="SQX159" s="1"/>
      <c r="SQY159" s="1"/>
      <c r="SQZ159" s="1"/>
      <c r="SRA159" s="1"/>
      <c r="SRB159" s="1"/>
      <c r="SRC159" s="1"/>
      <c r="SRD159" s="1"/>
      <c r="SRE159" s="1"/>
      <c r="SRF159" s="1"/>
      <c r="SRG159" s="1"/>
      <c r="SRH159" s="1"/>
      <c r="SRI159" s="1"/>
      <c r="SRJ159" s="1"/>
      <c r="SRK159" s="1"/>
      <c r="SRL159" s="1"/>
      <c r="SRM159" s="1"/>
      <c r="SRN159" s="1"/>
      <c r="SRO159" s="1"/>
      <c r="SRP159" s="1"/>
      <c r="SRQ159" s="1"/>
      <c r="SRR159" s="1"/>
      <c r="SRS159" s="1"/>
      <c r="SRT159" s="1"/>
      <c r="SRU159" s="1"/>
      <c r="SRV159" s="1"/>
      <c r="SRW159" s="1"/>
      <c r="SRX159" s="1"/>
      <c r="SRY159" s="1"/>
      <c r="SRZ159" s="1"/>
      <c r="SSA159" s="1"/>
      <c r="SSB159" s="1"/>
      <c r="SSC159" s="1"/>
      <c r="SSD159" s="1"/>
      <c r="SSE159" s="1"/>
      <c r="SSF159" s="1"/>
      <c r="SSG159" s="1"/>
      <c r="SSH159" s="1"/>
      <c r="SSI159" s="1"/>
      <c r="SSJ159" s="1"/>
      <c r="SSK159" s="1"/>
      <c r="SSL159" s="1"/>
      <c r="SSM159" s="1"/>
      <c r="SSN159" s="1"/>
      <c r="SSO159" s="1"/>
      <c r="SSP159" s="1"/>
      <c r="SSQ159" s="1"/>
      <c r="SSR159" s="1"/>
      <c r="SSS159" s="1"/>
      <c r="SST159" s="1"/>
      <c r="SSU159" s="1"/>
      <c r="SSV159" s="1"/>
      <c r="SSW159" s="1"/>
      <c r="SSX159" s="1"/>
      <c r="SSY159" s="1"/>
      <c r="SSZ159" s="1"/>
      <c r="STA159" s="1"/>
      <c r="STB159" s="1"/>
      <c r="STC159" s="1"/>
      <c r="STD159" s="1"/>
      <c r="STE159" s="1"/>
      <c r="STF159" s="1"/>
      <c r="STG159" s="1"/>
      <c r="STH159" s="1"/>
      <c r="STI159" s="1"/>
      <c r="STJ159" s="1"/>
      <c r="STK159" s="1"/>
      <c r="STL159" s="1"/>
      <c r="STM159" s="1"/>
      <c r="STN159" s="1"/>
      <c r="STO159" s="1"/>
      <c r="STP159" s="1"/>
      <c r="STQ159" s="1"/>
      <c r="STR159" s="1"/>
      <c r="STS159" s="1"/>
      <c r="STT159" s="1"/>
      <c r="STU159" s="1"/>
      <c r="STV159" s="1"/>
      <c r="STW159" s="1"/>
      <c r="STX159" s="1"/>
      <c r="STY159" s="1"/>
      <c r="STZ159" s="1"/>
      <c r="SUA159" s="1"/>
      <c r="SUB159" s="1"/>
      <c r="SUC159" s="1"/>
      <c r="SUD159" s="1"/>
      <c r="SUE159" s="1"/>
      <c r="SUF159" s="1"/>
      <c r="SUG159" s="1"/>
      <c r="SUH159" s="1"/>
      <c r="SUI159" s="1"/>
      <c r="SUJ159" s="1"/>
      <c r="SUK159" s="1"/>
      <c r="SUL159" s="1"/>
      <c r="SUM159" s="1"/>
      <c r="SUN159" s="1"/>
      <c r="SUO159" s="1"/>
      <c r="SUP159" s="1"/>
      <c r="SUQ159" s="1"/>
      <c r="SUR159" s="1"/>
      <c r="SUS159" s="1"/>
      <c r="SUT159" s="1"/>
      <c r="SUU159" s="1"/>
      <c r="SUV159" s="1"/>
      <c r="SUW159" s="1"/>
      <c r="SUX159" s="1"/>
      <c r="SUY159" s="1"/>
      <c r="SUZ159" s="1"/>
      <c r="SVA159" s="1"/>
      <c r="SVB159" s="1"/>
      <c r="SVC159" s="1"/>
      <c r="SVD159" s="1"/>
      <c r="SVE159" s="1"/>
      <c r="SVF159" s="1"/>
      <c r="SVG159" s="1"/>
      <c r="SVH159" s="1"/>
      <c r="SVI159" s="1"/>
      <c r="SVJ159" s="1"/>
      <c r="SVK159" s="1"/>
      <c r="SVL159" s="1"/>
      <c r="SVM159" s="1"/>
      <c r="SVN159" s="1"/>
      <c r="SVO159" s="1"/>
      <c r="SVP159" s="1"/>
      <c r="SVQ159" s="1"/>
      <c r="SVR159" s="1"/>
      <c r="SVS159" s="1"/>
      <c r="SVT159" s="1"/>
      <c r="SVU159" s="1"/>
      <c r="SVV159" s="1"/>
      <c r="SVW159" s="1"/>
      <c r="SVX159" s="1"/>
      <c r="SVY159" s="1"/>
      <c r="SVZ159" s="1"/>
      <c r="SWA159" s="1"/>
      <c r="SWB159" s="1"/>
      <c r="SWC159" s="1"/>
      <c r="SWD159" s="1"/>
      <c r="SWE159" s="1"/>
      <c r="SWF159" s="1"/>
      <c r="SWG159" s="1"/>
      <c r="SWH159" s="1"/>
      <c r="SWI159" s="1"/>
      <c r="SWJ159" s="1"/>
      <c r="SWK159" s="1"/>
      <c r="SWL159" s="1"/>
      <c r="SWM159" s="1"/>
      <c r="SWN159" s="1"/>
      <c r="SWO159" s="1"/>
      <c r="SWP159" s="1"/>
      <c r="SWQ159" s="1"/>
      <c r="SWR159" s="1"/>
      <c r="SWS159" s="1"/>
      <c r="SWT159" s="1"/>
      <c r="SWU159" s="1"/>
      <c r="SWV159" s="1"/>
      <c r="SWW159" s="1"/>
      <c r="SWX159" s="1"/>
      <c r="SWY159" s="1"/>
      <c r="SWZ159" s="1"/>
      <c r="SXA159" s="1"/>
      <c r="SXB159" s="1"/>
      <c r="SXC159" s="1"/>
      <c r="SXD159" s="1"/>
      <c r="SXE159" s="1"/>
      <c r="SXF159" s="1"/>
      <c r="SXG159" s="1"/>
      <c r="SXH159" s="1"/>
      <c r="SXI159" s="1"/>
      <c r="SXJ159" s="1"/>
      <c r="SXK159" s="1"/>
      <c r="SXL159" s="1"/>
      <c r="SXM159" s="1"/>
      <c r="SXN159" s="1"/>
      <c r="SXO159" s="1"/>
      <c r="SXP159" s="1"/>
      <c r="SXQ159" s="1"/>
      <c r="SXR159" s="1"/>
      <c r="SXS159" s="1"/>
      <c r="SXT159" s="1"/>
      <c r="SXU159" s="1"/>
      <c r="SXV159" s="1"/>
      <c r="SXW159" s="1"/>
      <c r="SXX159" s="1"/>
      <c r="SXY159" s="1"/>
      <c r="SXZ159" s="1"/>
      <c r="SYA159" s="1"/>
      <c r="SYB159" s="1"/>
      <c r="SYC159" s="1"/>
      <c r="SYD159" s="1"/>
      <c r="SYE159" s="1"/>
      <c r="SYF159" s="1"/>
      <c r="SYG159" s="1"/>
      <c r="SYH159" s="1"/>
      <c r="SYI159" s="1"/>
      <c r="SYJ159" s="1"/>
      <c r="SYK159" s="1"/>
      <c r="SYL159" s="1"/>
      <c r="SYM159" s="1"/>
      <c r="SYN159" s="1"/>
      <c r="SYO159" s="1"/>
      <c r="SYP159" s="1"/>
      <c r="SYQ159" s="1"/>
      <c r="SYR159" s="1"/>
      <c r="SYS159" s="1"/>
      <c r="SYT159" s="1"/>
      <c r="SYU159" s="1"/>
      <c r="SYV159" s="1"/>
      <c r="SYW159" s="1"/>
      <c r="SYX159" s="1"/>
      <c r="SYY159" s="1"/>
      <c r="SYZ159" s="1"/>
      <c r="SZA159" s="1"/>
      <c r="SZB159" s="1"/>
      <c r="SZC159" s="1"/>
      <c r="SZD159" s="1"/>
      <c r="SZE159" s="1"/>
      <c r="SZF159" s="1"/>
      <c r="SZG159" s="1"/>
      <c r="SZH159" s="1"/>
      <c r="SZI159" s="1"/>
      <c r="SZJ159" s="1"/>
      <c r="SZK159" s="1"/>
      <c r="SZL159" s="1"/>
      <c r="SZM159" s="1"/>
      <c r="SZN159" s="1"/>
      <c r="SZO159" s="1"/>
      <c r="SZP159" s="1"/>
      <c r="SZQ159" s="1"/>
      <c r="SZR159" s="1"/>
      <c r="SZS159" s="1"/>
      <c r="SZT159" s="1"/>
      <c r="SZU159" s="1"/>
      <c r="SZV159" s="1"/>
      <c r="SZW159" s="1"/>
      <c r="SZX159" s="1"/>
      <c r="SZY159" s="1"/>
      <c r="SZZ159" s="1"/>
      <c r="TAA159" s="1"/>
      <c r="TAB159" s="1"/>
      <c r="TAC159" s="1"/>
      <c r="TAD159" s="1"/>
      <c r="TAE159" s="1"/>
      <c r="TAF159" s="1"/>
      <c r="TAG159" s="1"/>
      <c r="TAH159" s="1"/>
      <c r="TAI159" s="1"/>
      <c r="TAJ159" s="1"/>
      <c r="TAK159" s="1"/>
      <c r="TAL159" s="1"/>
      <c r="TAM159" s="1"/>
      <c r="TAN159" s="1"/>
      <c r="TAO159" s="1"/>
      <c r="TAP159" s="1"/>
      <c r="TAQ159" s="1"/>
      <c r="TAR159" s="1"/>
      <c r="TAS159" s="1"/>
      <c r="TAT159" s="1"/>
      <c r="TAU159" s="1"/>
      <c r="TAV159" s="1"/>
      <c r="TAW159" s="1"/>
      <c r="TAX159" s="1"/>
      <c r="TAY159" s="1"/>
      <c r="TAZ159" s="1"/>
      <c r="TBA159" s="1"/>
      <c r="TBB159" s="1"/>
      <c r="TBC159" s="1"/>
      <c r="TBD159" s="1"/>
      <c r="TBE159" s="1"/>
      <c r="TBF159" s="1"/>
      <c r="TBG159" s="1"/>
      <c r="TBH159" s="1"/>
      <c r="TBI159" s="1"/>
      <c r="TBJ159" s="1"/>
      <c r="TBK159" s="1"/>
      <c r="TBL159" s="1"/>
      <c r="TBM159" s="1"/>
      <c r="TBN159" s="1"/>
      <c r="TBO159" s="1"/>
      <c r="TBP159" s="1"/>
      <c r="TBQ159" s="1"/>
      <c r="TBR159" s="1"/>
      <c r="TBS159" s="1"/>
      <c r="TBT159" s="1"/>
      <c r="TBU159" s="1"/>
      <c r="TBV159" s="1"/>
      <c r="TBW159" s="1"/>
      <c r="TBX159" s="1"/>
      <c r="TBY159" s="1"/>
      <c r="TBZ159" s="1"/>
      <c r="TCA159" s="1"/>
      <c r="TCB159" s="1"/>
      <c r="TCC159" s="1"/>
      <c r="TCD159" s="1"/>
      <c r="TCE159" s="1"/>
      <c r="TCF159" s="1"/>
      <c r="TCG159" s="1"/>
      <c r="TCH159" s="1"/>
      <c r="TCI159" s="1"/>
      <c r="TCJ159" s="1"/>
      <c r="TCK159" s="1"/>
      <c r="TCL159" s="1"/>
      <c r="TCM159" s="1"/>
      <c r="TCN159" s="1"/>
      <c r="TCO159" s="1"/>
      <c r="TCP159" s="1"/>
      <c r="TCQ159" s="1"/>
      <c r="TCR159" s="1"/>
      <c r="TCS159" s="1"/>
      <c r="TCT159" s="1"/>
      <c r="TCU159" s="1"/>
      <c r="TCV159" s="1"/>
      <c r="TCW159" s="1"/>
      <c r="TCX159" s="1"/>
      <c r="TCY159" s="1"/>
      <c r="TCZ159" s="1"/>
      <c r="TDA159" s="1"/>
      <c r="TDB159" s="1"/>
      <c r="TDC159" s="1"/>
      <c r="TDD159" s="1"/>
      <c r="TDE159" s="1"/>
      <c r="TDF159" s="1"/>
      <c r="TDG159" s="1"/>
      <c r="TDH159" s="1"/>
      <c r="TDI159" s="1"/>
      <c r="TDJ159" s="1"/>
      <c r="TDK159" s="1"/>
      <c r="TDL159" s="1"/>
      <c r="TDM159" s="1"/>
      <c r="TDN159" s="1"/>
      <c r="TDO159" s="1"/>
      <c r="TDP159" s="1"/>
      <c r="TDQ159" s="1"/>
      <c r="TDR159" s="1"/>
      <c r="TDS159" s="1"/>
      <c r="TDT159" s="1"/>
      <c r="TDU159" s="1"/>
      <c r="TDV159" s="1"/>
      <c r="TDW159" s="1"/>
      <c r="TDX159" s="1"/>
      <c r="TDY159" s="1"/>
      <c r="TDZ159" s="1"/>
      <c r="TEA159" s="1"/>
      <c r="TEB159" s="1"/>
      <c r="TEC159" s="1"/>
      <c r="TED159" s="1"/>
      <c r="TEE159" s="1"/>
      <c r="TEF159" s="1"/>
      <c r="TEG159" s="1"/>
      <c r="TEH159" s="1"/>
      <c r="TEI159" s="1"/>
      <c r="TEJ159" s="1"/>
      <c r="TEK159" s="1"/>
      <c r="TEL159" s="1"/>
      <c r="TEM159" s="1"/>
      <c r="TEN159" s="1"/>
      <c r="TEO159" s="1"/>
      <c r="TEP159" s="1"/>
      <c r="TEQ159" s="1"/>
      <c r="TER159" s="1"/>
      <c r="TES159" s="1"/>
      <c r="TET159" s="1"/>
      <c r="TEU159" s="1"/>
      <c r="TEV159" s="1"/>
      <c r="TEW159" s="1"/>
      <c r="TEX159" s="1"/>
      <c r="TEY159" s="1"/>
      <c r="TEZ159" s="1"/>
      <c r="TFA159" s="1"/>
      <c r="TFB159" s="1"/>
      <c r="TFC159" s="1"/>
      <c r="TFD159" s="1"/>
      <c r="TFE159" s="1"/>
      <c r="TFF159" s="1"/>
      <c r="TFG159" s="1"/>
      <c r="TFH159" s="1"/>
      <c r="TFI159" s="1"/>
      <c r="TFJ159" s="1"/>
      <c r="TFK159" s="1"/>
      <c r="TFL159" s="1"/>
      <c r="TFM159" s="1"/>
      <c r="TFN159" s="1"/>
      <c r="TFO159" s="1"/>
      <c r="TFP159" s="1"/>
      <c r="TFQ159" s="1"/>
      <c r="TFR159" s="1"/>
      <c r="TFS159" s="1"/>
      <c r="TFT159" s="1"/>
      <c r="TFU159" s="1"/>
      <c r="TFV159" s="1"/>
      <c r="TFW159" s="1"/>
      <c r="TFX159" s="1"/>
      <c r="TFY159" s="1"/>
      <c r="TFZ159" s="1"/>
      <c r="TGA159" s="1"/>
      <c r="TGB159" s="1"/>
      <c r="TGC159" s="1"/>
      <c r="TGD159" s="1"/>
      <c r="TGE159" s="1"/>
      <c r="TGF159" s="1"/>
      <c r="TGG159" s="1"/>
      <c r="TGH159" s="1"/>
      <c r="TGI159" s="1"/>
      <c r="TGJ159" s="1"/>
      <c r="TGK159" s="1"/>
      <c r="TGL159" s="1"/>
      <c r="TGM159" s="1"/>
      <c r="TGN159" s="1"/>
      <c r="TGO159" s="1"/>
      <c r="TGP159" s="1"/>
      <c r="TGQ159" s="1"/>
      <c r="TGR159" s="1"/>
      <c r="TGS159" s="1"/>
      <c r="TGT159" s="1"/>
      <c r="TGU159" s="1"/>
      <c r="TGV159" s="1"/>
      <c r="TGW159" s="1"/>
      <c r="TGX159" s="1"/>
      <c r="TGY159" s="1"/>
      <c r="TGZ159" s="1"/>
      <c r="THA159" s="1"/>
      <c r="THB159" s="1"/>
      <c r="THC159" s="1"/>
      <c r="THD159" s="1"/>
      <c r="THE159" s="1"/>
      <c r="THF159" s="1"/>
      <c r="THG159" s="1"/>
      <c r="THH159" s="1"/>
      <c r="THI159" s="1"/>
      <c r="THJ159" s="1"/>
      <c r="THK159" s="1"/>
      <c r="THL159" s="1"/>
      <c r="THM159" s="1"/>
      <c r="THN159" s="1"/>
      <c r="THO159" s="1"/>
      <c r="THP159" s="1"/>
      <c r="THQ159" s="1"/>
      <c r="THR159" s="1"/>
      <c r="THS159" s="1"/>
      <c r="THT159" s="1"/>
      <c r="THU159" s="1"/>
      <c r="THV159" s="1"/>
      <c r="THW159" s="1"/>
      <c r="THX159" s="1"/>
      <c r="THY159" s="1"/>
      <c r="THZ159" s="1"/>
      <c r="TIA159" s="1"/>
      <c r="TIB159" s="1"/>
      <c r="TIC159" s="1"/>
      <c r="TID159" s="1"/>
      <c r="TIE159" s="1"/>
      <c r="TIF159" s="1"/>
      <c r="TIG159" s="1"/>
      <c r="TIH159" s="1"/>
      <c r="TII159" s="1"/>
      <c r="TIJ159" s="1"/>
      <c r="TIK159" s="1"/>
      <c r="TIL159" s="1"/>
      <c r="TIM159" s="1"/>
      <c r="TIN159" s="1"/>
      <c r="TIO159" s="1"/>
      <c r="TIP159" s="1"/>
      <c r="TIQ159" s="1"/>
      <c r="TIR159" s="1"/>
      <c r="TIS159" s="1"/>
      <c r="TIT159" s="1"/>
      <c r="TIU159" s="1"/>
      <c r="TIV159" s="1"/>
      <c r="TIW159" s="1"/>
      <c r="TIX159" s="1"/>
      <c r="TIY159" s="1"/>
      <c r="TIZ159" s="1"/>
      <c r="TJA159" s="1"/>
      <c r="TJB159" s="1"/>
      <c r="TJC159" s="1"/>
      <c r="TJD159" s="1"/>
      <c r="TJE159" s="1"/>
      <c r="TJF159" s="1"/>
      <c r="TJG159" s="1"/>
      <c r="TJH159" s="1"/>
      <c r="TJI159" s="1"/>
      <c r="TJJ159" s="1"/>
      <c r="TJK159" s="1"/>
      <c r="TJL159" s="1"/>
      <c r="TJM159" s="1"/>
      <c r="TJN159" s="1"/>
      <c r="TJO159" s="1"/>
      <c r="TJP159" s="1"/>
      <c r="TJQ159" s="1"/>
      <c r="TJR159" s="1"/>
      <c r="TJS159" s="1"/>
      <c r="TJT159" s="1"/>
      <c r="TJU159" s="1"/>
      <c r="TJV159" s="1"/>
      <c r="TJW159" s="1"/>
      <c r="TJX159" s="1"/>
      <c r="TJY159" s="1"/>
      <c r="TJZ159" s="1"/>
      <c r="TKA159" s="1"/>
      <c r="TKB159" s="1"/>
      <c r="TKC159" s="1"/>
      <c r="TKD159" s="1"/>
      <c r="TKE159" s="1"/>
      <c r="TKF159" s="1"/>
      <c r="TKG159" s="1"/>
      <c r="TKH159" s="1"/>
      <c r="TKI159" s="1"/>
      <c r="TKJ159" s="1"/>
      <c r="TKK159" s="1"/>
      <c r="TKL159" s="1"/>
      <c r="TKM159" s="1"/>
      <c r="TKN159" s="1"/>
      <c r="TKO159" s="1"/>
      <c r="TKP159" s="1"/>
      <c r="TKQ159" s="1"/>
      <c r="TKR159" s="1"/>
      <c r="TKS159" s="1"/>
      <c r="TKT159" s="1"/>
      <c r="TKU159" s="1"/>
      <c r="TKV159" s="1"/>
      <c r="TKW159" s="1"/>
      <c r="TKX159" s="1"/>
      <c r="TKY159" s="1"/>
      <c r="TKZ159" s="1"/>
      <c r="TLA159" s="1"/>
      <c r="TLB159" s="1"/>
      <c r="TLC159" s="1"/>
      <c r="TLD159" s="1"/>
      <c r="TLE159" s="1"/>
      <c r="TLF159" s="1"/>
      <c r="TLG159" s="1"/>
      <c r="TLH159" s="1"/>
      <c r="TLI159" s="1"/>
      <c r="TLJ159" s="1"/>
      <c r="TLK159" s="1"/>
      <c r="TLL159" s="1"/>
      <c r="TLM159" s="1"/>
      <c r="TLN159" s="1"/>
      <c r="TLO159" s="1"/>
      <c r="TLP159" s="1"/>
      <c r="TLQ159" s="1"/>
      <c r="TLR159" s="1"/>
      <c r="TLS159" s="1"/>
      <c r="TLT159" s="1"/>
      <c r="TLU159" s="1"/>
      <c r="TLV159" s="1"/>
      <c r="TLW159" s="1"/>
      <c r="TLX159" s="1"/>
      <c r="TLY159" s="1"/>
      <c r="TLZ159" s="1"/>
      <c r="TMA159" s="1"/>
      <c r="TMB159" s="1"/>
      <c r="TMC159" s="1"/>
      <c r="TMD159" s="1"/>
      <c r="TME159" s="1"/>
      <c r="TMF159" s="1"/>
      <c r="TMG159" s="1"/>
      <c r="TMH159" s="1"/>
      <c r="TMI159" s="1"/>
      <c r="TMJ159" s="1"/>
      <c r="TMK159" s="1"/>
      <c r="TML159" s="1"/>
      <c r="TMM159" s="1"/>
      <c r="TMN159" s="1"/>
      <c r="TMO159" s="1"/>
      <c r="TMP159" s="1"/>
      <c r="TMQ159" s="1"/>
      <c r="TMR159" s="1"/>
      <c r="TMS159" s="1"/>
      <c r="TMT159" s="1"/>
      <c r="TMU159" s="1"/>
      <c r="TMV159" s="1"/>
      <c r="TMW159" s="1"/>
      <c r="TMX159" s="1"/>
      <c r="TMY159" s="1"/>
      <c r="TMZ159" s="1"/>
      <c r="TNA159" s="1"/>
      <c r="TNB159" s="1"/>
      <c r="TNC159" s="1"/>
      <c r="TND159" s="1"/>
      <c r="TNE159" s="1"/>
      <c r="TNF159" s="1"/>
      <c r="TNG159" s="1"/>
      <c r="TNH159" s="1"/>
      <c r="TNI159" s="1"/>
      <c r="TNJ159" s="1"/>
      <c r="TNK159" s="1"/>
      <c r="TNL159" s="1"/>
      <c r="TNM159" s="1"/>
      <c r="TNN159" s="1"/>
      <c r="TNO159" s="1"/>
      <c r="TNP159" s="1"/>
      <c r="TNQ159" s="1"/>
      <c r="TNR159" s="1"/>
      <c r="TNS159" s="1"/>
      <c r="TNT159" s="1"/>
      <c r="TNU159" s="1"/>
      <c r="TNV159" s="1"/>
      <c r="TNW159" s="1"/>
      <c r="TNX159" s="1"/>
      <c r="TNY159" s="1"/>
      <c r="TNZ159" s="1"/>
      <c r="TOA159" s="1"/>
      <c r="TOB159" s="1"/>
      <c r="TOC159" s="1"/>
      <c r="TOD159" s="1"/>
      <c r="TOE159" s="1"/>
      <c r="TOF159" s="1"/>
      <c r="TOG159" s="1"/>
      <c r="TOH159" s="1"/>
      <c r="TOI159" s="1"/>
      <c r="TOJ159" s="1"/>
      <c r="TOK159" s="1"/>
      <c r="TOL159" s="1"/>
      <c r="TOM159" s="1"/>
      <c r="TON159" s="1"/>
      <c r="TOO159" s="1"/>
      <c r="TOP159" s="1"/>
      <c r="TOQ159" s="1"/>
      <c r="TOR159" s="1"/>
      <c r="TOS159" s="1"/>
      <c r="TOT159" s="1"/>
      <c r="TOU159" s="1"/>
      <c r="TOV159" s="1"/>
      <c r="TOW159" s="1"/>
      <c r="TOX159" s="1"/>
      <c r="TOY159" s="1"/>
      <c r="TOZ159" s="1"/>
      <c r="TPA159" s="1"/>
      <c r="TPB159" s="1"/>
      <c r="TPC159" s="1"/>
      <c r="TPD159" s="1"/>
      <c r="TPE159" s="1"/>
      <c r="TPF159" s="1"/>
      <c r="TPG159" s="1"/>
      <c r="TPH159" s="1"/>
      <c r="TPI159" s="1"/>
      <c r="TPJ159" s="1"/>
      <c r="TPK159" s="1"/>
      <c r="TPL159" s="1"/>
      <c r="TPM159" s="1"/>
      <c r="TPN159" s="1"/>
      <c r="TPO159" s="1"/>
      <c r="TPP159" s="1"/>
      <c r="TPQ159" s="1"/>
      <c r="TPR159" s="1"/>
      <c r="TPS159" s="1"/>
      <c r="TPT159" s="1"/>
      <c r="TPU159" s="1"/>
      <c r="TPV159" s="1"/>
      <c r="TPW159" s="1"/>
      <c r="TPX159" s="1"/>
      <c r="TPY159" s="1"/>
      <c r="TPZ159" s="1"/>
      <c r="TQA159" s="1"/>
      <c r="TQB159" s="1"/>
      <c r="TQC159" s="1"/>
      <c r="TQD159" s="1"/>
      <c r="TQE159" s="1"/>
      <c r="TQF159" s="1"/>
      <c r="TQG159" s="1"/>
      <c r="TQH159" s="1"/>
      <c r="TQI159" s="1"/>
      <c r="TQJ159" s="1"/>
      <c r="TQK159" s="1"/>
      <c r="TQL159" s="1"/>
      <c r="TQM159" s="1"/>
      <c r="TQN159" s="1"/>
      <c r="TQO159" s="1"/>
      <c r="TQP159" s="1"/>
      <c r="TQQ159" s="1"/>
      <c r="TQR159" s="1"/>
      <c r="TQS159" s="1"/>
      <c r="TQT159" s="1"/>
      <c r="TQU159" s="1"/>
      <c r="TQV159" s="1"/>
      <c r="TQW159" s="1"/>
      <c r="TQX159" s="1"/>
      <c r="TQY159" s="1"/>
      <c r="TQZ159" s="1"/>
      <c r="TRA159" s="1"/>
      <c r="TRB159" s="1"/>
      <c r="TRC159" s="1"/>
      <c r="TRD159" s="1"/>
      <c r="TRE159" s="1"/>
      <c r="TRF159" s="1"/>
      <c r="TRG159" s="1"/>
      <c r="TRH159" s="1"/>
      <c r="TRI159" s="1"/>
      <c r="TRJ159" s="1"/>
      <c r="TRK159" s="1"/>
      <c r="TRL159" s="1"/>
      <c r="TRM159" s="1"/>
      <c r="TRN159" s="1"/>
      <c r="TRO159" s="1"/>
      <c r="TRP159" s="1"/>
      <c r="TRQ159" s="1"/>
      <c r="TRR159" s="1"/>
      <c r="TRS159" s="1"/>
      <c r="TRT159" s="1"/>
      <c r="TRU159" s="1"/>
      <c r="TRV159" s="1"/>
      <c r="TRW159" s="1"/>
      <c r="TRX159" s="1"/>
      <c r="TRY159" s="1"/>
      <c r="TRZ159" s="1"/>
      <c r="TSA159" s="1"/>
      <c r="TSB159" s="1"/>
      <c r="TSC159" s="1"/>
      <c r="TSD159" s="1"/>
      <c r="TSE159" s="1"/>
      <c r="TSF159" s="1"/>
      <c r="TSG159" s="1"/>
      <c r="TSH159" s="1"/>
      <c r="TSI159" s="1"/>
      <c r="TSJ159" s="1"/>
      <c r="TSK159" s="1"/>
      <c r="TSL159" s="1"/>
      <c r="TSM159" s="1"/>
      <c r="TSN159" s="1"/>
      <c r="TSO159" s="1"/>
      <c r="TSP159" s="1"/>
      <c r="TSQ159" s="1"/>
      <c r="TSR159" s="1"/>
      <c r="TSS159" s="1"/>
      <c r="TST159" s="1"/>
      <c r="TSU159" s="1"/>
      <c r="TSV159" s="1"/>
      <c r="TSW159" s="1"/>
      <c r="TSX159" s="1"/>
      <c r="TSY159" s="1"/>
      <c r="TSZ159" s="1"/>
      <c r="TTA159" s="1"/>
      <c r="TTB159" s="1"/>
      <c r="TTC159" s="1"/>
      <c r="TTD159" s="1"/>
      <c r="TTE159" s="1"/>
      <c r="TTF159" s="1"/>
      <c r="TTG159" s="1"/>
      <c r="TTH159" s="1"/>
      <c r="TTI159" s="1"/>
      <c r="TTJ159" s="1"/>
      <c r="TTK159" s="1"/>
      <c r="TTL159" s="1"/>
      <c r="TTM159" s="1"/>
      <c r="TTN159" s="1"/>
      <c r="TTO159" s="1"/>
      <c r="TTP159" s="1"/>
      <c r="TTQ159" s="1"/>
      <c r="TTR159" s="1"/>
      <c r="TTS159" s="1"/>
      <c r="TTT159" s="1"/>
      <c r="TTU159" s="1"/>
      <c r="TTV159" s="1"/>
      <c r="TTW159" s="1"/>
      <c r="TTX159" s="1"/>
      <c r="TTY159" s="1"/>
      <c r="TTZ159" s="1"/>
      <c r="TUA159" s="1"/>
      <c r="TUB159" s="1"/>
      <c r="TUC159" s="1"/>
      <c r="TUD159" s="1"/>
      <c r="TUE159" s="1"/>
      <c r="TUF159" s="1"/>
      <c r="TUG159" s="1"/>
      <c r="TUH159" s="1"/>
      <c r="TUI159" s="1"/>
      <c r="TUJ159" s="1"/>
      <c r="TUK159" s="1"/>
      <c r="TUL159" s="1"/>
      <c r="TUM159" s="1"/>
      <c r="TUN159" s="1"/>
      <c r="TUO159" s="1"/>
      <c r="TUP159" s="1"/>
      <c r="TUQ159" s="1"/>
      <c r="TUR159" s="1"/>
      <c r="TUS159" s="1"/>
      <c r="TUT159" s="1"/>
      <c r="TUU159" s="1"/>
      <c r="TUV159" s="1"/>
      <c r="TUW159" s="1"/>
      <c r="TUX159" s="1"/>
      <c r="TUY159" s="1"/>
      <c r="TUZ159" s="1"/>
      <c r="TVA159" s="1"/>
      <c r="TVB159" s="1"/>
      <c r="TVC159" s="1"/>
      <c r="TVD159" s="1"/>
      <c r="TVE159" s="1"/>
      <c r="TVF159" s="1"/>
      <c r="TVG159" s="1"/>
      <c r="TVH159" s="1"/>
      <c r="TVI159" s="1"/>
      <c r="TVJ159" s="1"/>
      <c r="TVK159" s="1"/>
      <c r="TVL159" s="1"/>
      <c r="TVM159" s="1"/>
      <c r="TVN159" s="1"/>
      <c r="TVO159" s="1"/>
      <c r="TVP159" s="1"/>
      <c r="TVQ159" s="1"/>
      <c r="TVR159" s="1"/>
      <c r="TVS159" s="1"/>
      <c r="TVT159" s="1"/>
      <c r="TVU159" s="1"/>
      <c r="TVV159" s="1"/>
      <c r="TVW159" s="1"/>
      <c r="TVX159" s="1"/>
      <c r="TVY159" s="1"/>
      <c r="TVZ159" s="1"/>
      <c r="TWA159" s="1"/>
      <c r="TWB159" s="1"/>
      <c r="TWC159" s="1"/>
      <c r="TWD159" s="1"/>
      <c r="TWE159" s="1"/>
      <c r="TWF159" s="1"/>
      <c r="TWG159" s="1"/>
      <c r="TWH159" s="1"/>
      <c r="TWI159" s="1"/>
      <c r="TWJ159" s="1"/>
      <c r="TWK159" s="1"/>
      <c r="TWL159" s="1"/>
      <c r="TWM159" s="1"/>
      <c r="TWN159" s="1"/>
      <c r="TWO159" s="1"/>
      <c r="TWP159" s="1"/>
      <c r="TWQ159" s="1"/>
      <c r="TWR159" s="1"/>
      <c r="TWS159" s="1"/>
      <c r="TWT159" s="1"/>
      <c r="TWU159" s="1"/>
      <c r="TWV159" s="1"/>
      <c r="TWW159" s="1"/>
      <c r="TWX159" s="1"/>
      <c r="TWY159" s="1"/>
      <c r="TWZ159" s="1"/>
      <c r="TXA159" s="1"/>
      <c r="TXB159" s="1"/>
      <c r="TXC159" s="1"/>
      <c r="TXD159" s="1"/>
      <c r="TXE159" s="1"/>
      <c r="TXF159" s="1"/>
      <c r="TXG159" s="1"/>
      <c r="TXH159" s="1"/>
      <c r="TXI159" s="1"/>
      <c r="TXJ159" s="1"/>
      <c r="TXK159" s="1"/>
      <c r="TXL159" s="1"/>
      <c r="TXM159" s="1"/>
      <c r="TXN159" s="1"/>
      <c r="TXO159" s="1"/>
      <c r="TXP159" s="1"/>
      <c r="TXQ159" s="1"/>
      <c r="TXR159" s="1"/>
      <c r="TXS159" s="1"/>
      <c r="TXT159" s="1"/>
      <c r="TXU159" s="1"/>
      <c r="TXV159" s="1"/>
      <c r="TXW159" s="1"/>
      <c r="TXX159" s="1"/>
      <c r="TXY159" s="1"/>
      <c r="TXZ159" s="1"/>
      <c r="TYA159" s="1"/>
      <c r="TYB159" s="1"/>
      <c r="TYC159" s="1"/>
      <c r="TYD159" s="1"/>
      <c r="TYE159" s="1"/>
      <c r="TYF159" s="1"/>
      <c r="TYG159" s="1"/>
      <c r="TYH159" s="1"/>
      <c r="TYI159" s="1"/>
      <c r="TYJ159" s="1"/>
      <c r="TYK159" s="1"/>
      <c r="TYL159" s="1"/>
      <c r="TYM159" s="1"/>
      <c r="TYN159" s="1"/>
      <c r="TYO159" s="1"/>
      <c r="TYP159" s="1"/>
      <c r="TYQ159" s="1"/>
      <c r="TYR159" s="1"/>
      <c r="TYS159" s="1"/>
      <c r="TYT159" s="1"/>
      <c r="TYU159" s="1"/>
      <c r="TYV159" s="1"/>
      <c r="TYW159" s="1"/>
      <c r="TYX159" s="1"/>
      <c r="TYY159" s="1"/>
      <c r="TYZ159" s="1"/>
      <c r="TZA159" s="1"/>
      <c r="TZB159" s="1"/>
      <c r="TZC159" s="1"/>
      <c r="TZD159" s="1"/>
      <c r="TZE159" s="1"/>
      <c r="TZF159" s="1"/>
      <c r="TZG159" s="1"/>
      <c r="TZH159" s="1"/>
      <c r="TZI159" s="1"/>
      <c r="TZJ159" s="1"/>
      <c r="TZK159" s="1"/>
      <c r="TZL159" s="1"/>
      <c r="TZM159" s="1"/>
      <c r="TZN159" s="1"/>
      <c r="TZO159" s="1"/>
      <c r="TZP159" s="1"/>
      <c r="TZQ159" s="1"/>
      <c r="TZR159" s="1"/>
      <c r="TZS159" s="1"/>
      <c r="TZT159" s="1"/>
      <c r="TZU159" s="1"/>
      <c r="TZV159" s="1"/>
      <c r="TZW159" s="1"/>
      <c r="TZX159" s="1"/>
      <c r="TZY159" s="1"/>
      <c r="TZZ159" s="1"/>
      <c r="UAA159" s="1"/>
      <c r="UAB159" s="1"/>
      <c r="UAC159" s="1"/>
      <c r="UAD159" s="1"/>
      <c r="UAE159" s="1"/>
      <c r="UAF159" s="1"/>
      <c r="UAG159" s="1"/>
      <c r="UAH159" s="1"/>
      <c r="UAI159" s="1"/>
      <c r="UAJ159" s="1"/>
      <c r="UAK159" s="1"/>
      <c r="UAL159" s="1"/>
      <c r="UAM159" s="1"/>
      <c r="UAN159" s="1"/>
      <c r="UAO159" s="1"/>
      <c r="UAP159" s="1"/>
      <c r="UAQ159" s="1"/>
      <c r="UAR159" s="1"/>
      <c r="UAS159" s="1"/>
      <c r="UAT159" s="1"/>
      <c r="UAU159" s="1"/>
      <c r="UAV159" s="1"/>
      <c r="UAW159" s="1"/>
      <c r="UAX159" s="1"/>
      <c r="UAY159" s="1"/>
      <c r="UAZ159" s="1"/>
      <c r="UBA159" s="1"/>
      <c r="UBB159" s="1"/>
      <c r="UBC159" s="1"/>
      <c r="UBD159" s="1"/>
      <c r="UBE159" s="1"/>
      <c r="UBF159" s="1"/>
      <c r="UBG159" s="1"/>
      <c r="UBH159" s="1"/>
      <c r="UBI159" s="1"/>
      <c r="UBJ159" s="1"/>
      <c r="UBK159" s="1"/>
      <c r="UBL159" s="1"/>
      <c r="UBM159" s="1"/>
      <c r="UBN159" s="1"/>
      <c r="UBO159" s="1"/>
      <c r="UBP159" s="1"/>
      <c r="UBQ159" s="1"/>
      <c r="UBR159" s="1"/>
      <c r="UBS159" s="1"/>
      <c r="UBT159" s="1"/>
      <c r="UBU159" s="1"/>
      <c r="UBV159" s="1"/>
      <c r="UBW159" s="1"/>
      <c r="UBX159" s="1"/>
      <c r="UBY159" s="1"/>
      <c r="UBZ159" s="1"/>
      <c r="UCA159" s="1"/>
      <c r="UCB159" s="1"/>
      <c r="UCC159" s="1"/>
      <c r="UCD159" s="1"/>
      <c r="UCE159" s="1"/>
      <c r="UCF159" s="1"/>
      <c r="UCG159" s="1"/>
      <c r="UCH159" s="1"/>
      <c r="UCI159" s="1"/>
      <c r="UCJ159" s="1"/>
      <c r="UCK159" s="1"/>
      <c r="UCL159" s="1"/>
      <c r="UCM159" s="1"/>
      <c r="UCN159" s="1"/>
      <c r="UCO159" s="1"/>
      <c r="UCP159" s="1"/>
      <c r="UCQ159" s="1"/>
      <c r="UCR159" s="1"/>
      <c r="UCS159" s="1"/>
      <c r="UCT159" s="1"/>
      <c r="UCU159" s="1"/>
      <c r="UCV159" s="1"/>
      <c r="UCW159" s="1"/>
      <c r="UCX159" s="1"/>
      <c r="UCY159" s="1"/>
      <c r="UCZ159" s="1"/>
      <c r="UDA159" s="1"/>
      <c r="UDB159" s="1"/>
      <c r="UDC159" s="1"/>
      <c r="UDD159" s="1"/>
      <c r="UDE159" s="1"/>
      <c r="UDF159" s="1"/>
      <c r="UDG159" s="1"/>
      <c r="UDH159" s="1"/>
      <c r="UDI159" s="1"/>
      <c r="UDJ159" s="1"/>
      <c r="UDK159" s="1"/>
      <c r="UDL159" s="1"/>
      <c r="UDM159" s="1"/>
      <c r="UDN159" s="1"/>
      <c r="UDO159" s="1"/>
      <c r="UDP159" s="1"/>
      <c r="UDQ159" s="1"/>
      <c r="UDR159" s="1"/>
      <c r="UDS159" s="1"/>
      <c r="UDT159" s="1"/>
      <c r="UDU159" s="1"/>
      <c r="UDV159" s="1"/>
      <c r="UDW159" s="1"/>
      <c r="UDX159" s="1"/>
      <c r="UDY159" s="1"/>
      <c r="UDZ159" s="1"/>
      <c r="UEA159" s="1"/>
      <c r="UEB159" s="1"/>
      <c r="UEC159" s="1"/>
      <c r="UED159" s="1"/>
      <c r="UEE159" s="1"/>
      <c r="UEF159" s="1"/>
      <c r="UEG159" s="1"/>
      <c r="UEH159" s="1"/>
      <c r="UEI159" s="1"/>
      <c r="UEJ159" s="1"/>
      <c r="UEK159" s="1"/>
      <c r="UEL159" s="1"/>
      <c r="UEM159" s="1"/>
      <c r="UEN159" s="1"/>
      <c r="UEO159" s="1"/>
      <c r="UEP159" s="1"/>
      <c r="UEQ159" s="1"/>
      <c r="UER159" s="1"/>
      <c r="UES159" s="1"/>
      <c r="UET159" s="1"/>
      <c r="UEU159" s="1"/>
      <c r="UEV159" s="1"/>
      <c r="UEW159" s="1"/>
      <c r="UEX159" s="1"/>
      <c r="UEY159" s="1"/>
      <c r="UEZ159" s="1"/>
      <c r="UFA159" s="1"/>
      <c r="UFB159" s="1"/>
      <c r="UFC159" s="1"/>
      <c r="UFD159" s="1"/>
      <c r="UFE159" s="1"/>
      <c r="UFF159" s="1"/>
      <c r="UFG159" s="1"/>
      <c r="UFH159" s="1"/>
      <c r="UFI159" s="1"/>
      <c r="UFJ159" s="1"/>
      <c r="UFK159" s="1"/>
      <c r="UFL159" s="1"/>
      <c r="UFM159" s="1"/>
      <c r="UFN159" s="1"/>
      <c r="UFO159" s="1"/>
      <c r="UFP159" s="1"/>
      <c r="UFQ159" s="1"/>
      <c r="UFR159" s="1"/>
      <c r="UFS159" s="1"/>
      <c r="UFT159" s="1"/>
      <c r="UFU159" s="1"/>
      <c r="UFV159" s="1"/>
      <c r="UFW159" s="1"/>
      <c r="UFX159" s="1"/>
      <c r="UFY159" s="1"/>
      <c r="UFZ159" s="1"/>
      <c r="UGA159" s="1"/>
      <c r="UGB159" s="1"/>
      <c r="UGC159" s="1"/>
      <c r="UGD159" s="1"/>
      <c r="UGE159" s="1"/>
      <c r="UGF159" s="1"/>
      <c r="UGG159" s="1"/>
      <c r="UGH159" s="1"/>
      <c r="UGI159" s="1"/>
      <c r="UGJ159" s="1"/>
      <c r="UGK159" s="1"/>
      <c r="UGL159" s="1"/>
      <c r="UGM159" s="1"/>
      <c r="UGN159" s="1"/>
      <c r="UGO159" s="1"/>
      <c r="UGP159" s="1"/>
      <c r="UGQ159" s="1"/>
      <c r="UGR159" s="1"/>
      <c r="UGS159" s="1"/>
      <c r="UGT159" s="1"/>
      <c r="UGU159" s="1"/>
      <c r="UGV159" s="1"/>
      <c r="UGW159" s="1"/>
      <c r="UGX159" s="1"/>
      <c r="UGY159" s="1"/>
      <c r="UGZ159" s="1"/>
      <c r="UHA159" s="1"/>
      <c r="UHB159" s="1"/>
      <c r="UHC159" s="1"/>
      <c r="UHD159" s="1"/>
      <c r="UHE159" s="1"/>
      <c r="UHF159" s="1"/>
      <c r="UHG159" s="1"/>
      <c r="UHH159" s="1"/>
      <c r="UHI159" s="1"/>
      <c r="UHJ159" s="1"/>
      <c r="UHK159" s="1"/>
      <c r="UHL159" s="1"/>
      <c r="UHM159" s="1"/>
      <c r="UHN159" s="1"/>
      <c r="UHO159" s="1"/>
      <c r="UHP159" s="1"/>
      <c r="UHQ159" s="1"/>
      <c r="UHR159" s="1"/>
      <c r="UHS159" s="1"/>
      <c r="UHT159" s="1"/>
      <c r="UHU159" s="1"/>
      <c r="UHV159" s="1"/>
      <c r="UHW159" s="1"/>
      <c r="UHX159" s="1"/>
      <c r="UHY159" s="1"/>
      <c r="UHZ159" s="1"/>
      <c r="UIA159" s="1"/>
      <c r="UIB159" s="1"/>
      <c r="UIC159" s="1"/>
      <c r="UID159" s="1"/>
      <c r="UIE159" s="1"/>
      <c r="UIF159" s="1"/>
      <c r="UIG159" s="1"/>
      <c r="UIH159" s="1"/>
      <c r="UII159" s="1"/>
      <c r="UIJ159" s="1"/>
      <c r="UIK159" s="1"/>
      <c r="UIL159" s="1"/>
      <c r="UIM159" s="1"/>
      <c r="UIN159" s="1"/>
      <c r="UIO159" s="1"/>
      <c r="UIP159" s="1"/>
      <c r="UIQ159" s="1"/>
      <c r="UIR159" s="1"/>
      <c r="UIS159" s="1"/>
      <c r="UIT159" s="1"/>
      <c r="UIU159" s="1"/>
      <c r="UIV159" s="1"/>
      <c r="UIW159" s="1"/>
      <c r="UIX159" s="1"/>
      <c r="UIY159" s="1"/>
      <c r="UIZ159" s="1"/>
      <c r="UJA159" s="1"/>
      <c r="UJB159" s="1"/>
      <c r="UJC159" s="1"/>
      <c r="UJD159" s="1"/>
      <c r="UJE159" s="1"/>
      <c r="UJF159" s="1"/>
      <c r="UJG159" s="1"/>
      <c r="UJH159" s="1"/>
      <c r="UJI159" s="1"/>
      <c r="UJJ159" s="1"/>
      <c r="UJK159" s="1"/>
      <c r="UJL159" s="1"/>
      <c r="UJM159" s="1"/>
      <c r="UJN159" s="1"/>
      <c r="UJO159" s="1"/>
      <c r="UJP159" s="1"/>
      <c r="UJQ159" s="1"/>
      <c r="UJR159" s="1"/>
      <c r="UJS159" s="1"/>
      <c r="UJT159" s="1"/>
      <c r="UJU159" s="1"/>
      <c r="UJV159" s="1"/>
      <c r="UJW159" s="1"/>
      <c r="UJX159" s="1"/>
      <c r="UJY159" s="1"/>
      <c r="UJZ159" s="1"/>
      <c r="UKA159" s="1"/>
      <c r="UKB159" s="1"/>
      <c r="UKC159" s="1"/>
      <c r="UKD159" s="1"/>
      <c r="UKE159" s="1"/>
      <c r="UKF159" s="1"/>
      <c r="UKG159" s="1"/>
      <c r="UKH159" s="1"/>
      <c r="UKI159" s="1"/>
      <c r="UKJ159" s="1"/>
      <c r="UKK159" s="1"/>
      <c r="UKL159" s="1"/>
      <c r="UKM159" s="1"/>
      <c r="UKN159" s="1"/>
      <c r="UKO159" s="1"/>
      <c r="UKP159" s="1"/>
      <c r="UKQ159" s="1"/>
      <c r="UKR159" s="1"/>
      <c r="UKS159" s="1"/>
      <c r="UKT159" s="1"/>
      <c r="UKU159" s="1"/>
      <c r="UKV159" s="1"/>
      <c r="UKW159" s="1"/>
      <c r="UKX159" s="1"/>
      <c r="UKY159" s="1"/>
      <c r="UKZ159" s="1"/>
      <c r="ULA159" s="1"/>
      <c r="ULB159" s="1"/>
      <c r="ULC159" s="1"/>
      <c r="ULD159" s="1"/>
      <c r="ULE159" s="1"/>
      <c r="ULF159" s="1"/>
      <c r="ULG159" s="1"/>
      <c r="ULH159" s="1"/>
      <c r="ULI159" s="1"/>
      <c r="ULJ159" s="1"/>
      <c r="ULK159" s="1"/>
      <c r="ULL159" s="1"/>
      <c r="ULM159" s="1"/>
      <c r="ULN159" s="1"/>
      <c r="ULO159" s="1"/>
      <c r="ULP159" s="1"/>
      <c r="ULQ159" s="1"/>
      <c r="ULR159" s="1"/>
      <c r="ULS159" s="1"/>
      <c r="ULT159" s="1"/>
      <c r="ULU159" s="1"/>
      <c r="ULV159" s="1"/>
      <c r="ULW159" s="1"/>
      <c r="ULX159" s="1"/>
      <c r="ULY159" s="1"/>
      <c r="ULZ159" s="1"/>
      <c r="UMA159" s="1"/>
      <c r="UMB159" s="1"/>
      <c r="UMC159" s="1"/>
      <c r="UMD159" s="1"/>
      <c r="UME159" s="1"/>
      <c r="UMF159" s="1"/>
      <c r="UMG159" s="1"/>
      <c r="UMH159" s="1"/>
      <c r="UMI159" s="1"/>
      <c r="UMJ159" s="1"/>
      <c r="UMK159" s="1"/>
      <c r="UML159" s="1"/>
      <c r="UMM159" s="1"/>
      <c r="UMN159" s="1"/>
      <c r="UMO159" s="1"/>
      <c r="UMP159" s="1"/>
      <c r="UMQ159" s="1"/>
      <c r="UMR159" s="1"/>
      <c r="UMS159" s="1"/>
      <c r="UMT159" s="1"/>
      <c r="UMU159" s="1"/>
      <c r="UMV159" s="1"/>
      <c r="UMW159" s="1"/>
      <c r="UMX159" s="1"/>
      <c r="UMY159" s="1"/>
      <c r="UMZ159" s="1"/>
      <c r="UNA159" s="1"/>
      <c r="UNB159" s="1"/>
      <c r="UNC159" s="1"/>
      <c r="UND159" s="1"/>
      <c r="UNE159" s="1"/>
      <c r="UNF159" s="1"/>
      <c r="UNG159" s="1"/>
      <c r="UNH159" s="1"/>
      <c r="UNI159" s="1"/>
      <c r="UNJ159" s="1"/>
      <c r="UNK159" s="1"/>
      <c r="UNL159" s="1"/>
      <c r="UNM159" s="1"/>
      <c r="UNN159" s="1"/>
      <c r="UNO159" s="1"/>
      <c r="UNP159" s="1"/>
      <c r="UNQ159" s="1"/>
      <c r="UNR159" s="1"/>
      <c r="UNS159" s="1"/>
      <c r="UNT159" s="1"/>
      <c r="UNU159" s="1"/>
      <c r="UNV159" s="1"/>
      <c r="UNW159" s="1"/>
      <c r="UNX159" s="1"/>
      <c r="UNY159" s="1"/>
      <c r="UNZ159" s="1"/>
      <c r="UOA159" s="1"/>
      <c r="UOB159" s="1"/>
      <c r="UOC159" s="1"/>
      <c r="UOD159" s="1"/>
      <c r="UOE159" s="1"/>
      <c r="UOF159" s="1"/>
      <c r="UOG159" s="1"/>
      <c r="UOH159" s="1"/>
      <c r="UOI159" s="1"/>
      <c r="UOJ159" s="1"/>
      <c r="UOK159" s="1"/>
      <c r="UOL159" s="1"/>
      <c r="UOM159" s="1"/>
      <c r="UON159" s="1"/>
      <c r="UOO159" s="1"/>
      <c r="UOP159" s="1"/>
      <c r="UOQ159" s="1"/>
      <c r="UOR159" s="1"/>
      <c r="UOS159" s="1"/>
      <c r="UOT159" s="1"/>
      <c r="UOU159" s="1"/>
      <c r="UOV159" s="1"/>
      <c r="UOW159" s="1"/>
      <c r="UOX159" s="1"/>
      <c r="UOY159" s="1"/>
      <c r="UOZ159" s="1"/>
      <c r="UPA159" s="1"/>
      <c r="UPB159" s="1"/>
      <c r="UPC159" s="1"/>
      <c r="UPD159" s="1"/>
      <c r="UPE159" s="1"/>
      <c r="UPF159" s="1"/>
      <c r="UPG159" s="1"/>
      <c r="UPH159" s="1"/>
      <c r="UPI159" s="1"/>
      <c r="UPJ159" s="1"/>
      <c r="UPK159" s="1"/>
      <c r="UPL159" s="1"/>
      <c r="UPM159" s="1"/>
      <c r="UPN159" s="1"/>
      <c r="UPO159" s="1"/>
      <c r="UPP159" s="1"/>
      <c r="UPQ159" s="1"/>
      <c r="UPR159" s="1"/>
      <c r="UPS159" s="1"/>
      <c r="UPT159" s="1"/>
      <c r="UPU159" s="1"/>
      <c r="UPV159" s="1"/>
      <c r="UPW159" s="1"/>
      <c r="UPX159" s="1"/>
      <c r="UPY159" s="1"/>
      <c r="UPZ159" s="1"/>
      <c r="UQA159" s="1"/>
      <c r="UQB159" s="1"/>
      <c r="UQC159" s="1"/>
      <c r="UQD159" s="1"/>
      <c r="UQE159" s="1"/>
      <c r="UQF159" s="1"/>
      <c r="UQG159" s="1"/>
      <c r="UQH159" s="1"/>
      <c r="UQI159" s="1"/>
      <c r="UQJ159" s="1"/>
      <c r="UQK159" s="1"/>
      <c r="UQL159" s="1"/>
      <c r="UQM159" s="1"/>
      <c r="UQN159" s="1"/>
      <c r="UQO159" s="1"/>
      <c r="UQP159" s="1"/>
      <c r="UQQ159" s="1"/>
      <c r="UQR159" s="1"/>
      <c r="UQS159" s="1"/>
      <c r="UQT159" s="1"/>
      <c r="UQU159" s="1"/>
      <c r="UQV159" s="1"/>
      <c r="UQW159" s="1"/>
      <c r="UQX159" s="1"/>
      <c r="UQY159" s="1"/>
      <c r="UQZ159" s="1"/>
      <c r="URA159" s="1"/>
      <c r="URB159" s="1"/>
      <c r="URC159" s="1"/>
      <c r="URD159" s="1"/>
      <c r="URE159" s="1"/>
      <c r="URF159" s="1"/>
      <c r="URG159" s="1"/>
      <c r="URH159" s="1"/>
      <c r="URI159" s="1"/>
      <c r="URJ159" s="1"/>
      <c r="URK159" s="1"/>
      <c r="URL159" s="1"/>
      <c r="URM159" s="1"/>
      <c r="URN159" s="1"/>
      <c r="URO159" s="1"/>
      <c r="URP159" s="1"/>
      <c r="URQ159" s="1"/>
      <c r="URR159" s="1"/>
      <c r="URS159" s="1"/>
      <c r="URT159" s="1"/>
      <c r="URU159" s="1"/>
      <c r="URV159" s="1"/>
      <c r="URW159" s="1"/>
      <c r="URX159" s="1"/>
      <c r="URY159" s="1"/>
      <c r="URZ159" s="1"/>
      <c r="USA159" s="1"/>
      <c r="USB159" s="1"/>
      <c r="USC159" s="1"/>
      <c r="USD159" s="1"/>
      <c r="USE159" s="1"/>
      <c r="USF159" s="1"/>
      <c r="USG159" s="1"/>
      <c r="USH159" s="1"/>
      <c r="USI159" s="1"/>
      <c r="USJ159" s="1"/>
      <c r="USK159" s="1"/>
      <c r="USL159" s="1"/>
      <c r="USM159" s="1"/>
      <c r="USN159" s="1"/>
      <c r="USO159" s="1"/>
      <c r="USP159" s="1"/>
      <c r="USQ159" s="1"/>
      <c r="USR159" s="1"/>
      <c r="USS159" s="1"/>
      <c r="UST159" s="1"/>
      <c r="USU159" s="1"/>
      <c r="USV159" s="1"/>
      <c r="USW159" s="1"/>
      <c r="USX159" s="1"/>
      <c r="USY159" s="1"/>
      <c r="USZ159" s="1"/>
      <c r="UTA159" s="1"/>
      <c r="UTB159" s="1"/>
      <c r="UTC159" s="1"/>
      <c r="UTD159" s="1"/>
      <c r="UTE159" s="1"/>
      <c r="UTF159" s="1"/>
      <c r="UTG159" s="1"/>
      <c r="UTH159" s="1"/>
      <c r="UTI159" s="1"/>
      <c r="UTJ159" s="1"/>
      <c r="UTK159" s="1"/>
      <c r="UTL159" s="1"/>
      <c r="UTM159" s="1"/>
      <c r="UTN159" s="1"/>
      <c r="UTO159" s="1"/>
      <c r="UTP159" s="1"/>
      <c r="UTQ159" s="1"/>
      <c r="UTR159" s="1"/>
      <c r="UTS159" s="1"/>
      <c r="UTT159" s="1"/>
      <c r="UTU159" s="1"/>
      <c r="UTV159" s="1"/>
      <c r="UTW159" s="1"/>
      <c r="UTX159" s="1"/>
      <c r="UTY159" s="1"/>
      <c r="UTZ159" s="1"/>
      <c r="UUA159" s="1"/>
      <c r="UUB159" s="1"/>
      <c r="UUC159" s="1"/>
      <c r="UUD159" s="1"/>
      <c r="UUE159" s="1"/>
      <c r="UUF159" s="1"/>
      <c r="UUG159" s="1"/>
      <c r="UUH159" s="1"/>
      <c r="UUI159" s="1"/>
      <c r="UUJ159" s="1"/>
      <c r="UUK159" s="1"/>
      <c r="UUL159" s="1"/>
      <c r="UUM159" s="1"/>
      <c r="UUN159" s="1"/>
      <c r="UUO159" s="1"/>
      <c r="UUP159" s="1"/>
      <c r="UUQ159" s="1"/>
      <c r="UUR159" s="1"/>
      <c r="UUS159" s="1"/>
      <c r="UUT159" s="1"/>
      <c r="UUU159" s="1"/>
      <c r="UUV159" s="1"/>
      <c r="UUW159" s="1"/>
      <c r="UUX159" s="1"/>
      <c r="UUY159" s="1"/>
      <c r="UUZ159" s="1"/>
      <c r="UVA159" s="1"/>
      <c r="UVB159" s="1"/>
      <c r="UVC159" s="1"/>
      <c r="UVD159" s="1"/>
      <c r="UVE159" s="1"/>
      <c r="UVF159" s="1"/>
      <c r="UVG159" s="1"/>
      <c r="UVH159" s="1"/>
      <c r="UVI159" s="1"/>
      <c r="UVJ159" s="1"/>
      <c r="UVK159" s="1"/>
      <c r="UVL159" s="1"/>
      <c r="UVM159" s="1"/>
      <c r="UVN159" s="1"/>
      <c r="UVO159" s="1"/>
      <c r="UVP159" s="1"/>
      <c r="UVQ159" s="1"/>
      <c r="UVR159" s="1"/>
      <c r="UVS159" s="1"/>
      <c r="UVT159" s="1"/>
      <c r="UVU159" s="1"/>
      <c r="UVV159" s="1"/>
      <c r="UVW159" s="1"/>
      <c r="UVX159" s="1"/>
      <c r="UVY159" s="1"/>
      <c r="UVZ159" s="1"/>
      <c r="UWA159" s="1"/>
      <c r="UWB159" s="1"/>
      <c r="UWC159" s="1"/>
      <c r="UWD159" s="1"/>
      <c r="UWE159" s="1"/>
      <c r="UWF159" s="1"/>
      <c r="UWG159" s="1"/>
      <c r="UWH159" s="1"/>
      <c r="UWI159" s="1"/>
      <c r="UWJ159" s="1"/>
      <c r="UWK159" s="1"/>
      <c r="UWL159" s="1"/>
      <c r="UWM159" s="1"/>
      <c r="UWN159" s="1"/>
      <c r="UWO159" s="1"/>
      <c r="UWP159" s="1"/>
      <c r="UWQ159" s="1"/>
      <c r="UWR159" s="1"/>
      <c r="UWS159" s="1"/>
      <c r="UWT159" s="1"/>
      <c r="UWU159" s="1"/>
      <c r="UWV159" s="1"/>
      <c r="UWW159" s="1"/>
      <c r="UWX159" s="1"/>
      <c r="UWY159" s="1"/>
      <c r="UWZ159" s="1"/>
      <c r="UXA159" s="1"/>
      <c r="UXB159" s="1"/>
      <c r="UXC159" s="1"/>
      <c r="UXD159" s="1"/>
      <c r="UXE159" s="1"/>
      <c r="UXF159" s="1"/>
      <c r="UXG159" s="1"/>
      <c r="UXH159" s="1"/>
      <c r="UXI159" s="1"/>
      <c r="UXJ159" s="1"/>
      <c r="UXK159" s="1"/>
      <c r="UXL159" s="1"/>
      <c r="UXM159" s="1"/>
      <c r="UXN159" s="1"/>
      <c r="UXO159" s="1"/>
      <c r="UXP159" s="1"/>
      <c r="UXQ159" s="1"/>
      <c r="UXR159" s="1"/>
      <c r="UXS159" s="1"/>
      <c r="UXT159" s="1"/>
      <c r="UXU159" s="1"/>
      <c r="UXV159" s="1"/>
      <c r="UXW159" s="1"/>
      <c r="UXX159" s="1"/>
      <c r="UXY159" s="1"/>
      <c r="UXZ159" s="1"/>
      <c r="UYA159" s="1"/>
      <c r="UYB159" s="1"/>
      <c r="UYC159" s="1"/>
      <c r="UYD159" s="1"/>
      <c r="UYE159" s="1"/>
      <c r="UYF159" s="1"/>
      <c r="UYG159" s="1"/>
      <c r="UYH159" s="1"/>
      <c r="UYI159" s="1"/>
      <c r="UYJ159" s="1"/>
      <c r="UYK159" s="1"/>
      <c r="UYL159" s="1"/>
      <c r="UYM159" s="1"/>
      <c r="UYN159" s="1"/>
      <c r="UYO159" s="1"/>
      <c r="UYP159" s="1"/>
      <c r="UYQ159" s="1"/>
      <c r="UYR159" s="1"/>
      <c r="UYS159" s="1"/>
      <c r="UYT159" s="1"/>
      <c r="UYU159" s="1"/>
      <c r="UYV159" s="1"/>
      <c r="UYW159" s="1"/>
      <c r="UYX159" s="1"/>
      <c r="UYY159" s="1"/>
      <c r="UYZ159" s="1"/>
      <c r="UZA159" s="1"/>
      <c r="UZB159" s="1"/>
      <c r="UZC159" s="1"/>
      <c r="UZD159" s="1"/>
      <c r="UZE159" s="1"/>
      <c r="UZF159" s="1"/>
      <c r="UZG159" s="1"/>
      <c r="UZH159" s="1"/>
      <c r="UZI159" s="1"/>
      <c r="UZJ159" s="1"/>
      <c r="UZK159" s="1"/>
      <c r="UZL159" s="1"/>
      <c r="UZM159" s="1"/>
      <c r="UZN159" s="1"/>
      <c r="UZO159" s="1"/>
      <c r="UZP159" s="1"/>
      <c r="UZQ159" s="1"/>
      <c r="UZR159" s="1"/>
      <c r="UZS159" s="1"/>
      <c r="UZT159" s="1"/>
      <c r="UZU159" s="1"/>
      <c r="UZV159" s="1"/>
      <c r="UZW159" s="1"/>
      <c r="UZX159" s="1"/>
      <c r="UZY159" s="1"/>
      <c r="UZZ159" s="1"/>
      <c r="VAA159" s="1"/>
      <c r="VAB159" s="1"/>
      <c r="VAC159" s="1"/>
      <c r="VAD159" s="1"/>
      <c r="VAE159" s="1"/>
      <c r="VAF159" s="1"/>
      <c r="VAG159" s="1"/>
      <c r="VAH159" s="1"/>
      <c r="VAI159" s="1"/>
      <c r="VAJ159" s="1"/>
      <c r="VAK159" s="1"/>
      <c r="VAL159" s="1"/>
      <c r="VAM159" s="1"/>
      <c r="VAN159" s="1"/>
      <c r="VAO159" s="1"/>
      <c r="VAP159" s="1"/>
      <c r="VAQ159" s="1"/>
      <c r="VAR159" s="1"/>
      <c r="VAS159" s="1"/>
      <c r="VAT159" s="1"/>
      <c r="VAU159" s="1"/>
      <c r="VAV159" s="1"/>
      <c r="VAW159" s="1"/>
      <c r="VAX159" s="1"/>
      <c r="VAY159" s="1"/>
      <c r="VAZ159" s="1"/>
      <c r="VBA159" s="1"/>
      <c r="VBB159" s="1"/>
      <c r="VBC159" s="1"/>
      <c r="VBD159" s="1"/>
      <c r="VBE159" s="1"/>
      <c r="VBF159" s="1"/>
      <c r="VBG159" s="1"/>
      <c r="VBH159" s="1"/>
      <c r="VBI159" s="1"/>
      <c r="VBJ159" s="1"/>
      <c r="VBK159" s="1"/>
      <c r="VBL159" s="1"/>
      <c r="VBM159" s="1"/>
      <c r="VBN159" s="1"/>
      <c r="VBO159" s="1"/>
      <c r="VBP159" s="1"/>
      <c r="VBQ159" s="1"/>
      <c r="VBR159" s="1"/>
      <c r="VBS159" s="1"/>
      <c r="VBT159" s="1"/>
      <c r="VBU159" s="1"/>
      <c r="VBV159" s="1"/>
      <c r="VBW159" s="1"/>
      <c r="VBX159" s="1"/>
      <c r="VBY159" s="1"/>
      <c r="VBZ159" s="1"/>
      <c r="VCA159" s="1"/>
      <c r="VCB159" s="1"/>
      <c r="VCC159" s="1"/>
      <c r="VCD159" s="1"/>
      <c r="VCE159" s="1"/>
      <c r="VCF159" s="1"/>
      <c r="VCG159" s="1"/>
      <c r="VCH159" s="1"/>
      <c r="VCI159" s="1"/>
      <c r="VCJ159" s="1"/>
      <c r="VCK159" s="1"/>
      <c r="VCL159" s="1"/>
      <c r="VCM159" s="1"/>
      <c r="VCN159" s="1"/>
      <c r="VCO159" s="1"/>
      <c r="VCP159" s="1"/>
      <c r="VCQ159" s="1"/>
      <c r="VCR159" s="1"/>
      <c r="VCS159" s="1"/>
      <c r="VCT159" s="1"/>
      <c r="VCU159" s="1"/>
      <c r="VCV159" s="1"/>
      <c r="VCW159" s="1"/>
      <c r="VCX159" s="1"/>
      <c r="VCY159" s="1"/>
      <c r="VCZ159" s="1"/>
      <c r="VDA159" s="1"/>
      <c r="VDB159" s="1"/>
      <c r="VDC159" s="1"/>
      <c r="VDD159" s="1"/>
      <c r="VDE159" s="1"/>
      <c r="VDF159" s="1"/>
      <c r="VDG159" s="1"/>
      <c r="VDH159" s="1"/>
      <c r="VDI159" s="1"/>
      <c r="VDJ159" s="1"/>
      <c r="VDK159" s="1"/>
      <c r="VDL159" s="1"/>
      <c r="VDM159" s="1"/>
      <c r="VDN159" s="1"/>
      <c r="VDO159" s="1"/>
      <c r="VDP159" s="1"/>
      <c r="VDQ159" s="1"/>
      <c r="VDR159" s="1"/>
      <c r="VDS159" s="1"/>
      <c r="VDT159" s="1"/>
      <c r="VDU159" s="1"/>
      <c r="VDV159" s="1"/>
      <c r="VDW159" s="1"/>
      <c r="VDX159" s="1"/>
      <c r="VDY159" s="1"/>
      <c r="VDZ159" s="1"/>
      <c r="VEA159" s="1"/>
      <c r="VEB159" s="1"/>
      <c r="VEC159" s="1"/>
      <c r="VED159" s="1"/>
      <c r="VEE159" s="1"/>
      <c r="VEF159" s="1"/>
      <c r="VEG159" s="1"/>
      <c r="VEH159" s="1"/>
      <c r="VEI159" s="1"/>
      <c r="VEJ159" s="1"/>
      <c r="VEK159" s="1"/>
      <c r="VEL159" s="1"/>
      <c r="VEM159" s="1"/>
      <c r="VEN159" s="1"/>
      <c r="VEO159" s="1"/>
      <c r="VEP159" s="1"/>
      <c r="VEQ159" s="1"/>
      <c r="VER159" s="1"/>
      <c r="VES159" s="1"/>
      <c r="VET159" s="1"/>
      <c r="VEU159" s="1"/>
      <c r="VEV159" s="1"/>
      <c r="VEW159" s="1"/>
      <c r="VEX159" s="1"/>
      <c r="VEY159" s="1"/>
      <c r="VEZ159" s="1"/>
      <c r="VFA159" s="1"/>
      <c r="VFB159" s="1"/>
      <c r="VFC159" s="1"/>
      <c r="VFD159" s="1"/>
      <c r="VFE159" s="1"/>
      <c r="VFF159" s="1"/>
      <c r="VFG159" s="1"/>
      <c r="VFH159" s="1"/>
      <c r="VFI159" s="1"/>
      <c r="VFJ159" s="1"/>
      <c r="VFK159" s="1"/>
      <c r="VFL159" s="1"/>
      <c r="VFM159" s="1"/>
      <c r="VFN159" s="1"/>
      <c r="VFO159" s="1"/>
      <c r="VFP159" s="1"/>
      <c r="VFQ159" s="1"/>
      <c r="VFR159" s="1"/>
      <c r="VFS159" s="1"/>
      <c r="VFT159" s="1"/>
      <c r="VFU159" s="1"/>
      <c r="VFV159" s="1"/>
      <c r="VFW159" s="1"/>
      <c r="VFX159" s="1"/>
      <c r="VFY159" s="1"/>
      <c r="VFZ159" s="1"/>
      <c r="VGA159" s="1"/>
      <c r="VGB159" s="1"/>
      <c r="VGC159" s="1"/>
      <c r="VGD159" s="1"/>
      <c r="VGE159" s="1"/>
      <c r="VGF159" s="1"/>
      <c r="VGG159" s="1"/>
      <c r="VGH159" s="1"/>
      <c r="VGI159" s="1"/>
      <c r="VGJ159" s="1"/>
      <c r="VGK159" s="1"/>
      <c r="VGL159" s="1"/>
      <c r="VGM159" s="1"/>
      <c r="VGN159" s="1"/>
      <c r="VGO159" s="1"/>
      <c r="VGP159" s="1"/>
      <c r="VGQ159" s="1"/>
      <c r="VGR159" s="1"/>
      <c r="VGS159" s="1"/>
      <c r="VGT159" s="1"/>
      <c r="VGU159" s="1"/>
      <c r="VGV159" s="1"/>
      <c r="VGW159" s="1"/>
      <c r="VGX159" s="1"/>
      <c r="VGY159" s="1"/>
      <c r="VGZ159" s="1"/>
      <c r="VHA159" s="1"/>
      <c r="VHB159" s="1"/>
      <c r="VHC159" s="1"/>
      <c r="VHD159" s="1"/>
      <c r="VHE159" s="1"/>
      <c r="VHF159" s="1"/>
      <c r="VHG159" s="1"/>
      <c r="VHH159" s="1"/>
      <c r="VHI159" s="1"/>
      <c r="VHJ159" s="1"/>
      <c r="VHK159" s="1"/>
      <c r="VHL159" s="1"/>
      <c r="VHM159" s="1"/>
      <c r="VHN159" s="1"/>
      <c r="VHO159" s="1"/>
      <c r="VHP159" s="1"/>
      <c r="VHQ159" s="1"/>
      <c r="VHR159" s="1"/>
      <c r="VHS159" s="1"/>
      <c r="VHT159" s="1"/>
      <c r="VHU159" s="1"/>
      <c r="VHV159" s="1"/>
      <c r="VHW159" s="1"/>
      <c r="VHX159" s="1"/>
      <c r="VHY159" s="1"/>
      <c r="VHZ159" s="1"/>
      <c r="VIA159" s="1"/>
      <c r="VIB159" s="1"/>
      <c r="VIC159" s="1"/>
      <c r="VID159" s="1"/>
      <c r="VIE159" s="1"/>
      <c r="VIF159" s="1"/>
      <c r="VIG159" s="1"/>
      <c r="VIH159" s="1"/>
      <c r="VII159" s="1"/>
      <c r="VIJ159" s="1"/>
      <c r="VIK159" s="1"/>
      <c r="VIL159" s="1"/>
      <c r="VIM159" s="1"/>
      <c r="VIN159" s="1"/>
      <c r="VIO159" s="1"/>
      <c r="VIP159" s="1"/>
      <c r="VIQ159" s="1"/>
      <c r="VIR159" s="1"/>
      <c r="VIS159" s="1"/>
      <c r="VIT159" s="1"/>
      <c r="VIU159" s="1"/>
      <c r="VIV159" s="1"/>
      <c r="VIW159" s="1"/>
      <c r="VIX159" s="1"/>
      <c r="VIY159" s="1"/>
      <c r="VIZ159" s="1"/>
      <c r="VJA159" s="1"/>
      <c r="VJB159" s="1"/>
      <c r="VJC159" s="1"/>
      <c r="VJD159" s="1"/>
      <c r="VJE159" s="1"/>
      <c r="VJF159" s="1"/>
      <c r="VJG159" s="1"/>
      <c r="VJH159" s="1"/>
      <c r="VJI159" s="1"/>
      <c r="VJJ159" s="1"/>
      <c r="VJK159" s="1"/>
      <c r="VJL159" s="1"/>
      <c r="VJM159" s="1"/>
      <c r="VJN159" s="1"/>
      <c r="VJO159" s="1"/>
      <c r="VJP159" s="1"/>
      <c r="VJQ159" s="1"/>
      <c r="VJR159" s="1"/>
      <c r="VJS159" s="1"/>
      <c r="VJT159" s="1"/>
      <c r="VJU159" s="1"/>
      <c r="VJV159" s="1"/>
      <c r="VJW159" s="1"/>
      <c r="VJX159" s="1"/>
      <c r="VJY159" s="1"/>
      <c r="VJZ159" s="1"/>
      <c r="VKA159" s="1"/>
      <c r="VKB159" s="1"/>
      <c r="VKC159" s="1"/>
      <c r="VKD159" s="1"/>
      <c r="VKE159" s="1"/>
      <c r="VKF159" s="1"/>
      <c r="VKG159" s="1"/>
      <c r="VKH159" s="1"/>
      <c r="VKI159" s="1"/>
      <c r="VKJ159" s="1"/>
      <c r="VKK159" s="1"/>
      <c r="VKL159" s="1"/>
      <c r="VKM159" s="1"/>
      <c r="VKN159" s="1"/>
      <c r="VKO159" s="1"/>
      <c r="VKP159" s="1"/>
      <c r="VKQ159" s="1"/>
      <c r="VKR159" s="1"/>
      <c r="VKS159" s="1"/>
      <c r="VKT159" s="1"/>
      <c r="VKU159" s="1"/>
      <c r="VKV159" s="1"/>
      <c r="VKW159" s="1"/>
      <c r="VKX159" s="1"/>
      <c r="VKY159" s="1"/>
      <c r="VKZ159" s="1"/>
      <c r="VLA159" s="1"/>
      <c r="VLB159" s="1"/>
      <c r="VLC159" s="1"/>
      <c r="VLD159" s="1"/>
      <c r="VLE159" s="1"/>
      <c r="VLF159" s="1"/>
      <c r="VLG159" s="1"/>
      <c r="VLH159" s="1"/>
      <c r="VLI159" s="1"/>
      <c r="VLJ159" s="1"/>
      <c r="VLK159" s="1"/>
      <c r="VLL159" s="1"/>
      <c r="VLM159" s="1"/>
      <c r="VLN159" s="1"/>
      <c r="VLO159" s="1"/>
      <c r="VLP159" s="1"/>
      <c r="VLQ159" s="1"/>
      <c r="VLR159" s="1"/>
      <c r="VLS159" s="1"/>
      <c r="VLT159" s="1"/>
      <c r="VLU159" s="1"/>
      <c r="VLV159" s="1"/>
      <c r="VLW159" s="1"/>
      <c r="VLX159" s="1"/>
      <c r="VLY159" s="1"/>
      <c r="VLZ159" s="1"/>
      <c r="VMA159" s="1"/>
      <c r="VMB159" s="1"/>
      <c r="VMC159" s="1"/>
      <c r="VMD159" s="1"/>
      <c r="VME159" s="1"/>
      <c r="VMF159" s="1"/>
      <c r="VMG159" s="1"/>
      <c r="VMH159" s="1"/>
      <c r="VMI159" s="1"/>
      <c r="VMJ159" s="1"/>
      <c r="VMK159" s="1"/>
      <c r="VML159" s="1"/>
      <c r="VMM159" s="1"/>
      <c r="VMN159" s="1"/>
      <c r="VMO159" s="1"/>
      <c r="VMP159" s="1"/>
      <c r="VMQ159" s="1"/>
      <c r="VMR159" s="1"/>
      <c r="VMS159" s="1"/>
      <c r="VMT159" s="1"/>
      <c r="VMU159" s="1"/>
      <c r="VMV159" s="1"/>
      <c r="VMW159" s="1"/>
      <c r="VMX159" s="1"/>
      <c r="VMY159" s="1"/>
      <c r="VMZ159" s="1"/>
      <c r="VNA159" s="1"/>
      <c r="VNB159" s="1"/>
      <c r="VNC159" s="1"/>
      <c r="VND159" s="1"/>
      <c r="VNE159" s="1"/>
      <c r="VNF159" s="1"/>
      <c r="VNG159" s="1"/>
      <c r="VNH159" s="1"/>
      <c r="VNI159" s="1"/>
      <c r="VNJ159" s="1"/>
      <c r="VNK159" s="1"/>
      <c r="VNL159" s="1"/>
      <c r="VNM159" s="1"/>
      <c r="VNN159" s="1"/>
      <c r="VNO159" s="1"/>
      <c r="VNP159" s="1"/>
      <c r="VNQ159" s="1"/>
      <c r="VNR159" s="1"/>
      <c r="VNS159" s="1"/>
      <c r="VNT159" s="1"/>
      <c r="VNU159" s="1"/>
      <c r="VNV159" s="1"/>
      <c r="VNW159" s="1"/>
      <c r="VNX159" s="1"/>
      <c r="VNY159" s="1"/>
      <c r="VNZ159" s="1"/>
      <c r="VOA159" s="1"/>
      <c r="VOB159" s="1"/>
      <c r="VOC159" s="1"/>
      <c r="VOD159" s="1"/>
      <c r="VOE159" s="1"/>
      <c r="VOF159" s="1"/>
      <c r="VOG159" s="1"/>
      <c r="VOH159" s="1"/>
      <c r="VOI159" s="1"/>
      <c r="VOJ159" s="1"/>
      <c r="VOK159" s="1"/>
      <c r="VOL159" s="1"/>
      <c r="VOM159" s="1"/>
      <c r="VON159" s="1"/>
      <c r="VOO159" s="1"/>
      <c r="VOP159" s="1"/>
      <c r="VOQ159" s="1"/>
      <c r="VOR159" s="1"/>
      <c r="VOS159" s="1"/>
      <c r="VOT159" s="1"/>
      <c r="VOU159" s="1"/>
      <c r="VOV159" s="1"/>
      <c r="VOW159" s="1"/>
      <c r="VOX159" s="1"/>
      <c r="VOY159" s="1"/>
      <c r="VOZ159" s="1"/>
      <c r="VPA159" s="1"/>
      <c r="VPB159" s="1"/>
      <c r="VPC159" s="1"/>
      <c r="VPD159" s="1"/>
      <c r="VPE159" s="1"/>
      <c r="VPF159" s="1"/>
      <c r="VPG159" s="1"/>
      <c r="VPH159" s="1"/>
      <c r="VPI159" s="1"/>
      <c r="VPJ159" s="1"/>
      <c r="VPK159" s="1"/>
      <c r="VPL159" s="1"/>
      <c r="VPM159" s="1"/>
      <c r="VPN159" s="1"/>
      <c r="VPO159" s="1"/>
      <c r="VPP159" s="1"/>
      <c r="VPQ159" s="1"/>
      <c r="VPR159" s="1"/>
      <c r="VPS159" s="1"/>
      <c r="VPT159" s="1"/>
      <c r="VPU159" s="1"/>
      <c r="VPV159" s="1"/>
      <c r="VPW159" s="1"/>
      <c r="VPX159" s="1"/>
      <c r="VPY159" s="1"/>
      <c r="VPZ159" s="1"/>
      <c r="VQA159" s="1"/>
      <c r="VQB159" s="1"/>
      <c r="VQC159" s="1"/>
      <c r="VQD159" s="1"/>
      <c r="VQE159" s="1"/>
      <c r="VQF159" s="1"/>
      <c r="VQG159" s="1"/>
      <c r="VQH159" s="1"/>
      <c r="VQI159" s="1"/>
      <c r="VQJ159" s="1"/>
      <c r="VQK159" s="1"/>
      <c r="VQL159" s="1"/>
      <c r="VQM159" s="1"/>
      <c r="VQN159" s="1"/>
      <c r="VQO159" s="1"/>
      <c r="VQP159" s="1"/>
      <c r="VQQ159" s="1"/>
      <c r="VQR159" s="1"/>
      <c r="VQS159" s="1"/>
      <c r="VQT159" s="1"/>
      <c r="VQU159" s="1"/>
      <c r="VQV159" s="1"/>
      <c r="VQW159" s="1"/>
      <c r="VQX159" s="1"/>
      <c r="VQY159" s="1"/>
      <c r="VQZ159" s="1"/>
      <c r="VRA159" s="1"/>
      <c r="VRB159" s="1"/>
      <c r="VRC159" s="1"/>
      <c r="VRD159" s="1"/>
      <c r="VRE159" s="1"/>
      <c r="VRF159" s="1"/>
      <c r="VRG159" s="1"/>
      <c r="VRH159" s="1"/>
      <c r="VRI159" s="1"/>
      <c r="VRJ159" s="1"/>
      <c r="VRK159" s="1"/>
      <c r="VRL159" s="1"/>
      <c r="VRM159" s="1"/>
      <c r="VRN159" s="1"/>
      <c r="VRO159" s="1"/>
      <c r="VRP159" s="1"/>
      <c r="VRQ159" s="1"/>
      <c r="VRR159" s="1"/>
      <c r="VRS159" s="1"/>
      <c r="VRT159" s="1"/>
      <c r="VRU159" s="1"/>
      <c r="VRV159" s="1"/>
      <c r="VRW159" s="1"/>
      <c r="VRX159" s="1"/>
      <c r="VRY159" s="1"/>
      <c r="VRZ159" s="1"/>
      <c r="VSA159" s="1"/>
      <c r="VSB159" s="1"/>
      <c r="VSC159" s="1"/>
      <c r="VSD159" s="1"/>
      <c r="VSE159" s="1"/>
      <c r="VSF159" s="1"/>
      <c r="VSG159" s="1"/>
      <c r="VSH159" s="1"/>
      <c r="VSI159" s="1"/>
      <c r="VSJ159" s="1"/>
      <c r="VSK159" s="1"/>
      <c r="VSL159" s="1"/>
      <c r="VSM159" s="1"/>
      <c r="VSN159" s="1"/>
      <c r="VSO159" s="1"/>
      <c r="VSP159" s="1"/>
      <c r="VSQ159" s="1"/>
      <c r="VSR159" s="1"/>
      <c r="VSS159" s="1"/>
      <c r="VST159" s="1"/>
      <c r="VSU159" s="1"/>
      <c r="VSV159" s="1"/>
      <c r="VSW159" s="1"/>
      <c r="VSX159" s="1"/>
      <c r="VSY159" s="1"/>
      <c r="VSZ159" s="1"/>
      <c r="VTA159" s="1"/>
      <c r="VTB159" s="1"/>
      <c r="VTC159" s="1"/>
      <c r="VTD159" s="1"/>
      <c r="VTE159" s="1"/>
      <c r="VTF159" s="1"/>
      <c r="VTG159" s="1"/>
      <c r="VTH159" s="1"/>
      <c r="VTI159" s="1"/>
      <c r="VTJ159" s="1"/>
      <c r="VTK159" s="1"/>
      <c r="VTL159" s="1"/>
      <c r="VTM159" s="1"/>
      <c r="VTN159" s="1"/>
      <c r="VTO159" s="1"/>
      <c r="VTP159" s="1"/>
      <c r="VTQ159" s="1"/>
      <c r="VTR159" s="1"/>
      <c r="VTS159" s="1"/>
      <c r="VTT159" s="1"/>
      <c r="VTU159" s="1"/>
      <c r="VTV159" s="1"/>
      <c r="VTW159" s="1"/>
      <c r="VTX159" s="1"/>
      <c r="VTY159" s="1"/>
      <c r="VTZ159" s="1"/>
      <c r="VUA159" s="1"/>
      <c r="VUB159" s="1"/>
      <c r="VUC159" s="1"/>
      <c r="VUD159" s="1"/>
      <c r="VUE159" s="1"/>
      <c r="VUF159" s="1"/>
      <c r="VUG159" s="1"/>
      <c r="VUH159" s="1"/>
      <c r="VUI159" s="1"/>
      <c r="VUJ159" s="1"/>
      <c r="VUK159" s="1"/>
      <c r="VUL159" s="1"/>
      <c r="VUM159" s="1"/>
      <c r="VUN159" s="1"/>
      <c r="VUO159" s="1"/>
      <c r="VUP159" s="1"/>
      <c r="VUQ159" s="1"/>
      <c r="VUR159" s="1"/>
      <c r="VUS159" s="1"/>
      <c r="VUT159" s="1"/>
      <c r="VUU159" s="1"/>
      <c r="VUV159" s="1"/>
      <c r="VUW159" s="1"/>
      <c r="VUX159" s="1"/>
      <c r="VUY159" s="1"/>
      <c r="VUZ159" s="1"/>
      <c r="VVA159" s="1"/>
      <c r="VVB159" s="1"/>
      <c r="VVC159" s="1"/>
      <c r="VVD159" s="1"/>
      <c r="VVE159" s="1"/>
      <c r="VVF159" s="1"/>
      <c r="VVG159" s="1"/>
      <c r="VVH159" s="1"/>
      <c r="VVI159" s="1"/>
      <c r="VVJ159" s="1"/>
      <c r="VVK159" s="1"/>
      <c r="VVL159" s="1"/>
      <c r="VVM159" s="1"/>
      <c r="VVN159" s="1"/>
      <c r="VVO159" s="1"/>
      <c r="VVP159" s="1"/>
      <c r="VVQ159" s="1"/>
      <c r="VVR159" s="1"/>
      <c r="VVS159" s="1"/>
      <c r="VVT159" s="1"/>
      <c r="VVU159" s="1"/>
      <c r="VVV159" s="1"/>
      <c r="VVW159" s="1"/>
      <c r="VVX159" s="1"/>
      <c r="VVY159" s="1"/>
      <c r="VVZ159" s="1"/>
      <c r="VWA159" s="1"/>
      <c r="VWB159" s="1"/>
      <c r="VWC159" s="1"/>
      <c r="VWD159" s="1"/>
      <c r="VWE159" s="1"/>
      <c r="VWF159" s="1"/>
      <c r="VWG159" s="1"/>
      <c r="VWH159" s="1"/>
      <c r="VWI159" s="1"/>
      <c r="VWJ159" s="1"/>
      <c r="VWK159" s="1"/>
      <c r="VWL159" s="1"/>
      <c r="VWM159" s="1"/>
      <c r="VWN159" s="1"/>
      <c r="VWO159" s="1"/>
      <c r="VWP159" s="1"/>
      <c r="VWQ159" s="1"/>
      <c r="VWR159" s="1"/>
      <c r="VWS159" s="1"/>
      <c r="VWT159" s="1"/>
      <c r="VWU159" s="1"/>
      <c r="VWV159" s="1"/>
      <c r="VWW159" s="1"/>
      <c r="VWX159" s="1"/>
      <c r="VWY159" s="1"/>
      <c r="VWZ159" s="1"/>
      <c r="VXA159" s="1"/>
      <c r="VXB159" s="1"/>
      <c r="VXC159" s="1"/>
      <c r="VXD159" s="1"/>
      <c r="VXE159" s="1"/>
      <c r="VXF159" s="1"/>
      <c r="VXG159" s="1"/>
      <c r="VXH159" s="1"/>
      <c r="VXI159" s="1"/>
      <c r="VXJ159" s="1"/>
      <c r="VXK159" s="1"/>
      <c r="VXL159" s="1"/>
      <c r="VXM159" s="1"/>
      <c r="VXN159" s="1"/>
      <c r="VXO159" s="1"/>
      <c r="VXP159" s="1"/>
      <c r="VXQ159" s="1"/>
      <c r="VXR159" s="1"/>
      <c r="VXS159" s="1"/>
      <c r="VXT159" s="1"/>
      <c r="VXU159" s="1"/>
      <c r="VXV159" s="1"/>
      <c r="VXW159" s="1"/>
      <c r="VXX159" s="1"/>
      <c r="VXY159" s="1"/>
      <c r="VXZ159" s="1"/>
      <c r="VYA159" s="1"/>
      <c r="VYB159" s="1"/>
      <c r="VYC159" s="1"/>
      <c r="VYD159" s="1"/>
      <c r="VYE159" s="1"/>
      <c r="VYF159" s="1"/>
      <c r="VYG159" s="1"/>
      <c r="VYH159" s="1"/>
      <c r="VYI159" s="1"/>
      <c r="VYJ159" s="1"/>
      <c r="VYK159" s="1"/>
      <c r="VYL159" s="1"/>
      <c r="VYM159" s="1"/>
      <c r="VYN159" s="1"/>
      <c r="VYO159" s="1"/>
      <c r="VYP159" s="1"/>
      <c r="VYQ159" s="1"/>
      <c r="VYR159" s="1"/>
      <c r="VYS159" s="1"/>
      <c r="VYT159" s="1"/>
      <c r="VYU159" s="1"/>
      <c r="VYV159" s="1"/>
      <c r="VYW159" s="1"/>
      <c r="VYX159" s="1"/>
      <c r="VYY159" s="1"/>
      <c r="VYZ159" s="1"/>
      <c r="VZA159" s="1"/>
      <c r="VZB159" s="1"/>
      <c r="VZC159" s="1"/>
      <c r="VZD159" s="1"/>
      <c r="VZE159" s="1"/>
      <c r="VZF159" s="1"/>
      <c r="VZG159" s="1"/>
      <c r="VZH159" s="1"/>
      <c r="VZI159" s="1"/>
      <c r="VZJ159" s="1"/>
      <c r="VZK159" s="1"/>
      <c r="VZL159" s="1"/>
      <c r="VZM159" s="1"/>
      <c r="VZN159" s="1"/>
      <c r="VZO159" s="1"/>
      <c r="VZP159" s="1"/>
      <c r="VZQ159" s="1"/>
      <c r="VZR159" s="1"/>
      <c r="VZS159" s="1"/>
      <c r="VZT159" s="1"/>
      <c r="VZU159" s="1"/>
      <c r="VZV159" s="1"/>
      <c r="VZW159" s="1"/>
      <c r="VZX159" s="1"/>
      <c r="VZY159" s="1"/>
      <c r="VZZ159" s="1"/>
      <c r="WAA159" s="1"/>
      <c r="WAB159" s="1"/>
      <c r="WAC159" s="1"/>
      <c r="WAD159" s="1"/>
      <c r="WAE159" s="1"/>
      <c r="WAF159" s="1"/>
      <c r="WAG159" s="1"/>
      <c r="WAH159" s="1"/>
      <c r="WAI159" s="1"/>
      <c r="WAJ159" s="1"/>
      <c r="WAK159" s="1"/>
      <c r="WAL159" s="1"/>
      <c r="WAM159" s="1"/>
      <c r="WAN159" s="1"/>
      <c r="WAO159" s="1"/>
      <c r="WAP159" s="1"/>
      <c r="WAQ159" s="1"/>
      <c r="WAR159" s="1"/>
      <c r="WAS159" s="1"/>
      <c r="WAT159" s="1"/>
      <c r="WAU159" s="1"/>
      <c r="WAV159" s="1"/>
      <c r="WAW159" s="1"/>
      <c r="WAX159" s="1"/>
      <c r="WAY159" s="1"/>
      <c r="WAZ159" s="1"/>
      <c r="WBA159" s="1"/>
      <c r="WBB159" s="1"/>
      <c r="WBC159" s="1"/>
      <c r="WBD159" s="1"/>
      <c r="WBE159" s="1"/>
      <c r="WBF159" s="1"/>
      <c r="WBG159" s="1"/>
      <c r="WBH159" s="1"/>
      <c r="WBI159" s="1"/>
      <c r="WBJ159" s="1"/>
      <c r="WBK159" s="1"/>
      <c r="WBL159" s="1"/>
      <c r="WBM159" s="1"/>
      <c r="WBN159" s="1"/>
      <c r="WBO159" s="1"/>
      <c r="WBP159" s="1"/>
      <c r="WBQ159" s="1"/>
      <c r="WBR159" s="1"/>
      <c r="WBS159" s="1"/>
      <c r="WBT159" s="1"/>
      <c r="WBU159" s="1"/>
      <c r="WBV159" s="1"/>
      <c r="WBW159" s="1"/>
      <c r="WBX159" s="1"/>
      <c r="WBY159" s="1"/>
      <c r="WBZ159" s="1"/>
      <c r="WCA159" s="1"/>
      <c r="WCB159" s="1"/>
      <c r="WCC159" s="1"/>
      <c r="WCD159" s="1"/>
      <c r="WCE159" s="1"/>
      <c r="WCF159" s="1"/>
      <c r="WCG159" s="1"/>
      <c r="WCH159" s="1"/>
      <c r="WCI159" s="1"/>
      <c r="WCJ159" s="1"/>
      <c r="WCK159" s="1"/>
      <c r="WCL159" s="1"/>
      <c r="WCM159" s="1"/>
      <c r="WCN159" s="1"/>
      <c r="WCO159" s="1"/>
      <c r="WCP159" s="1"/>
      <c r="WCQ159" s="1"/>
      <c r="WCR159" s="1"/>
      <c r="WCS159" s="1"/>
      <c r="WCT159" s="1"/>
      <c r="WCU159" s="1"/>
      <c r="WCV159" s="1"/>
      <c r="WCW159" s="1"/>
      <c r="WCX159" s="1"/>
      <c r="WCY159" s="1"/>
      <c r="WCZ159" s="1"/>
      <c r="WDA159" s="1"/>
      <c r="WDB159" s="1"/>
      <c r="WDC159" s="1"/>
      <c r="WDD159" s="1"/>
      <c r="WDE159" s="1"/>
      <c r="WDF159" s="1"/>
      <c r="WDG159" s="1"/>
      <c r="WDH159" s="1"/>
      <c r="WDI159" s="1"/>
      <c r="WDJ159" s="1"/>
      <c r="WDK159" s="1"/>
      <c r="WDL159" s="1"/>
      <c r="WDM159" s="1"/>
      <c r="WDN159" s="1"/>
      <c r="WDO159" s="1"/>
      <c r="WDP159" s="1"/>
      <c r="WDQ159" s="1"/>
      <c r="WDR159" s="1"/>
      <c r="WDS159" s="1"/>
      <c r="WDT159" s="1"/>
      <c r="WDU159" s="1"/>
      <c r="WDV159" s="1"/>
      <c r="WDW159" s="1"/>
      <c r="WDX159" s="1"/>
      <c r="WDY159" s="1"/>
      <c r="WDZ159" s="1"/>
      <c r="WEA159" s="1"/>
      <c r="WEB159" s="1"/>
      <c r="WEC159" s="1"/>
      <c r="WED159" s="1"/>
      <c r="WEE159" s="1"/>
      <c r="WEF159" s="1"/>
      <c r="WEG159" s="1"/>
      <c r="WEH159" s="1"/>
      <c r="WEI159" s="1"/>
      <c r="WEJ159" s="1"/>
      <c r="WEK159" s="1"/>
      <c r="WEL159" s="1"/>
      <c r="WEM159" s="1"/>
      <c r="WEN159" s="1"/>
      <c r="WEO159" s="1"/>
      <c r="WEP159" s="1"/>
      <c r="WEQ159" s="1"/>
      <c r="WER159" s="1"/>
      <c r="WES159" s="1"/>
      <c r="WET159" s="1"/>
      <c r="WEU159" s="1"/>
      <c r="WEV159" s="1"/>
      <c r="WEW159" s="1"/>
      <c r="WEX159" s="1"/>
      <c r="WEY159" s="1"/>
      <c r="WEZ159" s="1"/>
      <c r="WFA159" s="1"/>
      <c r="WFB159" s="1"/>
      <c r="WFC159" s="1"/>
      <c r="WFD159" s="1"/>
      <c r="WFE159" s="1"/>
      <c r="WFF159" s="1"/>
      <c r="WFG159" s="1"/>
      <c r="WFH159" s="1"/>
      <c r="WFI159" s="1"/>
      <c r="WFJ159" s="1"/>
      <c r="WFK159" s="1"/>
      <c r="WFL159" s="1"/>
      <c r="WFM159" s="1"/>
      <c r="WFN159" s="1"/>
      <c r="WFO159" s="1"/>
      <c r="WFP159" s="1"/>
      <c r="WFQ159" s="1"/>
      <c r="WFR159" s="1"/>
      <c r="WFS159" s="1"/>
      <c r="WFT159" s="1"/>
      <c r="WFU159" s="1"/>
      <c r="WFV159" s="1"/>
      <c r="WFW159" s="1"/>
      <c r="WFX159" s="1"/>
      <c r="WFY159" s="1"/>
      <c r="WFZ159" s="1"/>
      <c r="WGA159" s="1"/>
      <c r="WGB159" s="1"/>
      <c r="WGC159" s="1"/>
      <c r="WGD159" s="1"/>
      <c r="WGE159" s="1"/>
      <c r="WGF159" s="1"/>
      <c r="WGG159" s="1"/>
      <c r="WGH159" s="1"/>
      <c r="WGI159" s="1"/>
      <c r="WGJ159" s="1"/>
      <c r="WGK159" s="1"/>
      <c r="WGL159" s="1"/>
      <c r="WGM159" s="1"/>
      <c r="WGN159" s="1"/>
      <c r="WGO159" s="1"/>
      <c r="WGP159" s="1"/>
      <c r="WGQ159" s="1"/>
      <c r="WGR159" s="1"/>
      <c r="WGS159" s="1"/>
      <c r="WGT159" s="1"/>
      <c r="WGU159" s="1"/>
      <c r="WGV159" s="1"/>
      <c r="WGW159" s="1"/>
      <c r="WGX159" s="1"/>
      <c r="WGY159" s="1"/>
      <c r="WGZ159" s="1"/>
      <c r="WHA159" s="1"/>
      <c r="WHB159" s="1"/>
      <c r="WHC159" s="1"/>
      <c r="WHD159" s="1"/>
      <c r="WHE159" s="1"/>
      <c r="WHF159" s="1"/>
      <c r="WHG159" s="1"/>
      <c r="WHH159" s="1"/>
      <c r="WHI159" s="1"/>
      <c r="WHJ159" s="1"/>
      <c r="WHK159" s="1"/>
      <c r="WHL159" s="1"/>
      <c r="WHM159" s="1"/>
      <c r="WHN159" s="1"/>
      <c r="WHO159" s="1"/>
      <c r="WHP159" s="1"/>
      <c r="WHQ159" s="1"/>
      <c r="WHR159" s="1"/>
      <c r="WHS159" s="1"/>
      <c r="WHT159" s="1"/>
      <c r="WHU159" s="1"/>
      <c r="WHV159" s="1"/>
      <c r="WHW159" s="1"/>
      <c r="WHX159" s="1"/>
      <c r="WHY159" s="1"/>
      <c r="WHZ159" s="1"/>
      <c r="WIA159" s="1"/>
      <c r="WIB159" s="1"/>
      <c r="WIC159" s="1"/>
      <c r="WID159" s="1"/>
      <c r="WIE159" s="1"/>
      <c r="WIF159" s="1"/>
      <c r="WIG159" s="1"/>
      <c r="WIH159" s="1"/>
      <c r="WII159" s="1"/>
      <c r="WIJ159" s="1"/>
      <c r="WIK159" s="1"/>
      <c r="WIL159" s="1"/>
      <c r="WIM159" s="1"/>
      <c r="WIN159" s="1"/>
      <c r="WIO159" s="1"/>
      <c r="WIP159" s="1"/>
      <c r="WIQ159" s="1"/>
      <c r="WIR159" s="1"/>
      <c r="WIS159" s="1"/>
      <c r="WIT159" s="1"/>
      <c r="WIU159" s="1"/>
      <c r="WIV159" s="1"/>
      <c r="WIW159" s="1"/>
      <c r="WIX159" s="1"/>
      <c r="WIY159" s="1"/>
      <c r="WIZ159" s="1"/>
      <c r="WJA159" s="1"/>
      <c r="WJB159" s="1"/>
      <c r="WJC159" s="1"/>
      <c r="WJD159" s="1"/>
      <c r="WJE159" s="1"/>
      <c r="WJF159" s="1"/>
      <c r="WJG159" s="1"/>
      <c r="WJH159" s="1"/>
      <c r="WJI159" s="1"/>
      <c r="WJJ159" s="1"/>
      <c r="WJK159" s="1"/>
      <c r="WJL159" s="1"/>
      <c r="WJM159" s="1"/>
      <c r="WJN159" s="1"/>
      <c r="WJO159" s="1"/>
      <c r="WJP159" s="1"/>
      <c r="WJQ159" s="1"/>
      <c r="WJR159" s="1"/>
      <c r="WJS159" s="1"/>
      <c r="WJT159" s="1"/>
      <c r="WJU159" s="1"/>
      <c r="WJV159" s="1"/>
      <c r="WJW159" s="1"/>
      <c r="WJX159" s="1"/>
      <c r="WJY159" s="1"/>
      <c r="WJZ159" s="1"/>
      <c r="WKA159" s="1"/>
      <c r="WKB159" s="1"/>
      <c r="WKC159" s="1"/>
      <c r="WKD159" s="1"/>
      <c r="WKE159" s="1"/>
      <c r="WKF159" s="1"/>
      <c r="WKG159" s="1"/>
      <c r="WKH159" s="1"/>
      <c r="WKI159" s="1"/>
      <c r="WKJ159" s="1"/>
      <c r="WKK159" s="1"/>
      <c r="WKL159" s="1"/>
      <c r="WKM159" s="1"/>
      <c r="WKN159" s="1"/>
      <c r="WKO159" s="1"/>
      <c r="WKP159" s="1"/>
      <c r="WKQ159" s="1"/>
      <c r="WKR159" s="1"/>
      <c r="WKS159" s="1"/>
      <c r="WKT159" s="1"/>
      <c r="WKU159" s="1"/>
      <c r="WKV159" s="1"/>
      <c r="WKW159" s="1"/>
      <c r="WKX159" s="1"/>
      <c r="WKY159" s="1"/>
      <c r="WKZ159" s="1"/>
      <c r="WLA159" s="1"/>
      <c r="WLB159" s="1"/>
      <c r="WLC159" s="1"/>
      <c r="WLD159" s="1"/>
      <c r="WLE159" s="1"/>
      <c r="WLF159" s="1"/>
      <c r="WLG159" s="1"/>
      <c r="WLH159" s="1"/>
      <c r="WLI159" s="1"/>
      <c r="WLJ159" s="1"/>
      <c r="WLK159" s="1"/>
      <c r="WLL159" s="1"/>
      <c r="WLM159" s="1"/>
      <c r="WLN159" s="1"/>
      <c r="WLO159" s="1"/>
      <c r="WLP159" s="1"/>
      <c r="WLQ159" s="1"/>
      <c r="WLR159" s="1"/>
      <c r="WLS159" s="1"/>
      <c r="WLT159" s="1"/>
      <c r="WLU159" s="1"/>
      <c r="WLV159" s="1"/>
      <c r="WLW159" s="1"/>
      <c r="WLX159" s="1"/>
      <c r="WLY159" s="1"/>
      <c r="WLZ159" s="1"/>
      <c r="WMA159" s="1"/>
      <c r="WMB159" s="1"/>
      <c r="WMC159" s="1"/>
      <c r="WMD159" s="1"/>
      <c r="WME159" s="1"/>
      <c r="WMF159" s="1"/>
      <c r="WMG159" s="1"/>
      <c r="WMH159" s="1"/>
      <c r="WMI159" s="1"/>
      <c r="WMJ159" s="1"/>
      <c r="WMK159" s="1"/>
      <c r="WML159" s="1"/>
      <c r="WMM159" s="1"/>
      <c r="WMN159" s="1"/>
      <c r="WMO159" s="1"/>
      <c r="WMP159" s="1"/>
      <c r="WMQ159" s="1"/>
      <c r="WMR159" s="1"/>
      <c r="WMS159" s="1"/>
      <c r="WMT159" s="1"/>
      <c r="WMU159" s="1"/>
      <c r="WMV159" s="1"/>
      <c r="WMW159" s="1"/>
      <c r="WMX159" s="1"/>
      <c r="WMY159" s="1"/>
      <c r="WMZ159" s="1"/>
      <c r="WNA159" s="1"/>
      <c r="WNB159" s="1"/>
      <c r="WNC159" s="1"/>
      <c r="WND159" s="1"/>
      <c r="WNE159" s="1"/>
      <c r="WNF159" s="1"/>
      <c r="WNG159" s="1"/>
      <c r="WNH159" s="1"/>
      <c r="WNI159" s="1"/>
      <c r="WNJ159" s="1"/>
      <c r="WNK159" s="1"/>
      <c r="WNL159" s="1"/>
      <c r="WNM159" s="1"/>
      <c r="WNN159" s="1"/>
      <c r="WNO159" s="1"/>
      <c r="WNP159" s="1"/>
      <c r="WNQ159" s="1"/>
      <c r="WNR159" s="1"/>
      <c r="WNS159" s="1"/>
      <c r="WNT159" s="1"/>
      <c r="WNU159" s="1"/>
      <c r="WNV159" s="1"/>
      <c r="WNW159" s="1"/>
      <c r="WNX159" s="1"/>
      <c r="WNY159" s="1"/>
      <c r="WNZ159" s="1"/>
      <c r="WOA159" s="1"/>
      <c r="WOB159" s="1"/>
      <c r="WOC159" s="1"/>
      <c r="WOD159" s="1"/>
      <c r="WOE159" s="1"/>
      <c r="WOF159" s="1"/>
      <c r="WOG159" s="1"/>
      <c r="WOH159" s="1"/>
      <c r="WOI159" s="1"/>
      <c r="WOJ159" s="1"/>
      <c r="WOK159" s="1"/>
      <c r="WOL159" s="1"/>
      <c r="WOM159" s="1"/>
      <c r="WON159" s="1"/>
      <c r="WOO159" s="1"/>
      <c r="WOP159" s="1"/>
      <c r="WOQ159" s="1"/>
      <c r="WOR159" s="1"/>
      <c r="WOS159" s="1"/>
      <c r="WOT159" s="1"/>
      <c r="WOU159" s="1"/>
      <c r="WOV159" s="1"/>
      <c r="WOW159" s="1"/>
      <c r="WOX159" s="1"/>
      <c r="WOY159" s="1"/>
      <c r="WOZ159" s="1"/>
      <c r="WPA159" s="1"/>
      <c r="WPB159" s="1"/>
      <c r="WPC159" s="1"/>
      <c r="WPD159" s="1"/>
      <c r="WPE159" s="1"/>
      <c r="WPF159" s="1"/>
      <c r="WPG159" s="1"/>
      <c r="WPH159" s="1"/>
      <c r="WPI159" s="1"/>
      <c r="WPJ159" s="1"/>
      <c r="WPK159" s="1"/>
      <c r="WPL159" s="1"/>
      <c r="WPM159" s="1"/>
      <c r="WPN159" s="1"/>
      <c r="WPO159" s="1"/>
      <c r="WPP159" s="1"/>
      <c r="WPQ159" s="1"/>
      <c r="WPR159" s="1"/>
      <c r="WPS159" s="1"/>
      <c r="WPT159" s="1"/>
      <c r="WPU159" s="1"/>
      <c r="WPV159" s="1"/>
      <c r="WPW159" s="1"/>
      <c r="WPX159" s="1"/>
      <c r="WPY159" s="1"/>
      <c r="WPZ159" s="1"/>
      <c r="WQA159" s="1"/>
      <c r="WQB159" s="1"/>
      <c r="WQC159" s="1"/>
      <c r="WQD159" s="1"/>
      <c r="WQE159" s="1"/>
      <c r="WQF159" s="1"/>
      <c r="WQG159" s="1"/>
      <c r="WQH159" s="1"/>
      <c r="WQI159" s="1"/>
      <c r="WQJ159" s="1"/>
      <c r="WQK159" s="1"/>
      <c r="WQL159" s="1"/>
      <c r="WQM159" s="1"/>
      <c r="WQN159" s="1"/>
      <c r="WQO159" s="1"/>
      <c r="WQP159" s="1"/>
      <c r="WQQ159" s="1"/>
      <c r="WQR159" s="1"/>
      <c r="WQS159" s="1"/>
      <c r="WQT159" s="1"/>
      <c r="WQU159" s="1"/>
      <c r="WQV159" s="1"/>
      <c r="WQW159" s="1"/>
      <c r="WQX159" s="1"/>
      <c r="WQY159" s="1"/>
      <c r="WQZ159" s="1"/>
      <c r="WRA159" s="1"/>
      <c r="WRB159" s="1"/>
      <c r="WRC159" s="1"/>
      <c r="WRD159" s="1"/>
      <c r="WRE159" s="1"/>
      <c r="WRF159" s="1"/>
      <c r="WRG159" s="1"/>
      <c r="WRH159" s="1"/>
      <c r="WRI159" s="1"/>
      <c r="WRJ159" s="1"/>
      <c r="WRK159" s="1"/>
      <c r="WRL159" s="1"/>
      <c r="WRM159" s="1"/>
      <c r="WRN159" s="1"/>
      <c r="WRO159" s="1"/>
      <c r="WRP159" s="1"/>
      <c r="WRQ159" s="1"/>
      <c r="WRR159" s="1"/>
      <c r="WRS159" s="1"/>
      <c r="WRT159" s="1"/>
      <c r="WRU159" s="1"/>
      <c r="WRV159" s="1"/>
      <c r="WRW159" s="1"/>
      <c r="WRX159" s="1"/>
      <c r="WRY159" s="1"/>
      <c r="WRZ159" s="1"/>
      <c r="WSA159" s="1"/>
      <c r="WSB159" s="1"/>
      <c r="WSC159" s="1"/>
      <c r="WSD159" s="1"/>
      <c r="WSE159" s="1"/>
      <c r="WSF159" s="1"/>
      <c r="WSG159" s="1"/>
      <c r="WSH159" s="1"/>
      <c r="WSI159" s="1"/>
      <c r="WSJ159" s="1"/>
      <c r="WSK159" s="1"/>
      <c r="WSL159" s="1"/>
      <c r="WSM159" s="1"/>
      <c r="WSN159" s="1"/>
      <c r="WSO159" s="1"/>
      <c r="WSP159" s="1"/>
      <c r="WSQ159" s="1"/>
      <c r="WSR159" s="1"/>
      <c r="WSS159" s="1"/>
      <c r="WST159" s="1"/>
      <c r="WSU159" s="1"/>
      <c r="WSV159" s="1"/>
      <c r="WSW159" s="1"/>
      <c r="WSX159" s="1"/>
      <c r="WSY159" s="1"/>
      <c r="WSZ159" s="1"/>
      <c r="WTA159" s="1"/>
      <c r="WTB159" s="1"/>
      <c r="WTC159" s="1"/>
      <c r="WTD159" s="1"/>
      <c r="WTE159" s="1"/>
      <c r="WTF159" s="1"/>
      <c r="WTG159" s="1"/>
      <c r="WTH159" s="1"/>
      <c r="WTI159" s="1"/>
      <c r="WTJ159" s="1"/>
      <c r="WTK159" s="1"/>
      <c r="WTL159" s="1"/>
      <c r="WTM159" s="1"/>
      <c r="WTN159" s="1"/>
      <c r="WTO159" s="1"/>
      <c r="WTP159" s="1"/>
      <c r="WTQ159" s="1"/>
      <c r="WTR159" s="1"/>
      <c r="WTS159" s="1"/>
      <c r="WTT159" s="1"/>
      <c r="WTU159" s="1"/>
      <c r="WTV159" s="1"/>
      <c r="WTW159" s="1"/>
      <c r="WTX159" s="1"/>
      <c r="WTY159" s="1"/>
      <c r="WTZ159" s="1"/>
      <c r="WUA159" s="1"/>
      <c r="WUB159" s="1"/>
      <c r="WUC159" s="1"/>
      <c r="WUD159" s="1"/>
      <c r="WUE159" s="1"/>
      <c r="WUF159" s="1"/>
      <c r="WUG159" s="1"/>
      <c r="WUH159" s="1"/>
      <c r="WUI159" s="1"/>
      <c r="WUJ159" s="1"/>
      <c r="WUK159" s="1"/>
      <c r="WUL159" s="1"/>
      <c r="WUM159" s="1"/>
      <c r="WUN159" s="1"/>
      <c r="WUO159" s="1"/>
      <c r="WUP159" s="1"/>
      <c r="WUQ159" s="1"/>
      <c r="WUR159" s="1"/>
      <c r="WUS159" s="1"/>
      <c r="WUT159" s="1"/>
      <c r="WUU159" s="1"/>
      <c r="WUV159" s="1"/>
      <c r="WUW159" s="1"/>
      <c r="WUX159" s="1"/>
      <c r="WUY159" s="1"/>
      <c r="WUZ159" s="1"/>
      <c r="WVA159" s="1"/>
      <c r="WVB159" s="1"/>
      <c r="WVC159" s="1"/>
      <c r="WVD159" s="1"/>
      <c r="WVE159" s="1"/>
      <c r="WVF159" s="1"/>
      <c r="WVG159" s="1"/>
      <c r="WVH159" s="1"/>
      <c r="WVI159" s="1"/>
      <c r="WVJ159" s="1"/>
      <c r="WVK159" s="1"/>
      <c r="WVL159" s="1"/>
      <c r="WVM159" s="1"/>
      <c r="WVN159" s="1"/>
      <c r="WVO159" s="1"/>
      <c r="WVP159" s="1"/>
      <c r="WVQ159" s="1"/>
      <c r="WVR159" s="1"/>
      <c r="WVS159" s="1"/>
      <c r="WVT159" s="1"/>
      <c r="WVU159" s="1"/>
      <c r="WVV159" s="1"/>
      <c r="WVW159" s="1"/>
      <c r="WVX159" s="1"/>
      <c r="WVY159" s="1"/>
      <c r="WVZ159" s="1"/>
      <c r="WWA159" s="1"/>
      <c r="WWB159" s="1"/>
      <c r="WWC159" s="1"/>
      <c r="WWD159" s="1"/>
      <c r="WWE159" s="1"/>
      <c r="WWF159" s="1"/>
      <c r="WWG159" s="1"/>
      <c r="WWH159" s="1"/>
      <c r="WWI159" s="1"/>
      <c r="WWJ159" s="1"/>
      <c r="WWK159" s="1"/>
      <c r="WWL159" s="1"/>
      <c r="WWM159" s="1"/>
      <c r="WWN159" s="1"/>
      <c r="WWO159" s="1"/>
      <c r="WWP159" s="1"/>
      <c r="WWQ159" s="1"/>
      <c r="WWR159" s="1"/>
      <c r="WWS159" s="1"/>
      <c r="WWT159" s="1"/>
      <c r="WWU159" s="1"/>
      <c r="WWV159" s="1"/>
      <c r="WWW159" s="1"/>
      <c r="WWX159" s="1"/>
      <c r="WWY159" s="1"/>
      <c r="WWZ159" s="1"/>
      <c r="WXA159" s="1"/>
      <c r="WXB159" s="1"/>
      <c r="WXC159" s="1"/>
      <c r="WXD159" s="1"/>
      <c r="WXE159" s="1"/>
      <c r="WXF159" s="1"/>
      <c r="WXG159" s="1"/>
      <c r="WXH159" s="1"/>
      <c r="WXI159" s="1"/>
      <c r="WXJ159" s="1"/>
      <c r="WXK159" s="1"/>
      <c r="WXL159" s="1"/>
      <c r="WXM159" s="1"/>
      <c r="WXN159" s="1"/>
      <c r="WXO159" s="1"/>
      <c r="WXP159" s="1"/>
      <c r="WXQ159" s="1"/>
      <c r="WXR159" s="1"/>
      <c r="WXS159" s="1"/>
      <c r="WXT159" s="1"/>
      <c r="WXU159" s="1"/>
      <c r="WXV159" s="1"/>
      <c r="WXW159" s="1"/>
      <c r="WXX159" s="1"/>
      <c r="WXY159" s="1"/>
      <c r="WXZ159" s="1"/>
      <c r="WYA159" s="1"/>
      <c r="WYB159" s="1"/>
      <c r="WYC159" s="1"/>
      <c r="WYD159" s="1"/>
      <c r="WYE159" s="1"/>
      <c r="WYF159" s="1"/>
      <c r="WYG159" s="1"/>
      <c r="WYH159" s="1"/>
      <c r="WYI159" s="1"/>
      <c r="WYJ159" s="1"/>
      <c r="WYK159" s="1"/>
      <c r="WYL159" s="1"/>
      <c r="WYM159" s="1"/>
      <c r="WYN159" s="1"/>
      <c r="WYO159" s="1"/>
      <c r="WYP159" s="1"/>
      <c r="WYQ159" s="1"/>
      <c r="WYR159" s="1"/>
      <c r="WYS159" s="1"/>
      <c r="WYT159" s="1"/>
      <c r="WYU159" s="1"/>
      <c r="WYV159" s="1"/>
      <c r="WYW159" s="1"/>
      <c r="WYX159" s="1"/>
      <c r="WYY159" s="1"/>
      <c r="WYZ159" s="1"/>
      <c r="WZA159" s="1"/>
      <c r="WZB159" s="1"/>
      <c r="WZC159" s="1"/>
      <c r="WZD159" s="1"/>
      <c r="WZE159" s="1"/>
      <c r="WZF159" s="1"/>
      <c r="WZG159" s="1"/>
      <c r="WZH159" s="1"/>
      <c r="WZI159" s="1"/>
      <c r="WZJ159" s="1"/>
      <c r="WZK159" s="1"/>
      <c r="WZL159" s="1"/>
      <c r="WZM159" s="1"/>
      <c r="WZN159" s="1"/>
      <c r="WZO159" s="1"/>
      <c r="WZP159" s="1"/>
      <c r="WZQ159" s="1"/>
      <c r="WZR159" s="1"/>
      <c r="WZS159" s="1"/>
      <c r="WZT159" s="1"/>
      <c r="WZU159" s="1"/>
      <c r="WZV159" s="1"/>
      <c r="WZW159" s="1"/>
      <c r="WZX159" s="1"/>
      <c r="WZY159" s="1"/>
      <c r="WZZ159" s="1"/>
      <c r="XAA159" s="1"/>
      <c r="XAB159" s="1"/>
      <c r="XAC159" s="1"/>
      <c r="XAD159" s="1"/>
      <c r="XAE159" s="1"/>
      <c r="XAF159" s="1"/>
      <c r="XAG159" s="1"/>
      <c r="XAH159" s="1"/>
      <c r="XAI159" s="1"/>
      <c r="XAJ159" s="1"/>
      <c r="XAK159" s="1"/>
      <c r="XAL159" s="1"/>
      <c r="XAM159" s="1"/>
      <c r="XAN159" s="1"/>
      <c r="XAO159" s="1"/>
      <c r="XAP159" s="1"/>
      <c r="XAQ159" s="1"/>
      <c r="XAR159" s="1"/>
      <c r="XAS159" s="1"/>
      <c r="XAT159" s="1"/>
      <c r="XAU159" s="1"/>
      <c r="XAV159" s="1"/>
      <c r="XAW159" s="1"/>
      <c r="XAX159" s="1"/>
      <c r="XAY159" s="1"/>
      <c r="XAZ159" s="1"/>
      <c r="XBA159" s="1"/>
      <c r="XBB159" s="1"/>
      <c r="XBC159" s="1"/>
      <c r="XBD159" s="1"/>
      <c r="XBE159" s="1"/>
      <c r="XBF159" s="1"/>
      <c r="XBG159" s="1"/>
      <c r="XBH159" s="1"/>
      <c r="XBI159" s="1"/>
      <c r="XBJ159" s="1"/>
      <c r="XBK159" s="1"/>
      <c r="XBL159" s="1"/>
      <c r="XBM159" s="1"/>
      <c r="XBN159" s="1"/>
      <c r="XBO159" s="1"/>
      <c r="XBP159" s="1"/>
      <c r="XBQ159" s="1"/>
      <c r="XBR159" s="1"/>
      <c r="XBS159" s="1"/>
      <c r="XBT159" s="1"/>
      <c r="XBU159" s="1"/>
      <c r="XBV159" s="1"/>
      <c r="XBW159" s="1"/>
      <c r="XBX159" s="1"/>
      <c r="XBY159" s="1"/>
      <c r="XBZ159" s="1"/>
      <c r="XCA159" s="1"/>
      <c r="XCB159" s="1"/>
      <c r="XCC159" s="1"/>
      <c r="XCD159" s="1"/>
      <c r="XCE159" s="1"/>
      <c r="XCF159" s="1"/>
      <c r="XCG159" s="1"/>
      <c r="XCH159" s="1"/>
      <c r="XCI159" s="1"/>
      <c r="XCJ159" s="1"/>
      <c r="XCK159" s="1"/>
      <c r="XCL159" s="1"/>
      <c r="XCM159" s="1"/>
      <c r="XCN159" s="1"/>
      <c r="XCO159" s="1"/>
      <c r="XCP159" s="1"/>
      <c r="XCQ159" s="1"/>
      <c r="XCR159" s="1"/>
      <c r="XCS159" s="1"/>
      <c r="XCT159" s="1"/>
      <c r="XCU159" s="1"/>
      <c r="XCV159" s="1"/>
      <c r="XCW159" s="1"/>
      <c r="XCX159" s="1"/>
      <c r="XCY159" s="1"/>
      <c r="XCZ159" s="1"/>
      <c r="XDA159" s="1"/>
      <c r="XDB159" s="1"/>
      <c r="XDC159" s="1"/>
      <c r="XDD159" s="1"/>
      <c r="XDE159" s="1"/>
      <c r="XDF159" s="1"/>
      <c r="XDG159" s="1"/>
      <c r="XDH159" s="1"/>
      <c r="XDI159" s="1"/>
      <c r="XDJ159" s="1"/>
      <c r="XDK159" s="1"/>
      <c r="XDL159" s="1"/>
      <c r="XDM159" s="1"/>
      <c r="XDN159" s="1"/>
      <c r="XDO159" s="1"/>
      <c r="XDP159" s="1"/>
      <c r="XDQ159" s="1"/>
      <c r="XDR159" s="1"/>
      <c r="XDS159" s="1"/>
      <c r="XDT159" s="1"/>
      <c r="XDU159" s="1"/>
      <c r="XDV159" s="1"/>
      <c r="XDW159" s="1"/>
      <c r="XDX159" s="1"/>
      <c r="XDY159" s="1"/>
      <c r="XDZ159" s="1"/>
      <c r="XEA159" s="1"/>
      <c r="XEB159" s="1"/>
      <c r="XEC159" s="1"/>
      <c r="XED159" s="1"/>
      <c r="XEE159" s="1"/>
      <c r="XEF159" s="1"/>
      <c r="XEG159" s="1"/>
      <c r="XEH159" s="1"/>
      <c r="XEI159" s="1"/>
      <c r="XEJ159" s="1"/>
      <c r="XEK159" s="1"/>
      <c r="XEL159" s="1"/>
      <c r="XEM159" s="1"/>
      <c r="XEN159" s="1"/>
      <c r="XEO159" s="1"/>
      <c r="XEP159" s="1"/>
      <c r="XEQ159" s="1"/>
      <c r="XER159" s="1"/>
      <c r="XES159" s="1"/>
      <c r="XET159" s="1"/>
      <c r="XEU159" s="1"/>
      <c r="XEV159" s="1"/>
      <c r="XEW159" s="1"/>
      <c r="XEX159" s="1"/>
      <c r="XEY159" s="1"/>
      <c r="XEZ159" s="1"/>
      <c r="XFA159" s="1"/>
      <c r="XFB159" s="1"/>
      <c r="XFC159" s="1"/>
      <c r="XFD159" s="1"/>
    </row>
    <row r="160" spans="3:16384" ht="18.75">
      <c r="C160" s="21"/>
      <c r="D160" s="111"/>
      <c r="E160" s="11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</row>
    <row r="161" spans="3:79" ht="18.75"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</row>
    <row r="162" spans="3:79" ht="18.75">
      <c r="C162" s="21"/>
      <c r="D162" s="111"/>
      <c r="E162" s="11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</row>
    <row r="163" spans="3:79" ht="18.75">
      <c r="C163" s="21"/>
      <c r="D163" s="111"/>
      <c r="E163" s="11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</row>
    <row r="164" spans="3:79" ht="18.75">
      <c r="C164" s="21"/>
      <c r="D164" s="111"/>
      <c r="E164" s="11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</row>
    <row r="165" spans="3:79" ht="18.75">
      <c r="C165" s="21"/>
      <c r="D165" s="111"/>
      <c r="E165" s="11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110"/>
      <c r="AN165" s="110"/>
      <c r="AO165" s="110"/>
      <c r="AP165" s="110"/>
      <c r="AQ165" s="110"/>
      <c r="AR165" s="110"/>
      <c r="AS165" s="110"/>
    </row>
    <row r="167" spans="3:79">
      <c r="D167" s="112"/>
      <c r="E167" s="112"/>
    </row>
    <row r="168" spans="3:79">
      <c r="D168" s="112"/>
      <c r="E168" s="112"/>
    </row>
    <row r="169" spans="3:79">
      <c r="D169" s="112"/>
      <c r="E169" s="112"/>
    </row>
    <row r="170" spans="3:79">
      <c r="D170" s="112"/>
      <c r="E170" s="112"/>
    </row>
    <row r="171" spans="3:79">
      <c r="D171" s="112"/>
      <c r="E171" s="112"/>
    </row>
    <row r="174" spans="3:79" ht="18.75">
      <c r="C174" s="21"/>
    </row>
  </sheetData>
  <autoFilter ref="C44:C91" xr:uid="{00000000-0009-0000-0000-000000000000}"/>
  <mergeCells count="51">
    <mergeCell ref="BW7:BX7"/>
    <mergeCell ref="AJ7:AK7"/>
    <mergeCell ref="BH7:BI7"/>
    <mergeCell ref="X7:Y7"/>
    <mergeCell ref="AU7:AV7"/>
    <mergeCell ref="AQ7:AR7"/>
    <mergeCell ref="AD7:AE7"/>
    <mergeCell ref="Z7:AA7"/>
    <mergeCell ref="BD7:BE7"/>
    <mergeCell ref="AO7:AP7"/>
    <mergeCell ref="BL7:BM7"/>
    <mergeCell ref="BP7:BQ7"/>
    <mergeCell ref="BR7:BS7"/>
    <mergeCell ref="BU7:BV7"/>
    <mergeCell ref="E6:H6"/>
    <mergeCell ref="AH6:AL6"/>
    <mergeCell ref="Z6:AC6"/>
    <mergeCell ref="Q6:T6"/>
    <mergeCell ref="M6:P6"/>
    <mergeCell ref="BU6:BY6"/>
    <mergeCell ref="V6:Y6"/>
    <mergeCell ref="BL6:BO6"/>
    <mergeCell ref="BH6:BK6"/>
    <mergeCell ref="AM6:AP6"/>
    <mergeCell ref="AU6:AX6"/>
    <mergeCell ref="BD6:BG6"/>
    <mergeCell ref="BP6:BT6"/>
    <mergeCell ref="I6:L6"/>
    <mergeCell ref="AY6:BC6"/>
    <mergeCell ref="AQ6:AT6"/>
    <mergeCell ref="AD6:AG6"/>
    <mergeCell ref="BN7:BO7"/>
    <mergeCell ref="AS7:AT7"/>
    <mergeCell ref="BF7:BG7"/>
    <mergeCell ref="BA7:BB7"/>
    <mergeCell ref="AY7:AZ7"/>
    <mergeCell ref="AW7:AX7"/>
    <mergeCell ref="BJ7:BK7"/>
    <mergeCell ref="AH7:AI7"/>
    <mergeCell ref="V7:W7"/>
    <mergeCell ref="AM7:AN7"/>
    <mergeCell ref="AB7:AC7"/>
    <mergeCell ref="AF7:AG7"/>
    <mergeCell ref="E7:F7"/>
    <mergeCell ref="S7:T7"/>
    <mergeCell ref="Q7:R7"/>
    <mergeCell ref="O7:P7"/>
    <mergeCell ref="M7:N7"/>
    <mergeCell ref="K7:L7"/>
    <mergeCell ref="I7:J7"/>
    <mergeCell ref="G7:H7"/>
  </mergeCells>
  <conditionalFormatting sqref="G20:G42">
    <cfRule type="top10" dxfId="48" priority="1" rank="5"/>
  </conditionalFormatting>
  <conditionalFormatting sqref="M20:M42">
    <cfRule type="top10" dxfId="47" priority="2" rank="10"/>
  </conditionalFormatting>
  <conditionalFormatting sqref="S20:S42">
    <cfRule type="top10" dxfId="46" priority="3" rank="5"/>
  </conditionalFormatting>
  <pageMargins left="0.28999999999999998" right="0.35" top="0.42" bottom="0.46" header="0.3" footer="0.3"/>
  <pageSetup scale="10" orientation="landscape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CF173"/>
  <sheetViews>
    <sheetView zoomScale="47" workbookViewId="0">
      <pane xSplit="5" ySplit="7" topLeftCell="F8" activePane="bottomRight" state="frozen"/>
      <selection pane="topRight"/>
      <selection pane="bottomLeft"/>
      <selection pane="bottomRight" activeCell="G2" sqref="G2:I4"/>
    </sheetView>
  </sheetViews>
  <sheetFormatPr defaultColWidth="9.140625" defaultRowHeight="15"/>
  <cols>
    <col min="1" max="1" width="9.140625" style="113"/>
    <col min="2" max="2" width="5.85546875" style="113" customWidth="1"/>
    <col min="3" max="3" width="39.42578125" style="113" customWidth="1"/>
    <col min="4" max="4" width="1.5703125" style="113" customWidth="1"/>
    <col min="5" max="5" width="2.42578125" style="113" customWidth="1"/>
    <col min="6" max="6" width="12.5703125" style="113" customWidth="1"/>
    <col min="7" max="7" width="26.28515625" style="113" customWidth="1"/>
    <col min="8" max="8" width="12.42578125" style="113" customWidth="1"/>
    <col min="9" max="9" width="26.28515625" style="113" customWidth="1"/>
    <col min="10" max="10" width="11.85546875" style="113" customWidth="1"/>
    <col min="11" max="11" width="21.5703125" style="113" customWidth="1"/>
    <col min="12" max="12" width="14.28515625" style="113" customWidth="1"/>
    <col min="13" max="13" width="22.42578125" style="113" customWidth="1"/>
    <col min="14" max="14" width="11.5703125" style="113" customWidth="1"/>
    <col min="15" max="15" width="22" style="113" customWidth="1"/>
    <col min="16" max="16" width="13.42578125" style="113" customWidth="1"/>
    <col min="17" max="17" width="22" style="113" customWidth="1"/>
    <col min="18" max="18" width="12.42578125" style="113" customWidth="1"/>
    <col min="19" max="19" width="22" style="113" customWidth="1"/>
    <col min="20" max="20" width="12.85546875" style="113" customWidth="1"/>
    <col min="21" max="21" width="22" style="113" customWidth="1"/>
    <col min="22" max="22" width="15.28515625" style="113" customWidth="1"/>
    <col min="23" max="23" width="22" style="113" customWidth="1"/>
    <col min="24" max="24" width="12.7109375" style="113" customWidth="1"/>
    <col min="25" max="25" width="21.42578125" style="113" customWidth="1"/>
    <col min="26" max="26" width="13.140625" style="113" customWidth="1"/>
    <col min="27" max="27" width="22.7109375" style="113" customWidth="1"/>
    <col min="28" max="28" width="12.5703125" style="113" customWidth="1"/>
    <col min="29" max="29" width="22.7109375" style="113" customWidth="1"/>
    <col min="30" max="30" width="13.42578125" style="113" customWidth="1"/>
    <col min="31" max="31" width="22.7109375" style="113" customWidth="1"/>
    <col min="32" max="32" width="14.140625" style="113" customWidth="1"/>
    <col min="33" max="33" width="22.7109375" style="113" customWidth="1"/>
    <col min="34" max="34" width="15.140625" style="113" customWidth="1"/>
    <col min="35" max="35" width="22.7109375" style="113" customWidth="1"/>
    <col min="36" max="36" width="17.7109375" style="113" customWidth="1"/>
    <col min="37" max="37" width="22.7109375" style="113" customWidth="1"/>
    <col min="38" max="38" width="11.5703125" style="113" customWidth="1"/>
    <col min="39" max="39" width="21.42578125" style="113" customWidth="1"/>
    <col min="40" max="40" width="12.7109375" style="113" customWidth="1"/>
    <col min="41" max="41" width="22.42578125" style="113" customWidth="1"/>
    <col min="42" max="42" width="13" style="113" customWidth="1"/>
    <col min="43" max="43" width="22.140625" style="113" customWidth="1"/>
    <col min="44" max="44" width="15.42578125" style="113" customWidth="1"/>
    <col min="45" max="45" width="21.5703125" style="113" customWidth="1"/>
    <col min="46" max="46" width="12.7109375" style="113" customWidth="1"/>
    <col min="47" max="47" width="21.85546875" style="113" customWidth="1"/>
    <col min="48" max="48" width="13.28515625" style="113" customWidth="1"/>
    <col min="49" max="49" width="22.7109375" style="113" customWidth="1"/>
    <col min="50" max="50" width="11.85546875" style="113" customWidth="1"/>
    <col min="51" max="51" width="22.7109375" style="113" customWidth="1"/>
    <col min="52" max="52" width="14.7109375" style="113" customWidth="1"/>
    <col min="53" max="53" width="22.7109375" style="113" customWidth="1"/>
    <col min="54" max="54" width="15.140625" style="113" hidden="1" customWidth="1"/>
    <col min="55" max="55" width="21.42578125" style="113" hidden="1" customWidth="1"/>
    <col min="56" max="56" width="12.7109375" style="113" hidden="1" customWidth="1"/>
    <col min="57" max="57" width="22.42578125" style="113" hidden="1" customWidth="1"/>
    <col min="58" max="58" width="13" style="113" hidden="1" customWidth="1"/>
    <col min="59" max="59" width="22.140625" style="113" hidden="1" customWidth="1"/>
    <col min="60" max="60" width="15.42578125" style="113" hidden="1" customWidth="1"/>
    <col min="61" max="61" width="21.5703125" style="113" hidden="1" customWidth="1"/>
    <col min="62" max="62" width="15.5703125" style="113" hidden="1" customWidth="1"/>
    <col min="63" max="63" width="21.85546875" style="113" hidden="1" customWidth="1"/>
    <col min="64" max="64" width="13.28515625" style="113" hidden="1" customWidth="1"/>
    <col min="65" max="65" width="22.7109375" style="113" hidden="1" customWidth="1"/>
    <col min="66" max="66" width="14.7109375" style="113" hidden="1" customWidth="1"/>
    <col min="67" max="67" width="22.7109375" style="113" hidden="1" customWidth="1"/>
    <col min="68" max="68" width="14.7109375" style="113" hidden="1" customWidth="1"/>
    <col min="69" max="69" width="22.7109375" style="113" hidden="1" customWidth="1"/>
    <col min="70" max="70" width="2.85546875" style="113" hidden="1" customWidth="1"/>
    <col min="71" max="71" width="16.85546875" style="113" hidden="1" customWidth="1"/>
    <col min="72" max="72" width="24.42578125" style="113" hidden="1" customWidth="1"/>
    <col min="73" max="73" width="15.5703125" style="113" hidden="1" customWidth="1"/>
    <col min="74" max="75" width="24.42578125" style="113" hidden="1" customWidth="1"/>
    <col min="76" max="76" width="3.5703125" style="113" hidden="1" customWidth="1"/>
    <col min="77" max="77" width="1.85546875" style="113" hidden="1" customWidth="1"/>
    <col min="78" max="78" width="28.7109375" style="113" hidden="1" customWidth="1"/>
    <col min="79" max="80" width="17.7109375" style="113" customWidth="1"/>
    <col min="81" max="81" width="1.85546875" style="113" customWidth="1"/>
    <col min="82" max="82" width="29.28515625" style="113" customWidth="1"/>
    <col min="83" max="83" width="20.85546875" style="113" customWidth="1"/>
    <col min="84" max="84" width="11.42578125" style="113" customWidth="1"/>
    <col min="85" max="85" width="12.85546875" style="113" customWidth="1"/>
    <col min="86" max="86" width="15.42578125" style="113" customWidth="1"/>
    <col min="87" max="16384" width="9.140625" style="113"/>
  </cols>
  <sheetData>
    <row r="1" spans="1:84" ht="51" customHeight="1">
      <c r="B1" s="114"/>
      <c r="C1" s="114"/>
      <c r="D1" s="115"/>
      <c r="E1" s="115"/>
      <c r="F1" s="5"/>
      <c r="G1" s="5"/>
      <c r="H1" s="5"/>
      <c r="I1" s="5"/>
      <c r="J1" s="116" t="s">
        <v>276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117"/>
      <c r="BU1" s="117"/>
      <c r="BV1" s="114"/>
      <c r="BW1" s="114"/>
      <c r="BX1" s="114"/>
    </row>
    <row r="2" spans="1:84" ht="39.75" customHeight="1">
      <c r="B2" s="114"/>
      <c r="C2" s="7"/>
      <c r="D2" s="7"/>
      <c r="E2" s="7"/>
      <c r="F2" s="118"/>
      <c r="G2" s="989"/>
      <c r="H2" s="989"/>
      <c r="I2" s="989"/>
      <c r="J2" s="119" t="s">
        <v>289</v>
      </c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20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  <c r="BO2" s="117"/>
      <c r="BP2" s="117"/>
      <c r="BQ2" s="117"/>
      <c r="BR2" s="117"/>
      <c r="BS2" s="117"/>
      <c r="BT2" s="117"/>
      <c r="BU2" s="117"/>
      <c r="BV2" s="114"/>
      <c r="BW2" s="114"/>
      <c r="BX2" s="114"/>
    </row>
    <row r="3" spans="1:84" ht="36.75" customHeight="1">
      <c r="B3" s="114"/>
      <c r="C3" s="7"/>
      <c r="D3" s="7"/>
      <c r="E3" s="7"/>
      <c r="F3" s="121"/>
      <c r="G3" s="989"/>
      <c r="H3" s="989"/>
      <c r="I3" s="989"/>
      <c r="J3" s="11" t="s">
        <v>1</v>
      </c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  <c r="BA3" s="117"/>
      <c r="BB3" s="117"/>
      <c r="BC3" s="117"/>
      <c r="BD3" s="117"/>
      <c r="BE3" s="117"/>
      <c r="BF3" s="117"/>
      <c r="BG3" s="117"/>
      <c r="BH3" s="117"/>
      <c r="BI3" s="117"/>
      <c r="BJ3" s="117"/>
      <c r="BK3" s="117"/>
      <c r="BL3" s="117"/>
      <c r="BM3" s="117"/>
      <c r="BN3" s="117"/>
      <c r="BO3" s="117"/>
      <c r="BP3" s="117"/>
      <c r="BQ3" s="117"/>
      <c r="BR3" s="117"/>
      <c r="BS3" s="117"/>
      <c r="BT3" s="117"/>
      <c r="BU3" s="117"/>
      <c r="BV3" s="114"/>
      <c r="BW3" s="114"/>
      <c r="BX3" s="114"/>
    </row>
    <row r="4" spans="1:84" ht="23.25" customHeight="1">
      <c r="B4" s="114"/>
      <c r="C4" s="12"/>
      <c r="D4" s="7"/>
      <c r="E4" s="7"/>
      <c r="F4" s="122"/>
      <c r="G4" s="989"/>
      <c r="H4" s="989"/>
      <c r="I4" s="989"/>
      <c r="J4" s="14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14"/>
      <c r="BW4" s="114"/>
      <c r="BX4" s="114"/>
    </row>
    <row r="5" spans="1:84" s="123" customFormat="1" ht="30" customHeight="1">
      <c r="B5" s="124"/>
      <c r="C5" s="124"/>
      <c r="D5" s="125"/>
      <c r="E5" s="125"/>
      <c r="F5" s="122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24"/>
      <c r="BW5" s="124"/>
      <c r="BX5" s="124"/>
    </row>
    <row r="6" spans="1:84" s="126" customFormat="1" ht="50.25" customHeight="1">
      <c r="B6" s="127"/>
      <c r="C6" s="128" t="s">
        <v>3</v>
      </c>
      <c r="D6" s="129"/>
      <c r="E6" s="130"/>
      <c r="F6" s="990" t="s">
        <v>123</v>
      </c>
      <c r="G6" s="991"/>
      <c r="H6" s="991"/>
      <c r="I6" s="992"/>
      <c r="J6" s="990" t="s">
        <v>124</v>
      </c>
      <c r="K6" s="991"/>
      <c r="L6" s="991"/>
      <c r="M6" s="992"/>
      <c r="N6" s="990" t="s">
        <v>125</v>
      </c>
      <c r="O6" s="991"/>
      <c r="P6" s="991"/>
      <c r="Q6" s="992"/>
      <c r="R6" s="1006" t="s">
        <v>7</v>
      </c>
      <c r="S6" s="1007"/>
      <c r="T6" s="1007"/>
      <c r="U6" s="1008"/>
      <c r="V6" s="999" t="s">
        <v>126</v>
      </c>
      <c r="W6" s="1000"/>
      <c r="X6" s="1000"/>
      <c r="Y6" s="1001"/>
      <c r="Z6" s="999" t="s">
        <v>127</v>
      </c>
      <c r="AA6" s="1000"/>
      <c r="AB6" s="1000"/>
      <c r="AC6" s="1001"/>
      <c r="AD6" s="999" t="s">
        <v>128</v>
      </c>
      <c r="AE6" s="1000"/>
      <c r="AF6" s="1000"/>
      <c r="AG6" s="1001"/>
      <c r="AH6" s="993" t="s">
        <v>11</v>
      </c>
      <c r="AI6" s="994"/>
      <c r="AJ6" s="994"/>
      <c r="AK6" s="995"/>
      <c r="AL6" s="996" t="s">
        <v>129</v>
      </c>
      <c r="AM6" s="997"/>
      <c r="AN6" s="997"/>
      <c r="AO6" s="998"/>
      <c r="AP6" s="996" t="s">
        <v>130</v>
      </c>
      <c r="AQ6" s="997"/>
      <c r="AR6" s="997"/>
      <c r="AS6" s="998"/>
      <c r="AT6" s="996" t="s">
        <v>131</v>
      </c>
      <c r="AU6" s="997"/>
      <c r="AV6" s="997"/>
      <c r="AW6" s="998"/>
      <c r="AX6" s="993" t="s">
        <v>15</v>
      </c>
      <c r="AY6" s="994"/>
      <c r="AZ6" s="994"/>
      <c r="BA6" s="995"/>
      <c r="BB6" s="996" t="s">
        <v>132</v>
      </c>
      <c r="BC6" s="997"/>
      <c r="BD6" s="997"/>
      <c r="BE6" s="998"/>
      <c r="BF6" s="996" t="s">
        <v>133</v>
      </c>
      <c r="BG6" s="997"/>
      <c r="BH6" s="997"/>
      <c r="BI6" s="998"/>
      <c r="BJ6" s="996" t="s">
        <v>134</v>
      </c>
      <c r="BK6" s="997"/>
      <c r="BL6" s="997"/>
      <c r="BM6" s="998"/>
      <c r="BN6" s="993" t="s">
        <v>19</v>
      </c>
      <c r="BO6" s="994"/>
      <c r="BP6" s="994"/>
      <c r="BQ6" s="995"/>
      <c r="BR6" s="131"/>
      <c r="BS6" s="1003" t="s">
        <v>135</v>
      </c>
      <c r="BT6" s="1004"/>
      <c r="BU6" s="1004"/>
      <c r="BV6" s="1004"/>
      <c r="BW6" s="1005"/>
      <c r="BX6" s="132"/>
      <c r="BY6" s="133"/>
      <c r="BZ6" s="133"/>
      <c r="CA6" s="133"/>
      <c r="CB6" s="133"/>
      <c r="CC6" s="133"/>
      <c r="CD6" s="133"/>
      <c r="CE6" s="133"/>
      <c r="CF6" s="133"/>
    </row>
    <row r="7" spans="1:84" s="126" customFormat="1" ht="21">
      <c r="B7" s="127"/>
      <c r="C7" s="134"/>
      <c r="D7" s="129"/>
      <c r="E7" s="130"/>
      <c r="F7" s="983" t="s">
        <v>21</v>
      </c>
      <c r="G7" s="984"/>
      <c r="H7" s="984" t="s">
        <v>22</v>
      </c>
      <c r="I7" s="988"/>
      <c r="J7" s="983" t="s">
        <v>21</v>
      </c>
      <c r="K7" s="984"/>
      <c r="L7" s="984" t="s">
        <v>22</v>
      </c>
      <c r="M7" s="988"/>
      <c r="N7" s="983" t="s">
        <v>21</v>
      </c>
      <c r="O7" s="988"/>
      <c r="P7" s="987" t="s">
        <v>22</v>
      </c>
      <c r="Q7" s="988"/>
      <c r="R7" s="985" t="s">
        <v>21</v>
      </c>
      <c r="S7" s="1002"/>
      <c r="T7" s="985" t="s">
        <v>22</v>
      </c>
      <c r="U7" s="986"/>
      <c r="V7" s="983" t="s">
        <v>21</v>
      </c>
      <c r="W7" s="988"/>
      <c r="X7" s="984" t="s">
        <v>22</v>
      </c>
      <c r="Y7" s="988"/>
      <c r="Z7" s="983" t="s">
        <v>21</v>
      </c>
      <c r="AA7" s="988"/>
      <c r="AB7" s="984" t="s">
        <v>22</v>
      </c>
      <c r="AC7" s="988"/>
      <c r="AD7" s="983" t="s">
        <v>21</v>
      </c>
      <c r="AE7" s="988"/>
      <c r="AF7" s="984" t="s">
        <v>22</v>
      </c>
      <c r="AG7" s="988"/>
      <c r="AH7" s="985" t="s">
        <v>21</v>
      </c>
      <c r="AI7" s="1002"/>
      <c r="AJ7" s="985" t="s">
        <v>22</v>
      </c>
      <c r="AK7" s="986"/>
      <c r="AL7" s="985" t="s">
        <v>21</v>
      </c>
      <c r="AM7" s="1002"/>
      <c r="AN7" s="985" t="s">
        <v>22</v>
      </c>
      <c r="AO7" s="986"/>
      <c r="AP7" s="985" t="s">
        <v>21</v>
      </c>
      <c r="AQ7" s="1002"/>
      <c r="AR7" s="985" t="s">
        <v>22</v>
      </c>
      <c r="AS7" s="986"/>
      <c r="AT7" s="985" t="s">
        <v>21</v>
      </c>
      <c r="AU7" s="1002"/>
      <c r="AV7" s="985" t="s">
        <v>22</v>
      </c>
      <c r="AW7" s="986"/>
      <c r="AX7" s="985" t="s">
        <v>21</v>
      </c>
      <c r="AY7" s="1002"/>
      <c r="AZ7" s="985" t="s">
        <v>22</v>
      </c>
      <c r="BA7" s="986"/>
      <c r="BB7" s="985" t="s">
        <v>21</v>
      </c>
      <c r="BC7" s="1002"/>
      <c r="BD7" s="985" t="s">
        <v>22</v>
      </c>
      <c r="BE7" s="986"/>
      <c r="BF7" s="985" t="s">
        <v>21</v>
      </c>
      <c r="BG7" s="1002"/>
      <c r="BH7" s="985" t="s">
        <v>22</v>
      </c>
      <c r="BI7" s="986"/>
      <c r="BJ7" s="985" t="s">
        <v>21</v>
      </c>
      <c r="BK7" s="1002"/>
      <c r="BL7" s="985" t="s">
        <v>22</v>
      </c>
      <c r="BM7" s="986"/>
      <c r="BN7" s="985" t="s">
        <v>21</v>
      </c>
      <c r="BO7" s="1002"/>
      <c r="BP7" s="985" t="s">
        <v>22</v>
      </c>
      <c r="BQ7" s="986"/>
      <c r="BR7" s="137"/>
      <c r="BS7" s="1002" t="s">
        <v>21</v>
      </c>
      <c r="BT7" s="1002"/>
      <c r="BU7" s="1002" t="s">
        <v>22</v>
      </c>
      <c r="BV7" s="1009"/>
      <c r="BW7" s="138" t="s">
        <v>136</v>
      </c>
      <c r="BX7" s="139"/>
    </row>
    <row r="8" spans="1:84" s="126" customFormat="1" ht="21">
      <c r="B8" s="127"/>
      <c r="C8" s="140"/>
      <c r="D8" s="82"/>
      <c r="E8" s="82"/>
      <c r="F8" s="141" t="s">
        <v>23</v>
      </c>
      <c r="G8" s="142" t="s">
        <v>24</v>
      </c>
      <c r="H8" s="142" t="s">
        <v>23</v>
      </c>
      <c r="I8" s="143" t="s">
        <v>24</v>
      </c>
      <c r="J8" s="141" t="s">
        <v>23</v>
      </c>
      <c r="K8" s="142" t="s">
        <v>24</v>
      </c>
      <c r="L8" s="144" t="s">
        <v>23</v>
      </c>
      <c r="M8" s="145" t="s">
        <v>24</v>
      </c>
      <c r="N8" s="141" t="s">
        <v>23</v>
      </c>
      <c r="O8" s="143" t="s">
        <v>24</v>
      </c>
      <c r="P8" s="146" t="s">
        <v>23</v>
      </c>
      <c r="Q8" s="145" t="s">
        <v>24</v>
      </c>
      <c r="R8" s="141" t="s">
        <v>23</v>
      </c>
      <c r="S8" s="143" t="s">
        <v>24</v>
      </c>
      <c r="T8" s="146" t="s">
        <v>23</v>
      </c>
      <c r="U8" s="145" t="s">
        <v>24</v>
      </c>
      <c r="V8" s="141"/>
      <c r="W8" s="143"/>
      <c r="X8" s="146"/>
      <c r="Y8" s="145"/>
      <c r="Z8" s="141" t="s">
        <v>23</v>
      </c>
      <c r="AA8" s="143" t="s">
        <v>24</v>
      </c>
      <c r="AB8" s="146" t="s">
        <v>23</v>
      </c>
      <c r="AC8" s="145" t="s">
        <v>24</v>
      </c>
      <c r="AD8" s="141" t="s">
        <v>23</v>
      </c>
      <c r="AE8" s="143" t="s">
        <v>24</v>
      </c>
      <c r="AF8" s="146" t="s">
        <v>23</v>
      </c>
      <c r="AG8" s="145" t="s">
        <v>24</v>
      </c>
      <c r="AH8" s="141" t="s">
        <v>23</v>
      </c>
      <c r="AI8" s="143" t="s">
        <v>24</v>
      </c>
      <c r="AJ8" s="146" t="s">
        <v>23</v>
      </c>
      <c r="AK8" s="145" t="s">
        <v>24</v>
      </c>
      <c r="AL8" s="141" t="s">
        <v>23</v>
      </c>
      <c r="AM8" s="143" t="s">
        <v>24</v>
      </c>
      <c r="AN8" s="146" t="s">
        <v>23</v>
      </c>
      <c r="AO8" s="145" t="s">
        <v>24</v>
      </c>
      <c r="AP8" s="141" t="s">
        <v>23</v>
      </c>
      <c r="AQ8" s="143" t="s">
        <v>24</v>
      </c>
      <c r="AR8" s="146" t="s">
        <v>23</v>
      </c>
      <c r="AS8" s="145" t="s">
        <v>24</v>
      </c>
      <c r="AT8" s="141" t="s">
        <v>23</v>
      </c>
      <c r="AU8" s="143" t="s">
        <v>24</v>
      </c>
      <c r="AV8" s="146" t="s">
        <v>23</v>
      </c>
      <c r="AW8" s="145" t="s">
        <v>24</v>
      </c>
      <c r="AX8" s="141" t="s">
        <v>23</v>
      </c>
      <c r="AY8" s="143" t="s">
        <v>24</v>
      </c>
      <c r="AZ8" s="146" t="s">
        <v>23</v>
      </c>
      <c r="BA8" s="145" t="s">
        <v>24</v>
      </c>
      <c r="BB8" s="141" t="s">
        <v>23</v>
      </c>
      <c r="BC8" s="143" t="s">
        <v>24</v>
      </c>
      <c r="BD8" s="146" t="s">
        <v>23</v>
      </c>
      <c r="BE8" s="145" t="s">
        <v>24</v>
      </c>
      <c r="BF8" s="141" t="s">
        <v>23</v>
      </c>
      <c r="BG8" s="143" t="s">
        <v>24</v>
      </c>
      <c r="BH8" s="146" t="s">
        <v>23</v>
      </c>
      <c r="BI8" s="145" t="s">
        <v>24</v>
      </c>
      <c r="BJ8" s="141" t="s">
        <v>23</v>
      </c>
      <c r="BK8" s="143" t="s">
        <v>24</v>
      </c>
      <c r="BL8" s="146" t="s">
        <v>23</v>
      </c>
      <c r="BM8" s="145" t="s">
        <v>24</v>
      </c>
      <c r="BN8" s="141" t="s">
        <v>23</v>
      </c>
      <c r="BO8" s="143" t="s">
        <v>24</v>
      </c>
      <c r="BP8" s="146" t="s">
        <v>23</v>
      </c>
      <c r="BQ8" s="145" t="s">
        <v>24</v>
      </c>
      <c r="BR8" s="147"/>
      <c r="BS8" s="135" t="s">
        <v>23</v>
      </c>
      <c r="BT8" s="136" t="s">
        <v>24</v>
      </c>
      <c r="BU8" s="148" t="s">
        <v>23</v>
      </c>
      <c r="BV8" s="149" t="s">
        <v>24</v>
      </c>
      <c r="BW8" s="138"/>
      <c r="BX8" s="139"/>
    </row>
    <row r="9" spans="1:84" s="126" customFormat="1" ht="21">
      <c r="A9" s="150" t="s">
        <v>25</v>
      </c>
      <c r="B9" s="127"/>
      <c r="C9" s="150" t="s">
        <v>25</v>
      </c>
      <c r="D9" s="151"/>
      <c r="E9" s="152"/>
      <c r="F9" s="153">
        <v>1.125</v>
      </c>
      <c r="G9" s="76">
        <v>24976140.43</v>
      </c>
      <c r="H9" s="154">
        <v>1.125</v>
      </c>
      <c r="I9" s="155">
        <v>29516200</v>
      </c>
      <c r="J9" s="153">
        <v>1.125</v>
      </c>
      <c r="K9" s="76">
        <v>20295152.870000001</v>
      </c>
      <c r="L9" s="156">
        <v>1.125</v>
      </c>
      <c r="M9" s="157">
        <v>23005410.5</v>
      </c>
      <c r="N9" s="153">
        <v>1.125</v>
      </c>
      <c r="O9" s="158">
        <v>19601451.09</v>
      </c>
      <c r="P9" s="159">
        <v>1.125</v>
      </c>
      <c r="Q9" s="157">
        <v>23830551</v>
      </c>
      <c r="R9" s="153">
        <v>1.125</v>
      </c>
      <c r="S9" s="158">
        <f>O9+K9+G9</f>
        <v>64872744.390000001</v>
      </c>
      <c r="T9" s="159">
        <v>1.125</v>
      </c>
      <c r="U9" s="157">
        <f>Q9+M9+I9</f>
        <v>76352161.5</v>
      </c>
      <c r="V9" s="153">
        <v>1.125</v>
      </c>
      <c r="W9" s="158">
        <v>28307277.75</v>
      </c>
      <c r="X9" s="159">
        <v>1.125</v>
      </c>
      <c r="Y9" s="157">
        <v>25245257.5</v>
      </c>
      <c r="Z9" s="153">
        <v>1.125</v>
      </c>
      <c r="AA9" s="158">
        <v>26239175.73</v>
      </c>
      <c r="AB9" s="159">
        <v>1.125</v>
      </c>
      <c r="AC9" s="157">
        <v>29182998.68</v>
      </c>
      <c r="AD9" s="153">
        <v>1.125</v>
      </c>
      <c r="AE9" s="158">
        <v>30781098.420000002</v>
      </c>
      <c r="AF9" s="159">
        <v>1.125</v>
      </c>
      <c r="AG9" s="157">
        <v>29970619.5</v>
      </c>
      <c r="AH9" s="153">
        <v>1.125</v>
      </c>
      <c r="AI9" s="158">
        <f>AE9+AA9+W9</f>
        <v>85327551.900000006</v>
      </c>
      <c r="AJ9" s="159">
        <v>1.125</v>
      </c>
      <c r="AK9" s="157">
        <f>AG9+AC9+Y9</f>
        <v>84398875.680000007</v>
      </c>
      <c r="AL9" s="153">
        <v>1.125</v>
      </c>
      <c r="AM9" s="158">
        <v>28557078.52</v>
      </c>
      <c r="AN9" s="159">
        <v>1.125</v>
      </c>
      <c r="AO9" s="157">
        <v>33387472.5</v>
      </c>
      <c r="AP9" s="153">
        <v>1.125</v>
      </c>
      <c r="AQ9" s="158">
        <v>33099922.670000002</v>
      </c>
      <c r="AR9" s="159">
        <v>1.125</v>
      </c>
      <c r="AS9" s="157">
        <v>32270887</v>
      </c>
      <c r="AT9" s="153">
        <v>1.125</v>
      </c>
      <c r="AU9" s="158">
        <v>29352749.09</v>
      </c>
      <c r="AV9" s="159">
        <v>1.125</v>
      </c>
      <c r="AW9" s="157">
        <v>30514108</v>
      </c>
      <c r="AX9" s="153">
        <v>1.125</v>
      </c>
      <c r="AY9" s="158">
        <f>AU9+AQ9+AM9</f>
        <v>91009750.280000001</v>
      </c>
      <c r="AZ9" s="159">
        <v>1.125</v>
      </c>
      <c r="BA9" s="157">
        <f>AW9+AS9+AO9</f>
        <v>96172467.5</v>
      </c>
      <c r="BB9" s="153"/>
      <c r="BC9" s="158"/>
      <c r="BD9" s="159"/>
      <c r="BE9" s="157"/>
      <c r="BF9" s="153"/>
      <c r="BG9" s="158"/>
      <c r="BH9" s="159"/>
      <c r="BI9" s="157"/>
      <c r="BJ9" s="153"/>
      <c r="BK9" s="158"/>
      <c r="BL9" s="159"/>
      <c r="BM9" s="157"/>
      <c r="BN9" s="153">
        <v>1.125</v>
      </c>
      <c r="BO9" s="158">
        <f>BK9+BG9+BC9</f>
        <v>0</v>
      </c>
      <c r="BP9" s="159">
        <v>1.125</v>
      </c>
      <c r="BQ9" s="157">
        <f>BM9+BI9+BE9</f>
        <v>0</v>
      </c>
      <c r="BR9" s="160"/>
      <c r="BS9" s="153">
        <v>1.125</v>
      </c>
      <c r="BT9" s="158">
        <f t="shared" ref="BT9:BT14" si="0">S9+AI9+AY9+BO9</f>
        <v>241210046.57000002</v>
      </c>
      <c r="BU9" s="159">
        <v>1.125</v>
      </c>
      <c r="BV9" s="157">
        <f>U9+AK9+BA9+BQ9</f>
        <v>256923504.68000001</v>
      </c>
      <c r="BW9" s="161">
        <f>BV9-BT9</f>
        <v>15713458.109999985</v>
      </c>
      <c r="BX9" s="127"/>
      <c r="BY9" s="162"/>
      <c r="BZ9" s="162"/>
      <c r="CA9" s="162"/>
      <c r="CB9" s="162"/>
      <c r="CC9" s="162"/>
      <c r="CD9" s="163"/>
    </row>
    <row r="10" spans="1:84" s="126" customFormat="1" ht="21">
      <c r="A10" s="150" t="s">
        <v>26</v>
      </c>
      <c r="B10" s="127"/>
      <c r="C10" s="150" t="s">
        <v>26</v>
      </c>
      <c r="D10" s="151"/>
      <c r="E10" s="152"/>
      <c r="F10" s="153">
        <v>7.4999999999999997E-2</v>
      </c>
      <c r="G10" s="76">
        <f>G9/F9*F10</f>
        <v>1665076.0286666667</v>
      </c>
      <c r="H10" s="154">
        <v>7.4999999999999997E-2</v>
      </c>
      <c r="I10" s="155">
        <v>1967746.66666667</v>
      </c>
      <c r="J10" s="153">
        <v>7.4999999999999997E-2</v>
      </c>
      <c r="K10" s="76">
        <f>K9/J9*J10</f>
        <v>1353010.1913333333</v>
      </c>
      <c r="L10" s="154">
        <v>7.4999999999999997E-2</v>
      </c>
      <c r="M10" s="155">
        <v>1533694.0333333299</v>
      </c>
      <c r="N10" s="153">
        <v>7.4999999999999997E-2</v>
      </c>
      <c r="O10" s="76">
        <v>1306763.406</v>
      </c>
      <c r="P10" s="154">
        <v>7.4999999999999997E-2</v>
      </c>
      <c r="Q10" s="155">
        <v>1588703.4</v>
      </c>
      <c r="R10" s="153">
        <v>7.4999999999999997E-2</v>
      </c>
      <c r="S10" s="158">
        <f t="shared" ref="S10:S47" si="1">O10+K10+G10</f>
        <v>4324849.6260000002</v>
      </c>
      <c r="T10" s="159">
        <v>7.4999999999999997E-2</v>
      </c>
      <c r="U10" s="157">
        <f>Q10+M10+I10</f>
        <v>5090144.0999999996</v>
      </c>
      <c r="V10" s="153">
        <v>7.4999999999999997E-2</v>
      </c>
      <c r="W10" s="76">
        <f>W9/V9*V10</f>
        <v>1887151.85</v>
      </c>
      <c r="X10" s="154">
        <v>7.4999999999999997E-2</v>
      </c>
      <c r="Y10" s="155">
        <v>1683017.16666667</v>
      </c>
      <c r="Z10" s="153">
        <v>7.4999999999999997E-2</v>
      </c>
      <c r="AA10" s="76">
        <f>AA9/Z9*Z10</f>
        <v>1749278.382</v>
      </c>
      <c r="AB10" s="154">
        <v>7.4999999999999997E-2</v>
      </c>
      <c r="AC10" s="155">
        <v>1945533.24533333</v>
      </c>
      <c r="AD10" s="153">
        <v>7.4999999999999997E-2</v>
      </c>
      <c r="AE10" s="76">
        <v>2052073.2279999999</v>
      </c>
      <c r="AF10" s="154">
        <v>7.4999999999999997E-2</v>
      </c>
      <c r="AG10" s="155">
        <v>1998041.3</v>
      </c>
      <c r="AH10" s="153">
        <v>7.4999999999999997E-2</v>
      </c>
      <c r="AI10" s="158">
        <f>AE10+AA10+W10</f>
        <v>5688503.46</v>
      </c>
      <c r="AJ10" s="159">
        <v>7.4999999999999997E-2</v>
      </c>
      <c r="AK10" s="157">
        <f>AG10+AC10+Y10</f>
        <v>5626591.7120000003</v>
      </c>
      <c r="AL10" s="153">
        <v>7.4999999999999997E-2</v>
      </c>
      <c r="AM10" s="76">
        <v>1903805.23466667</v>
      </c>
      <c r="AN10" s="154">
        <v>7.4999999999999997E-2</v>
      </c>
      <c r="AO10" s="155">
        <f>$AO$9/$AN$9*AN10</f>
        <v>2225831.5</v>
      </c>
      <c r="AP10" s="153">
        <v>7.4999999999999997E-2</v>
      </c>
      <c r="AQ10" s="76">
        <v>2206661.5113333301</v>
      </c>
      <c r="AR10" s="154">
        <v>7.4999999999999997E-2</v>
      </c>
      <c r="AS10" s="155">
        <v>2151392.4666666701</v>
      </c>
      <c r="AT10" s="153">
        <v>7.4999999999999997E-2</v>
      </c>
      <c r="AU10" s="76">
        <v>1956849.9393333299</v>
      </c>
      <c r="AV10" s="154">
        <v>7.4999999999999997E-2</v>
      </c>
      <c r="AW10" s="155">
        <v>2034273.86666667</v>
      </c>
      <c r="AX10" s="153">
        <v>7.4999999999999997E-2</v>
      </c>
      <c r="AY10" s="158">
        <f>AU10+AQ10+AM10</f>
        <v>6067316.6853333302</v>
      </c>
      <c r="AZ10" s="159">
        <v>7.4999999999999997E-2</v>
      </c>
      <c r="BA10" s="157">
        <f>AW10+AS10+AO10</f>
        <v>6411497.8333333395</v>
      </c>
      <c r="BB10" s="153"/>
      <c r="BC10" s="76"/>
      <c r="BD10" s="154"/>
      <c r="BE10" s="155"/>
      <c r="BF10" s="153"/>
      <c r="BG10" s="76"/>
      <c r="BH10" s="154"/>
      <c r="BI10" s="155"/>
      <c r="BJ10" s="153"/>
      <c r="BK10" s="76"/>
      <c r="BL10" s="154"/>
      <c r="BM10" s="155"/>
      <c r="BN10" s="153">
        <v>7.4999999999999997E-2</v>
      </c>
      <c r="BO10" s="158">
        <f>BK10+BG10+BC10</f>
        <v>0</v>
      </c>
      <c r="BP10" s="159">
        <v>7.4999999999999997E-2</v>
      </c>
      <c r="BQ10" s="157">
        <f>BM10+BI10+BE10</f>
        <v>0</v>
      </c>
      <c r="BR10" s="160"/>
      <c r="BS10" s="153">
        <v>7.4999999999999997E-2</v>
      </c>
      <c r="BT10" s="158">
        <f t="shared" si="0"/>
        <v>16080669.771333329</v>
      </c>
      <c r="BU10" s="159">
        <v>7.4999999999999997E-2</v>
      </c>
      <c r="BV10" s="157">
        <f t="shared" ref="BV10:BV70" si="2">U10+AK10+BA10+BQ10</f>
        <v>17128233.645333339</v>
      </c>
      <c r="BW10" s="161">
        <f>BV10-BT10</f>
        <v>1047563.8740000091</v>
      </c>
      <c r="BX10" s="127"/>
      <c r="BY10" s="162"/>
      <c r="BZ10" s="162"/>
      <c r="CA10" s="162"/>
      <c r="CB10" s="162"/>
      <c r="CC10" s="162"/>
      <c r="CD10" s="163"/>
    </row>
    <row r="11" spans="1:84" s="126" customFormat="1" ht="21">
      <c r="A11" s="150" t="s">
        <v>27</v>
      </c>
      <c r="B11" s="127"/>
      <c r="C11" s="150" t="s">
        <v>27</v>
      </c>
      <c r="D11" s="151"/>
      <c r="E11" s="152"/>
      <c r="F11" s="153">
        <v>0.05</v>
      </c>
      <c r="G11" s="76">
        <f>G9/F9*F11</f>
        <v>1110050.6857777778</v>
      </c>
      <c r="H11" s="154">
        <v>0.05</v>
      </c>
      <c r="I11" s="155">
        <v>1311831.1111111101</v>
      </c>
      <c r="J11" s="153">
        <v>0.05</v>
      </c>
      <c r="K11" s="76">
        <f>K9/J9*J11</f>
        <v>902006.79422222229</v>
      </c>
      <c r="L11" s="154">
        <v>0.05</v>
      </c>
      <c r="M11" s="155">
        <v>1022462.68888889</v>
      </c>
      <c r="N11" s="153">
        <v>0.05</v>
      </c>
      <c r="O11" s="76">
        <v>871175.60400000005</v>
      </c>
      <c r="P11" s="154">
        <v>0.05</v>
      </c>
      <c r="Q11" s="155">
        <v>1059135.6000000001</v>
      </c>
      <c r="R11" s="153">
        <v>0.05</v>
      </c>
      <c r="S11" s="158">
        <f t="shared" si="1"/>
        <v>2883233.0840000003</v>
      </c>
      <c r="T11" s="159">
        <v>0.05</v>
      </c>
      <c r="U11" s="157">
        <f>Q11+M11+I11</f>
        <v>3393429.4000000004</v>
      </c>
      <c r="V11" s="153">
        <v>0.05</v>
      </c>
      <c r="W11" s="76">
        <f>W9/V9*V11</f>
        <v>1258101.2333333334</v>
      </c>
      <c r="X11" s="154">
        <v>0.05</v>
      </c>
      <c r="Y11" s="155">
        <v>1122011.4444444401</v>
      </c>
      <c r="Z11" s="153">
        <v>0.05</v>
      </c>
      <c r="AA11" s="76">
        <f>AA9/Z9*Z11</f>
        <v>1166185.5880000002</v>
      </c>
      <c r="AB11" s="154">
        <v>0.05</v>
      </c>
      <c r="AC11" s="155">
        <v>1297022.1635555599</v>
      </c>
      <c r="AD11" s="153">
        <v>0.05</v>
      </c>
      <c r="AE11" s="76">
        <v>1368048.81866667</v>
      </c>
      <c r="AF11" s="154">
        <v>0.05</v>
      </c>
      <c r="AG11" s="155">
        <v>1332027.5333333299</v>
      </c>
      <c r="AH11" s="153">
        <v>0.05</v>
      </c>
      <c r="AI11" s="158">
        <f>AE11+AA11+W11</f>
        <v>3792335.6400000034</v>
      </c>
      <c r="AJ11" s="159">
        <v>0.05</v>
      </c>
      <c r="AK11" s="157">
        <f>AG11+AC11+Y11</f>
        <v>3751061.1413333304</v>
      </c>
      <c r="AL11" s="153">
        <v>0.05</v>
      </c>
      <c r="AM11" s="76">
        <v>1269203.4897777799</v>
      </c>
      <c r="AN11" s="154">
        <v>0.05</v>
      </c>
      <c r="AO11" s="155">
        <f>$AO$9/$AN$9*AN11</f>
        <v>1483887.6666666667</v>
      </c>
      <c r="AP11" s="153">
        <v>0.05</v>
      </c>
      <c r="AQ11" s="76">
        <v>1471107.67422222</v>
      </c>
      <c r="AR11" s="154">
        <v>0.05</v>
      </c>
      <c r="AS11" s="155">
        <v>1434261.64444444</v>
      </c>
      <c r="AT11" s="153">
        <v>0.05</v>
      </c>
      <c r="AU11" s="76">
        <v>1304566.62622222</v>
      </c>
      <c r="AV11" s="154">
        <v>0.05</v>
      </c>
      <c r="AW11" s="155">
        <v>1356182.5777777799</v>
      </c>
      <c r="AX11" s="153">
        <v>0.05</v>
      </c>
      <c r="AY11" s="158">
        <f>AU11+AQ11+AM11</f>
        <v>4044877.7902222201</v>
      </c>
      <c r="AZ11" s="159">
        <v>0.05</v>
      </c>
      <c r="BA11" s="157">
        <f>AW11+AS11+AO11</f>
        <v>4274331.8888888871</v>
      </c>
      <c r="BB11" s="153"/>
      <c r="BC11" s="76"/>
      <c r="BD11" s="154"/>
      <c r="BE11" s="155"/>
      <c r="BF11" s="153"/>
      <c r="BG11" s="76"/>
      <c r="BH11" s="154"/>
      <c r="BI11" s="155"/>
      <c r="BJ11" s="153"/>
      <c r="BK11" s="76"/>
      <c r="BL11" s="154"/>
      <c r="BM11" s="155"/>
      <c r="BN11" s="153">
        <v>0.05</v>
      </c>
      <c r="BO11" s="158">
        <f>BK11+BG11+BC11</f>
        <v>0</v>
      </c>
      <c r="BP11" s="159">
        <v>0.05</v>
      </c>
      <c r="BQ11" s="157">
        <f>BM11+BI11+BE11</f>
        <v>0</v>
      </c>
      <c r="BR11" s="160"/>
      <c r="BS11" s="153">
        <v>0.05</v>
      </c>
      <c r="BT11" s="158">
        <f t="shared" si="0"/>
        <v>10720446.514222223</v>
      </c>
      <c r="BU11" s="159">
        <v>0.05</v>
      </c>
      <c r="BV11" s="157">
        <f t="shared" si="2"/>
        <v>11418822.430222217</v>
      </c>
      <c r="BW11" s="161">
        <f>BV11-BT11</f>
        <v>698375.91599999368</v>
      </c>
      <c r="BX11" s="127"/>
      <c r="BY11" s="162"/>
      <c r="BZ11" s="162"/>
      <c r="CA11" s="162"/>
      <c r="CB11" s="162"/>
      <c r="CC11" s="162"/>
      <c r="CD11" s="163"/>
    </row>
    <row r="12" spans="1:84" s="126" customFormat="1" ht="21">
      <c r="A12" s="150" t="s">
        <v>28</v>
      </c>
      <c r="B12" s="127"/>
      <c r="C12" s="150" t="s">
        <v>28</v>
      </c>
      <c r="D12" s="151"/>
      <c r="E12" s="152"/>
      <c r="F12" s="153"/>
      <c r="G12" s="76"/>
      <c r="H12" s="154"/>
      <c r="I12" s="155"/>
      <c r="J12" s="153"/>
      <c r="K12" s="76"/>
      <c r="L12" s="154"/>
      <c r="M12" s="155"/>
      <c r="N12" s="153"/>
      <c r="O12" s="76"/>
      <c r="P12" s="154"/>
      <c r="Q12" s="155"/>
      <c r="R12" s="153"/>
      <c r="S12" s="158">
        <f t="shared" si="1"/>
        <v>0</v>
      </c>
      <c r="T12" s="159"/>
      <c r="U12" s="157">
        <f>Q12+M12+I12</f>
        <v>0</v>
      </c>
      <c r="V12" s="153"/>
      <c r="W12" s="76"/>
      <c r="X12" s="154"/>
      <c r="Y12" s="155"/>
      <c r="Z12" s="153"/>
      <c r="AA12" s="76"/>
      <c r="AB12" s="154"/>
      <c r="AC12" s="155"/>
      <c r="AD12" s="153"/>
      <c r="AE12" s="76"/>
      <c r="AF12" s="154"/>
      <c r="AG12" s="155"/>
      <c r="AH12" s="153"/>
      <c r="AI12" s="158">
        <f>AE12+AA12+W12</f>
        <v>0</v>
      </c>
      <c r="AJ12" s="159"/>
      <c r="AK12" s="157">
        <f>AG12+AC12+Y12</f>
        <v>0</v>
      </c>
      <c r="AL12" s="153"/>
      <c r="AM12" s="76"/>
      <c r="AN12" s="154"/>
      <c r="AO12" s="155"/>
      <c r="AP12" s="153"/>
      <c r="AQ12" s="76"/>
      <c r="AR12" s="154"/>
      <c r="AS12" s="155"/>
      <c r="AT12" s="153"/>
      <c r="AU12" s="76"/>
      <c r="AV12" s="154"/>
      <c r="AW12" s="155"/>
      <c r="AX12" s="153"/>
      <c r="AY12" s="158">
        <f>AU12+AQ12+AM12</f>
        <v>0</v>
      </c>
      <c r="AZ12" s="159"/>
      <c r="BA12" s="157">
        <f>AW12+AS12+AO12</f>
        <v>0</v>
      </c>
      <c r="BB12" s="153"/>
      <c r="BC12" s="76"/>
      <c r="BD12" s="154"/>
      <c r="BE12" s="155"/>
      <c r="BF12" s="153"/>
      <c r="BG12" s="76"/>
      <c r="BH12" s="154"/>
      <c r="BI12" s="155"/>
      <c r="BJ12" s="153"/>
      <c r="BK12" s="76"/>
      <c r="BL12" s="154"/>
      <c r="BM12" s="155"/>
      <c r="BN12" s="153"/>
      <c r="BO12" s="158">
        <f>BK12+BG12+BC12</f>
        <v>0</v>
      </c>
      <c r="BP12" s="159"/>
      <c r="BQ12" s="157">
        <f>BM12+BI12+BE12</f>
        <v>0</v>
      </c>
      <c r="BR12" s="160"/>
      <c r="BS12" s="153"/>
      <c r="BT12" s="158">
        <f t="shared" si="0"/>
        <v>0</v>
      </c>
      <c r="BU12" s="159"/>
      <c r="BV12" s="157">
        <f t="shared" si="2"/>
        <v>0</v>
      </c>
      <c r="BW12" s="161">
        <f>BV12-BT12</f>
        <v>0</v>
      </c>
      <c r="BX12" s="127"/>
      <c r="BY12" s="162"/>
      <c r="BZ12" s="162"/>
      <c r="CA12" s="162"/>
      <c r="CB12" s="162"/>
      <c r="CC12" s="162"/>
      <c r="CD12" s="163"/>
    </row>
    <row r="13" spans="1:84" s="126" customFormat="1" ht="21">
      <c r="A13" s="150" t="s">
        <v>29</v>
      </c>
      <c r="B13" s="127"/>
      <c r="C13" s="150" t="s">
        <v>29</v>
      </c>
      <c r="D13" s="151"/>
      <c r="E13" s="152"/>
      <c r="F13" s="153">
        <v>1</v>
      </c>
      <c r="G13" s="76">
        <f>G9-G10-G11</f>
        <v>22201013.715555556</v>
      </c>
      <c r="H13" s="154">
        <v>1</v>
      </c>
      <c r="I13" s="155">
        <v>26236622.222222202</v>
      </c>
      <c r="J13" s="153">
        <v>1</v>
      </c>
      <c r="K13" s="76">
        <f>K9-K10-K11</f>
        <v>18040135.884444445</v>
      </c>
      <c r="L13" s="154">
        <v>1</v>
      </c>
      <c r="M13" s="155">
        <v>20449253.777777798</v>
      </c>
      <c r="N13" s="153">
        <v>1</v>
      </c>
      <c r="O13" s="76">
        <v>17423512.079999998</v>
      </c>
      <c r="P13" s="154">
        <v>1</v>
      </c>
      <c r="Q13" s="155">
        <v>21182712</v>
      </c>
      <c r="R13" s="153">
        <v>1</v>
      </c>
      <c r="S13" s="158">
        <f t="shared" si="1"/>
        <v>57664661.68</v>
      </c>
      <c r="T13" s="159">
        <v>1</v>
      </c>
      <c r="U13" s="157">
        <f>Q13+M13+I13</f>
        <v>67868588</v>
      </c>
      <c r="V13" s="153">
        <v>1</v>
      </c>
      <c r="W13" s="76">
        <f>W9-W10-W11</f>
        <v>25162024.666666664</v>
      </c>
      <c r="X13" s="154">
        <v>1</v>
      </c>
      <c r="Y13" s="155">
        <v>22440228.888888899</v>
      </c>
      <c r="Z13" s="153">
        <v>1</v>
      </c>
      <c r="AA13" s="76">
        <f>AA9-AA10-AA11</f>
        <v>23323711.760000002</v>
      </c>
      <c r="AB13" s="154">
        <v>1</v>
      </c>
      <c r="AC13" s="155">
        <v>25940443.271111101</v>
      </c>
      <c r="AD13" s="153">
        <v>1</v>
      </c>
      <c r="AE13" s="76">
        <v>27360976.373333301</v>
      </c>
      <c r="AF13" s="154">
        <v>1</v>
      </c>
      <c r="AG13" s="155">
        <v>26640550.666666701</v>
      </c>
      <c r="AH13" s="153">
        <v>1</v>
      </c>
      <c r="AI13" s="158">
        <f>AE13+AA13+W13</f>
        <v>75846712.799999967</v>
      </c>
      <c r="AJ13" s="159">
        <v>1</v>
      </c>
      <c r="AK13" s="157">
        <f>AG13+AC13+Y13</f>
        <v>75021222.826666698</v>
      </c>
      <c r="AL13" s="153">
        <v>1</v>
      </c>
      <c r="AM13" s="76">
        <v>25384069.795555599</v>
      </c>
      <c r="AN13" s="154">
        <v>1</v>
      </c>
      <c r="AO13" s="155">
        <v>29677753.333333299</v>
      </c>
      <c r="AP13" s="153">
        <v>1</v>
      </c>
      <c r="AQ13" s="76">
        <v>29422153.484444398</v>
      </c>
      <c r="AR13" s="154">
        <v>1</v>
      </c>
      <c r="AS13" s="155">
        <v>28685232.888888899</v>
      </c>
      <c r="AT13" s="153">
        <v>1</v>
      </c>
      <c r="AU13" s="76">
        <v>26091332.524444401</v>
      </c>
      <c r="AV13" s="154">
        <v>1</v>
      </c>
      <c r="AW13" s="155">
        <v>27123651.555555601</v>
      </c>
      <c r="AX13" s="153">
        <v>1</v>
      </c>
      <c r="AY13" s="158">
        <f>AU13+AQ13+AM13</f>
        <v>80897555.804444402</v>
      </c>
      <c r="AZ13" s="159">
        <v>1</v>
      </c>
      <c r="BA13" s="157">
        <f>AW13+AS13+AO13</f>
        <v>85486637.777777791</v>
      </c>
      <c r="BB13" s="153"/>
      <c r="BC13" s="76"/>
      <c r="BD13" s="154"/>
      <c r="BE13" s="155"/>
      <c r="BF13" s="153"/>
      <c r="BG13" s="76"/>
      <c r="BH13" s="154"/>
      <c r="BI13" s="155"/>
      <c r="BJ13" s="153"/>
      <c r="BK13" s="76"/>
      <c r="BL13" s="154"/>
      <c r="BM13" s="155"/>
      <c r="BN13" s="153">
        <v>1</v>
      </c>
      <c r="BO13" s="158">
        <f>BK13+BG13+BC13</f>
        <v>0</v>
      </c>
      <c r="BP13" s="159">
        <v>1</v>
      </c>
      <c r="BQ13" s="157">
        <f>BM13+BI13+BE13</f>
        <v>0</v>
      </c>
      <c r="BR13" s="160"/>
      <c r="BS13" s="153">
        <v>1</v>
      </c>
      <c r="BT13" s="158">
        <f t="shared" si="0"/>
        <v>214408930.28444436</v>
      </c>
      <c r="BU13" s="159">
        <v>1</v>
      </c>
      <c r="BV13" s="157">
        <f t="shared" si="2"/>
        <v>228376448.6044445</v>
      </c>
      <c r="BW13" s="161">
        <f>BV13-BT13</f>
        <v>13967518.320000142</v>
      </c>
      <c r="BX13" s="127"/>
      <c r="BY13" s="162"/>
      <c r="BZ13" s="164">
        <f>I13+M13+Q13+Y13+AC13+AG13+AO13+AS13+AW13+BE13+BI13</f>
        <v>228376448.60444453</v>
      </c>
      <c r="CA13" s="162"/>
      <c r="CB13" s="162"/>
      <c r="CC13" s="162"/>
      <c r="CD13" s="163">
        <f>BV13</f>
        <v>228376448.6044445</v>
      </c>
      <c r="CE13" s="126" t="s">
        <v>30</v>
      </c>
    </row>
    <row r="14" spans="1:84" s="126" customFormat="1" ht="21">
      <c r="A14" s="140"/>
      <c r="B14" s="127"/>
      <c r="C14" s="140"/>
      <c r="D14" s="82"/>
      <c r="E14" s="82"/>
      <c r="F14" s="165"/>
      <c r="G14" s="76"/>
      <c r="H14" s="166"/>
      <c r="I14" s="155"/>
      <c r="J14" s="165"/>
      <c r="K14" s="76"/>
      <c r="L14" s="167"/>
      <c r="M14" s="157"/>
      <c r="N14" s="165"/>
      <c r="O14" s="158"/>
      <c r="P14" s="168"/>
      <c r="Q14" s="157"/>
      <c r="R14" s="165"/>
      <c r="S14" s="158"/>
      <c r="T14" s="168"/>
      <c r="U14" s="157"/>
      <c r="V14" s="165"/>
      <c r="W14" s="158"/>
      <c r="X14" s="168"/>
      <c r="Y14" s="157"/>
      <c r="Z14" s="165"/>
      <c r="AA14" s="158"/>
      <c r="AB14" s="168"/>
      <c r="AC14" s="157"/>
      <c r="AD14" s="165"/>
      <c r="AE14" s="158"/>
      <c r="AF14" s="168"/>
      <c r="AG14" s="157"/>
      <c r="AH14" s="165"/>
      <c r="AI14" s="158"/>
      <c r="AJ14" s="168"/>
      <c r="AK14" s="157"/>
      <c r="AL14" s="165"/>
      <c r="AM14" s="158"/>
      <c r="AN14" s="168"/>
      <c r="AO14" s="157"/>
      <c r="AP14" s="165"/>
      <c r="AQ14" s="158"/>
      <c r="AR14" s="168"/>
      <c r="AS14" s="157"/>
      <c r="AT14" s="165"/>
      <c r="AU14" s="158"/>
      <c r="AV14" s="168"/>
      <c r="AW14" s="157"/>
      <c r="AX14" s="165"/>
      <c r="AY14" s="158"/>
      <c r="AZ14" s="168"/>
      <c r="BA14" s="157"/>
      <c r="BB14" s="165"/>
      <c r="BC14" s="158"/>
      <c r="BD14" s="168"/>
      <c r="BE14" s="157"/>
      <c r="BF14" s="165"/>
      <c r="BG14" s="158"/>
      <c r="BH14" s="168"/>
      <c r="BI14" s="157"/>
      <c r="BJ14" s="165"/>
      <c r="BK14" s="158"/>
      <c r="BL14" s="168"/>
      <c r="BM14" s="157"/>
      <c r="BN14" s="165"/>
      <c r="BO14" s="158"/>
      <c r="BP14" s="168"/>
      <c r="BQ14" s="157"/>
      <c r="BR14" s="82"/>
      <c r="BS14" s="165"/>
      <c r="BT14" s="158">
        <f t="shared" si="0"/>
        <v>0</v>
      </c>
      <c r="BU14" s="168"/>
      <c r="BV14" s="157">
        <f t="shared" si="2"/>
        <v>0</v>
      </c>
      <c r="BW14" s="169"/>
      <c r="BX14" s="127"/>
      <c r="BY14" s="162"/>
      <c r="BZ14" s="164">
        <f t="shared" ref="BZ14:BZ70" si="3">I14+M14+Q14+Y14+AC14+AG14+AO14+AS14+AW14+BE14+BI14</f>
        <v>0</v>
      </c>
      <c r="CA14" s="162"/>
      <c r="CB14" s="162"/>
      <c r="CC14" s="162"/>
      <c r="CD14" s="163"/>
    </row>
    <row r="15" spans="1:84" s="126" customFormat="1" ht="21" customHeight="1">
      <c r="A15" s="150" t="s">
        <v>3</v>
      </c>
      <c r="C15" s="150" t="s">
        <v>3</v>
      </c>
      <c r="D15" s="151"/>
      <c r="E15" s="152"/>
      <c r="F15" s="170" t="s">
        <v>31</v>
      </c>
      <c r="G15" s="171"/>
      <c r="H15" s="172" t="s">
        <v>32</v>
      </c>
      <c r="I15" s="173"/>
      <c r="J15" s="170" t="s">
        <v>31</v>
      </c>
      <c r="K15" s="171"/>
      <c r="L15" s="174" t="s">
        <v>32</v>
      </c>
      <c r="M15" s="175"/>
      <c r="N15" s="170" t="s">
        <v>31</v>
      </c>
      <c r="O15" s="176"/>
      <c r="P15" s="177" t="s">
        <v>32</v>
      </c>
      <c r="Q15" s="175"/>
      <c r="R15" s="170" t="s">
        <v>31</v>
      </c>
      <c r="S15" s="176"/>
      <c r="T15" s="177" t="s">
        <v>32</v>
      </c>
      <c r="U15" s="175"/>
      <c r="V15" s="170" t="s">
        <v>31</v>
      </c>
      <c r="W15" s="176"/>
      <c r="X15" s="177" t="s">
        <v>32</v>
      </c>
      <c r="Y15" s="175"/>
      <c r="Z15" s="170" t="s">
        <v>31</v>
      </c>
      <c r="AA15" s="176"/>
      <c r="AB15" s="177" t="s">
        <v>32</v>
      </c>
      <c r="AC15" s="175"/>
      <c r="AD15" s="170" t="s">
        <v>31</v>
      </c>
      <c r="AE15" s="176"/>
      <c r="AF15" s="177" t="s">
        <v>32</v>
      </c>
      <c r="AG15" s="175"/>
      <c r="AH15" s="170" t="s">
        <v>31</v>
      </c>
      <c r="AI15" s="176"/>
      <c r="AJ15" s="177" t="s">
        <v>32</v>
      </c>
      <c r="AK15" s="175"/>
      <c r="AL15" s="170" t="s">
        <v>31</v>
      </c>
      <c r="AM15" s="176"/>
      <c r="AN15" s="177" t="s">
        <v>32</v>
      </c>
      <c r="AO15" s="175"/>
      <c r="AP15" s="170" t="s">
        <v>31</v>
      </c>
      <c r="AQ15" s="176"/>
      <c r="AR15" s="177" t="s">
        <v>32</v>
      </c>
      <c r="AS15" s="175"/>
      <c r="AT15" s="170" t="s">
        <v>31</v>
      </c>
      <c r="AU15" s="176"/>
      <c r="AV15" s="177" t="s">
        <v>32</v>
      </c>
      <c r="AW15" s="175"/>
      <c r="AX15" s="170" t="s">
        <v>31</v>
      </c>
      <c r="AY15" s="176"/>
      <c r="AZ15" s="177" t="s">
        <v>32</v>
      </c>
      <c r="BA15" s="175"/>
      <c r="BB15" s="170"/>
      <c r="BC15" s="176"/>
      <c r="BD15" s="177"/>
      <c r="BE15" s="175"/>
      <c r="BF15" s="170"/>
      <c r="BG15" s="176"/>
      <c r="BH15" s="177"/>
      <c r="BI15" s="175"/>
      <c r="BJ15" s="170"/>
      <c r="BK15" s="176"/>
      <c r="BL15" s="177"/>
      <c r="BM15" s="175"/>
      <c r="BN15" s="170" t="s">
        <v>31</v>
      </c>
      <c r="BO15" s="176"/>
      <c r="BP15" s="177" t="s">
        <v>32</v>
      </c>
      <c r="BQ15" s="175"/>
      <c r="BR15" s="152"/>
      <c r="BS15" s="170" t="s">
        <v>31</v>
      </c>
      <c r="BT15" s="176"/>
      <c r="BU15" s="177" t="s">
        <v>32</v>
      </c>
      <c r="BV15" s="175"/>
      <c r="BW15" s="178"/>
      <c r="BY15" s="162"/>
      <c r="BZ15" s="164">
        <f t="shared" si="3"/>
        <v>0</v>
      </c>
      <c r="CA15" s="162"/>
      <c r="CB15" s="162"/>
      <c r="CC15" s="162"/>
      <c r="CD15" s="163"/>
    </row>
    <row r="16" spans="1:84" s="126" customFormat="1" ht="21">
      <c r="A16" s="150"/>
      <c r="C16" s="150"/>
      <c r="D16" s="151"/>
      <c r="E16" s="152"/>
      <c r="F16" s="141" t="s">
        <v>35</v>
      </c>
      <c r="G16" s="142" t="s">
        <v>36</v>
      </c>
      <c r="H16" s="179" t="s">
        <v>35</v>
      </c>
      <c r="I16" s="180" t="s">
        <v>36</v>
      </c>
      <c r="J16" s="141" t="s">
        <v>35</v>
      </c>
      <c r="K16" s="142" t="s">
        <v>36</v>
      </c>
      <c r="L16" s="144" t="s">
        <v>35</v>
      </c>
      <c r="M16" s="145" t="s">
        <v>36</v>
      </c>
      <c r="N16" s="141" t="s">
        <v>35</v>
      </c>
      <c r="O16" s="143" t="s">
        <v>36</v>
      </c>
      <c r="P16" s="146" t="s">
        <v>35</v>
      </c>
      <c r="Q16" s="145" t="s">
        <v>36</v>
      </c>
      <c r="R16" s="141" t="s">
        <v>35</v>
      </c>
      <c r="S16" s="143" t="s">
        <v>36</v>
      </c>
      <c r="T16" s="146" t="s">
        <v>35</v>
      </c>
      <c r="U16" s="145" t="s">
        <v>36</v>
      </c>
      <c r="V16" s="141" t="s">
        <v>35</v>
      </c>
      <c r="W16" s="143" t="s">
        <v>36</v>
      </c>
      <c r="X16" s="146" t="s">
        <v>35</v>
      </c>
      <c r="Y16" s="145" t="s">
        <v>36</v>
      </c>
      <c r="Z16" s="141" t="s">
        <v>35</v>
      </c>
      <c r="AA16" s="143" t="s">
        <v>36</v>
      </c>
      <c r="AB16" s="146" t="s">
        <v>35</v>
      </c>
      <c r="AC16" s="145" t="s">
        <v>36</v>
      </c>
      <c r="AD16" s="141" t="s">
        <v>35</v>
      </c>
      <c r="AE16" s="143" t="s">
        <v>36</v>
      </c>
      <c r="AF16" s="146" t="s">
        <v>35</v>
      </c>
      <c r="AG16" s="145" t="s">
        <v>36</v>
      </c>
      <c r="AH16" s="141" t="s">
        <v>35</v>
      </c>
      <c r="AI16" s="143" t="s">
        <v>36</v>
      </c>
      <c r="AJ16" s="146" t="s">
        <v>35</v>
      </c>
      <c r="AK16" s="145" t="s">
        <v>36</v>
      </c>
      <c r="AL16" s="141" t="s">
        <v>35</v>
      </c>
      <c r="AM16" s="143" t="s">
        <v>36</v>
      </c>
      <c r="AN16" s="146" t="s">
        <v>35</v>
      </c>
      <c r="AO16" s="145" t="s">
        <v>36</v>
      </c>
      <c r="AP16" s="141" t="s">
        <v>35</v>
      </c>
      <c r="AQ16" s="143" t="s">
        <v>36</v>
      </c>
      <c r="AR16" s="146" t="s">
        <v>35</v>
      </c>
      <c r="AS16" s="145" t="s">
        <v>36</v>
      </c>
      <c r="AT16" s="141" t="s">
        <v>35</v>
      </c>
      <c r="AU16" s="143" t="s">
        <v>36</v>
      </c>
      <c r="AV16" s="146" t="s">
        <v>35</v>
      </c>
      <c r="AW16" s="145" t="s">
        <v>36</v>
      </c>
      <c r="AX16" s="141" t="s">
        <v>35</v>
      </c>
      <c r="AY16" s="143" t="s">
        <v>36</v>
      </c>
      <c r="AZ16" s="146" t="s">
        <v>35</v>
      </c>
      <c r="BA16" s="145" t="s">
        <v>36</v>
      </c>
      <c r="BB16" s="141"/>
      <c r="BC16" s="143"/>
      <c r="BD16" s="146"/>
      <c r="BE16" s="145"/>
      <c r="BF16" s="141"/>
      <c r="BG16" s="143"/>
      <c r="BH16" s="146"/>
      <c r="BI16" s="145"/>
      <c r="BJ16" s="141"/>
      <c r="BK16" s="143"/>
      <c r="BL16" s="146"/>
      <c r="BM16" s="145"/>
      <c r="BN16" s="141" t="s">
        <v>35</v>
      </c>
      <c r="BO16" s="143" t="s">
        <v>36</v>
      </c>
      <c r="BP16" s="146" t="s">
        <v>35</v>
      </c>
      <c r="BQ16" s="145" t="s">
        <v>36</v>
      </c>
      <c r="BR16" s="137"/>
      <c r="BS16" s="141" t="s">
        <v>35</v>
      </c>
      <c r="BT16" s="143" t="s">
        <v>36</v>
      </c>
      <c r="BU16" s="146" t="s">
        <v>35</v>
      </c>
      <c r="BV16" s="145" t="s">
        <v>36</v>
      </c>
      <c r="BW16" s="181" t="s">
        <v>136</v>
      </c>
      <c r="BY16" s="162"/>
      <c r="BZ16" s="164" t="e">
        <f t="shared" si="3"/>
        <v>#VALUE!</v>
      </c>
      <c r="CA16" s="162"/>
      <c r="CB16" s="162"/>
      <c r="CC16" s="162"/>
      <c r="CD16" s="163"/>
    </row>
    <row r="17" spans="1:83" s="126" customFormat="1" ht="21">
      <c r="A17" s="140"/>
      <c r="B17" s="127"/>
      <c r="C17" s="140"/>
      <c r="D17" s="82"/>
      <c r="E17" s="82"/>
      <c r="F17" s="165"/>
      <c r="G17" s="76"/>
      <c r="H17" s="166"/>
      <c r="I17" s="155"/>
      <c r="J17" s="165"/>
      <c r="K17" s="76"/>
      <c r="L17" s="167"/>
      <c r="M17" s="157"/>
      <c r="N17" s="165"/>
      <c r="O17" s="158"/>
      <c r="P17" s="168"/>
      <c r="Q17" s="157"/>
      <c r="R17" s="165"/>
      <c r="S17" s="158"/>
      <c r="T17" s="168"/>
      <c r="U17" s="157"/>
      <c r="V17" s="165"/>
      <c r="W17" s="158"/>
      <c r="X17" s="168"/>
      <c r="Y17" s="157"/>
      <c r="Z17" s="165"/>
      <c r="AA17" s="158"/>
      <c r="AB17" s="168"/>
      <c r="AC17" s="157"/>
      <c r="AD17" s="165"/>
      <c r="AE17" s="158"/>
      <c r="AF17" s="168"/>
      <c r="AG17" s="157"/>
      <c r="AH17" s="165"/>
      <c r="AI17" s="158"/>
      <c r="AJ17" s="168"/>
      <c r="AK17" s="157"/>
      <c r="AL17" s="165"/>
      <c r="AM17" s="158"/>
      <c r="AN17" s="168"/>
      <c r="AO17" s="157"/>
      <c r="AP17" s="165"/>
      <c r="AQ17" s="158"/>
      <c r="AR17" s="168"/>
      <c r="AS17" s="157"/>
      <c r="AT17" s="165"/>
      <c r="AU17" s="158"/>
      <c r="AV17" s="168"/>
      <c r="AW17" s="157"/>
      <c r="AX17" s="165"/>
      <c r="AY17" s="158"/>
      <c r="AZ17" s="168"/>
      <c r="BA17" s="157"/>
      <c r="BB17" s="165"/>
      <c r="BC17" s="158"/>
      <c r="BD17" s="168"/>
      <c r="BE17" s="157"/>
      <c r="BF17" s="165"/>
      <c r="BG17" s="158"/>
      <c r="BH17" s="168"/>
      <c r="BI17" s="157"/>
      <c r="BJ17" s="165"/>
      <c r="BK17" s="158"/>
      <c r="BL17" s="168"/>
      <c r="BM17" s="157"/>
      <c r="BN17" s="165"/>
      <c r="BO17" s="158"/>
      <c r="BP17" s="168"/>
      <c r="BQ17" s="157"/>
      <c r="BR17" s="82"/>
      <c r="BS17" s="165"/>
      <c r="BT17" s="158"/>
      <c r="BU17" s="168"/>
      <c r="BV17" s="157"/>
      <c r="BW17" s="138"/>
      <c r="BX17" s="127"/>
      <c r="BY17" s="162"/>
      <c r="BZ17" s="164">
        <f t="shared" si="3"/>
        <v>0</v>
      </c>
      <c r="CA17" s="162"/>
      <c r="CB17" s="162"/>
      <c r="CC17" s="162"/>
      <c r="CD17" s="163"/>
    </row>
    <row r="18" spans="1:83" s="126" customFormat="1" ht="26.25">
      <c r="A18" s="182" t="s">
        <v>37</v>
      </c>
      <c r="B18" s="127"/>
      <c r="C18" s="182" t="s">
        <v>37</v>
      </c>
      <c r="D18" s="82"/>
      <c r="E18" s="82"/>
      <c r="F18" s="141" t="s">
        <v>35</v>
      </c>
      <c r="G18" s="183" t="s">
        <v>36</v>
      </c>
      <c r="H18" s="184" t="s">
        <v>35</v>
      </c>
      <c r="I18" s="180" t="s">
        <v>36</v>
      </c>
      <c r="J18" s="141" t="s">
        <v>35</v>
      </c>
      <c r="K18" s="183" t="s">
        <v>36</v>
      </c>
      <c r="L18" s="185" t="s">
        <v>35</v>
      </c>
      <c r="M18" s="145" t="s">
        <v>36</v>
      </c>
      <c r="N18" s="141" t="s">
        <v>35</v>
      </c>
      <c r="O18" s="186" t="s">
        <v>36</v>
      </c>
      <c r="P18" s="187" t="s">
        <v>35</v>
      </c>
      <c r="Q18" s="145" t="s">
        <v>36</v>
      </c>
      <c r="R18" s="141" t="s">
        <v>35</v>
      </c>
      <c r="S18" s="186" t="s">
        <v>36</v>
      </c>
      <c r="T18" s="187" t="s">
        <v>35</v>
      </c>
      <c r="U18" s="145" t="s">
        <v>36</v>
      </c>
      <c r="V18" s="141" t="s">
        <v>35</v>
      </c>
      <c r="W18" s="186" t="s">
        <v>36</v>
      </c>
      <c r="X18" s="187" t="s">
        <v>35</v>
      </c>
      <c r="Y18" s="145" t="s">
        <v>36</v>
      </c>
      <c r="Z18" s="141" t="s">
        <v>35</v>
      </c>
      <c r="AA18" s="186" t="s">
        <v>36</v>
      </c>
      <c r="AB18" s="187" t="s">
        <v>35</v>
      </c>
      <c r="AC18" s="145" t="s">
        <v>36</v>
      </c>
      <c r="AD18" s="141" t="s">
        <v>35</v>
      </c>
      <c r="AE18" s="186" t="s">
        <v>36</v>
      </c>
      <c r="AF18" s="187" t="s">
        <v>35</v>
      </c>
      <c r="AG18" s="145" t="s">
        <v>36</v>
      </c>
      <c r="AH18" s="141" t="s">
        <v>35</v>
      </c>
      <c r="AI18" s="186" t="s">
        <v>36</v>
      </c>
      <c r="AJ18" s="187" t="s">
        <v>35</v>
      </c>
      <c r="AK18" s="145" t="s">
        <v>36</v>
      </c>
      <c r="AL18" s="141" t="s">
        <v>35</v>
      </c>
      <c r="AM18" s="186" t="s">
        <v>36</v>
      </c>
      <c r="AN18" s="187" t="s">
        <v>35</v>
      </c>
      <c r="AO18" s="145" t="s">
        <v>36</v>
      </c>
      <c r="AP18" s="141" t="s">
        <v>35</v>
      </c>
      <c r="AQ18" s="186" t="s">
        <v>36</v>
      </c>
      <c r="AR18" s="187" t="s">
        <v>35</v>
      </c>
      <c r="AS18" s="145" t="s">
        <v>36</v>
      </c>
      <c r="AT18" s="141" t="s">
        <v>35</v>
      </c>
      <c r="AU18" s="186" t="s">
        <v>36</v>
      </c>
      <c r="AV18" s="187" t="s">
        <v>35</v>
      </c>
      <c r="AW18" s="145" t="s">
        <v>36</v>
      </c>
      <c r="AX18" s="141" t="s">
        <v>35</v>
      </c>
      <c r="AY18" s="186" t="s">
        <v>36</v>
      </c>
      <c r="AZ18" s="187" t="s">
        <v>35</v>
      </c>
      <c r="BA18" s="145" t="s">
        <v>36</v>
      </c>
      <c r="BB18" s="141"/>
      <c r="BC18" s="186"/>
      <c r="BD18" s="187"/>
      <c r="BE18" s="145"/>
      <c r="BF18" s="141"/>
      <c r="BG18" s="186"/>
      <c r="BH18" s="187"/>
      <c r="BI18" s="145"/>
      <c r="BJ18" s="141"/>
      <c r="BK18" s="186"/>
      <c r="BL18" s="187"/>
      <c r="BM18" s="145"/>
      <c r="BN18" s="141" t="s">
        <v>35</v>
      </c>
      <c r="BO18" s="186" t="s">
        <v>36</v>
      </c>
      <c r="BP18" s="187" t="s">
        <v>35</v>
      </c>
      <c r="BQ18" s="145" t="s">
        <v>36</v>
      </c>
      <c r="BR18" s="147"/>
      <c r="BS18" s="141" t="s">
        <v>35</v>
      </c>
      <c r="BT18" s="186" t="s">
        <v>36</v>
      </c>
      <c r="BU18" s="187" t="s">
        <v>35</v>
      </c>
      <c r="BV18" s="145" t="s">
        <v>36</v>
      </c>
      <c r="BW18" s="188"/>
      <c r="BX18" s="127"/>
      <c r="BY18" s="162"/>
      <c r="BZ18" s="164" t="e">
        <f t="shared" si="3"/>
        <v>#VALUE!</v>
      </c>
      <c r="CA18" s="162"/>
      <c r="CB18" s="162"/>
      <c r="CC18" s="162"/>
      <c r="CD18" s="163"/>
    </row>
    <row r="19" spans="1:83" s="126" customFormat="1" ht="26.25">
      <c r="A19" s="189" t="s">
        <v>38</v>
      </c>
      <c r="B19" s="127"/>
      <c r="C19" s="189" t="s">
        <v>38</v>
      </c>
      <c r="F19" s="153">
        <v>0.39999087753566898</v>
      </c>
      <c r="G19" s="76">
        <v>10494409.546238501</v>
      </c>
      <c r="H19" s="156">
        <f>I19/I13</f>
        <v>0.44671768037552284</v>
      </c>
      <c r="I19" s="157">
        <f>SUM(I20:I42)</f>
        <v>11720363.019999998</v>
      </c>
      <c r="J19" s="153">
        <v>0.39999087753566898</v>
      </c>
      <c r="K19" s="76">
        <v>8179514.9635229204</v>
      </c>
      <c r="L19" s="156">
        <f>M19/M13</f>
        <v>0.45276749316209719</v>
      </c>
      <c r="M19" s="157">
        <f>SUM(M20:M42)</f>
        <v>9258757.3699999992</v>
      </c>
      <c r="N19" s="153">
        <v>0.39999087753566898</v>
      </c>
      <c r="O19" s="158">
        <v>8472891.5614653397</v>
      </c>
      <c r="P19" s="156">
        <f>Q19/Q13</f>
        <v>0.44374825895758768</v>
      </c>
      <c r="Q19" s="157">
        <f>SUM(Q20:Q42)</f>
        <v>9399791.5700000003</v>
      </c>
      <c r="R19" s="153">
        <f>SUM(R20:R42)</f>
        <v>0.39999087753566853</v>
      </c>
      <c r="S19" s="158">
        <f t="shared" si="1"/>
        <v>27146816.071226761</v>
      </c>
      <c r="T19" s="159">
        <f>SUM(T20:T42)</f>
        <v>0.44761373199631022</v>
      </c>
      <c r="U19" s="157">
        <f t="shared" ref="U19:U43" si="4">Q19+M19+I19</f>
        <v>30378911.959999993</v>
      </c>
      <c r="V19" s="153">
        <v>0.39999087753566898</v>
      </c>
      <c r="W19" s="158">
        <v>8975886.8453679308</v>
      </c>
      <c r="X19" s="159">
        <v>0.46046128990761898</v>
      </c>
      <c r="Y19" s="157">
        <v>10332856.74</v>
      </c>
      <c r="Z19" s="153">
        <v>0.39999087753566898</v>
      </c>
      <c r="AA19" s="158">
        <v>10375940.667676</v>
      </c>
      <c r="AB19" s="159">
        <v>0.47306047555733899</v>
      </c>
      <c r="AC19" s="157">
        <v>12271398.43</v>
      </c>
      <c r="AD19" s="153">
        <v>0.39999087753566898</v>
      </c>
      <c r="AE19" s="158">
        <v>10655977.2391934</v>
      </c>
      <c r="AF19" s="159">
        <f>AG19/$AG$13</f>
        <v>0.4707246500610367</v>
      </c>
      <c r="AG19" s="157">
        <v>12540363.890000001</v>
      </c>
      <c r="AH19" s="153">
        <f>SUM(AH20:AH42)</f>
        <v>0.39999087753566837</v>
      </c>
      <c r="AI19" s="158">
        <f t="shared" ref="AI19:AI47" si="5">AE19+AA19+W19</f>
        <v>30007804.752237331</v>
      </c>
      <c r="AJ19" s="159">
        <f>AK19/$AK$13</f>
        <v>0.46846235952725179</v>
      </c>
      <c r="AK19" s="157">
        <f t="shared" ref="AK19:AK60" si="6">AG19+AC19+Y19</f>
        <v>35144619.060000002</v>
      </c>
      <c r="AL19" s="153">
        <v>0.39999087753566898</v>
      </c>
      <c r="AM19" s="158">
        <v>11870830.5990871</v>
      </c>
      <c r="AN19" s="159">
        <v>0.463319831038423</v>
      </c>
      <c r="AO19" s="157">
        <f>SUM(AO20:AO42)</f>
        <v>13750291.66</v>
      </c>
      <c r="AP19" s="153">
        <v>0.39999087753566898</v>
      </c>
      <c r="AQ19" s="158">
        <v>11473831.4755417</v>
      </c>
      <c r="AR19" s="159">
        <v>0.45289110185443598</v>
      </c>
      <c r="AS19" s="157">
        <v>12991286.73</v>
      </c>
      <c r="AT19" s="153">
        <v>0.39999087753566898</v>
      </c>
      <c r="AU19" s="158">
        <v>10849213.1876784</v>
      </c>
      <c r="AV19" s="159">
        <v>0.45065402993264603</v>
      </c>
      <c r="AW19" s="157">
        <v>12223382.880000001</v>
      </c>
      <c r="AX19" s="153">
        <f>SUM(AX20:AX42)</f>
        <v>0.39999087753566853</v>
      </c>
      <c r="AY19" s="158">
        <f t="shared" ref="AY19:AY61" si="7">AU19+AQ19+AM19</f>
        <v>34193875.262307197</v>
      </c>
      <c r="AZ19" s="159">
        <f>SUM(AZ20:AZ42)</f>
        <v>0.4558017753755772</v>
      </c>
      <c r="BA19" s="157">
        <f t="shared" ref="BA19:BA61" si="8">AW19+AS19+AO19</f>
        <v>38964961.269999996</v>
      </c>
      <c r="BB19" s="153"/>
      <c r="BC19" s="158"/>
      <c r="BD19" s="159"/>
      <c r="BE19" s="157"/>
      <c r="BF19" s="153"/>
      <c r="BG19" s="158"/>
      <c r="BH19" s="159"/>
      <c r="BI19" s="157"/>
      <c r="BJ19" s="153"/>
      <c r="BK19" s="158"/>
      <c r="BL19" s="159"/>
      <c r="BM19" s="157"/>
      <c r="BN19" s="153" t="e">
        <f>SUM(BN20:BN42)</f>
        <v>#DIV/0!</v>
      </c>
      <c r="BO19" s="158">
        <f t="shared" ref="BO19:BO61" si="9">BK19+BG19+BC19</f>
        <v>0</v>
      </c>
      <c r="BP19" s="159" t="e">
        <f>SUM(BP20:BP42)</f>
        <v>#DIV/0!</v>
      </c>
      <c r="BQ19" s="157">
        <f t="shared" ref="BQ19:BQ70" si="10">BM19+BI19+BE19</f>
        <v>0</v>
      </c>
      <c r="BR19" s="82"/>
      <c r="BS19" s="153">
        <f>SUM(BS20:BS42)</f>
        <v>0.39999087753566842</v>
      </c>
      <c r="BT19" s="158">
        <f>S19+AI19+AY19+BO19</f>
        <v>91348496.085771292</v>
      </c>
      <c r="BU19" s="159">
        <f>SUM(BU20:BU42)</f>
        <v>0.45752744176776949</v>
      </c>
      <c r="BV19" s="157">
        <f t="shared" si="2"/>
        <v>104488492.28999999</v>
      </c>
      <c r="BW19" s="178">
        <f t="shared" ref="BW19:BW56" si="11">BT19-BV19</f>
        <v>-13139996.204228699</v>
      </c>
      <c r="BX19" s="127"/>
      <c r="BY19" s="162"/>
      <c r="BZ19" s="164">
        <f t="shared" si="3"/>
        <v>104488492.28999999</v>
      </c>
      <c r="CA19" s="162"/>
      <c r="CB19" s="162"/>
      <c r="CC19" s="162"/>
      <c r="CD19" s="190">
        <f>BV19</f>
        <v>104488492.28999999</v>
      </c>
      <c r="CE19" s="126" t="s">
        <v>137</v>
      </c>
    </row>
    <row r="20" spans="1:83" s="126" customFormat="1" ht="21">
      <c r="A20" s="191" t="s">
        <v>40</v>
      </c>
      <c r="B20" s="127"/>
      <c r="C20" s="191" t="s">
        <v>40</v>
      </c>
      <c r="F20" s="192">
        <v>0.02</v>
      </c>
      <c r="G20" s="193">
        <v>524732.44444444403</v>
      </c>
      <c r="H20" s="154">
        <v>8.4116917997574207E-3</v>
      </c>
      <c r="I20" s="155">
        <v>220694.38</v>
      </c>
      <c r="J20" s="192">
        <v>0.02</v>
      </c>
      <c r="K20" s="193">
        <v>408985.07555555599</v>
      </c>
      <c r="L20" s="154">
        <v>2.7849751203092001E-2</v>
      </c>
      <c r="M20" s="155">
        <v>569506.63</v>
      </c>
      <c r="N20" s="192">
        <v>0.02</v>
      </c>
      <c r="O20" s="194">
        <v>423654.24</v>
      </c>
      <c r="P20" s="195">
        <v>1.7202413930756399E-2</v>
      </c>
      <c r="Q20" s="155">
        <v>364393.78</v>
      </c>
      <c r="R20" s="192">
        <f>S20/$U$13</f>
        <v>0.02</v>
      </c>
      <c r="S20" s="194">
        <f t="shared" si="1"/>
        <v>1357371.76</v>
      </c>
      <c r="T20" s="195">
        <f>U20/$U$13</f>
        <v>1.7012211746618332E-2</v>
      </c>
      <c r="U20" s="155">
        <f t="shared" si="4"/>
        <v>1154594.79</v>
      </c>
      <c r="V20" s="192">
        <v>0.02</v>
      </c>
      <c r="W20" s="194">
        <v>448804.57777777797</v>
      </c>
      <c r="X20" s="195">
        <v>1.80166812024001E-2</v>
      </c>
      <c r="Y20" s="155">
        <v>404298.45</v>
      </c>
      <c r="Z20" s="192">
        <v>0.02</v>
      </c>
      <c r="AA20" s="194">
        <v>518808.86542222201</v>
      </c>
      <c r="AB20" s="195">
        <v>1.8236823675516801E-2</v>
      </c>
      <c r="AC20" s="155">
        <v>473071.29</v>
      </c>
      <c r="AD20" s="192">
        <v>0.02</v>
      </c>
      <c r="AE20" s="194">
        <v>532811.01333333296</v>
      </c>
      <c r="AF20" s="195">
        <v>1.36748911296278E-2</v>
      </c>
      <c r="AG20" s="155">
        <v>364306.63</v>
      </c>
      <c r="AH20" s="192">
        <f>AI20/$AK$13</f>
        <v>1.9999999999999987E-2</v>
      </c>
      <c r="AI20" s="194">
        <f t="shared" si="5"/>
        <v>1500424.4565333331</v>
      </c>
      <c r="AJ20" s="195">
        <f>AK20/$AK$13</f>
        <v>1.6551001479525863E-2</v>
      </c>
      <c r="AK20" s="155">
        <f t="shared" si="6"/>
        <v>1241676.3699999999</v>
      </c>
      <c r="AL20" s="192">
        <v>0.02</v>
      </c>
      <c r="AM20" s="194">
        <v>593555.066666667</v>
      </c>
      <c r="AN20" s="195">
        <v>1.2854452145187101E-2</v>
      </c>
      <c r="AO20" s="155">
        <v>381491.26</v>
      </c>
      <c r="AP20" s="192">
        <v>0.02</v>
      </c>
      <c r="AQ20" s="194">
        <v>573704.65777777799</v>
      </c>
      <c r="AR20" s="195">
        <v>1.1769819729467E-2</v>
      </c>
      <c r="AS20" s="155">
        <v>337620.02</v>
      </c>
      <c r="AT20" s="192">
        <v>0.02</v>
      </c>
      <c r="AU20" s="194">
        <v>542473.03111111105</v>
      </c>
      <c r="AV20" s="195">
        <v>1.33474893400128E-2</v>
      </c>
      <c r="AW20" s="155">
        <v>362032.65</v>
      </c>
      <c r="AX20" s="192">
        <f>AY20/$BA$13</f>
        <v>2.0000000000000004E-2</v>
      </c>
      <c r="AY20" s="194">
        <f t="shared" si="7"/>
        <v>1709732.7555555562</v>
      </c>
      <c r="AZ20" s="195">
        <f>BA20/$BA$13</f>
        <v>1.2646934750322383E-2</v>
      </c>
      <c r="BA20" s="155">
        <f t="shared" si="8"/>
        <v>1081143.9300000002</v>
      </c>
      <c r="BB20" s="192"/>
      <c r="BC20" s="194"/>
      <c r="BD20" s="195"/>
      <c r="BE20" s="155"/>
      <c r="BF20" s="192"/>
      <c r="BG20" s="194"/>
      <c r="BH20" s="195"/>
      <c r="BI20" s="155"/>
      <c r="BJ20" s="192"/>
      <c r="BK20" s="194"/>
      <c r="BL20" s="195"/>
      <c r="BM20" s="155"/>
      <c r="BN20" s="192" t="e">
        <f>BO20/$BQ$13</f>
        <v>#DIV/0!</v>
      </c>
      <c r="BO20" s="194">
        <f t="shared" si="9"/>
        <v>0</v>
      </c>
      <c r="BP20" s="195" t="e">
        <f>BQ20/$BQ$13</f>
        <v>#DIV/0!</v>
      </c>
      <c r="BQ20" s="155">
        <f t="shared" si="10"/>
        <v>0</v>
      </c>
      <c r="BR20" s="82"/>
      <c r="BS20" s="153">
        <f>BT20/$BV$13</f>
        <v>1.9999999999999997E-2</v>
      </c>
      <c r="BT20" s="158">
        <f t="shared" ref="BT20:BT70" si="12">S20+AI20+AY20+BO20</f>
        <v>4567528.9720888892</v>
      </c>
      <c r="BU20" s="159">
        <f>BV20/$BV$13</f>
        <v>1.5226679945544636E-2</v>
      </c>
      <c r="BV20" s="157">
        <f t="shared" si="2"/>
        <v>3477415.0900000003</v>
      </c>
      <c r="BW20" s="178">
        <f t="shared" si="11"/>
        <v>1090113.8820888889</v>
      </c>
      <c r="BX20" s="127"/>
      <c r="BY20" s="162"/>
      <c r="BZ20" s="164">
        <f t="shared" si="3"/>
        <v>3477415.09</v>
      </c>
      <c r="CA20" s="162"/>
      <c r="CB20" s="162"/>
      <c r="CC20" s="162"/>
    </row>
    <row r="21" spans="1:83" s="126" customFormat="1" ht="21">
      <c r="A21" s="191" t="s">
        <v>41</v>
      </c>
      <c r="B21" s="127"/>
      <c r="C21" s="191" t="s">
        <v>41</v>
      </c>
      <c r="F21" s="192">
        <v>3.0000000000000001E-3</v>
      </c>
      <c r="G21" s="193">
        <v>78709.866666666698</v>
      </c>
      <c r="H21" s="154">
        <v>3.34128376959094E-3</v>
      </c>
      <c r="I21" s="155">
        <v>87664</v>
      </c>
      <c r="J21" s="192">
        <v>3.0000000000000001E-3</v>
      </c>
      <c r="K21" s="193">
        <v>61347.761333333299</v>
      </c>
      <c r="L21" s="154">
        <v>3.8950076548297202E-3</v>
      </c>
      <c r="M21" s="155">
        <v>79650</v>
      </c>
      <c r="N21" s="192">
        <v>3.0000000000000001E-3</v>
      </c>
      <c r="O21" s="194">
        <v>63548.135999999999</v>
      </c>
      <c r="P21" s="195">
        <v>2.83578892070099E-3</v>
      </c>
      <c r="Q21" s="155">
        <v>60069.7</v>
      </c>
      <c r="R21" s="192">
        <f t="shared" ref="R21:T42" si="13">S21/$U$13</f>
        <v>3.0000000000000001E-3</v>
      </c>
      <c r="S21" s="194">
        <f t="shared" si="1"/>
        <v>203605.764</v>
      </c>
      <c r="T21" s="195">
        <f t="shared" si="13"/>
        <v>3.3503525961082322E-3</v>
      </c>
      <c r="U21" s="155">
        <f t="shared" si="4"/>
        <v>227383.7</v>
      </c>
      <c r="V21" s="192">
        <v>3.0000000000000001E-3</v>
      </c>
      <c r="W21" s="194">
        <v>67320.686666666705</v>
      </c>
      <c r="X21" s="195">
        <v>4.4237962318269099E-3</v>
      </c>
      <c r="Y21" s="155">
        <v>99271</v>
      </c>
      <c r="Z21" s="192">
        <v>3.0000000000000001E-3</v>
      </c>
      <c r="AA21" s="194">
        <v>77821.329813333301</v>
      </c>
      <c r="AB21" s="195">
        <v>3.6356356371531101E-3</v>
      </c>
      <c r="AC21" s="155">
        <v>94310</v>
      </c>
      <c r="AD21" s="192">
        <v>3.0000000000000001E-3</v>
      </c>
      <c r="AE21" s="194">
        <v>79921.652000000002</v>
      </c>
      <c r="AF21" s="195">
        <v>4.7924527385895402E-3</v>
      </c>
      <c r="AG21" s="155">
        <v>127673.58</v>
      </c>
      <c r="AH21" s="192">
        <f t="shared" ref="AH21:AJ42" si="14">AI21/$AK$13</f>
        <v>2.9999999999999988E-3</v>
      </c>
      <c r="AI21" s="194">
        <f t="shared" si="5"/>
        <v>225063.66847999999</v>
      </c>
      <c r="AJ21" s="195">
        <f t="shared" si="14"/>
        <v>4.2821826663935469E-3</v>
      </c>
      <c r="AK21" s="155">
        <f t="shared" si="6"/>
        <v>321254.58</v>
      </c>
      <c r="AL21" s="192">
        <v>3.0000000000000001E-3</v>
      </c>
      <c r="AM21" s="194">
        <v>89033.26</v>
      </c>
      <c r="AN21" s="195">
        <v>4.1741485148359203E-3</v>
      </c>
      <c r="AO21" s="155">
        <v>123879.35</v>
      </c>
      <c r="AP21" s="192">
        <v>3.0000000000000001E-3</v>
      </c>
      <c r="AQ21" s="194">
        <v>86055.698666666707</v>
      </c>
      <c r="AR21" s="195">
        <v>3.8615042948773001E-3</v>
      </c>
      <c r="AS21" s="155">
        <v>110768.15</v>
      </c>
      <c r="AT21" s="192">
        <v>3.0000000000000001E-3</v>
      </c>
      <c r="AU21" s="194">
        <v>81370.954666666701</v>
      </c>
      <c r="AV21" s="195">
        <v>3.1482224959680899E-3</v>
      </c>
      <c r="AW21" s="155">
        <v>85391.29</v>
      </c>
      <c r="AX21" s="192">
        <f t="shared" ref="AX21:AX68" si="15">AY21/$BA$13</f>
        <v>3.0000000000000001E-3</v>
      </c>
      <c r="AY21" s="194">
        <f t="shared" si="7"/>
        <v>256459.91333333339</v>
      </c>
      <c r="AZ21" s="195">
        <f t="shared" ref="AZ21:AZ71" si="16">BA21/$BA$13</f>
        <v>3.7437288249882951E-3</v>
      </c>
      <c r="BA21" s="155">
        <f t="shared" si="8"/>
        <v>320038.79000000004</v>
      </c>
      <c r="BB21" s="192"/>
      <c r="BC21" s="194"/>
      <c r="BD21" s="195"/>
      <c r="BE21" s="155"/>
      <c r="BF21" s="192"/>
      <c r="BG21" s="194"/>
      <c r="BH21" s="195"/>
      <c r="BI21" s="155"/>
      <c r="BJ21" s="192"/>
      <c r="BK21" s="194"/>
      <c r="BL21" s="195"/>
      <c r="BM21" s="155"/>
      <c r="BN21" s="192" t="e">
        <f t="shared" ref="BN21:BN70" si="17">BO21/$BQ$13</f>
        <v>#DIV/0!</v>
      </c>
      <c r="BO21" s="194">
        <f t="shared" si="9"/>
        <v>0</v>
      </c>
      <c r="BP21" s="195" t="e">
        <f t="shared" ref="BP21:BP70" si="18">BQ21/$BQ$13</f>
        <v>#DIV/0!</v>
      </c>
      <c r="BQ21" s="155">
        <f t="shared" si="10"/>
        <v>0</v>
      </c>
      <c r="BR21" s="82"/>
      <c r="BS21" s="153">
        <f t="shared" ref="BS21:BS70" si="19">BT21/$BV$13</f>
        <v>2.9999999999999992E-3</v>
      </c>
      <c r="BT21" s="158">
        <f t="shared" si="12"/>
        <v>685129.34581333329</v>
      </c>
      <c r="BU21" s="159">
        <f t="shared" ref="BU21:BU70" si="20">BV21/$BV$13</f>
        <v>3.803706885312755E-3</v>
      </c>
      <c r="BV21" s="157">
        <f t="shared" si="2"/>
        <v>868677.07000000007</v>
      </c>
      <c r="BW21" s="178">
        <f t="shared" si="11"/>
        <v>-183547.72418666678</v>
      </c>
      <c r="BX21" s="127"/>
      <c r="BY21" s="162"/>
      <c r="BZ21" s="164">
        <f t="shared" si="3"/>
        <v>868677.07000000007</v>
      </c>
      <c r="CA21" s="162"/>
      <c r="CB21" s="162"/>
      <c r="CC21" s="162"/>
    </row>
    <row r="22" spans="1:83" s="126" customFormat="1" ht="21">
      <c r="A22" s="191" t="s">
        <v>42</v>
      </c>
      <c r="B22" s="127"/>
      <c r="C22" s="191" t="s">
        <v>42</v>
      </c>
      <c r="F22" s="192">
        <v>4.0000000000000001E-3</v>
      </c>
      <c r="G22" s="193">
        <v>104946.488888889</v>
      </c>
      <c r="H22" s="154">
        <v>1.27706759338939E-2</v>
      </c>
      <c r="I22" s="155">
        <v>335059.40000000002</v>
      </c>
      <c r="J22" s="192">
        <v>4.0000000000000001E-3</v>
      </c>
      <c r="K22" s="193">
        <v>81797.015111111104</v>
      </c>
      <c r="L22" s="154">
        <v>1.6072974279246199E-2</v>
      </c>
      <c r="M22" s="155">
        <v>328680.33</v>
      </c>
      <c r="N22" s="192">
        <v>4.0000000000000001E-3</v>
      </c>
      <c r="O22" s="194">
        <v>84730.847999999998</v>
      </c>
      <c r="P22" s="195">
        <v>1.52582308629792E-2</v>
      </c>
      <c r="Q22" s="155">
        <v>323210.71000000002</v>
      </c>
      <c r="R22" s="192">
        <f t="shared" si="13"/>
        <v>4.000000000000001E-3</v>
      </c>
      <c r="S22" s="194">
        <f t="shared" si="1"/>
        <v>271474.35200000007</v>
      </c>
      <c r="T22" s="195">
        <f t="shared" si="13"/>
        <v>1.4542080056240452E-2</v>
      </c>
      <c r="U22" s="155">
        <f t="shared" si="4"/>
        <v>986950.44000000006</v>
      </c>
      <c r="V22" s="192">
        <v>4.0000000000000001E-3</v>
      </c>
      <c r="W22" s="194">
        <v>89760.915555555504</v>
      </c>
      <c r="X22" s="195">
        <v>2.0911836609311701E-2</v>
      </c>
      <c r="Y22" s="155">
        <v>469266.4</v>
      </c>
      <c r="Z22" s="192">
        <v>4.0000000000000001E-3</v>
      </c>
      <c r="AA22" s="194">
        <v>103761.77308444399</v>
      </c>
      <c r="AB22" s="195">
        <v>2.57931509884851E-2</v>
      </c>
      <c r="AC22" s="155">
        <v>669085.77</v>
      </c>
      <c r="AD22" s="192">
        <v>4.0000000000000001E-3</v>
      </c>
      <c r="AE22" s="194">
        <v>106562.202666667</v>
      </c>
      <c r="AF22" s="195">
        <v>2.8802280763665901E-2</v>
      </c>
      <c r="AG22" s="155">
        <v>767308.62</v>
      </c>
      <c r="AH22" s="192">
        <f t="shared" si="14"/>
        <v>3.9999999999999957E-3</v>
      </c>
      <c r="AI22" s="194">
        <f t="shared" si="5"/>
        <v>300084.89130666648</v>
      </c>
      <c r="AJ22" s="195">
        <f t="shared" si="14"/>
        <v>2.5401622610217205E-2</v>
      </c>
      <c r="AK22" s="155">
        <f t="shared" si="6"/>
        <v>1905660.79</v>
      </c>
      <c r="AL22" s="192">
        <v>4.0000000000000001E-3</v>
      </c>
      <c r="AM22" s="194">
        <v>118711.013333333</v>
      </c>
      <c r="AN22" s="195">
        <v>2.9037485092649602E-2</v>
      </c>
      <c r="AO22" s="155">
        <v>861767.32</v>
      </c>
      <c r="AP22" s="192">
        <v>4.0000000000000001E-3</v>
      </c>
      <c r="AQ22" s="194">
        <v>114740.931555556</v>
      </c>
      <c r="AR22" s="195">
        <v>3.13443883646582E-2</v>
      </c>
      <c r="AS22" s="155">
        <v>899121.08</v>
      </c>
      <c r="AT22" s="192">
        <v>4.0000000000000001E-3</v>
      </c>
      <c r="AU22" s="194">
        <v>108494.60622222201</v>
      </c>
      <c r="AV22" s="195">
        <v>3.3713973877263603E-2</v>
      </c>
      <c r="AW22" s="155">
        <v>914446.08</v>
      </c>
      <c r="AX22" s="192">
        <f t="shared" si="15"/>
        <v>3.9999999999999983E-3</v>
      </c>
      <c r="AY22" s="194">
        <f t="shared" si="7"/>
        <v>341946.55111111101</v>
      </c>
      <c r="AZ22" s="195">
        <f t="shared" si="16"/>
        <v>3.12953526954063E-2</v>
      </c>
      <c r="BA22" s="155">
        <f t="shared" si="8"/>
        <v>2675334.48</v>
      </c>
      <c r="BB22" s="192"/>
      <c r="BC22" s="194"/>
      <c r="BD22" s="195"/>
      <c r="BE22" s="155"/>
      <c r="BF22" s="192"/>
      <c r="BG22" s="194"/>
      <c r="BH22" s="195"/>
      <c r="BI22" s="155"/>
      <c r="BJ22" s="192"/>
      <c r="BK22" s="194"/>
      <c r="BL22" s="195"/>
      <c r="BM22" s="155"/>
      <c r="BN22" s="192" t="e">
        <f t="shared" si="17"/>
        <v>#DIV/0!</v>
      </c>
      <c r="BO22" s="194">
        <f t="shared" si="9"/>
        <v>0</v>
      </c>
      <c r="BP22" s="195" t="e">
        <f t="shared" si="18"/>
        <v>#DIV/0!</v>
      </c>
      <c r="BQ22" s="155">
        <f t="shared" si="10"/>
        <v>0</v>
      </c>
      <c r="BR22" s="82"/>
      <c r="BS22" s="153">
        <f t="shared" si="19"/>
        <v>3.9999999999999983E-3</v>
      </c>
      <c r="BT22" s="158">
        <f t="shared" si="12"/>
        <v>913505.79441777756</v>
      </c>
      <c r="BU22" s="159">
        <f t="shared" si="20"/>
        <v>2.4380560009687621E-2</v>
      </c>
      <c r="BV22" s="157">
        <f t="shared" si="2"/>
        <v>5567945.71</v>
      </c>
      <c r="BW22" s="178">
        <f t="shared" si="11"/>
        <v>-4654439.9155822229</v>
      </c>
      <c r="BX22" s="127"/>
      <c r="BY22" s="162"/>
      <c r="BZ22" s="164">
        <f t="shared" si="3"/>
        <v>5567945.71</v>
      </c>
      <c r="CA22" s="162"/>
      <c r="CB22" s="162"/>
      <c r="CC22" s="162"/>
    </row>
    <row r="23" spans="1:83" s="126" customFormat="1" ht="21">
      <c r="A23" s="191" t="s">
        <v>43</v>
      </c>
      <c r="B23" s="127"/>
      <c r="C23" s="191" t="s">
        <v>43</v>
      </c>
      <c r="F23" s="192">
        <v>0.10249999999999999</v>
      </c>
      <c r="G23" s="193">
        <v>2689253.7777777798</v>
      </c>
      <c r="H23" s="154">
        <v>0.106509468571496</v>
      </c>
      <c r="I23" s="155">
        <v>2794448.69</v>
      </c>
      <c r="J23" s="192">
        <v>0.10249999999999999</v>
      </c>
      <c r="K23" s="193">
        <v>2096048.51222222</v>
      </c>
      <c r="L23" s="154">
        <v>9.6130211956009196E-2</v>
      </c>
      <c r="M23" s="155">
        <v>1965791.1</v>
      </c>
      <c r="N23" s="192">
        <v>0.10249999999999999</v>
      </c>
      <c r="O23" s="194">
        <v>2171227.98</v>
      </c>
      <c r="P23" s="195">
        <v>9.3184918909344605E-2</v>
      </c>
      <c r="Q23" s="155">
        <v>1973909.3</v>
      </c>
      <c r="R23" s="192">
        <f t="shared" si="13"/>
        <v>0.10249999999999999</v>
      </c>
      <c r="S23" s="194">
        <f t="shared" si="1"/>
        <v>6956530.2699999996</v>
      </c>
      <c r="T23" s="195">
        <f t="shared" si="13"/>
        <v>9.9223356319126599E-2</v>
      </c>
      <c r="U23" s="155">
        <f t="shared" si="4"/>
        <v>6734149.0899999999</v>
      </c>
      <c r="V23" s="192">
        <v>0.10249999999999999</v>
      </c>
      <c r="W23" s="194">
        <v>2300123.4611111102</v>
      </c>
      <c r="X23" s="195">
        <v>0.100475056701244</v>
      </c>
      <c r="Y23" s="155">
        <v>2254683.27</v>
      </c>
      <c r="Z23" s="192">
        <v>0.10249999999999999</v>
      </c>
      <c r="AA23" s="194">
        <v>2658895.4352888898</v>
      </c>
      <c r="AB23" s="195">
        <v>0.11087267746125901</v>
      </c>
      <c r="AC23" s="155">
        <v>2876086.4</v>
      </c>
      <c r="AD23" s="192">
        <v>0.10249999999999999</v>
      </c>
      <c r="AE23" s="194">
        <v>2730656.4433333301</v>
      </c>
      <c r="AF23" s="195">
        <v>0.112241927631826</v>
      </c>
      <c r="AG23" s="155">
        <v>2990186.76</v>
      </c>
      <c r="AH23" s="192">
        <f t="shared" si="14"/>
        <v>0.10249999999999992</v>
      </c>
      <c r="AI23" s="194">
        <f t="shared" si="5"/>
        <v>7689675.3397333305</v>
      </c>
      <c r="AJ23" s="195">
        <f t="shared" si="14"/>
        <v>0.10824878779652952</v>
      </c>
      <c r="AK23" s="155">
        <f t="shared" si="6"/>
        <v>8120956.4299999997</v>
      </c>
      <c r="AL23" s="192">
        <v>0.10249999999999999</v>
      </c>
      <c r="AM23" s="194">
        <v>3041969.7166666701</v>
      </c>
      <c r="AN23" s="195">
        <v>0.10043227115349899</v>
      </c>
      <c r="AO23" s="155">
        <v>2980604.17</v>
      </c>
      <c r="AP23" s="192">
        <v>0.10249999999999999</v>
      </c>
      <c r="AQ23" s="194">
        <v>2940236.3711111099</v>
      </c>
      <c r="AR23" s="195">
        <v>0.104572348483945</v>
      </c>
      <c r="AS23" s="155">
        <v>2999682.17</v>
      </c>
      <c r="AT23" s="192">
        <v>0.10249999999999999</v>
      </c>
      <c r="AU23" s="194">
        <v>2780174.2844444402</v>
      </c>
      <c r="AV23" s="195">
        <v>9.9664013322952105E-2</v>
      </c>
      <c r="AW23" s="155">
        <v>2703251.97</v>
      </c>
      <c r="AX23" s="192">
        <f t="shared" si="15"/>
        <v>0.10249999999999997</v>
      </c>
      <c r="AY23" s="194">
        <f t="shared" si="7"/>
        <v>8762380.3722222205</v>
      </c>
      <c r="AZ23" s="195">
        <f t="shared" si="16"/>
        <v>0.10157772648133416</v>
      </c>
      <c r="BA23" s="155">
        <f t="shared" si="8"/>
        <v>8683538.3100000005</v>
      </c>
      <c r="BB23" s="192"/>
      <c r="BC23" s="194"/>
      <c r="BD23" s="195"/>
      <c r="BE23" s="155"/>
      <c r="BF23" s="192"/>
      <c r="BG23" s="194"/>
      <c r="BH23" s="195"/>
      <c r="BI23" s="155"/>
      <c r="BJ23" s="192"/>
      <c r="BK23" s="194"/>
      <c r="BL23" s="195"/>
      <c r="BM23" s="155"/>
      <c r="BN23" s="192" t="e">
        <f t="shared" si="17"/>
        <v>#DIV/0!</v>
      </c>
      <c r="BO23" s="194">
        <f t="shared" si="9"/>
        <v>0</v>
      </c>
      <c r="BP23" s="195" t="e">
        <f t="shared" si="18"/>
        <v>#DIV/0!</v>
      </c>
      <c r="BQ23" s="155">
        <f t="shared" si="10"/>
        <v>0</v>
      </c>
      <c r="BR23" s="82"/>
      <c r="BS23" s="153">
        <f t="shared" si="19"/>
        <v>0.10249999999999995</v>
      </c>
      <c r="BT23" s="158">
        <f t="shared" si="12"/>
        <v>23408585.981955551</v>
      </c>
      <c r="BU23" s="159">
        <f t="shared" si="20"/>
        <v>0.10306948888048303</v>
      </c>
      <c r="BV23" s="157">
        <f t="shared" si="2"/>
        <v>23538643.829999998</v>
      </c>
      <c r="BW23" s="178">
        <f t="shared" si="11"/>
        <v>-130057.8480444476</v>
      </c>
      <c r="BX23" s="127"/>
      <c r="BY23" s="162"/>
      <c r="BZ23" s="164">
        <f t="shared" si="3"/>
        <v>23538643.829999998</v>
      </c>
      <c r="CA23" s="162"/>
      <c r="CB23" s="162"/>
      <c r="CC23" s="162"/>
    </row>
    <row r="24" spans="1:83" s="126" customFormat="1" ht="21">
      <c r="A24" s="191" t="s">
        <v>44</v>
      </c>
      <c r="B24" s="127"/>
      <c r="C24" s="191" t="s">
        <v>44</v>
      </c>
      <c r="F24" s="192">
        <v>0.03</v>
      </c>
      <c r="G24" s="193">
        <v>787098.66666666698</v>
      </c>
      <c r="H24" s="154">
        <v>3.3350074662388797E-2</v>
      </c>
      <c r="I24" s="155">
        <v>874993.31</v>
      </c>
      <c r="J24" s="192">
        <v>0.03</v>
      </c>
      <c r="K24" s="193">
        <v>613477.61333333305</v>
      </c>
      <c r="L24" s="154">
        <v>3.2506978358417003E-2</v>
      </c>
      <c r="M24" s="155">
        <v>664743.44999999995</v>
      </c>
      <c r="N24" s="192">
        <v>0.03</v>
      </c>
      <c r="O24" s="194">
        <v>635481.36</v>
      </c>
      <c r="P24" s="195">
        <v>2.8464767400887998E-2</v>
      </c>
      <c r="Q24" s="155">
        <v>602960.97</v>
      </c>
      <c r="R24" s="192">
        <f t="shared" si="13"/>
        <v>3.0000000000000002E-2</v>
      </c>
      <c r="S24" s="194">
        <f t="shared" si="1"/>
        <v>2036057.6400000001</v>
      </c>
      <c r="T24" s="195">
        <f t="shared" si="13"/>
        <v>3.1571273149221847E-2</v>
      </c>
      <c r="U24" s="155">
        <f t="shared" si="4"/>
        <v>2142697.73</v>
      </c>
      <c r="V24" s="192">
        <v>0.03</v>
      </c>
      <c r="W24" s="194">
        <v>673206.86666666705</v>
      </c>
      <c r="X24" s="195">
        <v>2.7015990032979501E-2</v>
      </c>
      <c r="Y24" s="155">
        <v>606245</v>
      </c>
      <c r="Z24" s="192">
        <v>0.03</v>
      </c>
      <c r="AA24" s="194">
        <v>778213.29813333298</v>
      </c>
      <c r="AB24" s="195">
        <v>2.78253340722147E-2</v>
      </c>
      <c r="AC24" s="155">
        <v>721801.5</v>
      </c>
      <c r="AD24" s="192">
        <v>0.03</v>
      </c>
      <c r="AE24" s="194">
        <v>799216.52</v>
      </c>
      <c r="AF24" s="195">
        <v>2.7774527233245899E-2</v>
      </c>
      <c r="AG24" s="155">
        <v>739928.7</v>
      </c>
      <c r="AH24" s="192">
        <f t="shared" si="14"/>
        <v>2.9999999999999985E-2</v>
      </c>
      <c r="AI24" s="194">
        <f t="shared" si="5"/>
        <v>2250636.6847999999</v>
      </c>
      <c r="AJ24" s="195">
        <f t="shared" si="14"/>
        <v>2.7565202513133751E-2</v>
      </c>
      <c r="AK24" s="155">
        <f t="shared" si="6"/>
        <v>2067975.2</v>
      </c>
      <c r="AL24" s="192">
        <v>0.03</v>
      </c>
      <c r="AM24" s="194">
        <v>890332.6</v>
      </c>
      <c r="AN24" s="195">
        <v>2.7216343532742701E-2</v>
      </c>
      <c r="AO24" s="155">
        <v>807719.93</v>
      </c>
      <c r="AP24" s="192">
        <v>0.03</v>
      </c>
      <c r="AQ24" s="194">
        <v>860556.98666666704</v>
      </c>
      <c r="AR24" s="195">
        <v>3.05068943797547E-2</v>
      </c>
      <c r="AS24" s="155">
        <v>875097.37</v>
      </c>
      <c r="AT24" s="192">
        <v>0.03</v>
      </c>
      <c r="AU24" s="194">
        <v>813709.54666666698</v>
      </c>
      <c r="AV24" s="195">
        <v>2.5127313651115101E-2</v>
      </c>
      <c r="AW24" s="155">
        <v>681544.5</v>
      </c>
      <c r="AX24" s="192">
        <f t="shared" si="15"/>
        <v>3.0000000000000006E-2</v>
      </c>
      <c r="AY24" s="194">
        <f t="shared" si="7"/>
        <v>2564599.1333333342</v>
      </c>
      <c r="AZ24" s="195">
        <f t="shared" si="16"/>
        <v>2.765767681899188E-2</v>
      </c>
      <c r="BA24" s="155">
        <f t="shared" si="8"/>
        <v>2364361.8000000003</v>
      </c>
      <c r="BB24" s="192"/>
      <c r="BC24" s="194"/>
      <c r="BD24" s="195"/>
      <c r="BE24" s="155"/>
      <c r="BF24" s="192"/>
      <c r="BG24" s="194"/>
      <c r="BH24" s="195"/>
      <c r="BI24" s="155"/>
      <c r="BJ24" s="192"/>
      <c r="BK24" s="194"/>
      <c r="BL24" s="195"/>
      <c r="BM24" s="155"/>
      <c r="BN24" s="192" t="e">
        <f t="shared" si="17"/>
        <v>#DIV/0!</v>
      </c>
      <c r="BO24" s="194">
        <f t="shared" si="9"/>
        <v>0</v>
      </c>
      <c r="BP24" s="195" t="e">
        <f t="shared" si="18"/>
        <v>#DIV/0!</v>
      </c>
      <c r="BQ24" s="155">
        <f t="shared" si="10"/>
        <v>0</v>
      </c>
      <c r="BR24" s="82"/>
      <c r="BS24" s="153">
        <f t="shared" si="19"/>
        <v>2.9999999999999995E-2</v>
      </c>
      <c r="BT24" s="158">
        <f t="shared" si="12"/>
        <v>6851293.4581333343</v>
      </c>
      <c r="BU24" s="159">
        <f t="shared" si="20"/>
        <v>2.8790336175987113E-2</v>
      </c>
      <c r="BV24" s="157">
        <f t="shared" si="2"/>
        <v>6575034.7300000004</v>
      </c>
      <c r="BW24" s="178">
        <f t="shared" si="11"/>
        <v>276258.72813333385</v>
      </c>
      <c r="BX24" s="127"/>
      <c r="BY24" s="162"/>
      <c r="BZ24" s="164">
        <f t="shared" si="3"/>
        <v>6575034.7299999995</v>
      </c>
      <c r="CA24" s="162"/>
      <c r="CB24" s="162"/>
      <c r="CC24" s="162"/>
    </row>
    <row r="25" spans="1:83" s="126" customFormat="1" ht="21">
      <c r="A25" s="191" t="s">
        <v>45</v>
      </c>
      <c r="B25" s="127"/>
      <c r="C25" s="191" t="s">
        <v>45</v>
      </c>
      <c r="F25" s="192">
        <v>4.2908775356685896E-3</v>
      </c>
      <c r="G25" s="193">
        <v>112578.13290515701</v>
      </c>
      <c r="H25" s="154">
        <v>1.2102167623203499E-3</v>
      </c>
      <c r="I25" s="155">
        <v>31752</v>
      </c>
      <c r="J25" s="192">
        <v>4.2908775356685896E-3</v>
      </c>
      <c r="K25" s="193">
        <v>87745.2436562527</v>
      </c>
      <c r="L25" s="154">
        <v>1.44181300307595E-3</v>
      </c>
      <c r="M25" s="155">
        <v>29484</v>
      </c>
      <c r="N25" s="192">
        <v>4.2908775356685896E-3</v>
      </c>
      <c r="O25" s="194">
        <v>90892.423065337498</v>
      </c>
      <c r="P25" s="195">
        <v>1.35058249387519E-3</v>
      </c>
      <c r="Q25" s="155">
        <v>28609</v>
      </c>
      <c r="R25" s="192">
        <f t="shared" si="13"/>
        <v>4.2908775356685957E-3</v>
      </c>
      <c r="S25" s="194">
        <f t="shared" si="1"/>
        <v>291215.7996267472</v>
      </c>
      <c r="T25" s="195">
        <f t="shared" si="13"/>
        <v>1.3238082984723359E-3</v>
      </c>
      <c r="U25" s="155">
        <f t="shared" si="4"/>
        <v>89845</v>
      </c>
      <c r="V25" s="192">
        <v>4.2908775356685896E-3</v>
      </c>
      <c r="W25" s="194">
        <v>96288.274034594695</v>
      </c>
      <c r="X25" s="195">
        <v>8.92308188973711E-4</v>
      </c>
      <c r="Y25" s="155">
        <v>20023.599999999999</v>
      </c>
      <c r="Z25" s="192">
        <v>4.2908775356685896E-3</v>
      </c>
      <c r="AA25" s="194">
        <v>111307.26529729601</v>
      </c>
      <c r="AB25" s="195">
        <v>1.9643326626090198E-3</v>
      </c>
      <c r="AC25" s="155">
        <v>50955.66</v>
      </c>
      <c r="AD25" s="192">
        <v>4.2908775356685896E-3</v>
      </c>
      <c r="AE25" s="194">
        <v>114311.340393441</v>
      </c>
      <c r="AF25" s="195">
        <v>1.9332753532171701E-3</v>
      </c>
      <c r="AG25" s="155">
        <v>51503.519999999997</v>
      </c>
      <c r="AH25" s="192">
        <f t="shared" si="14"/>
        <v>4.2908775356685896E-3</v>
      </c>
      <c r="AI25" s="194">
        <f t="shared" si="5"/>
        <v>321906.87972533173</v>
      </c>
      <c r="AJ25" s="195">
        <f t="shared" si="14"/>
        <v>1.6326417430303846E-3</v>
      </c>
      <c r="AK25" s="155">
        <f t="shared" si="6"/>
        <v>122482.78</v>
      </c>
      <c r="AL25" s="192">
        <v>4.2908775356685896E-3</v>
      </c>
      <c r="AM25" s="194">
        <v>127343.605087114</v>
      </c>
      <c r="AN25" s="195">
        <v>2.062367030029E-3</v>
      </c>
      <c r="AO25" s="155">
        <v>61206.42</v>
      </c>
      <c r="AP25" s="192">
        <v>4.2908775356685896E-3</v>
      </c>
      <c r="AQ25" s="194">
        <v>123084.821408355</v>
      </c>
      <c r="AR25" s="195">
        <v>1.57017376064067E-3</v>
      </c>
      <c r="AS25" s="155">
        <v>45040.800000000003</v>
      </c>
      <c r="AT25" s="192">
        <v>4.2908775356685896E-3</v>
      </c>
      <c r="AU25" s="194">
        <v>116384.26714503601</v>
      </c>
      <c r="AV25" s="195">
        <v>1.43103888208038E-3</v>
      </c>
      <c r="AW25" s="155">
        <v>38815</v>
      </c>
      <c r="AX25" s="192">
        <f t="shared" si="15"/>
        <v>4.2908775356685948E-3</v>
      </c>
      <c r="AY25" s="194">
        <f t="shared" si="7"/>
        <v>366812.69364050496</v>
      </c>
      <c r="AZ25" s="195">
        <f t="shared" si="16"/>
        <v>1.6968993490782585E-3</v>
      </c>
      <c r="BA25" s="155">
        <f t="shared" si="8"/>
        <v>145062.22</v>
      </c>
      <c r="BB25" s="192"/>
      <c r="BC25" s="194"/>
      <c r="BD25" s="195"/>
      <c r="BE25" s="155"/>
      <c r="BF25" s="192"/>
      <c r="BG25" s="194"/>
      <c r="BH25" s="195"/>
      <c r="BI25" s="155"/>
      <c r="BJ25" s="192"/>
      <c r="BK25" s="194"/>
      <c r="BL25" s="195"/>
      <c r="BM25" s="155"/>
      <c r="BN25" s="192" t="e">
        <f t="shared" si="17"/>
        <v>#DIV/0!</v>
      </c>
      <c r="BO25" s="194">
        <f t="shared" si="9"/>
        <v>0</v>
      </c>
      <c r="BP25" s="195" t="e">
        <f t="shared" si="18"/>
        <v>#DIV/0!</v>
      </c>
      <c r="BQ25" s="155">
        <f t="shared" si="10"/>
        <v>0</v>
      </c>
      <c r="BR25" s="82"/>
      <c r="BS25" s="153">
        <f t="shared" si="19"/>
        <v>4.290877535668593E-3</v>
      </c>
      <c r="BT25" s="158">
        <f t="shared" si="12"/>
        <v>979935.3729925839</v>
      </c>
      <c r="BU25" s="159">
        <f t="shared" si="20"/>
        <v>1.5649161819615261E-3</v>
      </c>
      <c r="BV25" s="157">
        <f t="shared" si="2"/>
        <v>357390</v>
      </c>
      <c r="BW25" s="178">
        <f t="shared" si="11"/>
        <v>622545.3729925839</v>
      </c>
      <c r="BX25" s="127"/>
      <c r="BY25" s="162"/>
      <c r="BZ25" s="164">
        <f t="shared" si="3"/>
        <v>357390</v>
      </c>
      <c r="CA25" s="162"/>
      <c r="CB25" s="162"/>
      <c r="CC25" s="162"/>
    </row>
    <row r="26" spans="1:83" s="126" customFormat="1" ht="21">
      <c r="A26" s="191" t="s">
        <v>46</v>
      </c>
      <c r="B26" s="127"/>
      <c r="C26" s="191" t="s">
        <v>46</v>
      </c>
      <c r="F26" s="192">
        <v>1E-3</v>
      </c>
      <c r="G26" s="193">
        <v>26236.622222222199</v>
      </c>
      <c r="H26" s="154">
        <v>1.3204786693408999E-4</v>
      </c>
      <c r="I26" s="155">
        <v>3464.49</v>
      </c>
      <c r="J26" s="192">
        <v>1E-3</v>
      </c>
      <c r="K26" s="193">
        <v>20449.253777777802</v>
      </c>
      <c r="L26" s="154">
        <v>2.3446870248196601E-4</v>
      </c>
      <c r="M26" s="155">
        <v>4794.71</v>
      </c>
      <c r="N26" s="192">
        <v>1E-3</v>
      </c>
      <c r="O26" s="194">
        <v>21182.712</v>
      </c>
      <c r="P26" s="195">
        <v>4.0531448475530397E-4</v>
      </c>
      <c r="Q26" s="155">
        <v>8585.66</v>
      </c>
      <c r="R26" s="192">
        <f t="shared" si="13"/>
        <v>1E-3</v>
      </c>
      <c r="S26" s="194">
        <f t="shared" si="1"/>
        <v>67868.588000000003</v>
      </c>
      <c r="T26" s="195">
        <f t="shared" si="13"/>
        <v>2.4819817969396976E-4</v>
      </c>
      <c r="U26" s="155">
        <f t="shared" si="4"/>
        <v>16844.86</v>
      </c>
      <c r="V26" s="192">
        <v>1E-3</v>
      </c>
      <c r="W26" s="194">
        <v>22440.228888888902</v>
      </c>
      <c r="X26" s="195">
        <v>1.3088280046262199E-4</v>
      </c>
      <c r="Y26" s="155">
        <v>2937.04</v>
      </c>
      <c r="Z26" s="192">
        <v>1E-3</v>
      </c>
      <c r="AA26" s="194">
        <v>25940.4432711111</v>
      </c>
      <c r="AB26" s="195">
        <v>5.5242887911476296E-4</v>
      </c>
      <c r="AC26" s="155">
        <v>14330.25</v>
      </c>
      <c r="AD26" s="192">
        <v>1E-3</v>
      </c>
      <c r="AE26" s="194">
        <v>26640.550666666699</v>
      </c>
      <c r="AF26" s="195">
        <v>6.7174437285155199E-4</v>
      </c>
      <c r="AG26" s="155">
        <v>17895.64</v>
      </c>
      <c r="AH26" s="192">
        <f t="shared" si="14"/>
        <v>1E-3</v>
      </c>
      <c r="AI26" s="194">
        <f t="shared" si="5"/>
        <v>75021.222826666693</v>
      </c>
      <c r="AJ26" s="195">
        <f t="shared" si="14"/>
        <v>4.6870643632725682E-4</v>
      </c>
      <c r="AK26" s="155">
        <f t="shared" si="6"/>
        <v>35162.93</v>
      </c>
      <c r="AL26" s="192">
        <v>1E-3</v>
      </c>
      <c r="AM26" s="194">
        <v>29677.753333333301</v>
      </c>
      <c r="AN26" s="195">
        <v>1.99101998511567E-4</v>
      </c>
      <c r="AO26" s="155">
        <v>5908.9</v>
      </c>
      <c r="AP26" s="192">
        <v>1E-3</v>
      </c>
      <c r="AQ26" s="194">
        <v>28685.232888888899</v>
      </c>
      <c r="AR26" s="195">
        <v>5.9747571394613396E-4</v>
      </c>
      <c r="AS26" s="155">
        <v>17138.73</v>
      </c>
      <c r="AT26" s="192">
        <v>1E-3</v>
      </c>
      <c r="AU26" s="194">
        <v>27123.6515555556</v>
      </c>
      <c r="AV26" s="195">
        <v>3.3196710190578098E-4</v>
      </c>
      <c r="AW26" s="155">
        <v>9004.16</v>
      </c>
      <c r="AX26" s="192">
        <f t="shared" si="15"/>
        <v>1E-3</v>
      </c>
      <c r="AY26" s="194">
        <f t="shared" si="7"/>
        <v>85486.637777777796</v>
      </c>
      <c r="AZ26" s="195">
        <f t="shared" si="16"/>
        <v>3.749333326609302E-4</v>
      </c>
      <c r="BA26" s="155">
        <f t="shared" si="8"/>
        <v>32051.79</v>
      </c>
      <c r="BB26" s="192"/>
      <c r="BC26" s="194"/>
      <c r="BD26" s="195"/>
      <c r="BE26" s="155"/>
      <c r="BF26" s="192"/>
      <c r="BG26" s="194"/>
      <c r="BH26" s="195"/>
      <c r="BI26" s="155"/>
      <c r="BJ26" s="192"/>
      <c r="BK26" s="194"/>
      <c r="BL26" s="195"/>
      <c r="BM26" s="155"/>
      <c r="BN26" s="192" t="e">
        <f t="shared" si="17"/>
        <v>#DIV/0!</v>
      </c>
      <c r="BO26" s="194">
        <f t="shared" si="9"/>
        <v>0</v>
      </c>
      <c r="BP26" s="195" t="e">
        <f t="shared" si="18"/>
        <v>#DIV/0!</v>
      </c>
      <c r="BQ26" s="155">
        <f t="shared" si="10"/>
        <v>0</v>
      </c>
      <c r="BR26" s="82"/>
      <c r="BS26" s="153">
        <f t="shared" si="19"/>
        <v>1E-3</v>
      </c>
      <c r="BT26" s="158">
        <f t="shared" si="12"/>
        <v>228376.44860444451</v>
      </c>
      <c r="BU26" s="159">
        <f t="shared" si="20"/>
        <v>3.6807464392089726E-4</v>
      </c>
      <c r="BV26" s="157">
        <f t="shared" si="2"/>
        <v>84059.58</v>
      </c>
      <c r="BW26" s="178">
        <f t="shared" si="11"/>
        <v>144316.86860444449</v>
      </c>
      <c r="BX26" s="127"/>
      <c r="BY26" s="162"/>
      <c r="BZ26" s="164">
        <f t="shared" si="3"/>
        <v>84059.58</v>
      </c>
      <c r="CA26" s="162"/>
      <c r="CB26" s="162"/>
      <c r="CC26" s="162"/>
    </row>
    <row r="27" spans="1:83" s="126" customFormat="1" ht="21">
      <c r="A27" s="191" t="s">
        <v>47</v>
      </c>
      <c r="B27" s="127"/>
      <c r="C27" s="191" t="s">
        <v>47</v>
      </c>
      <c r="F27" s="192">
        <v>4.4999999999999998E-2</v>
      </c>
      <c r="G27" s="193">
        <v>1180648</v>
      </c>
      <c r="H27" s="154">
        <v>5.8071915168619301E-2</v>
      </c>
      <c r="I27" s="155">
        <v>1523610.9</v>
      </c>
      <c r="J27" s="192">
        <v>4.4999999999999998E-2</v>
      </c>
      <c r="K27" s="193">
        <v>920216.42</v>
      </c>
      <c r="L27" s="154">
        <v>7.0588383111007694E-2</v>
      </c>
      <c r="M27" s="155">
        <v>1443479.76</v>
      </c>
      <c r="N27" s="192">
        <v>4.4999999999999998E-2</v>
      </c>
      <c r="O27" s="194">
        <v>953222.04</v>
      </c>
      <c r="P27" s="195">
        <v>6.4419028592750505E-2</v>
      </c>
      <c r="Q27" s="155">
        <v>1364569.73</v>
      </c>
      <c r="R27" s="192">
        <f t="shared" si="13"/>
        <v>4.4999999999999998E-2</v>
      </c>
      <c r="S27" s="194">
        <f t="shared" si="1"/>
        <v>3054086.46</v>
      </c>
      <c r="T27" s="195">
        <f t="shared" si="13"/>
        <v>6.382423029045485E-2</v>
      </c>
      <c r="U27" s="155">
        <f t="shared" si="4"/>
        <v>4331660.3900000006</v>
      </c>
      <c r="V27" s="192">
        <v>4.4999999999999998E-2</v>
      </c>
      <c r="W27" s="194">
        <v>1009810.3</v>
      </c>
      <c r="X27" s="195">
        <v>5.7723958896042198E-2</v>
      </c>
      <c r="Y27" s="155">
        <v>1295338.8500000001</v>
      </c>
      <c r="Z27" s="192">
        <v>4.4999999999999998E-2</v>
      </c>
      <c r="AA27" s="194">
        <v>1167319.9472000001</v>
      </c>
      <c r="AB27" s="195">
        <v>6.1113190836083103E-2</v>
      </c>
      <c r="AC27" s="155">
        <v>1585303.26</v>
      </c>
      <c r="AD27" s="192">
        <v>4.4999999999999998E-2</v>
      </c>
      <c r="AE27" s="194">
        <v>1198824.78</v>
      </c>
      <c r="AF27" s="195">
        <v>4.9541445164321699E-2</v>
      </c>
      <c r="AG27" s="155">
        <v>1319811.3799999999</v>
      </c>
      <c r="AH27" s="192">
        <f t="shared" si="14"/>
        <v>4.4999999999999984E-2</v>
      </c>
      <c r="AI27" s="194">
        <f t="shared" si="5"/>
        <v>3375955.0272000004</v>
      </c>
      <c r="AJ27" s="195">
        <f t="shared" si="14"/>
        <v>5.599020292837624E-2</v>
      </c>
      <c r="AK27" s="155">
        <f t="shared" si="6"/>
        <v>4200453.49</v>
      </c>
      <c r="AL27" s="192">
        <v>4.4999999999999998E-2</v>
      </c>
      <c r="AM27" s="194">
        <v>1335498.8999999999</v>
      </c>
      <c r="AN27" s="195">
        <v>6.6385924765643797E-2</v>
      </c>
      <c r="AO27" s="155">
        <v>1970185.1</v>
      </c>
      <c r="AP27" s="192">
        <v>4.4999999999999998E-2</v>
      </c>
      <c r="AQ27" s="194">
        <v>1290835.48</v>
      </c>
      <c r="AR27" s="195">
        <v>5.9336631380786001E-2</v>
      </c>
      <c r="AS27" s="155">
        <v>1702085.09</v>
      </c>
      <c r="AT27" s="192">
        <v>4.4999999999999998E-2</v>
      </c>
      <c r="AU27" s="194">
        <v>1220564.32</v>
      </c>
      <c r="AV27" s="195">
        <v>6.2074925146099601E-2</v>
      </c>
      <c r="AW27" s="155">
        <v>1683698.64</v>
      </c>
      <c r="AX27" s="192">
        <f t="shared" si="15"/>
        <v>4.4999999999999991E-2</v>
      </c>
      <c r="AY27" s="194">
        <f t="shared" si="7"/>
        <v>3846898.6999999997</v>
      </c>
      <c r="AZ27" s="195">
        <f t="shared" si="16"/>
        <v>6.2652701863451718E-2</v>
      </c>
      <c r="BA27" s="155">
        <f t="shared" si="8"/>
        <v>5355968.83</v>
      </c>
      <c r="BB27" s="192"/>
      <c r="BC27" s="194"/>
      <c r="BD27" s="195"/>
      <c r="BE27" s="155"/>
      <c r="BF27" s="192"/>
      <c r="BG27" s="194"/>
      <c r="BH27" s="195"/>
      <c r="BI27" s="155"/>
      <c r="BJ27" s="192"/>
      <c r="BK27" s="194"/>
      <c r="BL27" s="195"/>
      <c r="BM27" s="155"/>
      <c r="BN27" s="192" t="e">
        <f t="shared" si="17"/>
        <v>#DIV/0!</v>
      </c>
      <c r="BO27" s="194">
        <f t="shared" si="9"/>
        <v>0</v>
      </c>
      <c r="BP27" s="195" t="e">
        <f t="shared" si="18"/>
        <v>#DIV/0!</v>
      </c>
      <c r="BQ27" s="155">
        <f t="shared" si="10"/>
        <v>0</v>
      </c>
      <c r="BR27" s="82"/>
      <c r="BS27" s="153">
        <f t="shared" si="19"/>
        <v>4.4999999999999991E-2</v>
      </c>
      <c r="BT27" s="158">
        <f t="shared" si="12"/>
        <v>10276940.187200001</v>
      </c>
      <c r="BU27" s="159">
        <f t="shared" si="20"/>
        <v>6.0812236966056935E-2</v>
      </c>
      <c r="BV27" s="157">
        <f t="shared" si="2"/>
        <v>13888082.710000001</v>
      </c>
      <c r="BW27" s="178">
        <f t="shared" si="11"/>
        <v>-3611142.5228000004</v>
      </c>
      <c r="BX27" s="127"/>
      <c r="BY27" s="162"/>
      <c r="BZ27" s="164">
        <f t="shared" si="3"/>
        <v>13888082.709999999</v>
      </c>
      <c r="CA27" s="162"/>
      <c r="CB27" s="162"/>
      <c r="CC27" s="162"/>
    </row>
    <row r="28" spans="1:83" s="126" customFormat="1" ht="21">
      <c r="A28" s="191" t="s">
        <v>48</v>
      </c>
      <c r="B28" s="127"/>
      <c r="C28" s="191" t="s">
        <v>48</v>
      </c>
      <c r="F28" s="192">
        <v>1.4E-2</v>
      </c>
      <c r="G28" s="193">
        <v>367312.71111111098</v>
      </c>
      <c r="H28" s="154">
        <v>1.4107061376464501E-2</v>
      </c>
      <c r="I28" s="155">
        <v>370121.64</v>
      </c>
      <c r="J28" s="192">
        <v>1.4E-2</v>
      </c>
      <c r="K28" s="193">
        <v>286289.55288888898</v>
      </c>
      <c r="L28" s="154">
        <v>1.2394409241252201E-2</v>
      </c>
      <c r="M28" s="155">
        <v>253456.42</v>
      </c>
      <c r="N28" s="192">
        <v>1.4E-2</v>
      </c>
      <c r="O28" s="194">
        <v>296557.96799999999</v>
      </c>
      <c r="P28" s="195">
        <v>1.44517373412809E-2</v>
      </c>
      <c r="Q28" s="155">
        <v>306126.99</v>
      </c>
      <c r="R28" s="192">
        <f t="shared" si="13"/>
        <v>1.3999999999999999E-2</v>
      </c>
      <c r="S28" s="194">
        <f t="shared" si="1"/>
        <v>950160.23199999996</v>
      </c>
      <c r="T28" s="195">
        <f t="shared" si="13"/>
        <v>1.3698606047321923E-2</v>
      </c>
      <c r="U28" s="155">
        <f t="shared" si="4"/>
        <v>929705.05</v>
      </c>
      <c r="V28" s="192">
        <v>1.4E-2</v>
      </c>
      <c r="W28" s="194">
        <v>314163.20444444398</v>
      </c>
      <c r="X28" s="195">
        <v>1.9178110977873801E-2</v>
      </c>
      <c r="Y28" s="155">
        <v>430361.2</v>
      </c>
      <c r="Z28" s="192">
        <v>1.4E-2</v>
      </c>
      <c r="AA28" s="194">
        <v>363166.20579555602</v>
      </c>
      <c r="AB28" s="195">
        <v>2.36123247239238E-2</v>
      </c>
      <c r="AC28" s="155">
        <v>612514.17000000004</v>
      </c>
      <c r="AD28" s="192">
        <v>1.4E-2</v>
      </c>
      <c r="AE28" s="194">
        <v>372967.70933333301</v>
      </c>
      <c r="AF28" s="195">
        <v>2.25829461082711E-2</v>
      </c>
      <c r="AG28" s="155">
        <v>601622.12</v>
      </c>
      <c r="AH28" s="192">
        <f t="shared" si="14"/>
        <v>1.399999999999999E-2</v>
      </c>
      <c r="AI28" s="194">
        <f t="shared" si="5"/>
        <v>1050297.1195733331</v>
      </c>
      <c r="AJ28" s="195">
        <f t="shared" si="14"/>
        <v>2.1920430353415333E-2</v>
      </c>
      <c r="AK28" s="155">
        <f t="shared" si="6"/>
        <v>1644497.49</v>
      </c>
      <c r="AL28" s="192">
        <v>1.4E-2</v>
      </c>
      <c r="AM28" s="194">
        <v>415488.54666666698</v>
      </c>
      <c r="AN28" s="195">
        <v>2.4848506951222499E-2</v>
      </c>
      <c r="AO28" s="155">
        <v>737447.86</v>
      </c>
      <c r="AP28" s="192">
        <v>1.4E-2</v>
      </c>
      <c r="AQ28" s="194">
        <v>401593.26044444402</v>
      </c>
      <c r="AR28" s="195">
        <v>2.2064343435927201E-2</v>
      </c>
      <c r="AS28" s="155">
        <v>632920.82999999996</v>
      </c>
      <c r="AT28" s="192">
        <v>1.4E-2</v>
      </c>
      <c r="AU28" s="194">
        <v>379731.12177777803</v>
      </c>
      <c r="AV28" s="195">
        <v>2.4192581469201099E-2</v>
      </c>
      <c r="AW28" s="155">
        <v>656191.15</v>
      </c>
      <c r="AX28" s="192">
        <f t="shared" si="15"/>
        <v>1.4E-2</v>
      </c>
      <c r="AY28" s="194">
        <f t="shared" si="7"/>
        <v>1196812.928888889</v>
      </c>
      <c r="AZ28" s="195">
        <f t="shared" si="16"/>
        <v>2.3706159145807499E-2</v>
      </c>
      <c r="BA28" s="155">
        <f t="shared" si="8"/>
        <v>2026559.8399999999</v>
      </c>
      <c r="BB28" s="192"/>
      <c r="BC28" s="194"/>
      <c r="BD28" s="195"/>
      <c r="BE28" s="155"/>
      <c r="BF28" s="192"/>
      <c r="BG28" s="194"/>
      <c r="BH28" s="195"/>
      <c r="BI28" s="155"/>
      <c r="BJ28" s="192"/>
      <c r="BK28" s="194"/>
      <c r="BL28" s="195"/>
      <c r="BM28" s="155"/>
      <c r="BN28" s="192" t="e">
        <f t="shared" si="17"/>
        <v>#DIV/0!</v>
      </c>
      <c r="BO28" s="194">
        <f t="shared" si="9"/>
        <v>0</v>
      </c>
      <c r="BP28" s="195" t="e">
        <f t="shared" si="18"/>
        <v>#DIV/0!</v>
      </c>
      <c r="BQ28" s="155">
        <f t="shared" si="10"/>
        <v>0</v>
      </c>
      <c r="BR28" s="82"/>
      <c r="BS28" s="153">
        <f t="shared" si="19"/>
        <v>1.3999999999999997E-2</v>
      </c>
      <c r="BT28" s="158">
        <f t="shared" si="12"/>
        <v>3197270.2804622222</v>
      </c>
      <c r="BU28" s="159">
        <f t="shared" si="20"/>
        <v>2.0145520293857758E-2</v>
      </c>
      <c r="BV28" s="157">
        <f t="shared" si="2"/>
        <v>4600762.38</v>
      </c>
      <c r="BW28" s="178">
        <f t="shared" si="11"/>
        <v>-1403492.0995377777</v>
      </c>
      <c r="BX28" s="127"/>
      <c r="BY28" s="162"/>
      <c r="BZ28" s="164">
        <f t="shared" si="3"/>
        <v>4600762.38</v>
      </c>
      <c r="CA28" s="162"/>
      <c r="CB28" s="162"/>
      <c r="CC28" s="162"/>
    </row>
    <row r="29" spans="1:83" s="126" customFormat="1" ht="21">
      <c r="A29" s="191" t="s">
        <v>49</v>
      </c>
      <c r="B29" s="127"/>
      <c r="C29" s="191" t="s">
        <v>49</v>
      </c>
      <c r="F29" s="192">
        <v>3.2000000000000001E-2</v>
      </c>
      <c r="G29" s="193">
        <v>839571.91111111105</v>
      </c>
      <c r="H29" s="154">
        <v>3.4446026715837401E-2</v>
      </c>
      <c r="I29" s="155">
        <v>903747.39</v>
      </c>
      <c r="J29" s="192">
        <v>3.2000000000000001E-2</v>
      </c>
      <c r="K29" s="193">
        <v>654376.12088888895</v>
      </c>
      <c r="L29" s="154">
        <v>3.4632544918074798E-2</v>
      </c>
      <c r="M29" s="155">
        <v>708209.7</v>
      </c>
      <c r="N29" s="192">
        <v>3.2000000000000001E-2</v>
      </c>
      <c r="O29" s="194">
        <v>677846.78399999999</v>
      </c>
      <c r="P29" s="195">
        <v>4.1120698331733901E-2</v>
      </c>
      <c r="Q29" s="155">
        <v>871047.91</v>
      </c>
      <c r="R29" s="192">
        <f t="shared" si="13"/>
        <v>3.1999999999999994E-2</v>
      </c>
      <c r="S29" s="194">
        <f t="shared" si="1"/>
        <v>2171794.8159999996</v>
      </c>
      <c r="T29" s="195">
        <f t="shared" si="13"/>
        <v>3.6585481931641191E-2</v>
      </c>
      <c r="U29" s="155">
        <f t="shared" si="4"/>
        <v>2483005</v>
      </c>
      <c r="V29" s="192">
        <v>3.2000000000000001E-2</v>
      </c>
      <c r="W29" s="194">
        <v>718087.32444444404</v>
      </c>
      <c r="X29" s="195">
        <v>4.5120048686372101E-2</v>
      </c>
      <c r="Y29" s="155">
        <v>1012504.22</v>
      </c>
      <c r="Z29" s="192">
        <v>3.2000000000000001E-2</v>
      </c>
      <c r="AA29" s="194">
        <v>830094.18467555603</v>
      </c>
      <c r="AB29" s="195">
        <v>4.9998531113938302E-2</v>
      </c>
      <c r="AC29" s="155">
        <v>1296984.06</v>
      </c>
      <c r="AD29" s="192">
        <v>3.2000000000000001E-2</v>
      </c>
      <c r="AE29" s="194">
        <v>852497.62133333297</v>
      </c>
      <c r="AF29" s="195">
        <v>4.7039317080182497E-2</v>
      </c>
      <c r="AG29" s="155">
        <v>1253153.31</v>
      </c>
      <c r="AH29" s="192">
        <f t="shared" si="14"/>
        <v>3.199999999999998E-2</v>
      </c>
      <c r="AI29" s="194">
        <f t="shared" si="5"/>
        <v>2400679.1304533328</v>
      </c>
      <c r="AJ29" s="195">
        <f t="shared" si="14"/>
        <v>4.7488450011423163E-2</v>
      </c>
      <c r="AK29" s="155">
        <f t="shared" si="6"/>
        <v>3562641.59</v>
      </c>
      <c r="AL29" s="192">
        <v>3.2000000000000001E-2</v>
      </c>
      <c r="AM29" s="194">
        <v>949688.10666666704</v>
      </c>
      <c r="AN29" s="195">
        <v>4.7219508305098599E-2</v>
      </c>
      <c r="AO29" s="155">
        <v>1401368.92</v>
      </c>
      <c r="AP29" s="192">
        <v>3.2000000000000001E-2</v>
      </c>
      <c r="AQ29" s="194">
        <v>917927.45244444394</v>
      </c>
      <c r="AR29" s="195">
        <v>4.8148958223553001E-2</v>
      </c>
      <c r="AS29" s="155">
        <v>1381164.08</v>
      </c>
      <c r="AT29" s="192">
        <v>3.2000000000000001E-2</v>
      </c>
      <c r="AU29" s="194">
        <v>867956.84977777803</v>
      </c>
      <c r="AV29" s="195">
        <v>4.7783863369035701E-2</v>
      </c>
      <c r="AW29" s="155">
        <v>1296072.8600000001</v>
      </c>
      <c r="AX29" s="192">
        <f t="shared" si="15"/>
        <v>3.1999999999999994E-2</v>
      </c>
      <c r="AY29" s="194">
        <f t="shared" si="7"/>
        <v>2735572.408888889</v>
      </c>
      <c r="AZ29" s="195">
        <f t="shared" si="16"/>
        <v>4.7710448861052669E-2</v>
      </c>
      <c r="BA29" s="155">
        <f t="shared" si="8"/>
        <v>4078605.8600000003</v>
      </c>
      <c r="BB29" s="192"/>
      <c r="BC29" s="194"/>
      <c r="BD29" s="195"/>
      <c r="BE29" s="155"/>
      <c r="BF29" s="192"/>
      <c r="BG29" s="194"/>
      <c r="BH29" s="195"/>
      <c r="BI29" s="155"/>
      <c r="BJ29" s="192"/>
      <c r="BK29" s="194"/>
      <c r="BL29" s="195"/>
      <c r="BM29" s="155"/>
      <c r="BN29" s="192" t="e">
        <f t="shared" si="17"/>
        <v>#DIV/0!</v>
      </c>
      <c r="BO29" s="194">
        <f t="shared" si="9"/>
        <v>0</v>
      </c>
      <c r="BP29" s="195" t="e">
        <f t="shared" si="18"/>
        <v>#DIV/0!</v>
      </c>
      <c r="BQ29" s="155">
        <f t="shared" si="10"/>
        <v>0</v>
      </c>
      <c r="BR29" s="82"/>
      <c r="BS29" s="153">
        <f t="shared" si="19"/>
        <v>3.1999999999999994E-2</v>
      </c>
      <c r="BT29" s="158">
        <f t="shared" si="12"/>
        <v>7308046.3553422224</v>
      </c>
      <c r="BU29" s="159">
        <f t="shared" si="20"/>
        <v>4.4331420826740048E-2</v>
      </c>
      <c r="BV29" s="157">
        <f t="shared" si="2"/>
        <v>10124252.449999999</v>
      </c>
      <c r="BW29" s="178">
        <f t="shared" si="11"/>
        <v>-2816206.0946577769</v>
      </c>
      <c r="BX29" s="127"/>
      <c r="BY29" s="162"/>
      <c r="BZ29" s="164">
        <f t="shared" si="3"/>
        <v>10124252.449999999</v>
      </c>
      <c r="CA29" s="162"/>
      <c r="CB29" s="162"/>
      <c r="CC29" s="162"/>
    </row>
    <row r="30" spans="1:83" s="126" customFormat="1" ht="21">
      <c r="A30" s="191" t="s">
        <v>50</v>
      </c>
      <c r="B30" s="127"/>
      <c r="C30" s="191" t="s">
        <v>50</v>
      </c>
      <c r="F30" s="192">
        <v>4.4999999999999997E-3</v>
      </c>
      <c r="G30" s="193">
        <v>118064.8</v>
      </c>
      <c r="H30" s="154">
        <v>6.7495605379418802E-3</v>
      </c>
      <c r="I30" s="155">
        <v>177085.67</v>
      </c>
      <c r="J30" s="192">
        <v>4.4999999999999997E-3</v>
      </c>
      <c r="K30" s="193">
        <v>92021.642000000007</v>
      </c>
      <c r="L30" s="154">
        <v>5.7137576397517402E-3</v>
      </c>
      <c r="M30" s="155">
        <v>116842.08</v>
      </c>
      <c r="N30" s="192">
        <v>4.4999999999999997E-3</v>
      </c>
      <c r="O30" s="194">
        <v>95322.203999999998</v>
      </c>
      <c r="P30" s="195">
        <v>7.5745962084552698E-3</v>
      </c>
      <c r="Q30" s="155">
        <v>160450.49</v>
      </c>
      <c r="R30" s="192">
        <f t="shared" si="13"/>
        <v>4.5000000000000005E-3</v>
      </c>
      <c r="S30" s="194">
        <f t="shared" si="1"/>
        <v>305408.64600000001</v>
      </c>
      <c r="T30" s="195">
        <f t="shared" si="13"/>
        <v>6.6949711698731668E-3</v>
      </c>
      <c r="U30" s="155">
        <f t="shared" si="4"/>
        <v>454378.23999999999</v>
      </c>
      <c r="V30" s="192">
        <v>4.4999999999999997E-3</v>
      </c>
      <c r="W30" s="194">
        <v>100981.03</v>
      </c>
      <c r="X30" s="195">
        <v>4.7282659426230904E-3</v>
      </c>
      <c r="Y30" s="155">
        <v>106103.37</v>
      </c>
      <c r="Z30" s="192">
        <v>4.4999999999999997E-3</v>
      </c>
      <c r="AA30" s="194">
        <v>116731.99472</v>
      </c>
      <c r="AB30" s="195">
        <v>6.75547553943144E-3</v>
      </c>
      <c r="AC30" s="155">
        <v>175240.03</v>
      </c>
      <c r="AD30" s="192">
        <v>4.4999999999999997E-3</v>
      </c>
      <c r="AE30" s="194">
        <v>119882.478</v>
      </c>
      <c r="AF30" s="195">
        <v>4.6253920026578001E-3</v>
      </c>
      <c r="AG30" s="155">
        <v>123222.99</v>
      </c>
      <c r="AH30" s="192">
        <f t="shared" si="14"/>
        <v>4.4999999999999979E-3</v>
      </c>
      <c r="AI30" s="194">
        <f t="shared" si="5"/>
        <v>337595.50271999999</v>
      </c>
      <c r="AJ30" s="195">
        <f t="shared" si="14"/>
        <v>5.3926925576077752E-3</v>
      </c>
      <c r="AK30" s="155">
        <f t="shared" si="6"/>
        <v>404566.39</v>
      </c>
      <c r="AL30" s="192">
        <v>4.4999999999999997E-3</v>
      </c>
      <c r="AM30" s="194">
        <v>133549.89000000001</v>
      </c>
      <c r="AN30" s="195">
        <v>4.4438080780148902E-3</v>
      </c>
      <c r="AO30" s="155">
        <v>131882.23999999999</v>
      </c>
      <c r="AP30" s="192">
        <v>4.4999999999999997E-3</v>
      </c>
      <c r="AQ30" s="194">
        <v>129083.548</v>
      </c>
      <c r="AR30" s="195">
        <v>3.4189919384614402E-3</v>
      </c>
      <c r="AS30" s="155">
        <v>98074.58</v>
      </c>
      <c r="AT30" s="192">
        <v>4.4999999999999997E-3</v>
      </c>
      <c r="AU30" s="194">
        <v>122056.432</v>
      </c>
      <c r="AV30" s="195">
        <v>3.84415497251304E-3</v>
      </c>
      <c r="AW30" s="155">
        <v>104267.52</v>
      </c>
      <c r="AX30" s="192">
        <f t="shared" si="15"/>
        <v>4.4999999999999997E-3</v>
      </c>
      <c r="AY30" s="194">
        <f t="shared" si="7"/>
        <v>384689.87</v>
      </c>
      <c r="AZ30" s="195">
        <f t="shared" si="16"/>
        <v>3.9096676239486101E-3</v>
      </c>
      <c r="BA30" s="155">
        <f t="shared" si="8"/>
        <v>334224.33999999997</v>
      </c>
      <c r="BB30" s="192"/>
      <c r="BC30" s="194"/>
      <c r="BD30" s="195"/>
      <c r="BE30" s="155"/>
      <c r="BF30" s="192"/>
      <c r="BG30" s="194"/>
      <c r="BH30" s="195"/>
      <c r="BI30" s="155"/>
      <c r="BJ30" s="192"/>
      <c r="BK30" s="194"/>
      <c r="BL30" s="195"/>
      <c r="BM30" s="155"/>
      <c r="BN30" s="192" t="e">
        <f t="shared" si="17"/>
        <v>#DIV/0!</v>
      </c>
      <c r="BO30" s="194">
        <f t="shared" si="9"/>
        <v>0</v>
      </c>
      <c r="BP30" s="195" t="e">
        <f t="shared" si="18"/>
        <v>#DIV/0!</v>
      </c>
      <c r="BQ30" s="155">
        <f t="shared" si="10"/>
        <v>0</v>
      </c>
      <c r="BR30" s="82"/>
      <c r="BS30" s="153">
        <f t="shared" si="19"/>
        <v>4.4999999999999988E-3</v>
      </c>
      <c r="BT30" s="158">
        <f t="shared" si="12"/>
        <v>1027694.0187199999</v>
      </c>
      <c r="BU30" s="159">
        <f t="shared" si="20"/>
        <v>5.2245709979780262E-3</v>
      </c>
      <c r="BV30" s="157">
        <f t="shared" si="2"/>
        <v>1193168.97</v>
      </c>
      <c r="BW30" s="178">
        <f t="shared" si="11"/>
        <v>-165474.95128000004</v>
      </c>
      <c r="BX30" s="127"/>
      <c r="BY30" s="162"/>
      <c r="BZ30" s="164">
        <f t="shared" si="3"/>
        <v>1193168.97</v>
      </c>
      <c r="CA30" s="162"/>
      <c r="CB30" s="162"/>
      <c r="CC30" s="162"/>
    </row>
    <row r="31" spans="1:83" s="126" customFormat="1" ht="21">
      <c r="A31" s="191" t="s">
        <v>51</v>
      </c>
      <c r="B31" s="127"/>
      <c r="C31" s="191" t="s">
        <v>51</v>
      </c>
      <c r="F31" s="192">
        <v>4.4999999999999998E-2</v>
      </c>
      <c r="G31" s="193">
        <v>1180648</v>
      </c>
      <c r="H31" s="154">
        <v>5.7219976614537101E-2</v>
      </c>
      <c r="I31" s="155">
        <v>1501258.91</v>
      </c>
      <c r="J31" s="192">
        <v>4.4999999999999998E-2</v>
      </c>
      <c r="K31" s="193">
        <v>920216.42</v>
      </c>
      <c r="L31" s="154">
        <v>5.4046091461832403E-2</v>
      </c>
      <c r="M31" s="155">
        <v>1105202.24</v>
      </c>
      <c r="N31" s="192">
        <v>4.4999999999999998E-2</v>
      </c>
      <c r="O31" s="194">
        <v>953222.04</v>
      </c>
      <c r="P31" s="195">
        <v>5.2907898667554902E-2</v>
      </c>
      <c r="Q31" s="155">
        <v>1120732.78</v>
      </c>
      <c r="R31" s="192">
        <f t="shared" si="13"/>
        <v>4.4999999999999998E-2</v>
      </c>
      <c r="S31" s="194">
        <f t="shared" si="1"/>
        <v>3054086.46</v>
      </c>
      <c r="T31" s="195">
        <f t="shared" si="13"/>
        <v>5.4917805715952124E-2</v>
      </c>
      <c r="U31" s="155">
        <f t="shared" si="4"/>
        <v>3727193.9299999997</v>
      </c>
      <c r="V31" s="192">
        <v>4.4999999999999998E-2</v>
      </c>
      <c r="W31" s="194">
        <v>1009810.3</v>
      </c>
      <c r="X31" s="195">
        <v>6.8143063850705399E-2</v>
      </c>
      <c r="Y31" s="155">
        <v>1529145.95</v>
      </c>
      <c r="Z31" s="192">
        <v>4.4999999999999998E-2</v>
      </c>
      <c r="AA31" s="194">
        <v>1167319.9472000001</v>
      </c>
      <c r="AB31" s="195">
        <v>5.4116759506703298E-2</v>
      </c>
      <c r="AC31" s="155">
        <v>1403812.73</v>
      </c>
      <c r="AD31" s="192">
        <v>4.4999999999999998E-2</v>
      </c>
      <c r="AE31" s="194">
        <v>1198824.78</v>
      </c>
      <c r="AF31" s="195">
        <v>5.7637343507363901E-2</v>
      </c>
      <c r="AG31" s="155">
        <v>1535490.57</v>
      </c>
      <c r="AH31" s="192">
        <f t="shared" si="14"/>
        <v>4.4999999999999984E-2</v>
      </c>
      <c r="AI31" s="194">
        <f t="shared" si="5"/>
        <v>3375955.0272000004</v>
      </c>
      <c r="AJ31" s="195">
        <f t="shared" si="14"/>
        <v>5.9562468880628078E-2</v>
      </c>
      <c r="AK31" s="155">
        <f t="shared" si="6"/>
        <v>4468449.25</v>
      </c>
      <c r="AL31" s="192">
        <v>4.4999999999999998E-2</v>
      </c>
      <c r="AM31" s="194">
        <v>1335498.8999999999</v>
      </c>
      <c r="AN31" s="195">
        <v>5.1784844450265002E-2</v>
      </c>
      <c r="AO31" s="155">
        <v>1536857.84</v>
      </c>
      <c r="AP31" s="192">
        <v>4.4999999999999998E-2</v>
      </c>
      <c r="AQ31" s="194">
        <v>1290835.48</v>
      </c>
      <c r="AR31" s="195">
        <v>4.8749287322037399E-2</v>
      </c>
      <c r="AS31" s="155">
        <v>1398384.66</v>
      </c>
      <c r="AT31" s="192">
        <v>4.4999999999999998E-2</v>
      </c>
      <c r="AU31" s="194">
        <v>1220564.32</v>
      </c>
      <c r="AV31" s="195">
        <v>5.4170831939442603E-2</v>
      </c>
      <c r="AW31" s="155">
        <v>1469310.77</v>
      </c>
      <c r="AX31" s="192">
        <f t="shared" si="15"/>
        <v>4.4999999999999991E-2</v>
      </c>
      <c r="AY31" s="194">
        <f t="shared" si="7"/>
        <v>3846898.6999999997</v>
      </c>
      <c r="AZ31" s="195">
        <f t="shared" si="16"/>
        <v>5.1523295154613756E-2</v>
      </c>
      <c r="BA31" s="155">
        <f t="shared" si="8"/>
        <v>4404553.2699999996</v>
      </c>
      <c r="BB31" s="192"/>
      <c r="BC31" s="194"/>
      <c r="BD31" s="195"/>
      <c r="BE31" s="155"/>
      <c r="BF31" s="192"/>
      <c r="BG31" s="194"/>
      <c r="BH31" s="195"/>
      <c r="BI31" s="155"/>
      <c r="BJ31" s="192"/>
      <c r="BK31" s="194"/>
      <c r="BL31" s="195"/>
      <c r="BM31" s="155"/>
      <c r="BN31" s="192" t="e">
        <f t="shared" si="17"/>
        <v>#DIV/0!</v>
      </c>
      <c r="BO31" s="194">
        <f t="shared" si="9"/>
        <v>0</v>
      </c>
      <c r="BP31" s="195" t="e">
        <f t="shared" si="18"/>
        <v>#DIV/0!</v>
      </c>
      <c r="BQ31" s="155">
        <f t="shared" si="10"/>
        <v>0</v>
      </c>
      <c r="BR31" s="82"/>
      <c r="BS31" s="153">
        <f t="shared" si="19"/>
        <v>4.4999999999999991E-2</v>
      </c>
      <c r="BT31" s="158">
        <f t="shared" si="12"/>
        <v>10276940.187200001</v>
      </c>
      <c r="BU31" s="159">
        <f t="shared" si="20"/>
        <v>5.5172924033966182E-2</v>
      </c>
      <c r="BV31" s="157">
        <f t="shared" si="2"/>
        <v>12600196.449999999</v>
      </c>
      <c r="BW31" s="178">
        <f t="shared" si="11"/>
        <v>-2323256.2627999987</v>
      </c>
      <c r="BX31" s="127"/>
      <c r="BY31" s="162"/>
      <c r="BZ31" s="164">
        <f t="shared" si="3"/>
        <v>12600196.449999999</v>
      </c>
      <c r="CA31" s="162"/>
      <c r="CB31" s="162"/>
      <c r="CC31" s="162"/>
    </row>
    <row r="32" spans="1:83" s="126" customFormat="1" ht="21">
      <c r="A32" s="191" t="s">
        <v>52</v>
      </c>
      <c r="B32" s="127"/>
      <c r="C32" s="191" t="s">
        <v>52</v>
      </c>
      <c r="F32" s="192">
        <v>2.8000000000000001E-2</v>
      </c>
      <c r="G32" s="193">
        <v>734625.42222222197</v>
      </c>
      <c r="H32" s="154">
        <v>4.1158894649379003E-2</v>
      </c>
      <c r="I32" s="155">
        <v>1079870.3700000001</v>
      </c>
      <c r="J32" s="192">
        <v>2.8000000000000001E-2</v>
      </c>
      <c r="K32" s="193">
        <v>572579.10577777796</v>
      </c>
      <c r="L32" s="154">
        <v>3.3733279340962E-2</v>
      </c>
      <c r="M32" s="155">
        <v>689820.39</v>
      </c>
      <c r="N32" s="192">
        <v>2.8000000000000001E-2</v>
      </c>
      <c r="O32" s="194">
        <v>593115.93599999999</v>
      </c>
      <c r="P32" s="195">
        <v>3.6814490986800903E-2</v>
      </c>
      <c r="Q32" s="155">
        <v>779830.76</v>
      </c>
      <c r="R32" s="192">
        <f t="shared" si="13"/>
        <v>2.7999999999999997E-2</v>
      </c>
      <c r="S32" s="194">
        <f t="shared" si="1"/>
        <v>1900320.4639999999</v>
      </c>
      <c r="T32" s="195">
        <f t="shared" si="13"/>
        <v>3.7565560079134107E-2</v>
      </c>
      <c r="U32" s="155">
        <f t="shared" si="4"/>
        <v>2549521.52</v>
      </c>
      <c r="V32" s="192">
        <v>2.8000000000000001E-2</v>
      </c>
      <c r="W32" s="194">
        <v>628326.40888888901</v>
      </c>
      <c r="X32" s="195">
        <v>3.0330564067330298E-2</v>
      </c>
      <c r="Y32" s="155">
        <v>680624.8</v>
      </c>
      <c r="Z32" s="192">
        <v>2.8000000000000001E-2</v>
      </c>
      <c r="AA32" s="194">
        <v>726332.41159111098</v>
      </c>
      <c r="AB32" s="195">
        <v>2.4207046249642001E-2</v>
      </c>
      <c r="AC32" s="155">
        <v>627941.51</v>
      </c>
      <c r="AD32" s="192">
        <v>2.8000000000000001E-2</v>
      </c>
      <c r="AE32" s="194">
        <v>745935.41866666696</v>
      </c>
      <c r="AF32" s="195">
        <v>2.9288032734858901E-2</v>
      </c>
      <c r="AG32" s="155">
        <v>780249.32</v>
      </c>
      <c r="AH32" s="192">
        <f t="shared" si="14"/>
        <v>2.7999999999999994E-2</v>
      </c>
      <c r="AI32" s="194">
        <f t="shared" si="5"/>
        <v>2100594.2391466671</v>
      </c>
      <c r="AJ32" s="195">
        <f t="shared" si="14"/>
        <v>2.7842996305540348E-2</v>
      </c>
      <c r="AK32" s="155">
        <f t="shared" si="6"/>
        <v>2088815.6300000001</v>
      </c>
      <c r="AL32" s="192">
        <v>2.8000000000000001E-2</v>
      </c>
      <c r="AM32" s="194">
        <v>830977.09333333303</v>
      </c>
      <c r="AN32" s="195">
        <v>2.7215265284007299E-2</v>
      </c>
      <c r="AO32" s="155">
        <v>807687.93</v>
      </c>
      <c r="AP32" s="192">
        <v>2.8000000000000001E-2</v>
      </c>
      <c r="AQ32" s="194">
        <v>803186.52088888898</v>
      </c>
      <c r="AR32" s="195">
        <v>2.6237135424880001E-2</v>
      </c>
      <c r="AS32" s="155">
        <v>752618.34</v>
      </c>
      <c r="AT32" s="192">
        <v>2.8000000000000001E-2</v>
      </c>
      <c r="AU32" s="194">
        <v>759462.24355555605</v>
      </c>
      <c r="AV32" s="195">
        <v>1.96161375584041E-2</v>
      </c>
      <c r="AW32" s="155">
        <v>532061.28</v>
      </c>
      <c r="AX32" s="192">
        <f t="shared" si="15"/>
        <v>2.8000000000000001E-2</v>
      </c>
      <c r="AY32" s="194">
        <f t="shared" si="7"/>
        <v>2393625.8577777781</v>
      </c>
      <c r="AZ32" s="195">
        <f t="shared" si="16"/>
        <v>2.4475960271581883E-2</v>
      </c>
      <c r="BA32" s="155">
        <f t="shared" si="8"/>
        <v>2092367.5500000003</v>
      </c>
      <c r="BB32" s="192"/>
      <c r="BC32" s="194"/>
      <c r="BD32" s="195"/>
      <c r="BE32" s="155"/>
      <c r="BF32" s="192"/>
      <c r="BG32" s="194"/>
      <c r="BH32" s="195"/>
      <c r="BI32" s="155"/>
      <c r="BJ32" s="192"/>
      <c r="BK32" s="194"/>
      <c r="BL32" s="195"/>
      <c r="BM32" s="155"/>
      <c r="BN32" s="192" t="e">
        <f t="shared" si="17"/>
        <v>#DIV/0!</v>
      </c>
      <c r="BO32" s="194">
        <f t="shared" si="9"/>
        <v>0</v>
      </c>
      <c r="BP32" s="195" t="e">
        <f t="shared" si="18"/>
        <v>#DIV/0!</v>
      </c>
      <c r="BQ32" s="155">
        <f t="shared" si="10"/>
        <v>0</v>
      </c>
      <c r="BR32" s="82"/>
      <c r="BS32" s="153">
        <f t="shared" si="19"/>
        <v>2.7999999999999997E-2</v>
      </c>
      <c r="BT32" s="158">
        <f t="shared" si="12"/>
        <v>6394540.5609244453</v>
      </c>
      <c r="BU32" s="159">
        <f t="shared" si="20"/>
        <v>2.9471973757056718E-2</v>
      </c>
      <c r="BV32" s="157">
        <f t="shared" si="2"/>
        <v>6730704.7000000011</v>
      </c>
      <c r="BW32" s="178">
        <f t="shared" si="11"/>
        <v>-336164.13907555584</v>
      </c>
      <c r="BX32" s="127"/>
      <c r="BY32" s="162"/>
      <c r="BZ32" s="164">
        <f t="shared" si="3"/>
        <v>6730704.7000000002</v>
      </c>
      <c r="CA32" s="162"/>
      <c r="CB32" s="162"/>
      <c r="CC32" s="162"/>
    </row>
    <row r="33" spans="1:83" s="126" customFormat="1" ht="21">
      <c r="A33" s="191" t="s">
        <v>53</v>
      </c>
      <c r="B33" s="127"/>
      <c r="C33" s="191" t="s">
        <v>53</v>
      </c>
      <c r="F33" s="192"/>
      <c r="G33" s="193">
        <v>0</v>
      </c>
      <c r="H33" s="154">
        <v>0</v>
      </c>
      <c r="I33" s="155">
        <v>0</v>
      </c>
      <c r="J33" s="192"/>
      <c r="K33" s="193">
        <v>0</v>
      </c>
      <c r="L33" s="154">
        <v>0</v>
      </c>
      <c r="M33" s="155">
        <v>0</v>
      </c>
      <c r="N33" s="192"/>
      <c r="O33" s="194">
        <v>0</v>
      </c>
      <c r="P33" s="195">
        <v>0</v>
      </c>
      <c r="Q33" s="155">
        <v>0</v>
      </c>
      <c r="R33" s="192">
        <f t="shared" si="13"/>
        <v>0</v>
      </c>
      <c r="S33" s="194">
        <f t="shared" si="1"/>
        <v>0</v>
      </c>
      <c r="T33" s="195">
        <f t="shared" si="13"/>
        <v>0</v>
      </c>
      <c r="U33" s="155">
        <f t="shared" si="4"/>
        <v>0</v>
      </c>
      <c r="V33" s="192"/>
      <c r="W33" s="194">
        <v>0</v>
      </c>
      <c r="X33" s="195">
        <v>0</v>
      </c>
      <c r="Y33" s="155">
        <v>0</v>
      </c>
      <c r="Z33" s="192"/>
      <c r="AA33" s="194">
        <v>0</v>
      </c>
      <c r="AB33" s="195">
        <v>0</v>
      </c>
      <c r="AC33" s="155">
        <v>0</v>
      </c>
      <c r="AD33" s="192"/>
      <c r="AE33" s="194">
        <v>0</v>
      </c>
      <c r="AF33" s="195">
        <v>0</v>
      </c>
      <c r="AG33" s="155">
        <v>0</v>
      </c>
      <c r="AH33" s="192">
        <f t="shared" si="14"/>
        <v>0</v>
      </c>
      <c r="AI33" s="194">
        <f t="shared" si="5"/>
        <v>0</v>
      </c>
      <c r="AJ33" s="195">
        <f t="shared" si="14"/>
        <v>0</v>
      </c>
      <c r="AK33" s="155">
        <f t="shared" si="6"/>
        <v>0</v>
      </c>
      <c r="AL33" s="192"/>
      <c r="AM33" s="194">
        <v>0</v>
      </c>
      <c r="AN33" s="195">
        <v>0</v>
      </c>
      <c r="AO33" s="155">
        <v>0</v>
      </c>
      <c r="AP33" s="192"/>
      <c r="AQ33" s="194">
        <v>0</v>
      </c>
      <c r="AR33" s="195">
        <v>0</v>
      </c>
      <c r="AS33" s="155">
        <v>0</v>
      </c>
      <c r="AT33" s="192"/>
      <c r="AU33" s="194">
        <v>0</v>
      </c>
      <c r="AV33" s="195">
        <v>0</v>
      </c>
      <c r="AW33" s="155">
        <v>0</v>
      </c>
      <c r="AX33" s="192">
        <f t="shared" si="15"/>
        <v>0</v>
      </c>
      <c r="AY33" s="194">
        <f t="shared" si="7"/>
        <v>0</v>
      </c>
      <c r="AZ33" s="195">
        <f t="shared" si="16"/>
        <v>0</v>
      </c>
      <c r="BA33" s="155">
        <f t="shared" si="8"/>
        <v>0</v>
      </c>
      <c r="BB33" s="192"/>
      <c r="BC33" s="194"/>
      <c r="BD33" s="195"/>
      <c r="BE33" s="155"/>
      <c r="BF33" s="192"/>
      <c r="BG33" s="194"/>
      <c r="BH33" s="195"/>
      <c r="BI33" s="155"/>
      <c r="BJ33" s="192"/>
      <c r="BK33" s="194"/>
      <c r="BL33" s="195"/>
      <c r="BM33" s="155"/>
      <c r="BN33" s="192" t="e">
        <f t="shared" si="17"/>
        <v>#DIV/0!</v>
      </c>
      <c r="BO33" s="194">
        <f t="shared" si="9"/>
        <v>0</v>
      </c>
      <c r="BP33" s="195" t="e">
        <f t="shared" si="18"/>
        <v>#DIV/0!</v>
      </c>
      <c r="BQ33" s="155">
        <f t="shared" si="10"/>
        <v>0</v>
      </c>
      <c r="BR33" s="82"/>
      <c r="BS33" s="153">
        <f t="shared" si="19"/>
        <v>0</v>
      </c>
      <c r="BT33" s="158">
        <f t="shared" si="12"/>
        <v>0</v>
      </c>
      <c r="BU33" s="159">
        <f t="shared" si="20"/>
        <v>0</v>
      </c>
      <c r="BV33" s="157">
        <f t="shared" si="2"/>
        <v>0</v>
      </c>
      <c r="BW33" s="178">
        <f t="shared" si="11"/>
        <v>0</v>
      </c>
      <c r="BX33" s="127"/>
      <c r="BY33" s="162"/>
      <c r="BZ33" s="164">
        <f t="shared" si="3"/>
        <v>0</v>
      </c>
      <c r="CA33" s="162"/>
      <c r="CB33" s="162"/>
      <c r="CC33" s="162"/>
    </row>
    <row r="34" spans="1:83" s="126" customFormat="1" ht="21">
      <c r="A34" s="191" t="s">
        <v>54</v>
      </c>
      <c r="B34" s="127"/>
      <c r="C34" s="191" t="s">
        <v>54</v>
      </c>
      <c r="F34" s="192">
        <v>1.9E-2</v>
      </c>
      <c r="G34" s="193">
        <v>498495.82222222199</v>
      </c>
      <c r="H34" s="154">
        <v>2.1327821670811299E-2</v>
      </c>
      <c r="I34" s="155">
        <v>559570</v>
      </c>
      <c r="J34" s="192">
        <v>1.9E-2</v>
      </c>
      <c r="K34" s="193">
        <v>388535.82177777798</v>
      </c>
      <c r="L34" s="154">
        <v>2.2718015290359599E-2</v>
      </c>
      <c r="M34" s="155">
        <v>464566.46</v>
      </c>
      <c r="N34" s="192">
        <v>1.9E-2</v>
      </c>
      <c r="O34" s="194">
        <v>402471.52799999999</v>
      </c>
      <c r="P34" s="195">
        <v>2.6890444434121599E-2</v>
      </c>
      <c r="Q34" s="155">
        <v>569612.54</v>
      </c>
      <c r="R34" s="192">
        <f t="shared" si="13"/>
        <v>1.8999999999999996E-2</v>
      </c>
      <c r="S34" s="194">
        <f t="shared" si="1"/>
        <v>1289503.1719999998</v>
      </c>
      <c r="T34" s="195">
        <f t="shared" si="13"/>
        <v>2.3482866624542121E-2</v>
      </c>
      <c r="U34" s="155">
        <f t="shared" si="4"/>
        <v>1593749</v>
      </c>
      <c r="V34" s="192">
        <v>1.9E-2</v>
      </c>
      <c r="W34" s="194">
        <v>426364.34888888901</v>
      </c>
      <c r="X34" s="195">
        <v>2.3804979113403801E-2</v>
      </c>
      <c r="Y34" s="155">
        <v>534189.18000000005</v>
      </c>
      <c r="Z34" s="192">
        <v>1.9E-2</v>
      </c>
      <c r="AA34" s="194">
        <v>492868.42215111101</v>
      </c>
      <c r="AB34" s="195">
        <v>2.8221274492070101E-2</v>
      </c>
      <c r="AC34" s="155">
        <v>732072.37</v>
      </c>
      <c r="AD34" s="192">
        <v>1.9E-2</v>
      </c>
      <c r="AE34" s="194">
        <v>506170.46266666701</v>
      </c>
      <c r="AF34" s="195">
        <v>2.91658768514945E-2</v>
      </c>
      <c r="AG34" s="155">
        <v>776995.02</v>
      </c>
      <c r="AH34" s="192">
        <f t="shared" si="14"/>
        <v>1.8999999999999996E-2</v>
      </c>
      <c r="AI34" s="194">
        <f t="shared" si="5"/>
        <v>1425403.2337066671</v>
      </c>
      <c r="AJ34" s="195">
        <f t="shared" si="14"/>
        <v>2.723571401549741E-2</v>
      </c>
      <c r="AK34" s="155">
        <f t="shared" si="6"/>
        <v>2043256.5700000003</v>
      </c>
      <c r="AL34" s="192">
        <v>1.9E-2</v>
      </c>
      <c r="AM34" s="194">
        <v>563877.313333333</v>
      </c>
      <c r="AN34" s="195">
        <v>2.59019704546368E-2</v>
      </c>
      <c r="AO34" s="155">
        <v>768712.29</v>
      </c>
      <c r="AP34" s="192">
        <v>1.9E-2</v>
      </c>
      <c r="AQ34" s="194">
        <v>545019.42488888896</v>
      </c>
      <c r="AR34" s="195">
        <v>2.3263398020327099E-2</v>
      </c>
      <c r="AS34" s="155">
        <v>667315.99</v>
      </c>
      <c r="AT34" s="192">
        <v>1.9E-2</v>
      </c>
      <c r="AU34" s="194">
        <v>515349.37955555599</v>
      </c>
      <c r="AV34" s="195">
        <v>2.55014336319449E-2</v>
      </c>
      <c r="AW34" s="155">
        <v>691692</v>
      </c>
      <c r="AX34" s="192">
        <f t="shared" si="15"/>
        <v>1.8999999999999996E-2</v>
      </c>
      <c r="AY34" s="194">
        <f t="shared" si="7"/>
        <v>1624246.1177777778</v>
      </c>
      <c r="AZ34" s="195">
        <f t="shared" si="16"/>
        <v>2.48895071242713E-2</v>
      </c>
      <c r="BA34" s="155">
        <f t="shared" si="8"/>
        <v>2127720.2800000003</v>
      </c>
      <c r="BB34" s="192"/>
      <c r="BC34" s="194"/>
      <c r="BD34" s="195"/>
      <c r="BE34" s="155"/>
      <c r="BF34" s="192"/>
      <c r="BG34" s="194"/>
      <c r="BH34" s="195"/>
      <c r="BI34" s="155"/>
      <c r="BJ34" s="192"/>
      <c r="BK34" s="194"/>
      <c r="BL34" s="195"/>
      <c r="BM34" s="155"/>
      <c r="BN34" s="192" t="e">
        <f t="shared" si="17"/>
        <v>#DIV/0!</v>
      </c>
      <c r="BO34" s="194">
        <f t="shared" si="9"/>
        <v>0</v>
      </c>
      <c r="BP34" s="195" t="e">
        <f t="shared" si="18"/>
        <v>#DIV/0!</v>
      </c>
      <c r="BQ34" s="155">
        <f t="shared" si="10"/>
        <v>0</v>
      </c>
      <c r="BR34" s="82"/>
      <c r="BS34" s="153">
        <f t="shared" si="19"/>
        <v>1.8999999999999993E-2</v>
      </c>
      <c r="BT34" s="158">
        <f t="shared" si="12"/>
        <v>4339152.5234844442</v>
      </c>
      <c r="BU34" s="159">
        <f t="shared" si="20"/>
        <v>2.5242208140230322E-2</v>
      </c>
      <c r="BV34" s="157">
        <f t="shared" si="2"/>
        <v>5764725.8500000006</v>
      </c>
      <c r="BW34" s="178">
        <f t="shared" si="11"/>
        <v>-1425573.3265155563</v>
      </c>
      <c r="BX34" s="127"/>
      <c r="BY34" s="162"/>
      <c r="BZ34" s="164">
        <f t="shared" si="3"/>
        <v>5764725.8500000006</v>
      </c>
      <c r="CA34" s="162"/>
      <c r="CB34" s="162"/>
      <c r="CC34" s="162"/>
    </row>
    <row r="35" spans="1:83" s="126" customFormat="1" ht="21">
      <c r="A35" s="191" t="s">
        <v>55</v>
      </c>
      <c r="B35" s="127"/>
      <c r="C35" s="191" t="s">
        <v>55</v>
      </c>
      <c r="F35" s="192">
        <v>2.2000000000000001E-3</v>
      </c>
      <c r="G35" s="193">
        <v>57720.568888888898</v>
      </c>
      <c r="H35" s="154">
        <v>2.4741180267107599E-3</v>
      </c>
      <c r="I35" s="155">
        <v>64912.5</v>
      </c>
      <c r="J35" s="192">
        <v>2.2000000000000001E-3</v>
      </c>
      <c r="K35" s="193">
        <v>44988.3583111111</v>
      </c>
      <c r="L35" s="154">
        <v>2.0110758293141501E-3</v>
      </c>
      <c r="M35" s="155">
        <v>41125</v>
      </c>
      <c r="N35" s="192">
        <v>2.2000000000000001E-3</v>
      </c>
      <c r="O35" s="194">
        <v>46601.966399999998</v>
      </c>
      <c r="P35" s="195">
        <v>3.7000984576479202E-3</v>
      </c>
      <c r="Q35" s="155">
        <v>78378.12</v>
      </c>
      <c r="R35" s="192">
        <f t="shared" si="13"/>
        <v>2.2000000000000001E-3</v>
      </c>
      <c r="S35" s="194">
        <f t="shared" si="1"/>
        <v>149310.89360000001</v>
      </c>
      <c r="T35" s="195">
        <f t="shared" si="13"/>
        <v>2.7172455687452936E-3</v>
      </c>
      <c r="U35" s="155">
        <f t="shared" si="4"/>
        <v>184415.62</v>
      </c>
      <c r="V35" s="192">
        <v>2.2000000000000001E-3</v>
      </c>
      <c r="W35" s="194">
        <v>49368.503555555602</v>
      </c>
      <c r="X35" s="195">
        <v>0</v>
      </c>
      <c r="Y35" s="155">
        <v>0</v>
      </c>
      <c r="Z35" s="192">
        <v>2.2000000000000001E-3</v>
      </c>
      <c r="AA35" s="194">
        <v>57068.975196444502</v>
      </c>
      <c r="AB35" s="195">
        <v>7.7504458153921296E-4</v>
      </c>
      <c r="AC35" s="155">
        <v>20105</v>
      </c>
      <c r="AD35" s="192">
        <v>2.2000000000000001E-3</v>
      </c>
      <c r="AE35" s="194">
        <v>58609.211466666697</v>
      </c>
      <c r="AF35" s="195">
        <v>1.4640511935363901E-3</v>
      </c>
      <c r="AG35" s="155">
        <v>39003.129999999997</v>
      </c>
      <c r="AH35" s="192">
        <f t="shared" si="14"/>
        <v>2.200000000000001E-3</v>
      </c>
      <c r="AI35" s="194">
        <f t="shared" si="5"/>
        <v>165046.6902186668</v>
      </c>
      <c r="AJ35" s="195">
        <f t="shared" si="14"/>
        <v>7.8788545124846589E-4</v>
      </c>
      <c r="AK35" s="155">
        <f t="shared" si="6"/>
        <v>59108.13</v>
      </c>
      <c r="AL35" s="192">
        <v>2.2000000000000001E-3</v>
      </c>
      <c r="AM35" s="194">
        <v>65291.057333333301</v>
      </c>
      <c r="AN35" s="195">
        <v>2.28658211549257E-3</v>
      </c>
      <c r="AO35" s="155">
        <v>67860.62</v>
      </c>
      <c r="AP35" s="192">
        <v>2.2000000000000001E-3</v>
      </c>
      <c r="AQ35" s="194">
        <v>63107.512355555598</v>
      </c>
      <c r="AR35" s="195">
        <v>1.11958930660939E-3</v>
      </c>
      <c r="AS35" s="155">
        <v>32115.68</v>
      </c>
      <c r="AT35" s="192">
        <v>2.2000000000000001E-3</v>
      </c>
      <c r="AU35" s="194">
        <v>59672.033422222201</v>
      </c>
      <c r="AV35" s="195">
        <v>1.53740324803202E-3</v>
      </c>
      <c r="AW35" s="155">
        <v>41699.99</v>
      </c>
      <c r="AX35" s="192">
        <f t="shared" si="15"/>
        <v>2.1999999999999993E-3</v>
      </c>
      <c r="AY35" s="194">
        <f t="shared" si="7"/>
        <v>188070.60311111109</v>
      </c>
      <c r="AZ35" s="195">
        <f t="shared" si="16"/>
        <v>1.6572916385866876E-3</v>
      </c>
      <c r="BA35" s="155">
        <f t="shared" si="8"/>
        <v>141676.28999999998</v>
      </c>
      <c r="BB35" s="192"/>
      <c r="BC35" s="194"/>
      <c r="BD35" s="195"/>
      <c r="BE35" s="155"/>
      <c r="BF35" s="192"/>
      <c r="BG35" s="194"/>
      <c r="BH35" s="195"/>
      <c r="BI35" s="155"/>
      <c r="BJ35" s="192"/>
      <c r="BK35" s="194"/>
      <c r="BL35" s="195"/>
      <c r="BM35" s="155"/>
      <c r="BN35" s="192" t="e">
        <f t="shared" si="17"/>
        <v>#DIV/0!</v>
      </c>
      <c r="BO35" s="194">
        <f t="shared" si="9"/>
        <v>0</v>
      </c>
      <c r="BP35" s="195" t="e">
        <f t="shared" si="18"/>
        <v>#DIV/0!</v>
      </c>
      <c r="BQ35" s="155">
        <f t="shared" si="10"/>
        <v>0</v>
      </c>
      <c r="BR35" s="82"/>
      <c r="BS35" s="153">
        <f t="shared" si="19"/>
        <v>2.2000000000000001E-3</v>
      </c>
      <c r="BT35" s="158">
        <f t="shared" si="12"/>
        <v>502428.1869297779</v>
      </c>
      <c r="BU35" s="159">
        <f t="shared" si="20"/>
        <v>1.6866889837103083E-3</v>
      </c>
      <c r="BV35" s="157">
        <f t="shared" si="2"/>
        <v>385200.04</v>
      </c>
      <c r="BW35" s="178">
        <f t="shared" si="11"/>
        <v>117228.14692977793</v>
      </c>
      <c r="BX35" s="127"/>
      <c r="BY35" s="162"/>
      <c r="BZ35" s="164">
        <f t="shared" si="3"/>
        <v>385200.04</v>
      </c>
      <c r="CA35" s="162"/>
      <c r="CB35" s="162"/>
      <c r="CC35" s="162"/>
    </row>
    <row r="36" spans="1:83" s="126" customFormat="1" ht="21">
      <c r="A36" s="191" t="s">
        <v>56</v>
      </c>
      <c r="B36" s="127"/>
      <c r="C36" s="191" t="s">
        <v>56</v>
      </c>
      <c r="F36" s="192">
        <v>3.5000000000000001E-3</v>
      </c>
      <c r="G36" s="193">
        <v>91828.177777777804</v>
      </c>
      <c r="H36" s="154">
        <v>2.1062322555071501E-3</v>
      </c>
      <c r="I36" s="155">
        <v>55260.42</v>
      </c>
      <c r="J36" s="192">
        <v>3.5000000000000001E-3</v>
      </c>
      <c r="K36" s="193">
        <v>71572.388222222202</v>
      </c>
      <c r="L36" s="154">
        <v>0</v>
      </c>
      <c r="M36" s="155">
        <v>0</v>
      </c>
      <c r="N36" s="192">
        <v>3.5000000000000001E-3</v>
      </c>
      <c r="O36" s="194">
        <v>74139.491999999998</v>
      </c>
      <c r="P36" s="195">
        <v>2.0630974919547602E-3</v>
      </c>
      <c r="Q36" s="155">
        <v>43702</v>
      </c>
      <c r="R36" s="192">
        <f t="shared" si="13"/>
        <v>3.4999999999999996E-3</v>
      </c>
      <c r="S36" s="194">
        <f t="shared" si="1"/>
        <v>237540.05799999999</v>
      </c>
      <c r="T36" s="195">
        <f t="shared" si="13"/>
        <v>1.4581476190428479E-3</v>
      </c>
      <c r="U36" s="155">
        <f t="shared" si="4"/>
        <v>98962.42</v>
      </c>
      <c r="V36" s="192">
        <v>3.5000000000000001E-3</v>
      </c>
      <c r="W36" s="194">
        <v>78540.801111111097</v>
      </c>
      <c r="X36" s="195">
        <v>1.40607567579772E-3</v>
      </c>
      <c r="Y36" s="155">
        <v>31552.66</v>
      </c>
      <c r="Z36" s="192">
        <v>3.5000000000000001E-3</v>
      </c>
      <c r="AA36" s="194">
        <v>90791.551448888902</v>
      </c>
      <c r="AB36" s="195">
        <v>1.7314218392720699E-3</v>
      </c>
      <c r="AC36" s="155">
        <v>44913.85</v>
      </c>
      <c r="AD36" s="192">
        <v>3.5000000000000001E-3</v>
      </c>
      <c r="AE36" s="194">
        <v>93241.927333333297</v>
      </c>
      <c r="AF36" s="195">
        <v>1.1487236274845801E-3</v>
      </c>
      <c r="AG36" s="155">
        <v>30602.63</v>
      </c>
      <c r="AH36" s="192">
        <f t="shared" si="14"/>
        <v>3.4999999999999983E-3</v>
      </c>
      <c r="AI36" s="194">
        <f t="shared" si="5"/>
        <v>262574.27989333333</v>
      </c>
      <c r="AJ36" s="195">
        <f t="shared" si="14"/>
        <v>1.42718468142513E-3</v>
      </c>
      <c r="AK36" s="155">
        <f t="shared" si="6"/>
        <v>107069.14</v>
      </c>
      <c r="AL36" s="192">
        <v>3.5000000000000001E-3</v>
      </c>
      <c r="AM36" s="194">
        <v>103872.13666666699</v>
      </c>
      <c r="AN36" s="195">
        <v>1.73640435046409E-3</v>
      </c>
      <c r="AO36" s="155">
        <v>51532.58</v>
      </c>
      <c r="AP36" s="192">
        <v>3.5000000000000001E-3</v>
      </c>
      <c r="AQ36" s="194">
        <v>100398.31511111101</v>
      </c>
      <c r="AR36" s="195">
        <v>5.7737443039604104E-4</v>
      </c>
      <c r="AS36" s="155">
        <v>16562.12</v>
      </c>
      <c r="AT36" s="192">
        <v>3.5000000000000001E-3</v>
      </c>
      <c r="AU36" s="194">
        <v>94932.780444444405</v>
      </c>
      <c r="AV36" s="195">
        <v>1.38414069813216E-3</v>
      </c>
      <c r="AW36" s="155">
        <v>37542.949999999997</v>
      </c>
      <c r="AX36" s="192">
        <f t="shared" si="15"/>
        <v>3.5000000000000018E-3</v>
      </c>
      <c r="AY36" s="194">
        <f t="shared" si="7"/>
        <v>299203.23222222243</v>
      </c>
      <c r="AZ36" s="195">
        <f t="shared" si="16"/>
        <v>1.235721192762367E-3</v>
      </c>
      <c r="BA36" s="155">
        <f t="shared" si="8"/>
        <v>105637.65</v>
      </c>
      <c r="BB36" s="192"/>
      <c r="BC36" s="194"/>
      <c r="BD36" s="195"/>
      <c r="BE36" s="155"/>
      <c r="BF36" s="192"/>
      <c r="BG36" s="194"/>
      <c r="BH36" s="195"/>
      <c r="BI36" s="155"/>
      <c r="BJ36" s="192"/>
      <c r="BK36" s="194"/>
      <c r="BL36" s="195"/>
      <c r="BM36" s="155"/>
      <c r="BN36" s="192" t="e">
        <f t="shared" si="17"/>
        <v>#DIV/0!</v>
      </c>
      <c r="BO36" s="194">
        <f t="shared" si="9"/>
        <v>0</v>
      </c>
      <c r="BP36" s="195" t="e">
        <f t="shared" si="18"/>
        <v>#DIV/0!</v>
      </c>
      <c r="BQ36" s="155">
        <f t="shared" si="10"/>
        <v>0</v>
      </c>
      <c r="BR36" s="82"/>
      <c r="BS36" s="153">
        <f t="shared" si="19"/>
        <v>3.5000000000000001E-3</v>
      </c>
      <c r="BT36" s="158">
        <f t="shared" si="12"/>
        <v>799317.57011555578</v>
      </c>
      <c r="BU36" s="159">
        <f t="shared" si="20"/>
        <v>1.3647169482866477E-3</v>
      </c>
      <c r="BV36" s="157">
        <f t="shared" si="2"/>
        <v>311669.20999999996</v>
      </c>
      <c r="BW36" s="178">
        <f t="shared" si="11"/>
        <v>487648.36011555581</v>
      </c>
      <c r="BX36" s="127"/>
      <c r="BY36" s="162"/>
      <c r="BZ36" s="164">
        <f t="shared" si="3"/>
        <v>311669.21000000002</v>
      </c>
      <c r="CA36" s="162"/>
      <c r="CB36" s="162"/>
      <c r="CC36" s="162"/>
    </row>
    <row r="37" spans="1:83" s="126" customFormat="1" ht="21">
      <c r="A37" s="191" t="s">
        <v>57</v>
      </c>
      <c r="B37" s="127"/>
      <c r="C37" s="191" t="s">
        <v>57</v>
      </c>
      <c r="F37" s="192">
        <v>3.2000000000000001E-2</v>
      </c>
      <c r="G37" s="193">
        <v>839571.91111111105</v>
      </c>
      <c r="H37" s="154">
        <v>4.1780298192179197E-2</v>
      </c>
      <c r="I37" s="155">
        <v>1096173.8999999999</v>
      </c>
      <c r="J37" s="192">
        <v>3.2000000000000001E-2</v>
      </c>
      <c r="K37" s="193">
        <v>654376.12088888895</v>
      </c>
      <c r="L37" s="154">
        <v>3.8544193766940203E-2</v>
      </c>
      <c r="M37" s="155">
        <v>788200</v>
      </c>
      <c r="N37" s="192">
        <v>3.2000000000000001E-2</v>
      </c>
      <c r="O37" s="194">
        <v>677846.78399999999</v>
      </c>
      <c r="P37" s="195">
        <v>3.46650608288495E-2</v>
      </c>
      <c r="Q37" s="155">
        <v>734300</v>
      </c>
      <c r="R37" s="192">
        <f t="shared" si="13"/>
        <v>3.1999999999999994E-2</v>
      </c>
      <c r="S37" s="194">
        <f t="shared" si="1"/>
        <v>2171794.8159999996</v>
      </c>
      <c r="T37" s="195">
        <f t="shared" si="13"/>
        <v>3.8584475928687363E-2</v>
      </c>
      <c r="U37" s="155">
        <f t="shared" si="4"/>
        <v>2618673.9</v>
      </c>
      <c r="V37" s="192">
        <v>3.2000000000000001E-2</v>
      </c>
      <c r="W37" s="194">
        <v>718087.32444444404</v>
      </c>
      <c r="X37" s="195">
        <v>3.78135528029373E-2</v>
      </c>
      <c r="Y37" s="155">
        <v>848544.78</v>
      </c>
      <c r="Z37" s="192">
        <v>3.2000000000000001E-2</v>
      </c>
      <c r="AA37" s="194">
        <v>830094.18467555603</v>
      </c>
      <c r="AB37" s="195">
        <v>3.3229453752625801E-2</v>
      </c>
      <c r="AC37" s="155">
        <v>861986.76</v>
      </c>
      <c r="AD37" s="192">
        <v>3.2000000000000001E-2</v>
      </c>
      <c r="AE37" s="194">
        <v>852497.62133333297</v>
      </c>
      <c r="AF37" s="195">
        <v>3.4607259869953597E-2</v>
      </c>
      <c r="AG37" s="155">
        <v>921956.46</v>
      </c>
      <c r="AH37" s="192">
        <f t="shared" si="14"/>
        <v>3.199999999999998E-2</v>
      </c>
      <c r="AI37" s="194">
        <f t="shared" si="5"/>
        <v>2400679.1304533328</v>
      </c>
      <c r="AJ37" s="195">
        <f t="shared" si="14"/>
        <v>3.5089910572135702E-2</v>
      </c>
      <c r="AK37" s="155">
        <f t="shared" si="6"/>
        <v>2632488</v>
      </c>
      <c r="AL37" s="192">
        <v>3.2000000000000001E-2</v>
      </c>
      <c r="AM37" s="194">
        <v>949688.10666666704</v>
      </c>
      <c r="AN37" s="195">
        <v>3.1963639206292097E-2</v>
      </c>
      <c r="AO37" s="155">
        <v>948609</v>
      </c>
      <c r="AP37" s="192">
        <v>3.2000000000000001E-2</v>
      </c>
      <c r="AQ37" s="194">
        <v>917927.45244444394</v>
      </c>
      <c r="AR37" s="195">
        <v>3.2346120514133998E-2</v>
      </c>
      <c r="AS37" s="155">
        <v>927856</v>
      </c>
      <c r="AT37" s="192">
        <v>3.2000000000000001E-2</v>
      </c>
      <c r="AU37" s="194">
        <v>867956.84977777803</v>
      </c>
      <c r="AV37" s="195">
        <v>3.1830559326852997E-2</v>
      </c>
      <c r="AW37" s="155">
        <v>863361</v>
      </c>
      <c r="AX37" s="192">
        <f t="shared" si="15"/>
        <v>3.1999999999999994E-2</v>
      </c>
      <c r="AY37" s="194">
        <f t="shared" si="7"/>
        <v>2735572.408888889</v>
      </c>
      <c r="AZ37" s="195">
        <f t="shared" si="16"/>
        <v>3.2049757379886294E-2</v>
      </c>
      <c r="BA37" s="155">
        <f t="shared" si="8"/>
        <v>2739826</v>
      </c>
      <c r="BB37" s="192"/>
      <c r="BC37" s="194"/>
      <c r="BD37" s="195"/>
      <c r="BE37" s="155"/>
      <c r="BF37" s="192"/>
      <c r="BG37" s="194"/>
      <c r="BH37" s="195"/>
      <c r="BI37" s="155"/>
      <c r="BJ37" s="192"/>
      <c r="BK37" s="194"/>
      <c r="BL37" s="195"/>
      <c r="BM37" s="155"/>
      <c r="BN37" s="192" t="e">
        <f t="shared" si="17"/>
        <v>#DIV/0!</v>
      </c>
      <c r="BO37" s="194">
        <f t="shared" si="9"/>
        <v>0</v>
      </c>
      <c r="BP37" s="195" t="e">
        <f t="shared" si="18"/>
        <v>#DIV/0!</v>
      </c>
      <c r="BQ37" s="155">
        <f t="shared" si="10"/>
        <v>0</v>
      </c>
      <c r="BR37" s="82"/>
      <c r="BS37" s="153">
        <f t="shared" si="19"/>
        <v>3.1999999999999994E-2</v>
      </c>
      <c r="BT37" s="158">
        <f t="shared" si="12"/>
        <v>7308046.3553422224</v>
      </c>
      <c r="BU37" s="159">
        <f t="shared" si="20"/>
        <v>3.4990420198015487E-2</v>
      </c>
      <c r="BV37" s="157">
        <f t="shared" si="2"/>
        <v>7990987.9000000004</v>
      </c>
      <c r="BW37" s="178">
        <f t="shared" si="11"/>
        <v>-682941.54465777799</v>
      </c>
      <c r="BX37" s="127"/>
      <c r="BY37" s="162"/>
      <c r="BZ37" s="164">
        <f t="shared" si="3"/>
        <v>7990987.8999999994</v>
      </c>
      <c r="CA37" s="162"/>
      <c r="CB37" s="162"/>
      <c r="CC37" s="162"/>
    </row>
    <row r="38" spans="1:83" s="126" customFormat="1" ht="21">
      <c r="A38" s="191" t="s">
        <v>58</v>
      </c>
      <c r="B38" s="127"/>
      <c r="C38" s="191" t="s">
        <v>58</v>
      </c>
      <c r="F38" s="192">
        <v>0</v>
      </c>
      <c r="G38" s="193">
        <v>0</v>
      </c>
      <c r="H38" s="154">
        <v>2.7177278918017901E-5</v>
      </c>
      <c r="I38" s="155">
        <v>713.04</v>
      </c>
      <c r="J38" s="192">
        <v>0</v>
      </c>
      <c r="K38" s="193">
        <v>0</v>
      </c>
      <c r="L38" s="154">
        <v>0</v>
      </c>
      <c r="M38" s="155">
        <v>0</v>
      </c>
      <c r="N38" s="192">
        <v>0</v>
      </c>
      <c r="O38" s="194">
        <v>0</v>
      </c>
      <c r="P38" s="195">
        <v>3.02422560435132E-4</v>
      </c>
      <c r="Q38" s="155">
        <v>6406.13</v>
      </c>
      <c r="R38" s="192">
        <f t="shared" si="13"/>
        <v>0</v>
      </c>
      <c r="S38" s="194">
        <f t="shared" si="1"/>
        <v>0</v>
      </c>
      <c r="T38" s="195">
        <f t="shared" si="13"/>
        <v>1.0489639183299349E-4</v>
      </c>
      <c r="U38" s="155">
        <f t="shared" si="4"/>
        <v>7119.17</v>
      </c>
      <c r="V38" s="192">
        <v>0</v>
      </c>
      <c r="W38" s="194">
        <v>0</v>
      </c>
      <c r="X38" s="195">
        <v>0</v>
      </c>
      <c r="Y38" s="155">
        <v>0</v>
      </c>
      <c r="Z38" s="192">
        <v>0</v>
      </c>
      <c r="AA38" s="194">
        <v>0</v>
      </c>
      <c r="AB38" s="195">
        <v>6.5114153306743101E-5</v>
      </c>
      <c r="AC38" s="155">
        <v>1689.09</v>
      </c>
      <c r="AD38" s="192">
        <v>0</v>
      </c>
      <c r="AE38" s="194">
        <v>0</v>
      </c>
      <c r="AF38" s="195">
        <v>0</v>
      </c>
      <c r="AG38" s="155">
        <v>0</v>
      </c>
      <c r="AH38" s="192">
        <f t="shared" si="14"/>
        <v>0</v>
      </c>
      <c r="AI38" s="194">
        <f t="shared" si="5"/>
        <v>0</v>
      </c>
      <c r="AJ38" s="195">
        <f t="shared" si="14"/>
        <v>2.25148289558352E-5</v>
      </c>
      <c r="AK38" s="155">
        <f t="shared" si="6"/>
        <v>1689.09</v>
      </c>
      <c r="AL38" s="192">
        <v>0</v>
      </c>
      <c r="AM38" s="194">
        <v>0</v>
      </c>
      <c r="AN38" s="195">
        <v>3.780373761446E-5</v>
      </c>
      <c r="AO38" s="155">
        <v>1121.93</v>
      </c>
      <c r="AP38" s="192">
        <v>0</v>
      </c>
      <c r="AQ38" s="194">
        <v>0</v>
      </c>
      <c r="AR38" s="195">
        <v>1.9499475641930801E-4</v>
      </c>
      <c r="AS38" s="155">
        <v>5593.47</v>
      </c>
      <c r="AT38" s="192">
        <v>0</v>
      </c>
      <c r="AU38" s="194">
        <v>0</v>
      </c>
      <c r="AV38" s="195">
        <v>0</v>
      </c>
      <c r="AW38" s="155">
        <v>0</v>
      </c>
      <c r="AX38" s="192">
        <f t="shared" si="15"/>
        <v>0</v>
      </c>
      <c r="AY38" s="194">
        <f t="shared" si="7"/>
        <v>0</v>
      </c>
      <c r="AZ38" s="195">
        <f t="shared" si="16"/>
        <v>7.8554966888002531E-5</v>
      </c>
      <c r="BA38" s="155">
        <f t="shared" si="8"/>
        <v>6715.4000000000005</v>
      </c>
      <c r="BB38" s="192"/>
      <c r="BC38" s="194"/>
      <c r="BD38" s="195"/>
      <c r="BE38" s="155"/>
      <c r="BF38" s="192"/>
      <c r="BG38" s="194"/>
      <c r="BH38" s="195"/>
      <c r="BI38" s="155"/>
      <c r="BJ38" s="192"/>
      <c r="BK38" s="194"/>
      <c r="BL38" s="195"/>
      <c r="BM38" s="155"/>
      <c r="BN38" s="192" t="e">
        <f t="shared" si="17"/>
        <v>#DIV/0!</v>
      </c>
      <c r="BO38" s="194">
        <f t="shared" si="9"/>
        <v>0</v>
      </c>
      <c r="BP38" s="195" t="e">
        <f t="shared" si="18"/>
        <v>#DIV/0!</v>
      </c>
      <c r="BQ38" s="155">
        <f t="shared" si="10"/>
        <v>0</v>
      </c>
      <c r="BR38" s="82"/>
      <c r="BS38" s="153">
        <f t="shared" si="19"/>
        <v>0</v>
      </c>
      <c r="BT38" s="158">
        <f t="shared" si="12"/>
        <v>0</v>
      </c>
      <c r="BU38" s="159">
        <f t="shared" si="20"/>
        <v>6.7973996858526723E-5</v>
      </c>
      <c r="BV38" s="157">
        <f t="shared" si="2"/>
        <v>15523.66</v>
      </c>
      <c r="BW38" s="178">
        <f t="shared" si="11"/>
        <v>-15523.66</v>
      </c>
      <c r="BX38" s="127"/>
      <c r="BY38" s="162"/>
      <c r="BZ38" s="164">
        <f t="shared" si="3"/>
        <v>15523.66</v>
      </c>
      <c r="CA38" s="162"/>
      <c r="CB38" s="162"/>
      <c r="CC38" s="162"/>
    </row>
    <row r="39" spans="1:83" s="126" customFormat="1" ht="21">
      <c r="A39" s="191" t="s">
        <v>284</v>
      </c>
      <c r="B39" s="127"/>
      <c r="C39" s="191" t="s">
        <v>284</v>
      </c>
      <c r="F39" s="192">
        <v>8.0000000000000002E-3</v>
      </c>
      <c r="G39" s="193">
        <v>209892.977777778</v>
      </c>
      <c r="H39" s="154">
        <v>1.3866880306408001E-3</v>
      </c>
      <c r="I39" s="155">
        <v>36382.01</v>
      </c>
      <c r="J39" s="192">
        <v>8.0000000000000002E-3</v>
      </c>
      <c r="K39" s="193">
        <v>163594.03022222201</v>
      </c>
      <c r="L39" s="154">
        <v>1.3216130179463699E-4</v>
      </c>
      <c r="M39" s="155">
        <v>2702.6</v>
      </c>
      <c r="N39" s="192">
        <v>8.0000000000000002E-3</v>
      </c>
      <c r="O39" s="194">
        <v>169461.696</v>
      </c>
      <c r="P39" s="195">
        <v>0</v>
      </c>
      <c r="Q39" s="155">
        <v>0</v>
      </c>
      <c r="R39" s="192">
        <f t="shared" si="13"/>
        <v>7.9999999999999984E-3</v>
      </c>
      <c r="S39" s="194">
        <f t="shared" si="1"/>
        <v>542948.70399999991</v>
      </c>
      <c r="T39" s="195">
        <f t="shared" si="13"/>
        <v>5.7588659425182088E-4</v>
      </c>
      <c r="U39" s="155">
        <f t="shared" si="4"/>
        <v>39084.61</v>
      </c>
      <c r="V39" s="192">
        <v>8.0000000000000002E-3</v>
      </c>
      <c r="W39" s="194">
        <v>179521.83111111101</v>
      </c>
      <c r="X39" s="195">
        <v>0</v>
      </c>
      <c r="Y39" s="155">
        <v>0</v>
      </c>
      <c r="Z39" s="192">
        <v>8.0000000000000002E-3</v>
      </c>
      <c r="AA39" s="194">
        <v>207523.54616888901</v>
      </c>
      <c r="AB39" s="195">
        <v>1.5810061366867099E-4</v>
      </c>
      <c r="AC39" s="155">
        <v>4101.2</v>
      </c>
      <c r="AD39" s="192">
        <v>8.0000000000000002E-3</v>
      </c>
      <c r="AE39" s="194">
        <v>213124.40533333301</v>
      </c>
      <c r="AF39" s="195">
        <v>3.5463309742396198E-3</v>
      </c>
      <c r="AG39" s="155">
        <v>94476.21</v>
      </c>
      <c r="AH39" s="192">
        <f t="shared" si="14"/>
        <v>7.9999999999999915E-3</v>
      </c>
      <c r="AI39" s="194">
        <f t="shared" si="5"/>
        <v>600169.78261333297</v>
      </c>
      <c r="AJ39" s="195">
        <f t="shared" si="14"/>
        <v>1.3139936445418767E-3</v>
      </c>
      <c r="AK39" s="155">
        <f t="shared" si="6"/>
        <v>98577.41</v>
      </c>
      <c r="AL39" s="192">
        <v>8.0000000000000002E-3</v>
      </c>
      <c r="AM39" s="194">
        <v>237422.02666666699</v>
      </c>
      <c r="AN39" s="195">
        <v>3.3235046094010302E-3</v>
      </c>
      <c r="AO39" s="155">
        <v>98634.15</v>
      </c>
      <c r="AP39" s="192">
        <v>8.0000000000000002E-3</v>
      </c>
      <c r="AQ39" s="194">
        <v>229481.86311111099</v>
      </c>
      <c r="AR39" s="195">
        <v>3.0589777792596798E-3</v>
      </c>
      <c r="AS39" s="155">
        <v>87747.49</v>
      </c>
      <c r="AT39" s="192">
        <v>8.0000000000000002E-3</v>
      </c>
      <c r="AU39" s="194">
        <v>216989.21244444401</v>
      </c>
      <c r="AV39" s="195">
        <v>1.4341689916021799E-3</v>
      </c>
      <c r="AW39" s="155">
        <v>38899.9</v>
      </c>
      <c r="AX39" s="192">
        <f t="shared" si="15"/>
        <v>7.9999999999999967E-3</v>
      </c>
      <c r="AY39" s="194">
        <f t="shared" si="7"/>
        <v>683893.10222222202</v>
      </c>
      <c r="AZ39" s="195">
        <f t="shared" si="16"/>
        <v>2.635283663695121E-3</v>
      </c>
      <c r="BA39" s="155">
        <f t="shared" si="8"/>
        <v>225281.54</v>
      </c>
      <c r="BB39" s="192"/>
      <c r="BC39" s="194"/>
      <c r="BD39" s="195"/>
      <c r="BE39" s="155"/>
      <c r="BF39" s="192"/>
      <c r="BG39" s="194"/>
      <c r="BH39" s="195"/>
      <c r="BI39" s="155"/>
      <c r="BJ39" s="192"/>
      <c r="BK39" s="194"/>
      <c r="BL39" s="195"/>
      <c r="BM39" s="155"/>
      <c r="BN39" s="192" t="e">
        <f t="shared" si="17"/>
        <v>#DIV/0!</v>
      </c>
      <c r="BO39" s="194">
        <f t="shared" si="9"/>
        <v>0</v>
      </c>
      <c r="BP39" s="195" t="e">
        <f t="shared" si="18"/>
        <v>#DIV/0!</v>
      </c>
      <c r="BQ39" s="155">
        <f t="shared" si="10"/>
        <v>0</v>
      </c>
      <c r="BR39" s="82"/>
      <c r="BS39" s="153">
        <f t="shared" si="19"/>
        <v>7.9999999999999932E-3</v>
      </c>
      <c r="BT39" s="158">
        <f t="shared" si="12"/>
        <v>1827011.5888355547</v>
      </c>
      <c r="BU39" s="159">
        <f t="shared" si="20"/>
        <v>1.5892337507561044E-3</v>
      </c>
      <c r="BV39" s="157">
        <f t="shared" si="2"/>
        <v>362943.56000000006</v>
      </c>
      <c r="BW39" s="178">
        <f t="shared" si="11"/>
        <v>1464068.0288355546</v>
      </c>
      <c r="BX39" s="127"/>
      <c r="BY39" s="162"/>
      <c r="BZ39" s="164">
        <f t="shared" si="3"/>
        <v>362943.56000000006</v>
      </c>
      <c r="CA39" s="162"/>
      <c r="CB39" s="162"/>
      <c r="CC39" s="162"/>
    </row>
    <row r="40" spans="1:83" s="126" customFormat="1" ht="21">
      <c r="A40" s="191" t="s">
        <v>61</v>
      </c>
      <c r="B40" s="127"/>
      <c r="C40" s="191" t="s">
        <v>61</v>
      </c>
      <c r="F40" s="192">
        <v>2E-3</v>
      </c>
      <c r="G40" s="193">
        <v>52473.244444444397</v>
      </c>
      <c r="H40" s="154">
        <v>1.3645049159444599E-4</v>
      </c>
      <c r="I40" s="155">
        <v>3580</v>
      </c>
      <c r="J40" s="192">
        <v>2E-3</v>
      </c>
      <c r="K40" s="193">
        <v>40898.507555555603</v>
      </c>
      <c r="L40" s="154">
        <v>1.22376103656138E-4</v>
      </c>
      <c r="M40" s="155">
        <v>2502.5</v>
      </c>
      <c r="N40" s="192">
        <v>2E-3</v>
      </c>
      <c r="O40" s="194">
        <v>42365.423999999999</v>
      </c>
      <c r="P40" s="195">
        <v>1.3666805270259999E-4</v>
      </c>
      <c r="Q40" s="155">
        <v>2895</v>
      </c>
      <c r="R40" s="192">
        <f t="shared" si="13"/>
        <v>2E-3</v>
      </c>
      <c r="S40" s="194">
        <f t="shared" si="1"/>
        <v>135737.17600000001</v>
      </c>
      <c r="T40" s="195">
        <f t="shared" si="13"/>
        <v>1.3227768934871608E-4</v>
      </c>
      <c r="U40" s="155">
        <f t="shared" si="4"/>
        <v>8977.5</v>
      </c>
      <c r="V40" s="192">
        <v>2E-3</v>
      </c>
      <c r="W40" s="194">
        <v>44880.457777777803</v>
      </c>
      <c r="X40" s="195">
        <v>3.4611812733540201E-4</v>
      </c>
      <c r="Y40" s="155">
        <v>7766.97</v>
      </c>
      <c r="Z40" s="192">
        <v>2E-3</v>
      </c>
      <c r="AA40" s="194">
        <v>51880.886542222201</v>
      </c>
      <c r="AB40" s="195">
        <v>1.96354778781767E-4</v>
      </c>
      <c r="AC40" s="155">
        <v>5093.53</v>
      </c>
      <c r="AD40" s="192">
        <v>2E-3</v>
      </c>
      <c r="AE40" s="194">
        <v>53281.101333333303</v>
      </c>
      <c r="AF40" s="195">
        <v>1.8683172364855499E-4</v>
      </c>
      <c r="AG40" s="155">
        <v>4977.3</v>
      </c>
      <c r="AH40" s="192">
        <f t="shared" si="14"/>
        <v>1.9999999999999987E-3</v>
      </c>
      <c r="AI40" s="194">
        <f t="shared" si="5"/>
        <v>150042.4456533333</v>
      </c>
      <c r="AJ40" s="195">
        <f t="shared" si="14"/>
        <v>2.3777005129886335E-4</v>
      </c>
      <c r="AK40" s="155">
        <f t="shared" si="6"/>
        <v>17837.8</v>
      </c>
      <c r="AL40" s="192">
        <v>2E-3</v>
      </c>
      <c r="AM40" s="194">
        <v>59355.506666666697</v>
      </c>
      <c r="AN40" s="195">
        <v>1.9589926281481801E-4</v>
      </c>
      <c r="AO40" s="155">
        <v>5813.85</v>
      </c>
      <c r="AP40" s="192">
        <v>2E-3</v>
      </c>
      <c r="AQ40" s="194">
        <v>57370.465777777797</v>
      </c>
      <c r="AR40" s="195">
        <v>1.5269459435682701E-4</v>
      </c>
      <c r="AS40" s="155">
        <v>4380.08</v>
      </c>
      <c r="AT40" s="192">
        <v>2E-3</v>
      </c>
      <c r="AU40" s="194">
        <v>54247.303111111098</v>
      </c>
      <c r="AV40" s="195">
        <v>5.1981091008788396E-4</v>
      </c>
      <c r="AW40" s="155">
        <v>14099.17</v>
      </c>
      <c r="AX40" s="192">
        <f t="shared" si="15"/>
        <v>2E-3</v>
      </c>
      <c r="AY40" s="194">
        <f t="shared" si="7"/>
        <v>170973.27555555559</v>
      </c>
      <c r="AZ40" s="195">
        <f t="shared" si="16"/>
        <v>2.8417423624905948E-4</v>
      </c>
      <c r="BA40" s="155">
        <f t="shared" si="8"/>
        <v>24293.1</v>
      </c>
      <c r="BB40" s="192"/>
      <c r="BC40" s="194"/>
      <c r="BD40" s="195"/>
      <c r="BE40" s="155"/>
      <c r="BF40" s="192"/>
      <c r="BG40" s="194"/>
      <c r="BH40" s="195"/>
      <c r="BI40" s="155"/>
      <c r="BJ40" s="192"/>
      <c r="BK40" s="194"/>
      <c r="BL40" s="195"/>
      <c r="BM40" s="155"/>
      <c r="BN40" s="192" t="e">
        <f t="shared" si="17"/>
        <v>#DIV/0!</v>
      </c>
      <c r="BO40" s="194">
        <f t="shared" si="9"/>
        <v>0</v>
      </c>
      <c r="BP40" s="195" t="e">
        <f t="shared" si="18"/>
        <v>#DIV/0!</v>
      </c>
      <c r="BQ40" s="155">
        <f t="shared" si="10"/>
        <v>0</v>
      </c>
      <c r="BR40" s="82"/>
      <c r="BS40" s="153">
        <f t="shared" si="19"/>
        <v>1.9999999999999996E-3</v>
      </c>
      <c r="BT40" s="158">
        <f t="shared" si="12"/>
        <v>456752.8972088889</v>
      </c>
      <c r="BU40" s="159">
        <f t="shared" si="20"/>
        <v>2.2379015135891449E-4</v>
      </c>
      <c r="BV40" s="157">
        <f t="shared" si="2"/>
        <v>51108.399999999994</v>
      </c>
      <c r="BW40" s="178">
        <f t="shared" si="11"/>
        <v>405644.49720888888</v>
      </c>
      <c r="BX40" s="127"/>
      <c r="BY40" s="162"/>
      <c r="BZ40" s="164">
        <f t="shared" si="3"/>
        <v>51108.4</v>
      </c>
      <c r="CA40" s="162"/>
      <c r="CB40" s="162"/>
      <c r="CC40" s="162"/>
    </row>
    <row r="41" spans="1:83" s="126" customFormat="1" ht="21">
      <c r="A41" s="191" t="s">
        <v>63</v>
      </c>
      <c r="B41" s="127"/>
      <c r="C41" s="191" t="s">
        <v>63</v>
      </c>
      <c r="F41" s="192">
        <v>0</v>
      </c>
      <c r="G41" s="193">
        <v>0</v>
      </c>
      <c r="H41" s="154">
        <v>0</v>
      </c>
      <c r="I41" s="155">
        <v>0</v>
      </c>
      <c r="J41" s="192">
        <v>0</v>
      </c>
      <c r="K41" s="193">
        <v>0</v>
      </c>
      <c r="L41" s="154">
        <v>0</v>
      </c>
      <c r="M41" s="155">
        <v>0</v>
      </c>
      <c r="N41" s="192">
        <v>0</v>
      </c>
      <c r="O41" s="194">
        <v>0</v>
      </c>
      <c r="P41" s="195">
        <v>0</v>
      </c>
      <c r="Q41" s="155">
        <v>0</v>
      </c>
      <c r="R41" s="192">
        <f t="shared" si="13"/>
        <v>0</v>
      </c>
      <c r="S41" s="194">
        <f t="shared" si="1"/>
        <v>0</v>
      </c>
      <c r="T41" s="195">
        <f t="shared" si="13"/>
        <v>0</v>
      </c>
      <c r="U41" s="155">
        <f t="shared" si="4"/>
        <v>0</v>
      </c>
      <c r="V41" s="192">
        <v>0</v>
      </c>
      <c r="W41" s="194">
        <v>0</v>
      </c>
      <c r="X41" s="195">
        <v>0</v>
      </c>
      <c r="Y41" s="155">
        <v>0</v>
      </c>
      <c r="Z41" s="192">
        <v>0</v>
      </c>
      <c r="AA41" s="194">
        <v>0</v>
      </c>
      <c r="AB41" s="195">
        <v>0</v>
      </c>
      <c r="AC41" s="155">
        <v>0</v>
      </c>
      <c r="AD41" s="192">
        <v>0</v>
      </c>
      <c r="AE41" s="194">
        <v>0</v>
      </c>
      <c r="AF41" s="195">
        <v>0</v>
      </c>
      <c r="AG41" s="155">
        <v>0</v>
      </c>
      <c r="AH41" s="192">
        <f t="shared" si="14"/>
        <v>0</v>
      </c>
      <c r="AI41" s="194">
        <f t="shared" si="5"/>
        <v>0</v>
      </c>
      <c r="AJ41" s="195">
        <f t="shared" si="14"/>
        <v>0</v>
      </c>
      <c r="AK41" s="155">
        <f t="shared" si="6"/>
        <v>0</v>
      </c>
      <c r="AL41" s="192">
        <v>0</v>
      </c>
      <c r="AM41" s="194">
        <v>0</v>
      </c>
      <c r="AN41" s="195">
        <v>0</v>
      </c>
      <c r="AO41" s="155">
        <v>0</v>
      </c>
      <c r="AP41" s="192">
        <v>0</v>
      </c>
      <c r="AQ41" s="194">
        <v>0</v>
      </c>
      <c r="AR41" s="195">
        <v>0</v>
      </c>
      <c r="AS41" s="155">
        <v>0</v>
      </c>
      <c r="AT41" s="192">
        <v>0</v>
      </c>
      <c r="AU41" s="194">
        <v>0</v>
      </c>
      <c r="AV41" s="195">
        <v>0</v>
      </c>
      <c r="AW41" s="155">
        <v>0</v>
      </c>
      <c r="AX41" s="192">
        <f t="shared" si="15"/>
        <v>0</v>
      </c>
      <c r="AY41" s="194">
        <f t="shared" si="7"/>
        <v>0</v>
      </c>
      <c r="AZ41" s="195">
        <f t="shared" si="16"/>
        <v>0</v>
      </c>
      <c r="BA41" s="155">
        <f t="shared" si="8"/>
        <v>0</v>
      </c>
      <c r="BB41" s="192"/>
      <c r="BC41" s="194"/>
      <c r="BD41" s="195"/>
      <c r="BE41" s="155"/>
      <c r="BF41" s="192"/>
      <c r="BG41" s="194"/>
      <c r="BH41" s="195"/>
      <c r="BI41" s="155"/>
      <c r="BJ41" s="192"/>
      <c r="BK41" s="194"/>
      <c r="BL41" s="195"/>
      <c r="BM41" s="155"/>
      <c r="BN41" s="192" t="e">
        <f t="shared" si="17"/>
        <v>#DIV/0!</v>
      </c>
      <c r="BO41" s="194">
        <f t="shared" si="9"/>
        <v>0</v>
      </c>
      <c r="BP41" s="195" t="e">
        <f t="shared" si="18"/>
        <v>#DIV/0!</v>
      </c>
      <c r="BQ41" s="155">
        <f t="shared" si="10"/>
        <v>0</v>
      </c>
      <c r="BR41" s="82"/>
      <c r="BS41" s="153">
        <f t="shared" si="19"/>
        <v>0</v>
      </c>
      <c r="BT41" s="158">
        <f t="shared" si="12"/>
        <v>0</v>
      </c>
      <c r="BU41" s="159">
        <f t="shared" si="20"/>
        <v>0</v>
      </c>
      <c r="BV41" s="157">
        <f t="shared" si="2"/>
        <v>0</v>
      </c>
      <c r="BW41" s="178">
        <f t="shared" si="11"/>
        <v>0</v>
      </c>
      <c r="BX41" s="127"/>
      <c r="BY41" s="162"/>
      <c r="BZ41" s="164">
        <f t="shared" si="3"/>
        <v>0</v>
      </c>
      <c r="CA41" s="162"/>
      <c r="CB41" s="162"/>
      <c r="CC41" s="162"/>
    </row>
    <row r="42" spans="1:83" s="126" customFormat="1" ht="21">
      <c r="A42" s="196" t="s">
        <v>65</v>
      </c>
      <c r="B42" s="127"/>
      <c r="C42" s="196" t="s">
        <v>65</v>
      </c>
      <c r="F42" s="192">
        <v>0</v>
      </c>
      <c r="G42" s="193">
        <v>0</v>
      </c>
      <c r="H42" s="154">
        <v>0</v>
      </c>
      <c r="I42" s="155">
        <v>0</v>
      </c>
      <c r="J42" s="192">
        <v>0</v>
      </c>
      <c r="K42" s="193">
        <v>0</v>
      </c>
      <c r="L42" s="154">
        <v>0</v>
      </c>
      <c r="M42" s="155">
        <v>0</v>
      </c>
      <c r="N42" s="192">
        <v>0</v>
      </c>
      <c r="O42" s="194">
        <v>0</v>
      </c>
      <c r="P42" s="195">
        <v>0</v>
      </c>
      <c r="Q42" s="155">
        <v>0</v>
      </c>
      <c r="R42" s="192">
        <f t="shared" si="13"/>
        <v>0</v>
      </c>
      <c r="S42" s="194">
        <f t="shared" si="1"/>
        <v>0</v>
      </c>
      <c r="T42" s="195">
        <f t="shared" si="13"/>
        <v>0</v>
      </c>
      <c r="U42" s="155">
        <f t="shared" si="4"/>
        <v>0</v>
      </c>
      <c r="V42" s="192">
        <v>0</v>
      </c>
      <c r="W42" s="194">
        <v>0</v>
      </c>
      <c r="X42" s="195">
        <v>0</v>
      </c>
      <c r="Y42" s="155">
        <v>0</v>
      </c>
      <c r="Z42" s="192">
        <v>0</v>
      </c>
      <c r="AA42" s="194">
        <v>0</v>
      </c>
      <c r="AB42" s="195">
        <v>0</v>
      </c>
      <c r="AC42" s="155">
        <v>0</v>
      </c>
      <c r="AD42" s="192">
        <v>0</v>
      </c>
      <c r="AE42" s="194">
        <v>0</v>
      </c>
      <c r="AF42" s="195">
        <v>0</v>
      </c>
      <c r="AG42" s="155">
        <v>0</v>
      </c>
      <c r="AH42" s="192">
        <f t="shared" si="14"/>
        <v>0</v>
      </c>
      <c r="AI42" s="194">
        <f t="shared" si="5"/>
        <v>0</v>
      </c>
      <c r="AJ42" s="195">
        <f t="shared" si="14"/>
        <v>0</v>
      </c>
      <c r="AK42" s="155">
        <f t="shared" si="6"/>
        <v>0</v>
      </c>
      <c r="AL42" s="192">
        <v>0</v>
      </c>
      <c r="AM42" s="194">
        <v>0</v>
      </c>
      <c r="AN42" s="195">
        <v>0</v>
      </c>
      <c r="AO42" s="155">
        <v>0</v>
      </c>
      <c r="AP42" s="192">
        <v>0</v>
      </c>
      <c r="AQ42" s="194">
        <v>0</v>
      </c>
      <c r="AR42" s="195">
        <v>0</v>
      </c>
      <c r="AS42" s="155">
        <v>0</v>
      </c>
      <c r="AT42" s="192">
        <v>0</v>
      </c>
      <c r="AU42" s="194">
        <v>0</v>
      </c>
      <c r="AV42" s="195">
        <v>0</v>
      </c>
      <c r="AW42" s="155">
        <v>0</v>
      </c>
      <c r="AX42" s="192">
        <f t="shared" si="15"/>
        <v>0</v>
      </c>
      <c r="AY42" s="194">
        <f t="shared" si="7"/>
        <v>0</v>
      </c>
      <c r="AZ42" s="195">
        <f t="shared" si="16"/>
        <v>0</v>
      </c>
      <c r="BA42" s="155">
        <f t="shared" si="8"/>
        <v>0</v>
      </c>
      <c r="BB42" s="192"/>
      <c r="BC42" s="194"/>
      <c r="BD42" s="195"/>
      <c r="BE42" s="155"/>
      <c r="BF42" s="192"/>
      <c r="BG42" s="194"/>
      <c r="BH42" s="195"/>
      <c r="BI42" s="155"/>
      <c r="BJ42" s="192"/>
      <c r="BK42" s="194"/>
      <c r="BL42" s="195"/>
      <c r="BM42" s="155"/>
      <c r="BN42" s="192" t="e">
        <f t="shared" si="17"/>
        <v>#DIV/0!</v>
      </c>
      <c r="BO42" s="194">
        <f t="shared" si="9"/>
        <v>0</v>
      </c>
      <c r="BP42" s="195" t="e">
        <f t="shared" si="18"/>
        <v>#DIV/0!</v>
      </c>
      <c r="BQ42" s="155">
        <f t="shared" si="10"/>
        <v>0</v>
      </c>
      <c r="BR42" s="82"/>
      <c r="BS42" s="153">
        <f t="shared" si="19"/>
        <v>0</v>
      </c>
      <c r="BT42" s="158">
        <f t="shared" si="12"/>
        <v>0</v>
      </c>
      <c r="BU42" s="159">
        <f t="shared" si="20"/>
        <v>0</v>
      </c>
      <c r="BV42" s="157">
        <f t="shared" si="2"/>
        <v>0</v>
      </c>
      <c r="BW42" s="178">
        <f t="shared" si="11"/>
        <v>0</v>
      </c>
      <c r="BX42" s="127"/>
      <c r="BZ42" s="164">
        <f t="shared" si="3"/>
        <v>0</v>
      </c>
    </row>
    <row r="43" spans="1:83" s="126" customFormat="1" ht="36.75" customHeight="1">
      <c r="A43" s="189" t="s">
        <v>66</v>
      </c>
      <c r="B43" s="127"/>
      <c r="C43" s="189" t="s">
        <v>66</v>
      </c>
      <c r="F43" s="153">
        <v>0.60000912246433102</v>
      </c>
      <c r="G43" s="76">
        <v>15742212.675983701</v>
      </c>
      <c r="H43" s="156">
        <v>0.55328231962447705</v>
      </c>
      <c r="I43" s="157">
        <v>14516259.2022222</v>
      </c>
      <c r="J43" s="153">
        <v>0.60000912246433102</v>
      </c>
      <c r="K43" s="76">
        <v>12269738.8142549</v>
      </c>
      <c r="L43" s="156">
        <v>0.54723250683790203</v>
      </c>
      <c r="M43" s="157">
        <v>11190496.407777799</v>
      </c>
      <c r="N43" s="153">
        <v>0.60000912246433102</v>
      </c>
      <c r="O43" s="158">
        <v>12709820.438534699</v>
      </c>
      <c r="P43" s="159">
        <v>0.55625174104241204</v>
      </c>
      <c r="Q43" s="157">
        <v>11782920.43</v>
      </c>
      <c r="R43" s="153">
        <f>R13-R19</f>
        <v>0.60000912246433147</v>
      </c>
      <c r="S43" s="158">
        <f t="shared" si="1"/>
        <v>40721771.928773299</v>
      </c>
      <c r="T43" s="159">
        <f>T13-T19</f>
        <v>0.55238626800368973</v>
      </c>
      <c r="U43" s="157">
        <f t="shared" si="4"/>
        <v>37489676.039999999</v>
      </c>
      <c r="V43" s="153">
        <v>0.60000912246433102</v>
      </c>
      <c r="W43" s="158">
        <v>13464342.043521</v>
      </c>
      <c r="X43" s="159">
        <v>0.53953871009238097</v>
      </c>
      <c r="Y43" s="157">
        <v>12107372.148888901</v>
      </c>
      <c r="Z43" s="153">
        <v>0.60000912246433102</v>
      </c>
      <c r="AA43" s="158">
        <v>15564502.603435099</v>
      </c>
      <c r="AB43" s="159">
        <v>0.52693952444266101</v>
      </c>
      <c r="AC43" s="157">
        <v>13669044.841111099</v>
      </c>
      <c r="AD43" s="153">
        <v>0.60000912246433102</v>
      </c>
      <c r="AE43" s="158">
        <v>15984573.4274732</v>
      </c>
      <c r="AF43" s="159">
        <f>AG43/AG13</f>
        <v>0.5292753499389633</v>
      </c>
      <c r="AG43" s="157">
        <f>AG13-AG19</f>
        <v>14100186.776666701</v>
      </c>
      <c r="AH43" s="153">
        <f>AH13-AH19</f>
        <v>0.60000912246433158</v>
      </c>
      <c r="AI43" s="158">
        <f t="shared" si="5"/>
        <v>45013418.074429303</v>
      </c>
      <c r="AJ43" s="159">
        <f>AJ13-AJ19</f>
        <v>0.53153764047274821</v>
      </c>
      <c r="AK43" s="157">
        <f t="shared" si="6"/>
        <v>39876603.766666703</v>
      </c>
      <c r="AL43" s="153">
        <v>0.60000912246433102</v>
      </c>
      <c r="AM43" s="158">
        <v>17806922.734246202</v>
      </c>
      <c r="AN43" s="159">
        <f>AO43/AO13</f>
        <v>0.53668016896157633</v>
      </c>
      <c r="AO43" s="157">
        <f>AO13-AO19</f>
        <v>15927461.673333298</v>
      </c>
      <c r="AP43" s="153">
        <v>0.60000912246433102</v>
      </c>
      <c r="AQ43" s="158">
        <v>17211401.4133472</v>
      </c>
      <c r="AR43" s="159">
        <v>0.54710889814556396</v>
      </c>
      <c r="AS43" s="157">
        <v>15693946.158888901</v>
      </c>
      <c r="AT43" s="153">
        <v>0.60000912246433102</v>
      </c>
      <c r="AU43" s="158">
        <v>16274438.3678772</v>
      </c>
      <c r="AV43" s="159">
        <v>0.54934597006735397</v>
      </c>
      <c r="AW43" s="157">
        <v>14900268.6755556</v>
      </c>
      <c r="AX43" s="153">
        <f t="shared" si="15"/>
        <v>0.60000912246433125</v>
      </c>
      <c r="AY43" s="158">
        <f t="shared" si="7"/>
        <v>51292762.515470602</v>
      </c>
      <c r="AZ43" s="159">
        <f t="shared" si="16"/>
        <v>0.54419822462442291</v>
      </c>
      <c r="BA43" s="157">
        <f t="shared" si="8"/>
        <v>46521676.507777795</v>
      </c>
      <c r="BB43" s="153"/>
      <c r="BC43" s="158"/>
      <c r="BD43" s="159"/>
      <c r="BE43" s="157"/>
      <c r="BF43" s="153"/>
      <c r="BG43" s="158"/>
      <c r="BH43" s="159"/>
      <c r="BI43" s="157"/>
      <c r="BJ43" s="153"/>
      <c r="BK43" s="158"/>
      <c r="BL43" s="159"/>
      <c r="BM43" s="157"/>
      <c r="BN43" s="153" t="e">
        <f t="shared" si="17"/>
        <v>#DIV/0!</v>
      </c>
      <c r="BO43" s="158">
        <f t="shared" si="9"/>
        <v>0</v>
      </c>
      <c r="BP43" s="159" t="e">
        <f t="shared" si="18"/>
        <v>#DIV/0!</v>
      </c>
      <c r="BQ43" s="157">
        <f t="shared" si="10"/>
        <v>0</v>
      </c>
      <c r="BR43" s="82"/>
      <c r="BS43" s="153">
        <f t="shared" si="19"/>
        <v>0.60000912246433136</v>
      </c>
      <c r="BT43" s="158">
        <f t="shared" si="12"/>
        <v>137027952.51867321</v>
      </c>
      <c r="BU43" s="159">
        <f t="shared" si="20"/>
        <v>0.5424725582322304</v>
      </c>
      <c r="BV43" s="157">
        <f t="shared" si="2"/>
        <v>123887956.3144445</v>
      </c>
      <c r="BW43" s="178">
        <f t="shared" si="11"/>
        <v>13139996.204228714</v>
      </c>
      <c r="BX43" s="127"/>
      <c r="BY43" s="162"/>
      <c r="BZ43" s="164">
        <f t="shared" si="3"/>
        <v>123887956.31444451</v>
      </c>
      <c r="CA43" s="162"/>
      <c r="CB43" s="162"/>
      <c r="CC43" s="162"/>
      <c r="CD43" s="163"/>
    </row>
    <row r="44" spans="1:83" s="126" customFormat="1" ht="36" customHeight="1">
      <c r="A44" s="189" t="s">
        <v>67</v>
      </c>
      <c r="B44" s="127"/>
      <c r="C44" s="189" t="s">
        <v>67</v>
      </c>
      <c r="F44" s="153">
        <v>0.35220000000000001</v>
      </c>
      <c r="G44" s="76">
        <v>9240538.3466666695</v>
      </c>
      <c r="H44" s="156">
        <v>0.34701319694777799</v>
      </c>
      <c r="I44" s="157">
        <v>9104454.1544444393</v>
      </c>
      <c r="J44" s="153">
        <f>K44/M13</f>
        <v>0.35219999999999968</v>
      </c>
      <c r="K44" s="76">
        <f>SUM(K45:K70)</f>
        <v>7202227.1805333346</v>
      </c>
      <c r="L44" s="156">
        <f>M44/M13</f>
        <v>0.35970900383411947</v>
      </c>
      <c r="M44" s="157">
        <f>SUM(M45:M70)</f>
        <v>7355780.7055555563</v>
      </c>
      <c r="N44" s="153">
        <v>0.35220000000000001</v>
      </c>
      <c r="O44" s="76">
        <v>7460551.1664000005</v>
      </c>
      <c r="P44" s="156">
        <v>0.38052998643422098</v>
      </c>
      <c r="Q44" s="157">
        <v>8060657.1100000003</v>
      </c>
      <c r="R44" s="153">
        <f>SUM(R45:R70)</f>
        <v>0.35220000000000001</v>
      </c>
      <c r="S44" s="76">
        <f>SUM(S45:S70)</f>
        <v>23903316.693599999</v>
      </c>
      <c r="T44" s="156">
        <f>SUM(T45:T70)</f>
        <v>0.36129957455428424</v>
      </c>
      <c r="U44" s="157">
        <f>SUM(U45:U70)</f>
        <v>24520891.970000003</v>
      </c>
      <c r="V44" s="153">
        <v>0.35220000000000001</v>
      </c>
      <c r="W44" s="76">
        <v>7903448.6146666603</v>
      </c>
      <c r="X44" s="156">
        <v>0.41460739878569303</v>
      </c>
      <c r="Y44" s="157">
        <v>9303884.9277777709</v>
      </c>
      <c r="Z44" s="153">
        <v>0.35220000000000001</v>
      </c>
      <c r="AA44" s="76">
        <v>9136224.1200853307</v>
      </c>
      <c r="AB44" s="156">
        <v>0.35854493354279199</v>
      </c>
      <c r="AC44" s="157">
        <v>9300814.5087111108</v>
      </c>
      <c r="AD44" s="153">
        <v>0.35220000000000001</v>
      </c>
      <c r="AE44" s="76">
        <v>9382801.9448000006</v>
      </c>
      <c r="AF44" s="159">
        <f>AG44/AG13</f>
        <v>0.43687892274799267</v>
      </c>
      <c r="AG44" s="157">
        <f>SUM(AG45:AG70)</f>
        <v>11638695.076666666</v>
      </c>
      <c r="AH44" s="153">
        <f>SUM(AH45:AH70)</f>
        <v>0.35219999999999996</v>
      </c>
      <c r="AI44" s="76">
        <f>SUM(AI45:AI70)</f>
        <v>26422474.679552004</v>
      </c>
      <c r="AJ44" s="159">
        <f>AK44/$AK$13</f>
        <v>0.40313118573169099</v>
      </c>
      <c r="AK44" s="157">
        <f>SUM(AK45:AK70)</f>
        <v>30243394.51315555</v>
      </c>
      <c r="AL44" s="153">
        <v>0.35220000000000001</v>
      </c>
      <c r="AM44" s="76">
        <v>10452504.723999999</v>
      </c>
      <c r="AN44" s="159">
        <f>AO44/AO13</f>
        <v>0.38935965076422063</v>
      </c>
      <c r="AO44" s="157">
        <f>SUM(AO45:AO70)</f>
        <v>11555319.673333338</v>
      </c>
      <c r="AP44" s="153">
        <v>0.35220000000000001</v>
      </c>
      <c r="AQ44" s="76">
        <v>10102939.023466701</v>
      </c>
      <c r="AR44" s="156">
        <v>0.44186773549949199</v>
      </c>
      <c r="AS44" s="157">
        <v>12675078.898888901</v>
      </c>
      <c r="AT44" s="153">
        <v>0.35220000000000001</v>
      </c>
      <c r="AU44" s="76">
        <v>9552950.0778666697</v>
      </c>
      <c r="AV44" s="156">
        <v>0.42707671243412998</v>
      </c>
      <c r="AW44" s="157">
        <v>11583879.9355556</v>
      </c>
      <c r="AX44" s="153">
        <f>SUM(AX45:AX70)</f>
        <v>0.35219999999999996</v>
      </c>
      <c r="AY44" s="76">
        <f>SUM(AY45:AY70)</f>
        <v>30108393.825333338</v>
      </c>
      <c r="AZ44" s="156">
        <f>SUM(AZ45:AZ70)</f>
        <v>0.41089226598298523</v>
      </c>
      <c r="BA44" s="157">
        <f>SUM(BA45:BA70)</f>
        <v>35125798.307777777</v>
      </c>
      <c r="BB44" s="153"/>
      <c r="BC44" s="76"/>
      <c r="BD44" s="156"/>
      <c r="BE44" s="157"/>
      <c r="BF44" s="153"/>
      <c r="BG44" s="158"/>
      <c r="BH44" s="156"/>
      <c r="BI44" s="157"/>
      <c r="BJ44" s="153"/>
      <c r="BK44" s="158"/>
      <c r="BL44" s="156"/>
      <c r="BM44" s="157"/>
      <c r="BN44" s="153" t="e">
        <f t="shared" si="17"/>
        <v>#DIV/0!</v>
      </c>
      <c r="BO44" s="158">
        <f t="shared" si="9"/>
        <v>0</v>
      </c>
      <c r="BP44" s="159" t="e">
        <f t="shared" si="18"/>
        <v>#DIV/0!</v>
      </c>
      <c r="BQ44" s="157">
        <f t="shared" si="10"/>
        <v>0</v>
      </c>
      <c r="BR44" s="82"/>
      <c r="BS44" s="153">
        <f t="shared" si="19"/>
        <v>0.35219999999999996</v>
      </c>
      <c r="BT44" s="158">
        <f t="shared" si="12"/>
        <v>80434185.198485345</v>
      </c>
      <c r="BU44" s="159">
        <f t="shared" si="20"/>
        <v>0.39360488062683685</v>
      </c>
      <c r="BV44" s="157">
        <f t="shared" si="2"/>
        <v>89890084.790933326</v>
      </c>
      <c r="BW44" s="178">
        <f t="shared" si="11"/>
        <v>-9455899.5924479812</v>
      </c>
      <c r="BX44" s="127"/>
      <c r="BY44" s="162"/>
      <c r="BZ44" s="164">
        <f t="shared" si="3"/>
        <v>90578564.990933388</v>
      </c>
      <c r="CA44" s="162"/>
      <c r="CB44" s="162"/>
      <c r="CC44" s="162"/>
      <c r="CD44" s="190">
        <f>BV44</f>
        <v>89890084.790933326</v>
      </c>
      <c r="CE44" s="126" t="s">
        <v>138</v>
      </c>
    </row>
    <row r="45" spans="1:83" s="126" customFormat="1" ht="21">
      <c r="A45" s="191" t="s">
        <v>68</v>
      </c>
      <c r="B45" s="127"/>
      <c r="C45" s="191" t="s">
        <v>68</v>
      </c>
      <c r="F45" s="192">
        <v>2.5000000000000001E-2</v>
      </c>
      <c r="G45" s="193">
        <v>655915.55555555597</v>
      </c>
      <c r="H45" s="154">
        <v>2.04922508656263E-2</v>
      </c>
      <c r="I45" s="197">
        <v>537647.44444444403</v>
      </c>
      <c r="J45" s="192">
        <v>2.5000000000000001E-2</v>
      </c>
      <c r="K45" s="193">
        <v>511231.344444444</v>
      </c>
      <c r="L45" s="154">
        <v>2.4048130601712101E-2</v>
      </c>
      <c r="M45" s="197">
        <v>491766.32555555599</v>
      </c>
      <c r="N45" s="192">
        <v>2.5000000000000001E-2</v>
      </c>
      <c r="O45" s="194">
        <v>529567.80000000005</v>
      </c>
      <c r="P45" s="195">
        <v>2.0711429206987299E-2</v>
      </c>
      <c r="Q45" s="155">
        <v>438724.24</v>
      </c>
      <c r="R45" s="192">
        <f>S45/$U$13</f>
        <v>2.4999999999999998E-2</v>
      </c>
      <c r="S45" s="194">
        <f t="shared" si="1"/>
        <v>1696714.7</v>
      </c>
      <c r="T45" s="195">
        <f>U45/$U$13</f>
        <v>2.1632069463416566E-2</v>
      </c>
      <c r="U45" s="155">
        <f>Q45+M45+I45</f>
        <v>1468138.01</v>
      </c>
      <c r="V45" s="192">
        <v>2.5000000000000001E-2</v>
      </c>
      <c r="W45" s="194">
        <v>561005.72222222202</v>
      </c>
      <c r="X45" s="195">
        <v>2.1818163272844401E-2</v>
      </c>
      <c r="Y45" s="155">
        <v>489604.57777777797</v>
      </c>
      <c r="Z45" s="192">
        <v>2.5000000000000001E-2</v>
      </c>
      <c r="AA45" s="194">
        <v>648511.08177777799</v>
      </c>
      <c r="AB45" s="195">
        <v>2.1700048050031302E-2</v>
      </c>
      <c r="AC45" s="155">
        <v>562908.86542222195</v>
      </c>
      <c r="AD45" s="192">
        <v>2.5000000000000001E-2</v>
      </c>
      <c r="AE45" s="194">
        <v>666013.76666666695</v>
      </c>
      <c r="AF45" s="195">
        <v>2.0378370557205198E-2</v>
      </c>
      <c r="AG45" s="155">
        <v>542891.01333333296</v>
      </c>
      <c r="AH45" s="192">
        <f t="shared" ref="AH45:AJ56" si="21">AI45/$AK$13</f>
        <v>2.4999999999999994E-2</v>
      </c>
      <c r="AI45" s="194">
        <f t="shared" si="5"/>
        <v>1875530.5706666671</v>
      </c>
      <c r="AJ45" s="195">
        <f t="shared" si="21"/>
        <v>2.1266041746872699E-2</v>
      </c>
      <c r="AK45" s="155">
        <f t="shared" si="6"/>
        <v>1595404.4565333331</v>
      </c>
      <c r="AL45" s="192">
        <v>2.5000000000000001E-2</v>
      </c>
      <c r="AM45" s="194">
        <v>741943.83333333302</v>
      </c>
      <c r="AN45" s="195">
        <v>2.0891576923050999E-2</v>
      </c>
      <c r="AO45" s="155">
        <v>620015.066666667</v>
      </c>
      <c r="AP45" s="192">
        <v>2.5000000000000001E-2</v>
      </c>
      <c r="AQ45" s="194">
        <v>717130.82222222199</v>
      </c>
      <c r="AR45" s="195">
        <v>2.1582347271706499E-2</v>
      </c>
      <c r="AS45" s="155">
        <v>619094.65777777799</v>
      </c>
      <c r="AT45" s="192">
        <v>2.5000000000000001E-2</v>
      </c>
      <c r="AU45" s="194">
        <v>678091.28888888902</v>
      </c>
      <c r="AV45" s="195">
        <v>2.2161397770500101E-2</v>
      </c>
      <c r="AW45" s="155">
        <v>601098.03111111105</v>
      </c>
      <c r="AX45" s="192">
        <f t="shared" si="15"/>
        <v>2.4999999999999991E-2</v>
      </c>
      <c r="AY45" s="194">
        <f t="shared" si="7"/>
        <v>2137165.944444444</v>
      </c>
      <c r="AZ45" s="195">
        <f t="shared" si="16"/>
        <v>2.1526261921063848E-2</v>
      </c>
      <c r="BA45" s="155">
        <f t="shared" si="8"/>
        <v>1840207.7555555562</v>
      </c>
      <c r="BB45" s="192"/>
      <c r="BC45" s="194"/>
      <c r="BD45" s="195"/>
      <c r="BE45" s="155"/>
      <c r="BF45" s="192"/>
      <c r="BG45" s="194"/>
      <c r="BH45" s="195"/>
      <c r="BI45" s="155"/>
      <c r="BJ45" s="192"/>
      <c r="BK45" s="194"/>
      <c r="BL45" s="195"/>
      <c r="BM45" s="155"/>
      <c r="BN45" s="192" t="e">
        <f t="shared" si="17"/>
        <v>#DIV/0!</v>
      </c>
      <c r="BO45" s="194">
        <f t="shared" si="9"/>
        <v>0</v>
      </c>
      <c r="BP45" s="195" t="e">
        <f t="shared" si="18"/>
        <v>#DIV/0!</v>
      </c>
      <c r="BQ45" s="155">
        <f t="shared" si="10"/>
        <v>0</v>
      </c>
      <c r="BR45" s="82"/>
      <c r="BS45" s="153">
        <f t="shared" si="19"/>
        <v>2.4999999999999994E-2</v>
      </c>
      <c r="BT45" s="158">
        <f t="shared" si="12"/>
        <v>5709411.2151111113</v>
      </c>
      <c r="BU45" s="159">
        <f t="shared" si="20"/>
        <v>2.14722238306733E-2</v>
      </c>
      <c r="BV45" s="157">
        <f t="shared" si="2"/>
        <v>4903750.2220888892</v>
      </c>
      <c r="BW45" s="178">
        <f t="shared" si="11"/>
        <v>805660.99302222207</v>
      </c>
      <c r="BX45" s="127"/>
      <c r="BY45" s="162"/>
      <c r="BZ45" s="164">
        <f t="shared" si="3"/>
        <v>4903750.2220888892</v>
      </c>
      <c r="CA45" s="162"/>
      <c r="CB45" s="162"/>
      <c r="CC45" s="162"/>
      <c r="CD45" s="198"/>
    </row>
    <row r="46" spans="1:83" s="126" customFormat="1" ht="21">
      <c r="A46" s="191" t="s">
        <v>69</v>
      </c>
      <c r="B46" s="127"/>
      <c r="C46" s="191" t="s">
        <v>69</v>
      </c>
      <c r="F46" s="192">
        <v>3.2000000000000002E-3</v>
      </c>
      <c r="G46" s="193">
        <v>83957.191111111097</v>
      </c>
      <c r="H46" s="154">
        <v>6.9170451311483198E-3</v>
      </c>
      <c r="I46" s="197">
        <v>181479.9</v>
      </c>
      <c r="J46" s="192">
        <v>3.2000000000000002E-3</v>
      </c>
      <c r="K46" s="193">
        <v>65437.612088888898</v>
      </c>
      <c r="L46" s="154">
        <v>7.19373878375262E-3</v>
      </c>
      <c r="M46" s="197">
        <v>147106.59</v>
      </c>
      <c r="N46" s="192">
        <v>3.2000000000000002E-3</v>
      </c>
      <c r="O46" s="194">
        <v>67784.678400000004</v>
      </c>
      <c r="P46" s="195">
        <v>5.2956982089923102E-3</v>
      </c>
      <c r="Q46" s="155">
        <v>112177.25</v>
      </c>
      <c r="R46" s="192">
        <f>S46/$U$13</f>
        <v>3.2000000000000002E-3</v>
      </c>
      <c r="S46" s="194">
        <f t="shared" si="1"/>
        <v>217179.4816</v>
      </c>
      <c r="T46" s="195">
        <f>U46/$U$13</f>
        <v>6.4943702674350613E-3</v>
      </c>
      <c r="U46" s="155">
        <f>Q46+M46+I46</f>
        <v>440763.74</v>
      </c>
      <c r="V46" s="192">
        <v>3.2000000000000002E-3</v>
      </c>
      <c r="W46" s="194">
        <v>71808.732444444395</v>
      </c>
      <c r="X46" s="195">
        <v>5.9425886723476701E-3</v>
      </c>
      <c r="Y46" s="155">
        <v>133353.04999999999</v>
      </c>
      <c r="Z46" s="192">
        <v>3.2000000000000002E-3</v>
      </c>
      <c r="AA46" s="194">
        <v>83009.418467555603</v>
      </c>
      <c r="AB46" s="195">
        <v>5.7534228864242302E-3</v>
      </c>
      <c r="AC46" s="155">
        <v>149246.34</v>
      </c>
      <c r="AD46" s="192">
        <v>3.2000000000000002E-3</v>
      </c>
      <c r="AE46" s="194">
        <v>85249.762133333294</v>
      </c>
      <c r="AF46" s="195">
        <v>6.7819168702869196E-3</v>
      </c>
      <c r="AG46" s="155">
        <v>180674</v>
      </c>
      <c r="AH46" s="192">
        <f t="shared" si="21"/>
        <v>3.199999999999998E-3</v>
      </c>
      <c r="AI46" s="194">
        <f t="shared" si="5"/>
        <v>240067.91304533329</v>
      </c>
      <c r="AJ46" s="195">
        <f t="shared" si="21"/>
        <v>6.1752311218703157E-3</v>
      </c>
      <c r="AK46" s="155">
        <f t="shared" si="6"/>
        <v>463273.38999999996</v>
      </c>
      <c r="AL46" s="192">
        <v>3.2000000000000002E-3</v>
      </c>
      <c r="AM46" s="194">
        <v>94968.810666666701</v>
      </c>
      <c r="AN46" s="195">
        <v>4.5957063686087596E-3</v>
      </c>
      <c r="AO46" s="155">
        <v>136390.24</v>
      </c>
      <c r="AP46" s="192">
        <v>3.2000000000000002E-3</v>
      </c>
      <c r="AQ46" s="194">
        <v>91792.745244444406</v>
      </c>
      <c r="AR46" s="195">
        <v>4.7547196332099603E-3</v>
      </c>
      <c r="AS46" s="155">
        <v>136390.24</v>
      </c>
      <c r="AT46" s="192">
        <v>3.2000000000000002E-3</v>
      </c>
      <c r="AU46" s="194">
        <v>86795.684977777797</v>
      </c>
      <c r="AV46" s="195">
        <v>5.87119030318696E-3</v>
      </c>
      <c r="AW46" s="155">
        <v>159248.12</v>
      </c>
      <c r="AX46" s="192">
        <f t="shared" si="15"/>
        <v>3.1999999999999997E-3</v>
      </c>
      <c r="AY46" s="194">
        <f t="shared" si="7"/>
        <v>273557.24088888889</v>
      </c>
      <c r="AZ46" s="195">
        <f t="shared" si="16"/>
        <v>5.0537558995249849E-3</v>
      </c>
      <c r="BA46" s="155">
        <f t="shared" si="8"/>
        <v>432028.6</v>
      </c>
      <c r="BB46" s="192"/>
      <c r="BC46" s="194"/>
      <c r="BD46" s="195"/>
      <c r="BE46" s="155"/>
      <c r="BF46" s="192"/>
      <c r="BG46" s="194"/>
      <c r="BH46" s="195"/>
      <c r="BI46" s="155"/>
      <c r="BJ46" s="192"/>
      <c r="BK46" s="194"/>
      <c r="BL46" s="195"/>
      <c r="BM46" s="155"/>
      <c r="BN46" s="192" t="e">
        <f t="shared" si="17"/>
        <v>#DIV/0!</v>
      </c>
      <c r="BO46" s="194">
        <f t="shared" si="9"/>
        <v>0</v>
      </c>
      <c r="BP46" s="195" t="e">
        <f t="shared" si="18"/>
        <v>#DIV/0!</v>
      </c>
      <c r="BQ46" s="155">
        <f t="shared" si="10"/>
        <v>0</v>
      </c>
      <c r="BR46" s="82"/>
      <c r="BS46" s="153">
        <f t="shared" si="19"/>
        <v>3.1999999999999993E-3</v>
      </c>
      <c r="BT46" s="158">
        <f t="shared" si="12"/>
        <v>730804.63553422224</v>
      </c>
      <c r="BU46" s="159">
        <f t="shared" si="20"/>
        <v>5.8502780744879241E-3</v>
      </c>
      <c r="BV46" s="157">
        <f t="shared" si="2"/>
        <v>1336065.73</v>
      </c>
      <c r="BW46" s="178">
        <f t="shared" si="11"/>
        <v>-605261.09446577774</v>
      </c>
      <c r="BX46" s="127"/>
      <c r="BY46" s="162"/>
      <c r="BZ46" s="164">
        <f t="shared" si="3"/>
        <v>1336065.73</v>
      </c>
      <c r="CA46" s="162"/>
      <c r="CB46" s="162"/>
      <c r="CC46" s="162"/>
    </row>
    <row r="47" spans="1:83" s="126" customFormat="1" ht="21">
      <c r="A47" s="191" t="s">
        <v>70</v>
      </c>
      <c r="B47" s="127"/>
      <c r="C47" s="191" t="s">
        <v>70</v>
      </c>
      <c r="F47" s="192">
        <v>8.9999999999999993E-3</v>
      </c>
      <c r="G47" s="193">
        <v>236129.6</v>
      </c>
      <c r="H47" s="154">
        <v>5.3461340721366601E-3</v>
      </c>
      <c r="I47" s="197">
        <v>140264.5</v>
      </c>
      <c r="J47" s="192">
        <v>8.9999999999999993E-3</v>
      </c>
      <c r="K47" s="193">
        <v>184043.28400000001</v>
      </c>
      <c r="L47" s="154">
        <v>4.7205879025718801E-3</v>
      </c>
      <c r="M47" s="197">
        <v>96532.5</v>
      </c>
      <c r="N47" s="192">
        <v>8.9999999999999993E-3</v>
      </c>
      <c r="O47" s="194">
        <v>190644.408</v>
      </c>
      <c r="P47" s="195">
        <v>8.0991754030362104E-3</v>
      </c>
      <c r="Q47" s="155">
        <v>171562.5</v>
      </c>
      <c r="R47" s="192">
        <f>S47/$U$13</f>
        <v>9.0000000000000011E-3</v>
      </c>
      <c r="S47" s="194">
        <f t="shared" si="1"/>
        <v>610817.29200000002</v>
      </c>
      <c r="T47" s="195">
        <f>U47/$U$13</f>
        <v>6.0169146291948784E-3</v>
      </c>
      <c r="U47" s="155">
        <f>Q47+M47+I47</f>
        <v>408359.5</v>
      </c>
      <c r="V47" s="192">
        <v>8.9999999999999993E-3</v>
      </c>
      <c r="W47" s="194">
        <v>201962.06</v>
      </c>
      <c r="X47" s="195">
        <v>9.0477472848118096E-3</v>
      </c>
      <c r="Y47" s="155">
        <v>203033.52</v>
      </c>
      <c r="Z47" s="192">
        <v>8.9999999999999993E-3</v>
      </c>
      <c r="AA47" s="194">
        <v>233463.98944</v>
      </c>
      <c r="AB47" s="195">
        <v>7.8488666470377996E-3</v>
      </c>
      <c r="AC47" s="155">
        <v>203603.08</v>
      </c>
      <c r="AD47" s="192">
        <v>8.9999999999999993E-3</v>
      </c>
      <c r="AE47" s="194">
        <v>239764.95600000001</v>
      </c>
      <c r="AF47" s="195">
        <v>5.8792868796055404E-3</v>
      </c>
      <c r="AG47" s="155">
        <v>156627.44</v>
      </c>
      <c r="AH47" s="192">
        <f t="shared" si="21"/>
        <v>8.9999999999999959E-3</v>
      </c>
      <c r="AI47" s="194">
        <f t="shared" si="5"/>
        <v>675191.00543999998</v>
      </c>
      <c r="AJ47" s="195">
        <f t="shared" si="21"/>
        <v>7.508062635841025E-3</v>
      </c>
      <c r="AK47" s="157">
        <f t="shared" si="6"/>
        <v>563264.04</v>
      </c>
      <c r="AL47" s="192">
        <v>8.9999999999999993E-3</v>
      </c>
      <c r="AM47" s="194">
        <v>267099.78000000003</v>
      </c>
      <c r="AN47" s="195">
        <v>5.5280582784456101E-3</v>
      </c>
      <c r="AO47" s="155">
        <v>164060.35</v>
      </c>
      <c r="AP47" s="192">
        <v>8.9999999999999993E-3</v>
      </c>
      <c r="AQ47" s="194">
        <v>258167.09599999999</v>
      </c>
      <c r="AR47" s="195">
        <v>8.3974915223123496E-3</v>
      </c>
      <c r="AS47" s="155">
        <v>240884</v>
      </c>
      <c r="AT47" s="192">
        <v>8.9999999999999993E-3</v>
      </c>
      <c r="AU47" s="194">
        <v>244112.864</v>
      </c>
      <c r="AV47" s="195">
        <v>8.0187580774112692E-3</v>
      </c>
      <c r="AW47" s="155">
        <v>217498</v>
      </c>
      <c r="AX47" s="192">
        <f t="shared" si="15"/>
        <v>8.9999999999999993E-3</v>
      </c>
      <c r="AY47" s="194">
        <f t="shared" si="7"/>
        <v>769379.74</v>
      </c>
      <c r="AZ47" s="195">
        <f t="shared" si="16"/>
        <v>7.281165409944378E-3</v>
      </c>
      <c r="BA47" s="157">
        <f t="shared" si="8"/>
        <v>622442.35</v>
      </c>
      <c r="BB47" s="192"/>
      <c r="BC47" s="194"/>
      <c r="BD47" s="195"/>
      <c r="BE47" s="155"/>
      <c r="BF47" s="192"/>
      <c r="BG47" s="194"/>
      <c r="BH47" s="195"/>
      <c r="BI47" s="155"/>
      <c r="BJ47" s="192"/>
      <c r="BK47" s="194"/>
      <c r="BL47" s="195"/>
      <c r="BM47" s="155"/>
      <c r="BN47" s="192" t="e">
        <f t="shared" si="17"/>
        <v>#DIV/0!</v>
      </c>
      <c r="BO47" s="194">
        <f t="shared" si="9"/>
        <v>0</v>
      </c>
      <c r="BP47" s="195" t="e">
        <f t="shared" si="18"/>
        <v>#DIV/0!</v>
      </c>
      <c r="BQ47" s="157">
        <f t="shared" si="10"/>
        <v>0</v>
      </c>
      <c r="BR47" s="82"/>
      <c r="BS47" s="153">
        <f t="shared" si="19"/>
        <v>8.9999999999999976E-3</v>
      </c>
      <c r="BT47" s="158">
        <f t="shared" si="12"/>
        <v>2055388.0374399999</v>
      </c>
      <c r="BU47" s="159">
        <f t="shared" si="20"/>
        <v>6.9799924630624876E-3</v>
      </c>
      <c r="BV47" s="157">
        <f t="shared" si="2"/>
        <v>1594065.8900000001</v>
      </c>
      <c r="BW47" s="178">
        <f t="shared" si="11"/>
        <v>461322.14743999974</v>
      </c>
      <c r="BX47" s="127"/>
      <c r="BY47" s="162"/>
      <c r="BZ47" s="164">
        <f t="shared" si="3"/>
        <v>1594065.8900000001</v>
      </c>
      <c r="CA47" s="162"/>
      <c r="CB47" s="162"/>
      <c r="CC47" s="162"/>
    </row>
    <row r="48" spans="1:83" s="126" customFormat="1" ht="21">
      <c r="A48" s="191" t="s">
        <v>71</v>
      </c>
      <c r="B48" s="127"/>
      <c r="C48" s="191" t="s">
        <v>71</v>
      </c>
      <c r="F48" s="192">
        <v>0.04</v>
      </c>
      <c r="G48" s="193">
        <v>1049464.8888888899</v>
      </c>
      <c r="H48" s="154">
        <v>0.04</v>
      </c>
      <c r="I48" s="197">
        <v>1049464.8888888899</v>
      </c>
      <c r="J48" s="192">
        <v>0.04</v>
      </c>
      <c r="K48" s="193">
        <v>817970.15111111104</v>
      </c>
      <c r="L48" s="154">
        <v>0.04</v>
      </c>
      <c r="M48" s="197">
        <v>817970.15111111104</v>
      </c>
      <c r="N48" s="192">
        <v>0.04</v>
      </c>
      <c r="O48" s="194">
        <v>847308.48</v>
      </c>
      <c r="P48" s="195">
        <v>0.04</v>
      </c>
      <c r="Q48" s="155">
        <v>847308.48</v>
      </c>
      <c r="R48" s="192">
        <f t="shared" ref="R48:R58" si="22">S48/$U$13</f>
        <v>4.0000000000000015E-2</v>
      </c>
      <c r="S48" s="194">
        <f t="shared" ref="S48:S63" si="23">O48+K48+G48</f>
        <v>2714743.5200000009</v>
      </c>
      <c r="T48" s="195">
        <f t="shared" ref="T48:T60" si="24">U48/$U$13</f>
        <v>4.0000000000000015E-2</v>
      </c>
      <c r="U48" s="155">
        <f t="shared" ref="U48:U60" si="25">Q48+M48+I48</f>
        <v>2714743.5200000009</v>
      </c>
      <c r="V48" s="192">
        <v>0.04</v>
      </c>
      <c r="W48" s="194">
        <v>897609.15555555595</v>
      </c>
      <c r="X48" s="195">
        <v>0.04</v>
      </c>
      <c r="Y48" s="155">
        <v>897609.15555555595</v>
      </c>
      <c r="Z48" s="192">
        <v>0.04</v>
      </c>
      <c r="AA48" s="194">
        <v>1037617.7308444401</v>
      </c>
      <c r="AB48" s="195">
        <v>3.99999999999998E-2</v>
      </c>
      <c r="AC48" s="155">
        <v>1037617.7308444401</v>
      </c>
      <c r="AD48" s="192">
        <v>0.04</v>
      </c>
      <c r="AE48" s="194">
        <v>1065622.0266666701</v>
      </c>
      <c r="AF48" s="195">
        <v>0.04</v>
      </c>
      <c r="AG48" s="155">
        <v>1065622.0266666701</v>
      </c>
      <c r="AH48" s="192">
        <f t="shared" si="21"/>
        <v>3.9999999999999973E-2</v>
      </c>
      <c r="AI48" s="194">
        <f t="shared" ref="AI48:AI70" si="26">AE48+AA48+W48</f>
        <v>3000848.9130666661</v>
      </c>
      <c r="AJ48" s="195">
        <f t="shared" si="21"/>
        <v>3.9999999999999973E-2</v>
      </c>
      <c r="AK48" s="157">
        <f t="shared" si="6"/>
        <v>3000848.9130666661</v>
      </c>
      <c r="AL48" s="192">
        <v>0.04</v>
      </c>
      <c r="AM48" s="194">
        <v>1187110.13333333</v>
      </c>
      <c r="AN48" s="195">
        <v>0.04</v>
      </c>
      <c r="AO48" s="155">
        <v>1187110.13333333</v>
      </c>
      <c r="AP48" s="192">
        <v>0.04</v>
      </c>
      <c r="AQ48" s="194">
        <v>1147409.3155555599</v>
      </c>
      <c r="AR48" s="195">
        <v>4.0000000000000202E-2</v>
      </c>
      <c r="AS48" s="155">
        <v>1147409.3155555599</v>
      </c>
      <c r="AT48" s="192">
        <v>0.04</v>
      </c>
      <c r="AU48" s="194">
        <v>1084946.06222222</v>
      </c>
      <c r="AV48" s="195">
        <v>0.04</v>
      </c>
      <c r="AW48" s="155">
        <v>1084946.06222222</v>
      </c>
      <c r="AX48" s="192">
        <f t="shared" si="15"/>
        <v>3.999999999999998E-2</v>
      </c>
      <c r="AY48" s="194">
        <f t="shared" si="7"/>
        <v>3419465.51111111</v>
      </c>
      <c r="AZ48" s="195">
        <f t="shared" si="16"/>
        <v>3.999999999999998E-2</v>
      </c>
      <c r="BA48" s="157">
        <f t="shared" si="8"/>
        <v>3419465.51111111</v>
      </c>
      <c r="BB48" s="192"/>
      <c r="BC48" s="194"/>
      <c r="BD48" s="195"/>
      <c r="BE48" s="155"/>
      <c r="BF48" s="192"/>
      <c r="BG48" s="194"/>
      <c r="BH48" s="195"/>
      <c r="BI48" s="155"/>
      <c r="BJ48" s="192"/>
      <c r="BK48" s="194"/>
      <c r="BL48" s="195"/>
      <c r="BM48" s="155"/>
      <c r="BN48" s="192" t="e">
        <f t="shared" si="17"/>
        <v>#DIV/0!</v>
      </c>
      <c r="BO48" s="194">
        <f t="shared" si="9"/>
        <v>0</v>
      </c>
      <c r="BP48" s="195" t="e">
        <f t="shared" si="18"/>
        <v>#DIV/0!</v>
      </c>
      <c r="BQ48" s="157">
        <f t="shared" si="10"/>
        <v>0</v>
      </c>
      <c r="BR48" s="82"/>
      <c r="BS48" s="153">
        <f t="shared" si="19"/>
        <v>3.9999999999999987E-2</v>
      </c>
      <c r="BT48" s="158">
        <f t="shared" si="12"/>
        <v>9135057.9441777766</v>
      </c>
      <c r="BU48" s="159">
        <f t="shared" si="20"/>
        <v>3.9999999999999987E-2</v>
      </c>
      <c r="BV48" s="157">
        <f t="shared" si="2"/>
        <v>9135057.9441777766</v>
      </c>
      <c r="BW48" s="178">
        <f t="shared" si="11"/>
        <v>0</v>
      </c>
      <c r="BX48" s="127"/>
      <c r="BY48" s="162"/>
      <c r="BZ48" s="164">
        <f t="shared" si="3"/>
        <v>9135057.9441777766</v>
      </c>
      <c r="CA48" s="162"/>
      <c r="CB48" s="162"/>
      <c r="CC48" s="162"/>
    </row>
    <row r="49" spans="1:82" s="126" customFormat="1" ht="21">
      <c r="A49" s="196" t="s">
        <v>72</v>
      </c>
      <c r="B49" s="127"/>
      <c r="C49" s="196" t="s">
        <v>72</v>
      </c>
      <c r="F49" s="192">
        <v>1.2E-2</v>
      </c>
      <c r="G49" s="193">
        <v>314839.46666666702</v>
      </c>
      <c r="H49" s="154">
        <v>1.7572765125591999E-2</v>
      </c>
      <c r="I49" s="197">
        <v>461050</v>
      </c>
      <c r="J49" s="192">
        <v>1.2E-2</v>
      </c>
      <c r="K49" s="193">
        <v>245391.04533333299</v>
      </c>
      <c r="L49" s="154">
        <v>2.6852935856110899E-2</v>
      </c>
      <c r="M49" s="197">
        <v>549122.5</v>
      </c>
      <c r="N49" s="192">
        <v>1.2E-2</v>
      </c>
      <c r="O49" s="194">
        <v>254192.54399999999</v>
      </c>
      <c r="P49" s="195">
        <v>2.2590681495362801E-2</v>
      </c>
      <c r="Q49" s="155">
        <v>478531.9</v>
      </c>
      <c r="R49" s="192">
        <f t="shared" si="22"/>
        <v>1.2E-2</v>
      </c>
      <c r="S49" s="194">
        <f t="shared" si="23"/>
        <v>814423.05599999998</v>
      </c>
      <c r="T49" s="195">
        <f t="shared" si="24"/>
        <v>2.1935101994460235E-2</v>
      </c>
      <c r="U49" s="155">
        <f t="shared" si="25"/>
        <v>1488704.4</v>
      </c>
      <c r="V49" s="192">
        <v>1.2E-2</v>
      </c>
      <c r="W49" s="194">
        <v>269282.74666666699</v>
      </c>
      <c r="X49" s="195">
        <v>4.7188412615715998E-2</v>
      </c>
      <c r="Y49" s="155">
        <v>1058918.78</v>
      </c>
      <c r="Z49" s="192">
        <v>1.2E-2</v>
      </c>
      <c r="AA49" s="194">
        <v>311285.31925333297</v>
      </c>
      <c r="AB49" s="195">
        <v>2.7893731130100598E-2</v>
      </c>
      <c r="AC49" s="155">
        <v>723575.75</v>
      </c>
      <c r="AD49" s="192">
        <v>1.2E-2</v>
      </c>
      <c r="AE49" s="194">
        <v>319686.60800000001</v>
      </c>
      <c r="AF49" s="195">
        <v>3.9770988717800798E-2</v>
      </c>
      <c r="AG49" s="155">
        <v>1059521.04</v>
      </c>
      <c r="AH49" s="192">
        <f t="shared" si="21"/>
        <v>1.1999999999999995E-2</v>
      </c>
      <c r="AI49" s="194">
        <f t="shared" si="26"/>
        <v>900254.67391999997</v>
      </c>
      <c r="AJ49" s="195">
        <f t="shared" si="21"/>
        <v>3.7882821192695766E-2</v>
      </c>
      <c r="AK49" s="157">
        <f t="shared" si="6"/>
        <v>2842015.5700000003</v>
      </c>
      <c r="AL49" s="192">
        <v>1.2E-2</v>
      </c>
      <c r="AM49" s="194">
        <v>356133.04</v>
      </c>
      <c r="AN49" s="195">
        <v>2.5340927648836001E-2</v>
      </c>
      <c r="AO49" s="155">
        <v>752061.8</v>
      </c>
      <c r="AP49" s="192">
        <v>1.2E-2</v>
      </c>
      <c r="AQ49" s="194">
        <v>344222.794666667</v>
      </c>
      <c r="AR49" s="195">
        <v>3.9824229575716297E-2</v>
      </c>
      <c r="AS49" s="155">
        <v>1142367.3</v>
      </c>
      <c r="AT49" s="192">
        <v>1.2E-2</v>
      </c>
      <c r="AU49" s="194">
        <v>325483.81866666698</v>
      </c>
      <c r="AV49" s="195">
        <v>2.8206331232097599E-2</v>
      </c>
      <c r="AW49" s="155">
        <v>765058.7</v>
      </c>
      <c r="AX49" s="192">
        <f t="shared" si="15"/>
        <v>1.2000000000000005E-2</v>
      </c>
      <c r="AY49" s="194">
        <f t="shared" si="7"/>
        <v>1025839.653333334</v>
      </c>
      <c r="AZ49" s="195">
        <f t="shared" si="16"/>
        <v>3.1109982438580971E-2</v>
      </c>
      <c r="BA49" s="157">
        <f t="shared" si="8"/>
        <v>2659487.7999999998</v>
      </c>
      <c r="BB49" s="192"/>
      <c r="BC49" s="194"/>
      <c r="BD49" s="195"/>
      <c r="BE49" s="155"/>
      <c r="BF49" s="192"/>
      <c r="BG49" s="194"/>
      <c r="BH49" s="195"/>
      <c r="BI49" s="155"/>
      <c r="BJ49" s="192"/>
      <c r="BK49" s="194"/>
      <c r="BL49" s="195"/>
      <c r="BM49" s="155"/>
      <c r="BN49" s="192" t="e">
        <f t="shared" si="17"/>
        <v>#DIV/0!</v>
      </c>
      <c r="BO49" s="194">
        <f t="shared" si="9"/>
        <v>0</v>
      </c>
      <c r="BP49" s="195" t="e">
        <f t="shared" si="18"/>
        <v>#DIV/0!</v>
      </c>
      <c r="BQ49" s="157">
        <f t="shared" si="10"/>
        <v>0</v>
      </c>
      <c r="BR49" s="82"/>
      <c r="BS49" s="153">
        <f t="shared" si="19"/>
        <v>1.2E-2</v>
      </c>
      <c r="BT49" s="158">
        <f t="shared" si="12"/>
        <v>2740517.3832533341</v>
      </c>
      <c r="BU49" s="159">
        <f t="shared" si="20"/>
        <v>3.0608268990587859E-2</v>
      </c>
      <c r="BV49" s="157">
        <f t="shared" si="2"/>
        <v>6990207.7700000005</v>
      </c>
      <c r="BW49" s="178">
        <f t="shared" si="11"/>
        <v>-4249690.3867466664</v>
      </c>
      <c r="BX49" s="127"/>
      <c r="BY49" s="162"/>
      <c r="BZ49" s="164">
        <f t="shared" si="3"/>
        <v>6990207.7699999996</v>
      </c>
      <c r="CA49" s="162"/>
      <c r="CB49" s="162"/>
      <c r="CC49" s="162"/>
    </row>
    <row r="50" spans="1:82" s="126" customFormat="1" ht="21">
      <c r="A50" s="191" t="s">
        <v>73</v>
      </c>
      <c r="B50" s="127"/>
      <c r="C50" s="191" t="s">
        <v>73</v>
      </c>
      <c r="F50" s="192">
        <v>1.7500000000000002E-2</v>
      </c>
      <c r="G50" s="193">
        <v>459140.88888888899</v>
      </c>
      <c r="H50" s="154">
        <v>1.21966919860958E-2</v>
      </c>
      <c r="I50" s="197">
        <v>320000</v>
      </c>
      <c r="J50" s="192">
        <v>1.7500000000000002E-2</v>
      </c>
      <c r="K50" s="193">
        <v>357861.94111111102</v>
      </c>
      <c r="L50" s="154">
        <v>9.0956864255910506E-3</v>
      </c>
      <c r="M50" s="197">
        <v>186000</v>
      </c>
      <c r="N50" s="192">
        <v>1.7500000000000002E-2</v>
      </c>
      <c r="O50" s="194">
        <v>370697.46</v>
      </c>
      <c r="P50" s="195">
        <v>1.2085326940195399E-2</v>
      </c>
      <c r="Q50" s="155">
        <v>256000</v>
      </c>
      <c r="R50" s="192">
        <f t="shared" si="22"/>
        <v>1.7500000000000002E-2</v>
      </c>
      <c r="S50" s="194">
        <f t="shared" si="23"/>
        <v>1187700.29</v>
      </c>
      <c r="T50" s="195">
        <f t="shared" si="24"/>
        <v>1.1227579981478324E-2</v>
      </c>
      <c r="U50" s="155">
        <f t="shared" si="25"/>
        <v>762000</v>
      </c>
      <c r="V50" s="192">
        <v>1.7500000000000002E-2</v>
      </c>
      <c r="W50" s="194">
        <v>392704.00555555598</v>
      </c>
      <c r="X50" s="195">
        <v>1.17645858831109E-2</v>
      </c>
      <c r="Y50" s="155">
        <v>264000</v>
      </c>
      <c r="Z50" s="192">
        <v>1.7500000000000002E-2</v>
      </c>
      <c r="AA50" s="194">
        <v>453957.75724444498</v>
      </c>
      <c r="AB50" s="195">
        <v>1.01771583947452E-2</v>
      </c>
      <c r="AC50" s="155">
        <v>264000</v>
      </c>
      <c r="AD50" s="192">
        <v>1.7500000000000002E-2</v>
      </c>
      <c r="AE50" s="194">
        <v>466209.63666666701</v>
      </c>
      <c r="AF50" s="195">
        <v>1.6215881023080001E-2</v>
      </c>
      <c r="AG50" s="155">
        <v>432000</v>
      </c>
      <c r="AH50" s="192">
        <f t="shared" si="21"/>
        <v>1.7500000000000012E-2</v>
      </c>
      <c r="AI50" s="194">
        <f t="shared" si="26"/>
        <v>1312871.399466668</v>
      </c>
      <c r="AJ50" s="195">
        <f t="shared" si="21"/>
        <v>1.2796378995554879E-2</v>
      </c>
      <c r="AK50" s="157">
        <f t="shared" si="6"/>
        <v>960000</v>
      </c>
      <c r="AL50" s="192">
        <v>1.7500000000000002E-2</v>
      </c>
      <c r="AM50" s="194">
        <v>519360.683333333</v>
      </c>
      <c r="AN50" s="195">
        <v>1.12205259023426E-2</v>
      </c>
      <c r="AO50" s="155">
        <v>333000</v>
      </c>
      <c r="AP50" s="192">
        <v>1.7500000000000002E-2</v>
      </c>
      <c r="AQ50" s="194">
        <v>501991.57555555599</v>
      </c>
      <c r="AR50" s="195">
        <v>1.2898622836118499E-2</v>
      </c>
      <c r="AS50" s="155">
        <v>370000</v>
      </c>
      <c r="AT50" s="192">
        <v>1.7500000000000002E-2</v>
      </c>
      <c r="AU50" s="194">
        <v>474663.90222222201</v>
      </c>
      <c r="AV50" s="195">
        <v>1.28669990943206E-2</v>
      </c>
      <c r="AW50" s="155">
        <v>349000</v>
      </c>
      <c r="AX50" s="192">
        <f t="shared" si="15"/>
        <v>1.7499999999999995E-2</v>
      </c>
      <c r="AY50" s="194">
        <f t="shared" si="7"/>
        <v>1496016.1611111108</v>
      </c>
      <c r="AZ50" s="195">
        <f t="shared" si="16"/>
        <v>1.2306016792175991E-2</v>
      </c>
      <c r="BA50" s="157">
        <f t="shared" si="8"/>
        <v>1052000</v>
      </c>
      <c r="BB50" s="192"/>
      <c r="BC50" s="194"/>
      <c r="BD50" s="195"/>
      <c r="BE50" s="155"/>
      <c r="BF50" s="192"/>
      <c r="BG50" s="194"/>
      <c r="BH50" s="195"/>
      <c r="BI50" s="155"/>
      <c r="BJ50" s="192"/>
      <c r="BK50" s="194"/>
      <c r="BL50" s="195"/>
      <c r="BM50" s="155"/>
      <c r="BN50" s="192" t="e">
        <f t="shared" si="17"/>
        <v>#DIV/0!</v>
      </c>
      <c r="BO50" s="194">
        <f t="shared" si="9"/>
        <v>0</v>
      </c>
      <c r="BP50" s="195" t="e">
        <f t="shared" si="18"/>
        <v>#DIV/0!</v>
      </c>
      <c r="BQ50" s="157">
        <f t="shared" si="10"/>
        <v>0</v>
      </c>
      <c r="BR50" s="82"/>
      <c r="BS50" s="153">
        <f t="shared" si="19"/>
        <v>1.7500000000000002E-2</v>
      </c>
      <c r="BT50" s="158">
        <f t="shared" si="12"/>
        <v>3996587.8505777791</v>
      </c>
      <c r="BU50" s="159">
        <f t="shared" si="20"/>
        <v>1.2146611513364318E-2</v>
      </c>
      <c r="BV50" s="157">
        <f t="shared" si="2"/>
        <v>2774000</v>
      </c>
      <c r="BW50" s="178">
        <f t="shared" si="11"/>
        <v>1222587.8505777791</v>
      </c>
      <c r="BX50" s="127"/>
      <c r="BY50" s="162"/>
      <c r="BZ50" s="164">
        <f t="shared" si="3"/>
        <v>2774000</v>
      </c>
      <c r="CA50" s="162"/>
      <c r="CB50" s="162"/>
      <c r="CC50" s="162"/>
    </row>
    <row r="51" spans="1:82" s="126" customFormat="1" ht="21">
      <c r="A51" s="191" t="s">
        <v>74</v>
      </c>
      <c r="B51" s="127"/>
      <c r="C51" s="191" t="s">
        <v>74</v>
      </c>
      <c r="F51" s="192">
        <v>0</v>
      </c>
      <c r="G51" s="193">
        <v>0</v>
      </c>
      <c r="H51" s="154">
        <v>0</v>
      </c>
      <c r="I51" s="155">
        <v>0</v>
      </c>
      <c r="J51" s="192">
        <v>0</v>
      </c>
      <c r="K51" s="193">
        <v>0</v>
      </c>
      <c r="L51" s="154">
        <v>4.8901539922532503E-5</v>
      </c>
      <c r="M51" s="155">
        <v>1000</v>
      </c>
      <c r="N51" s="192">
        <v>0</v>
      </c>
      <c r="O51" s="194">
        <v>0</v>
      </c>
      <c r="P51" s="195">
        <v>0</v>
      </c>
      <c r="Q51" s="155">
        <v>0</v>
      </c>
      <c r="R51" s="192">
        <f t="shared" si="22"/>
        <v>0</v>
      </c>
      <c r="S51" s="194">
        <f t="shared" si="23"/>
        <v>0</v>
      </c>
      <c r="T51" s="195">
        <f t="shared" si="24"/>
        <v>1.4734356931073915E-5</v>
      </c>
      <c r="U51" s="155">
        <f t="shared" si="25"/>
        <v>1000</v>
      </c>
      <c r="V51" s="192">
        <v>0</v>
      </c>
      <c r="W51" s="194">
        <v>0</v>
      </c>
      <c r="X51" s="195">
        <v>5.5703531643517597E-3</v>
      </c>
      <c r="Y51" s="155">
        <v>125000</v>
      </c>
      <c r="Z51" s="192">
        <v>0</v>
      </c>
      <c r="AA51" s="194">
        <v>0</v>
      </c>
      <c r="AB51" s="195">
        <v>9.1363126498280803E-5</v>
      </c>
      <c r="AC51" s="155">
        <v>2370</v>
      </c>
      <c r="AD51" s="192">
        <v>0</v>
      </c>
      <c r="AE51" s="194">
        <v>0</v>
      </c>
      <c r="AF51" s="195">
        <v>0</v>
      </c>
      <c r="AG51" s="155">
        <v>0</v>
      </c>
      <c r="AH51" s="192">
        <f t="shared" si="21"/>
        <v>0</v>
      </c>
      <c r="AI51" s="194">
        <f t="shared" si="26"/>
        <v>0</v>
      </c>
      <c r="AJ51" s="195">
        <f t="shared" si="21"/>
        <v>1.6977862423581511E-3</v>
      </c>
      <c r="AK51" s="157">
        <f t="shared" si="6"/>
        <v>127370</v>
      </c>
      <c r="AL51" s="192">
        <v>0</v>
      </c>
      <c r="AM51" s="194">
        <v>0</v>
      </c>
      <c r="AN51" s="195">
        <v>0</v>
      </c>
      <c r="AO51" s="155">
        <v>0</v>
      </c>
      <c r="AP51" s="192">
        <v>0</v>
      </c>
      <c r="AQ51" s="194">
        <v>0</v>
      </c>
      <c r="AR51" s="195">
        <v>0</v>
      </c>
      <c r="AS51" s="155">
        <v>0</v>
      </c>
      <c r="AT51" s="192">
        <v>0</v>
      </c>
      <c r="AU51" s="194">
        <v>0</v>
      </c>
      <c r="AV51" s="195">
        <v>0</v>
      </c>
      <c r="AW51" s="155">
        <v>0</v>
      </c>
      <c r="AX51" s="192">
        <f t="shared" si="15"/>
        <v>0</v>
      </c>
      <c r="AY51" s="194">
        <f t="shared" si="7"/>
        <v>0</v>
      </c>
      <c r="AZ51" s="195">
        <f t="shared" si="16"/>
        <v>0</v>
      </c>
      <c r="BA51" s="157">
        <f t="shared" si="8"/>
        <v>0</v>
      </c>
      <c r="BB51" s="192"/>
      <c r="BC51" s="194"/>
      <c r="BD51" s="195"/>
      <c r="BE51" s="155"/>
      <c r="BF51" s="192"/>
      <c r="BG51" s="194"/>
      <c r="BH51" s="195"/>
      <c r="BI51" s="155"/>
      <c r="BJ51" s="192"/>
      <c r="BK51" s="194"/>
      <c r="BL51" s="195"/>
      <c r="BM51" s="155"/>
      <c r="BN51" s="192" t="e">
        <f t="shared" si="17"/>
        <v>#DIV/0!</v>
      </c>
      <c r="BO51" s="194">
        <f t="shared" si="9"/>
        <v>0</v>
      </c>
      <c r="BP51" s="195" t="e">
        <f t="shared" si="18"/>
        <v>#DIV/0!</v>
      </c>
      <c r="BQ51" s="157">
        <f t="shared" si="10"/>
        <v>0</v>
      </c>
      <c r="BR51" s="82"/>
      <c r="BS51" s="153">
        <f t="shared" si="19"/>
        <v>0</v>
      </c>
      <c r="BT51" s="158">
        <f t="shared" si="12"/>
        <v>0</v>
      </c>
      <c r="BU51" s="159">
        <f t="shared" si="20"/>
        <v>5.6209824079689167E-4</v>
      </c>
      <c r="BV51" s="157">
        <f t="shared" si="2"/>
        <v>128370</v>
      </c>
      <c r="BW51" s="178">
        <f t="shared" si="11"/>
        <v>-128370</v>
      </c>
      <c r="BX51" s="127"/>
      <c r="BY51" s="162"/>
      <c r="BZ51" s="164">
        <f t="shared" si="3"/>
        <v>128370</v>
      </c>
      <c r="CA51" s="162"/>
      <c r="CB51" s="162"/>
      <c r="CC51" s="162"/>
    </row>
    <row r="52" spans="1:82" s="126" customFormat="1" ht="21">
      <c r="A52" s="191" t="s">
        <v>75</v>
      </c>
      <c r="B52" s="127"/>
      <c r="C52" s="191" t="s">
        <v>75</v>
      </c>
      <c r="F52" s="192">
        <v>5.0000000000000001E-4</v>
      </c>
      <c r="G52" s="193">
        <v>13118.311111111099</v>
      </c>
      <c r="H52" s="154">
        <v>3.7161795895135602E-4</v>
      </c>
      <c r="I52" s="155">
        <v>9750</v>
      </c>
      <c r="J52" s="192">
        <v>5.0000000000000001E-4</v>
      </c>
      <c r="K52" s="193">
        <v>10224.626888888901</v>
      </c>
      <c r="L52" s="154">
        <v>2.5428800759716902E-4</v>
      </c>
      <c r="M52" s="155">
        <v>5200</v>
      </c>
      <c r="N52" s="192">
        <v>5.0000000000000001E-4</v>
      </c>
      <c r="O52" s="194">
        <v>10591.356</v>
      </c>
      <c r="P52" s="195">
        <v>7.8837874961430797E-4</v>
      </c>
      <c r="Q52" s="155">
        <v>16700</v>
      </c>
      <c r="R52" s="192">
        <f t="shared" si="22"/>
        <v>5.0000000000000001E-4</v>
      </c>
      <c r="S52" s="194">
        <f t="shared" si="23"/>
        <v>33934.294000000002</v>
      </c>
      <c r="T52" s="195">
        <f t="shared" si="24"/>
        <v>4.6634239686848942E-4</v>
      </c>
      <c r="U52" s="155">
        <f t="shared" si="25"/>
        <v>31650</v>
      </c>
      <c r="V52" s="192">
        <v>5.0000000000000001E-4</v>
      </c>
      <c r="W52" s="194">
        <v>11220.1144444444</v>
      </c>
      <c r="X52" s="195">
        <v>2.8743022328055098E-4</v>
      </c>
      <c r="Y52" s="155">
        <v>6450</v>
      </c>
      <c r="Z52" s="192">
        <v>5.0000000000000001E-4</v>
      </c>
      <c r="AA52" s="194">
        <v>12970.221635555599</v>
      </c>
      <c r="AB52" s="195">
        <v>3.6815099496142703E-4</v>
      </c>
      <c r="AC52" s="155">
        <v>9550</v>
      </c>
      <c r="AD52" s="192">
        <v>5.0000000000000001E-4</v>
      </c>
      <c r="AE52" s="194">
        <v>13320.2753333333</v>
      </c>
      <c r="AF52" s="195">
        <v>4.27919082553499E-4</v>
      </c>
      <c r="AG52" s="155">
        <v>11400</v>
      </c>
      <c r="AH52" s="192">
        <f t="shared" si="21"/>
        <v>4.9999999999999936E-4</v>
      </c>
      <c r="AI52" s="194">
        <f t="shared" si="26"/>
        <v>37510.611413333303</v>
      </c>
      <c r="AJ52" s="195">
        <f t="shared" si="21"/>
        <v>3.6522998383146216E-4</v>
      </c>
      <c r="AK52" s="157">
        <f t="shared" si="6"/>
        <v>27400</v>
      </c>
      <c r="AL52" s="192">
        <v>5.0000000000000001E-4</v>
      </c>
      <c r="AM52" s="194">
        <v>14838.8766666667</v>
      </c>
      <c r="AN52" s="195">
        <v>9.7716291642022297E-5</v>
      </c>
      <c r="AO52" s="155">
        <v>2900</v>
      </c>
      <c r="AP52" s="192">
        <v>5.0000000000000001E-4</v>
      </c>
      <c r="AQ52" s="194">
        <v>14342.6164444444</v>
      </c>
      <c r="AR52" s="195">
        <v>5.9263942760544502E-5</v>
      </c>
      <c r="AS52" s="155">
        <v>1700</v>
      </c>
      <c r="AT52" s="192">
        <v>5.0000000000000001E-4</v>
      </c>
      <c r="AU52" s="194">
        <v>13561.8257777778</v>
      </c>
      <c r="AV52" s="195">
        <v>5.3827560681111801E-4</v>
      </c>
      <c r="AW52" s="155">
        <v>14600</v>
      </c>
      <c r="AX52" s="192">
        <f t="shared" si="15"/>
        <v>5.0000000000000001E-4</v>
      </c>
      <c r="AY52" s="194">
        <f t="shared" si="7"/>
        <v>42743.318888888898</v>
      </c>
      <c r="AZ52" s="195">
        <f t="shared" si="16"/>
        <v>2.2459650419180517E-4</v>
      </c>
      <c r="BA52" s="157">
        <f t="shared" si="8"/>
        <v>19200</v>
      </c>
      <c r="BB52" s="192"/>
      <c r="BC52" s="194"/>
      <c r="BD52" s="195"/>
      <c r="BE52" s="155"/>
      <c r="BF52" s="192"/>
      <c r="BG52" s="194"/>
      <c r="BH52" s="195"/>
      <c r="BI52" s="155"/>
      <c r="BJ52" s="192"/>
      <c r="BK52" s="194"/>
      <c r="BL52" s="195"/>
      <c r="BM52" s="155"/>
      <c r="BN52" s="192" t="e">
        <f t="shared" si="17"/>
        <v>#DIV/0!</v>
      </c>
      <c r="BO52" s="194">
        <f t="shared" si="9"/>
        <v>0</v>
      </c>
      <c r="BP52" s="195" t="e">
        <f t="shared" si="18"/>
        <v>#DIV/0!</v>
      </c>
      <c r="BQ52" s="157">
        <f t="shared" si="10"/>
        <v>0</v>
      </c>
      <c r="BR52" s="82"/>
      <c r="BS52" s="153">
        <f t="shared" si="19"/>
        <v>4.9999999999999979E-4</v>
      </c>
      <c r="BT52" s="158">
        <f t="shared" si="12"/>
        <v>114188.2243022222</v>
      </c>
      <c r="BU52" s="159">
        <f t="shared" si="20"/>
        <v>3.4263603133408718E-4</v>
      </c>
      <c r="BV52" s="157">
        <f t="shared" si="2"/>
        <v>78250</v>
      </c>
      <c r="BW52" s="178">
        <f t="shared" si="11"/>
        <v>35938.224302222196</v>
      </c>
      <c r="BX52" s="127"/>
      <c r="BY52" s="162"/>
      <c r="BZ52" s="164">
        <f t="shared" si="3"/>
        <v>78250</v>
      </c>
      <c r="CA52" s="162"/>
      <c r="CB52" s="162"/>
      <c r="CC52" s="162"/>
      <c r="CD52" s="199"/>
    </row>
    <row r="53" spans="1:82" s="126" customFormat="1" ht="21">
      <c r="A53" s="191" t="s">
        <v>76</v>
      </c>
      <c r="B53" s="127"/>
      <c r="C53" s="191" t="s">
        <v>76</v>
      </c>
      <c r="F53" s="192">
        <v>1.5E-3</v>
      </c>
      <c r="G53" s="193">
        <v>39354.933333333298</v>
      </c>
      <c r="H53" s="154">
        <v>7.8929169405275793E-3</v>
      </c>
      <c r="I53" s="155">
        <v>207083.48</v>
      </c>
      <c r="J53" s="192">
        <v>1.5E-3</v>
      </c>
      <c r="K53" s="193">
        <v>30673.880666666701</v>
      </c>
      <c r="L53" s="154">
        <v>1.13378220310392E-3</v>
      </c>
      <c r="M53" s="155">
        <v>23185</v>
      </c>
      <c r="N53" s="192">
        <v>1.5E-3</v>
      </c>
      <c r="O53" s="194">
        <v>31774.067999999999</v>
      </c>
      <c r="P53" s="195">
        <v>7.6099793076542797E-4</v>
      </c>
      <c r="Q53" s="155">
        <v>16120</v>
      </c>
      <c r="R53" s="192">
        <f t="shared" si="22"/>
        <v>1.5E-3</v>
      </c>
      <c r="S53" s="194">
        <f t="shared" si="23"/>
        <v>101802.882</v>
      </c>
      <c r="T53" s="195">
        <f t="shared" si="24"/>
        <v>3.6303758080247672E-3</v>
      </c>
      <c r="U53" s="155">
        <f t="shared" si="25"/>
        <v>246388.48000000001</v>
      </c>
      <c r="V53" s="192">
        <v>1.5E-3</v>
      </c>
      <c r="W53" s="194">
        <v>33660.343333333301</v>
      </c>
      <c r="X53" s="195">
        <v>1.61562523178858E-3</v>
      </c>
      <c r="Y53" s="155">
        <v>36255</v>
      </c>
      <c r="Z53" s="192">
        <v>1.5E-3</v>
      </c>
      <c r="AA53" s="194">
        <v>38910.664906666701</v>
      </c>
      <c r="AB53" s="195">
        <v>7.73117089418996E-4</v>
      </c>
      <c r="AC53" s="155">
        <v>20055</v>
      </c>
      <c r="AD53" s="192">
        <v>1.5E-3</v>
      </c>
      <c r="AE53" s="194">
        <v>39960.826000000001</v>
      </c>
      <c r="AF53" s="195">
        <v>5.8733770918549099E-3</v>
      </c>
      <c r="AG53" s="155">
        <v>156470</v>
      </c>
      <c r="AH53" s="192">
        <f t="shared" si="21"/>
        <v>1.4999999999999994E-3</v>
      </c>
      <c r="AI53" s="194">
        <f t="shared" si="26"/>
        <v>112531.83424</v>
      </c>
      <c r="AJ53" s="195">
        <f t="shared" si="21"/>
        <v>2.8362640861189243E-3</v>
      </c>
      <c r="AK53" s="157">
        <f t="shared" si="6"/>
        <v>212780</v>
      </c>
      <c r="AL53" s="192">
        <v>1.5E-3</v>
      </c>
      <c r="AM53" s="194">
        <v>44516.63</v>
      </c>
      <c r="AN53" s="195">
        <v>8.3800143901279097E-4</v>
      </c>
      <c r="AO53" s="155">
        <v>24870</v>
      </c>
      <c r="AP53" s="192">
        <v>1.5E-3</v>
      </c>
      <c r="AQ53" s="194">
        <v>43027.849333333303</v>
      </c>
      <c r="AR53" s="195">
        <v>2.09637482229726E-3</v>
      </c>
      <c r="AS53" s="155">
        <v>60135</v>
      </c>
      <c r="AT53" s="192">
        <v>1.5E-3</v>
      </c>
      <c r="AU53" s="194">
        <v>40685.4773333333</v>
      </c>
      <c r="AV53" s="195">
        <v>2.44638889657204E-3</v>
      </c>
      <c r="AW53" s="155">
        <v>66355</v>
      </c>
      <c r="AX53" s="192">
        <f t="shared" si="15"/>
        <v>1.4999999999999992E-3</v>
      </c>
      <c r="AY53" s="194">
        <f t="shared" si="7"/>
        <v>128229.95666666661</v>
      </c>
      <c r="AZ53" s="195">
        <f t="shared" si="16"/>
        <v>1.7705691080453973E-3</v>
      </c>
      <c r="BA53" s="157">
        <f t="shared" si="8"/>
        <v>151360</v>
      </c>
      <c r="BB53" s="192"/>
      <c r="BC53" s="194"/>
      <c r="BD53" s="195"/>
      <c r="BE53" s="155"/>
      <c r="BF53" s="192"/>
      <c r="BG53" s="194"/>
      <c r="BH53" s="195"/>
      <c r="BI53" s="155"/>
      <c r="BJ53" s="192"/>
      <c r="BK53" s="194"/>
      <c r="BL53" s="195"/>
      <c r="BM53" s="155"/>
      <c r="BN53" s="192" t="e">
        <f t="shared" si="17"/>
        <v>#DIV/0!</v>
      </c>
      <c r="BO53" s="194">
        <f t="shared" si="9"/>
        <v>0</v>
      </c>
      <c r="BP53" s="195" t="e">
        <f t="shared" si="18"/>
        <v>#DIV/0!</v>
      </c>
      <c r="BQ53" s="157">
        <f t="shared" si="10"/>
        <v>0</v>
      </c>
      <c r="BR53" s="82"/>
      <c r="BS53" s="153">
        <f t="shared" si="19"/>
        <v>1.4999999999999992E-3</v>
      </c>
      <c r="BT53" s="158">
        <f t="shared" si="12"/>
        <v>342564.67290666659</v>
      </c>
      <c r="BU53" s="159">
        <f t="shared" si="20"/>
        <v>2.6733425610687873E-3</v>
      </c>
      <c r="BV53" s="157">
        <f t="shared" si="2"/>
        <v>610528.48</v>
      </c>
      <c r="BW53" s="178">
        <f t="shared" si="11"/>
        <v>-267963.80709333339</v>
      </c>
      <c r="BX53" s="127"/>
      <c r="BY53" s="162"/>
      <c r="BZ53" s="164">
        <f t="shared" si="3"/>
        <v>610528.48</v>
      </c>
      <c r="CA53" s="162"/>
      <c r="CB53" s="162"/>
      <c r="CC53" s="162"/>
      <c r="CD53" s="199"/>
    </row>
    <row r="54" spans="1:82" s="126" customFormat="1" ht="21">
      <c r="A54" s="196" t="s">
        <v>78</v>
      </c>
      <c r="B54" s="127"/>
      <c r="C54" s="196" t="s">
        <v>78</v>
      </c>
      <c r="F54" s="192">
        <v>0</v>
      </c>
      <c r="G54" s="193">
        <v>0</v>
      </c>
      <c r="H54" s="154">
        <v>0</v>
      </c>
      <c r="I54" s="155">
        <v>0</v>
      </c>
      <c r="J54" s="192">
        <v>0</v>
      </c>
      <c r="K54" s="193">
        <v>0</v>
      </c>
      <c r="L54" s="154">
        <v>0</v>
      </c>
      <c r="M54" s="155">
        <v>0</v>
      </c>
      <c r="N54" s="192">
        <v>0</v>
      </c>
      <c r="O54" s="194">
        <v>0</v>
      </c>
      <c r="P54" s="195">
        <v>0</v>
      </c>
      <c r="Q54" s="155">
        <v>0</v>
      </c>
      <c r="R54" s="192">
        <f t="shared" si="22"/>
        <v>0</v>
      </c>
      <c r="S54" s="194">
        <f t="shared" si="23"/>
        <v>0</v>
      </c>
      <c r="T54" s="195">
        <f t="shared" si="24"/>
        <v>0</v>
      </c>
      <c r="U54" s="155">
        <f t="shared" si="25"/>
        <v>0</v>
      </c>
      <c r="V54" s="192">
        <v>0</v>
      </c>
      <c r="W54" s="194">
        <v>0</v>
      </c>
      <c r="X54" s="195">
        <v>4.4562825314814101E-4</v>
      </c>
      <c r="Y54" s="155">
        <v>10000</v>
      </c>
      <c r="Z54" s="192">
        <v>0</v>
      </c>
      <c r="AA54" s="194">
        <v>0</v>
      </c>
      <c r="AB54" s="195">
        <v>3.8549842404337898E-4</v>
      </c>
      <c r="AC54" s="155">
        <v>10000</v>
      </c>
      <c r="AD54" s="192">
        <v>0</v>
      </c>
      <c r="AE54" s="194">
        <v>0</v>
      </c>
      <c r="AF54" s="195">
        <v>0</v>
      </c>
      <c r="AG54" s="155">
        <v>0</v>
      </c>
      <c r="AH54" s="192">
        <f t="shared" si="21"/>
        <v>0</v>
      </c>
      <c r="AI54" s="194">
        <f t="shared" si="26"/>
        <v>0</v>
      </c>
      <c r="AJ54" s="195">
        <f t="shared" si="21"/>
        <v>2.6659122907406001E-4</v>
      </c>
      <c r="AK54" s="157">
        <f t="shared" si="6"/>
        <v>20000</v>
      </c>
      <c r="AL54" s="192">
        <v>0</v>
      </c>
      <c r="AM54" s="194">
        <v>0</v>
      </c>
      <c r="AN54" s="195">
        <v>0</v>
      </c>
      <c r="AO54" s="155">
        <v>0</v>
      </c>
      <c r="AP54" s="192">
        <v>0</v>
      </c>
      <c r="AQ54" s="194">
        <v>0</v>
      </c>
      <c r="AR54" s="195">
        <v>0</v>
      </c>
      <c r="AS54" s="155">
        <v>0</v>
      </c>
      <c r="AT54" s="192">
        <v>0</v>
      </c>
      <c r="AU54" s="194">
        <v>0</v>
      </c>
      <c r="AV54" s="195">
        <v>0</v>
      </c>
      <c r="AW54" s="155">
        <v>0</v>
      </c>
      <c r="AX54" s="192">
        <f t="shared" si="15"/>
        <v>0</v>
      </c>
      <c r="AY54" s="194">
        <f t="shared" si="7"/>
        <v>0</v>
      </c>
      <c r="AZ54" s="195">
        <f t="shared" si="16"/>
        <v>0</v>
      </c>
      <c r="BA54" s="157">
        <f t="shared" si="8"/>
        <v>0</v>
      </c>
      <c r="BB54" s="192"/>
      <c r="BC54" s="194"/>
      <c r="BD54" s="195"/>
      <c r="BE54" s="155"/>
      <c r="BF54" s="192"/>
      <c r="BG54" s="194"/>
      <c r="BH54" s="195"/>
      <c r="BI54" s="155"/>
      <c r="BJ54" s="192"/>
      <c r="BK54" s="194"/>
      <c r="BL54" s="195"/>
      <c r="BM54" s="155"/>
      <c r="BN54" s="192" t="e">
        <f t="shared" si="17"/>
        <v>#DIV/0!</v>
      </c>
      <c r="BO54" s="194">
        <f t="shared" si="9"/>
        <v>0</v>
      </c>
      <c r="BP54" s="195" t="e">
        <f t="shared" si="18"/>
        <v>#DIV/0!</v>
      </c>
      <c r="BQ54" s="157">
        <f t="shared" si="10"/>
        <v>0</v>
      </c>
      <c r="BR54" s="82"/>
      <c r="BS54" s="153">
        <f t="shared" si="19"/>
        <v>0</v>
      </c>
      <c r="BT54" s="158">
        <f t="shared" si="12"/>
        <v>0</v>
      </c>
      <c r="BU54" s="159">
        <f t="shared" si="20"/>
        <v>8.7574704494335385E-5</v>
      </c>
      <c r="BV54" s="157">
        <f t="shared" si="2"/>
        <v>20000</v>
      </c>
      <c r="BW54" s="178">
        <f t="shared" si="11"/>
        <v>-20000</v>
      </c>
      <c r="BX54" s="127"/>
      <c r="BY54" s="162"/>
      <c r="BZ54" s="164">
        <f t="shared" si="3"/>
        <v>20000</v>
      </c>
      <c r="CA54" s="162"/>
      <c r="CB54" s="162"/>
      <c r="CC54" s="162"/>
      <c r="CD54" s="199"/>
    </row>
    <row r="55" spans="1:82" s="126" customFormat="1" ht="21">
      <c r="A55" s="191" t="s">
        <v>79</v>
      </c>
      <c r="B55" s="127"/>
      <c r="C55" s="191" t="s">
        <v>79</v>
      </c>
      <c r="F55" s="192">
        <v>1.4999999999999999E-2</v>
      </c>
      <c r="G55" s="193">
        <v>393549.33333333302</v>
      </c>
      <c r="H55" s="154">
        <v>2.19159309125158E-3</v>
      </c>
      <c r="I55" s="197">
        <v>57500</v>
      </c>
      <c r="J55" s="192">
        <v>1.4999999999999999E-2</v>
      </c>
      <c r="K55" s="193">
        <v>306738.80666666699</v>
      </c>
      <c r="L55" s="154">
        <v>3.7165170341124702E-4</v>
      </c>
      <c r="M55" s="197">
        <v>7600</v>
      </c>
      <c r="N55" s="192">
        <v>1.4999999999999999E-2</v>
      </c>
      <c r="O55" s="194">
        <v>317740.68</v>
      </c>
      <c r="P55" s="195">
        <v>3.5878314353705002E-3</v>
      </c>
      <c r="Q55" s="155">
        <v>76000</v>
      </c>
      <c r="R55" s="192">
        <f t="shared" si="22"/>
        <v>1.5000000000000001E-2</v>
      </c>
      <c r="S55" s="194">
        <f t="shared" si="23"/>
        <v>1018028.8200000001</v>
      </c>
      <c r="T55" s="195">
        <f t="shared" si="24"/>
        <v>2.0790177629745298E-3</v>
      </c>
      <c r="U55" s="155">
        <f t="shared" si="25"/>
        <v>141100</v>
      </c>
      <c r="V55" s="192">
        <v>1.4999999999999999E-2</v>
      </c>
      <c r="W55" s="194">
        <v>336603.433333333</v>
      </c>
      <c r="X55" s="195">
        <v>9.8082778517905797E-3</v>
      </c>
      <c r="Y55" s="155">
        <v>220100</v>
      </c>
      <c r="Z55" s="192">
        <v>1.4999999999999999E-2</v>
      </c>
      <c r="AA55" s="194">
        <v>389106.64906666701</v>
      </c>
      <c r="AB55" s="195">
        <v>9.4323754394933894E-3</v>
      </c>
      <c r="AC55" s="155">
        <v>244680</v>
      </c>
      <c r="AD55" s="192">
        <v>1.4999999999999999E-2</v>
      </c>
      <c r="AE55" s="194">
        <v>399608.26</v>
      </c>
      <c r="AF55" s="195">
        <v>5.0333043666314602E-2</v>
      </c>
      <c r="AG55" s="155">
        <v>1340900</v>
      </c>
      <c r="AH55" s="192">
        <f t="shared" si="21"/>
        <v>1.4999999999999993E-2</v>
      </c>
      <c r="AI55" s="194">
        <f t="shared" si="26"/>
        <v>1125318.3424</v>
      </c>
      <c r="AJ55" s="195">
        <f t="shared" si="21"/>
        <v>2.4068922525722434E-2</v>
      </c>
      <c r="AK55" s="157">
        <f t="shared" si="6"/>
        <v>1805680</v>
      </c>
      <c r="AL55" s="192">
        <v>1.4999999999999999E-2</v>
      </c>
      <c r="AM55" s="194">
        <v>445166.3</v>
      </c>
      <c r="AN55" s="195">
        <v>2.4809829495179701E-2</v>
      </c>
      <c r="AO55" s="155">
        <v>736300</v>
      </c>
      <c r="AP55" s="192">
        <v>1.4999999999999999E-2</v>
      </c>
      <c r="AQ55" s="194">
        <v>430278.493333333</v>
      </c>
      <c r="AR55" s="195">
        <v>6.97222856006406E-4</v>
      </c>
      <c r="AS55" s="155">
        <v>20000</v>
      </c>
      <c r="AT55" s="192">
        <v>1.4999999999999999E-2</v>
      </c>
      <c r="AU55" s="194">
        <v>406854.77333333303</v>
      </c>
      <c r="AV55" s="195">
        <v>1.5971300881546299E-2</v>
      </c>
      <c r="AW55" s="155">
        <v>433200</v>
      </c>
      <c r="AX55" s="192">
        <f t="shared" si="15"/>
        <v>1.4999999999999989E-2</v>
      </c>
      <c r="AY55" s="194">
        <f t="shared" si="7"/>
        <v>1282299.566666666</v>
      </c>
      <c r="AZ55" s="195">
        <f t="shared" si="16"/>
        <v>1.3914455298757929E-2</v>
      </c>
      <c r="BA55" s="157">
        <f t="shared" si="8"/>
        <v>1189500</v>
      </c>
      <c r="BB55" s="192"/>
      <c r="BC55" s="194"/>
      <c r="BD55" s="195"/>
      <c r="BE55" s="155"/>
      <c r="BF55" s="192"/>
      <c r="BG55" s="194"/>
      <c r="BH55" s="195"/>
      <c r="BI55" s="155"/>
      <c r="BJ55" s="192"/>
      <c r="BK55" s="194"/>
      <c r="BL55" s="195"/>
      <c r="BM55" s="155"/>
      <c r="BN55" s="192" t="e">
        <f t="shared" si="17"/>
        <v>#DIV/0!</v>
      </c>
      <c r="BO55" s="194">
        <f t="shared" si="9"/>
        <v>0</v>
      </c>
      <c r="BP55" s="195" t="e">
        <f t="shared" si="18"/>
        <v>#DIV/0!</v>
      </c>
      <c r="BQ55" s="157">
        <f t="shared" si="10"/>
        <v>0</v>
      </c>
      <c r="BR55" s="82"/>
      <c r="BS55" s="153">
        <f t="shared" si="19"/>
        <v>1.4999999999999993E-2</v>
      </c>
      <c r="BT55" s="158">
        <f t="shared" si="12"/>
        <v>3425646.7290666657</v>
      </c>
      <c r="BU55" s="159">
        <f t="shared" si="20"/>
        <v>1.373293971057471E-2</v>
      </c>
      <c r="BV55" s="157">
        <f t="shared" si="2"/>
        <v>3136280</v>
      </c>
      <c r="BW55" s="178">
        <f t="shared" si="11"/>
        <v>289366.72906666575</v>
      </c>
      <c r="BX55" s="127"/>
      <c r="BY55" s="162"/>
      <c r="BZ55" s="164">
        <f t="shared" si="3"/>
        <v>3136280</v>
      </c>
      <c r="CA55" s="162"/>
      <c r="CB55" s="162"/>
      <c r="CC55" s="162"/>
      <c r="CD55" s="199"/>
    </row>
    <row r="56" spans="1:82" s="126" customFormat="1" ht="21">
      <c r="A56" s="196" t="s">
        <v>80</v>
      </c>
      <c r="B56" s="127"/>
      <c r="C56" s="196" t="s">
        <v>80</v>
      </c>
      <c r="F56" s="192">
        <v>0</v>
      </c>
      <c r="G56" s="193">
        <v>0</v>
      </c>
      <c r="H56" s="154">
        <v>0</v>
      </c>
      <c r="I56" s="155">
        <v>0</v>
      </c>
      <c r="J56" s="192">
        <v>0</v>
      </c>
      <c r="K56" s="193">
        <v>0</v>
      </c>
      <c r="L56" s="154">
        <v>0</v>
      </c>
      <c r="M56" s="155">
        <v>0</v>
      </c>
      <c r="N56" s="192">
        <v>0</v>
      </c>
      <c r="O56" s="194">
        <v>0</v>
      </c>
      <c r="P56" s="195">
        <v>0</v>
      </c>
      <c r="Q56" s="155">
        <v>0</v>
      </c>
      <c r="R56" s="192">
        <f t="shared" si="22"/>
        <v>0</v>
      </c>
      <c r="S56" s="194">
        <f t="shared" si="23"/>
        <v>0</v>
      </c>
      <c r="T56" s="195">
        <f t="shared" si="24"/>
        <v>0</v>
      </c>
      <c r="U56" s="155">
        <f t="shared" si="25"/>
        <v>0</v>
      </c>
      <c r="V56" s="192">
        <v>0</v>
      </c>
      <c r="W56" s="194">
        <v>0</v>
      </c>
      <c r="X56" s="195">
        <v>0</v>
      </c>
      <c r="Y56" s="155">
        <v>0</v>
      </c>
      <c r="Z56" s="192">
        <v>0</v>
      </c>
      <c r="AA56" s="194">
        <v>0</v>
      </c>
      <c r="AB56" s="195">
        <v>0</v>
      </c>
      <c r="AC56" s="155">
        <v>0</v>
      </c>
      <c r="AD56" s="192">
        <v>0</v>
      </c>
      <c r="AE56" s="194">
        <v>0</v>
      </c>
      <c r="AF56" s="195">
        <v>0</v>
      </c>
      <c r="AG56" s="155">
        <v>0</v>
      </c>
      <c r="AH56" s="192">
        <f t="shared" si="21"/>
        <v>0</v>
      </c>
      <c r="AI56" s="194">
        <f t="shared" si="26"/>
        <v>0</v>
      </c>
      <c r="AJ56" s="195">
        <f t="shared" si="21"/>
        <v>0</v>
      </c>
      <c r="AK56" s="157">
        <f t="shared" si="6"/>
        <v>0</v>
      </c>
      <c r="AL56" s="192">
        <v>0</v>
      </c>
      <c r="AM56" s="194">
        <v>0</v>
      </c>
      <c r="AN56" s="195">
        <v>0</v>
      </c>
      <c r="AO56" s="155">
        <v>0</v>
      </c>
      <c r="AP56" s="192">
        <v>0</v>
      </c>
      <c r="AQ56" s="194">
        <v>0</v>
      </c>
      <c r="AR56" s="195">
        <v>0</v>
      </c>
      <c r="AS56" s="155">
        <v>0</v>
      </c>
      <c r="AT56" s="192">
        <v>0</v>
      </c>
      <c r="AU56" s="194">
        <v>0</v>
      </c>
      <c r="AV56" s="195">
        <v>0</v>
      </c>
      <c r="AW56" s="155">
        <v>0</v>
      </c>
      <c r="AX56" s="192">
        <f t="shared" si="15"/>
        <v>0</v>
      </c>
      <c r="AY56" s="194">
        <f t="shared" si="7"/>
        <v>0</v>
      </c>
      <c r="AZ56" s="195">
        <f t="shared" si="16"/>
        <v>0</v>
      </c>
      <c r="BA56" s="157">
        <f t="shared" si="8"/>
        <v>0</v>
      </c>
      <c r="BB56" s="192"/>
      <c r="BC56" s="194"/>
      <c r="BD56" s="195"/>
      <c r="BE56" s="155"/>
      <c r="BF56" s="192"/>
      <c r="BG56" s="194"/>
      <c r="BH56" s="195"/>
      <c r="BI56" s="155"/>
      <c r="BJ56" s="192"/>
      <c r="BK56" s="194"/>
      <c r="BL56" s="195"/>
      <c r="BM56" s="155"/>
      <c r="BN56" s="192" t="e">
        <f t="shared" si="17"/>
        <v>#DIV/0!</v>
      </c>
      <c r="BO56" s="194">
        <f t="shared" si="9"/>
        <v>0</v>
      </c>
      <c r="BP56" s="195" t="e">
        <f t="shared" si="18"/>
        <v>#DIV/0!</v>
      </c>
      <c r="BQ56" s="157">
        <f t="shared" si="10"/>
        <v>0</v>
      </c>
      <c r="BR56" s="82"/>
      <c r="BS56" s="153">
        <f t="shared" si="19"/>
        <v>0</v>
      </c>
      <c r="BT56" s="158">
        <f t="shared" si="12"/>
        <v>0</v>
      </c>
      <c r="BU56" s="159">
        <f t="shared" si="20"/>
        <v>0</v>
      </c>
      <c r="BV56" s="157">
        <f t="shared" si="2"/>
        <v>0</v>
      </c>
      <c r="BW56" s="178">
        <f t="shared" si="11"/>
        <v>0</v>
      </c>
      <c r="BX56" s="127"/>
      <c r="BY56" s="162"/>
      <c r="BZ56" s="164">
        <f t="shared" si="3"/>
        <v>0</v>
      </c>
      <c r="CA56" s="162"/>
      <c r="CB56" s="162"/>
      <c r="CC56" s="162"/>
      <c r="CD56" s="199"/>
    </row>
    <row r="57" spans="1:82" s="126" customFormat="1" ht="21">
      <c r="A57" s="196" t="s">
        <v>81</v>
      </c>
      <c r="B57" s="127"/>
      <c r="C57" s="196" t="s">
        <v>81</v>
      </c>
      <c r="F57" s="192">
        <v>3.5000000000000003E-2</v>
      </c>
      <c r="G57" s="193">
        <v>918281.77777777798</v>
      </c>
      <c r="H57" s="154">
        <v>3.50000000846993E-2</v>
      </c>
      <c r="I57" s="197">
        <v>918281.78</v>
      </c>
      <c r="J57" s="192">
        <v>3.5000000000000003E-2</v>
      </c>
      <c r="K57" s="193">
        <v>715723.88222222205</v>
      </c>
      <c r="L57" s="154">
        <v>3.4999999891329903E-2</v>
      </c>
      <c r="M57" s="197">
        <v>715723.88</v>
      </c>
      <c r="N57" s="192">
        <v>3.5000000000000003E-2</v>
      </c>
      <c r="O57" s="194">
        <v>741394.92</v>
      </c>
      <c r="P57" s="195">
        <v>3.5000000000000003E-2</v>
      </c>
      <c r="Q57" s="155">
        <v>741394.92</v>
      </c>
      <c r="R57" s="192">
        <f t="shared" si="22"/>
        <v>3.5000000000000003E-2</v>
      </c>
      <c r="S57" s="194">
        <f t="shared" si="23"/>
        <v>2375400.58</v>
      </c>
      <c r="T57" s="195">
        <f t="shared" si="24"/>
        <v>3.5000000000000003E-2</v>
      </c>
      <c r="U57" s="155">
        <f t="shared" si="25"/>
        <v>2375400.58</v>
      </c>
      <c r="V57" s="192">
        <v>3.5000000000000003E-2</v>
      </c>
      <c r="W57" s="194">
        <v>785408.01111111103</v>
      </c>
      <c r="X57" s="195">
        <v>3.4999999950485701E-2</v>
      </c>
      <c r="Y57" s="155">
        <v>785408.01</v>
      </c>
      <c r="Z57" s="192">
        <v>3.5000000000000003E-2</v>
      </c>
      <c r="AA57" s="194">
        <v>907915.51448888902</v>
      </c>
      <c r="AB57" s="195">
        <v>3.5000000000000003E-2</v>
      </c>
      <c r="AC57" s="155">
        <v>907915.51448888902</v>
      </c>
      <c r="AD57" s="192">
        <v>3.5000000000000003E-2</v>
      </c>
      <c r="AE57" s="194">
        <v>932419.27333333297</v>
      </c>
      <c r="AF57" s="195">
        <v>3.5000000000000003E-2</v>
      </c>
      <c r="AG57" s="155">
        <v>932419.27333333297</v>
      </c>
      <c r="AH57" s="192">
        <f>AI57/$AK$13</f>
        <v>3.4999999999999976E-2</v>
      </c>
      <c r="AI57" s="194">
        <f t="shared" si="26"/>
        <v>2625742.7989333328</v>
      </c>
      <c r="AJ57" s="195">
        <f>AK57/$AK$13</f>
        <v>3.4999999985189358E-2</v>
      </c>
      <c r="AK57" s="157">
        <f t="shared" si="6"/>
        <v>2625742.7978222221</v>
      </c>
      <c r="AL57" s="192">
        <v>3.5000000000000003E-2</v>
      </c>
      <c r="AM57" s="194">
        <v>1038721.36666667</v>
      </c>
      <c r="AN57" s="195">
        <v>3.5000000000000003E-2</v>
      </c>
      <c r="AO57" s="155">
        <v>1038721.36666667</v>
      </c>
      <c r="AP57" s="192">
        <v>3.5000000000000003E-2</v>
      </c>
      <c r="AQ57" s="194">
        <v>1003983.15111111</v>
      </c>
      <c r="AR57" s="195">
        <v>3.5000000000000003E-2</v>
      </c>
      <c r="AS57" s="155">
        <v>1003983.15111111</v>
      </c>
      <c r="AT57" s="192">
        <v>3.5000000000000003E-2</v>
      </c>
      <c r="AU57" s="194">
        <v>949327.80444444495</v>
      </c>
      <c r="AV57" s="195">
        <v>3.5000000000000003E-2</v>
      </c>
      <c r="AW57" s="155">
        <v>949327.80444444495</v>
      </c>
      <c r="AX57" s="192">
        <f t="shared" si="15"/>
        <v>3.5000000000000024E-2</v>
      </c>
      <c r="AY57" s="194">
        <f t="shared" si="7"/>
        <v>2992032.3222222249</v>
      </c>
      <c r="AZ57" s="195">
        <f t="shared" si="16"/>
        <v>3.5000000000000024E-2</v>
      </c>
      <c r="BA57" s="157">
        <f t="shared" si="8"/>
        <v>2992032.3222222249</v>
      </c>
      <c r="BB57" s="192"/>
      <c r="BC57" s="194"/>
      <c r="BD57" s="195"/>
      <c r="BE57" s="155"/>
      <c r="BF57" s="192"/>
      <c r="BG57" s="194"/>
      <c r="BH57" s="195"/>
      <c r="BI57" s="155"/>
      <c r="BJ57" s="192"/>
      <c r="BK57" s="194"/>
      <c r="BL57" s="195"/>
      <c r="BM57" s="155"/>
      <c r="BN57" s="192" t="e">
        <f t="shared" si="17"/>
        <v>#DIV/0!</v>
      </c>
      <c r="BO57" s="194">
        <f t="shared" si="9"/>
        <v>0</v>
      </c>
      <c r="BP57" s="195" t="e">
        <f t="shared" si="18"/>
        <v>#DIV/0!</v>
      </c>
      <c r="BQ57" s="157">
        <f t="shared" si="10"/>
        <v>0</v>
      </c>
      <c r="BR57" s="82"/>
      <c r="BS57" s="153">
        <f t="shared" si="19"/>
        <v>3.5000000000000003E-2</v>
      </c>
      <c r="BT57" s="158">
        <f t="shared" si="12"/>
        <v>7993175.7011555582</v>
      </c>
      <c r="BU57" s="159">
        <f t="shared" si="20"/>
        <v>3.4999999995134742E-2</v>
      </c>
      <c r="BV57" s="157">
        <f t="shared" si="2"/>
        <v>7993175.7000444476</v>
      </c>
      <c r="BW57" s="178"/>
      <c r="BX57" s="127"/>
      <c r="BY57" s="162"/>
      <c r="BZ57" s="164">
        <f t="shared" si="3"/>
        <v>7993175.7000444476</v>
      </c>
      <c r="CA57" s="162"/>
      <c r="CB57" s="162"/>
      <c r="CC57" s="162"/>
      <c r="CD57" s="199"/>
    </row>
    <row r="58" spans="1:82" s="126" customFormat="1" ht="21">
      <c r="A58" s="196" t="s">
        <v>82</v>
      </c>
      <c r="B58" s="127"/>
      <c r="C58" s="196" t="s">
        <v>82</v>
      </c>
      <c r="F58" s="192">
        <v>0</v>
      </c>
      <c r="G58" s="193">
        <v>0</v>
      </c>
      <c r="H58" s="154">
        <v>0</v>
      </c>
      <c r="I58" s="155">
        <v>0</v>
      </c>
      <c r="J58" s="192">
        <v>0</v>
      </c>
      <c r="K58" s="193">
        <v>0</v>
      </c>
      <c r="L58" s="154">
        <v>0</v>
      </c>
      <c r="M58" s="155">
        <v>0</v>
      </c>
      <c r="N58" s="192">
        <v>0</v>
      </c>
      <c r="O58" s="194">
        <v>0</v>
      </c>
      <c r="P58" s="195">
        <v>0</v>
      </c>
      <c r="Q58" s="155">
        <v>0</v>
      </c>
      <c r="R58" s="192">
        <f t="shared" si="22"/>
        <v>0</v>
      </c>
      <c r="S58" s="194">
        <f t="shared" si="23"/>
        <v>0</v>
      </c>
      <c r="T58" s="195">
        <f t="shared" si="24"/>
        <v>0</v>
      </c>
      <c r="U58" s="155">
        <f t="shared" si="25"/>
        <v>0</v>
      </c>
      <c r="V58" s="192">
        <v>0</v>
      </c>
      <c r="W58" s="194">
        <v>0</v>
      </c>
      <c r="X58" s="195">
        <v>0</v>
      </c>
      <c r="Y58" s="155">
        <v>0</v>
      </c>
      <c r="Z58" s="192">
        <v>0</v>
      </c>
      <c r="AA58" s="194">
        <v>0</v>
      </c>
      <c r="AB58" s="195">
        <v>0</v>
      </c>
      <c r="AC58" s="155">
        <v>0</v>
      </c>
      <c r="AD58" s="192">
        <v>0</v>
      </c>
      <c r="AE58" s="194">
        <v>0</v>
      </c>
      <c r="AF58" s="195">
        <v>0</v>
      </c>
      <c r="AG58" s="155">
        <v>0</v>
      </c>
      <c r="AH58" s="192">
        <f t="shared" ref="AH58:AH68" si="27">AI58/$AK$13</f>
        <v>0</v>
      </c>
      <c r="AI58" s="194">
        <f t="shared" si="26"/>
        <v>0</v>
      </c>
      <c r="AJ58" s="195">
        <f t="shared" ref="AJ58:AJ68" si="28">AK58/$AK$13</f>
        <v>0</v>
      </c>
      <c r="AK58" s="157">
        <f t="shared" si="6"/>
        <v>0</v>
      </c>
      <c r="AL58" s="192">
        <v>0</v>
      </c>
      <c r="AM58" s="194">
        <v>0</v>
      </c>
      <c r="AN58" s="195">
        <v>0</v>
      </c>
      <c r="AO58" s="155">
        <v>0</v>
      </c>
      <c r="AP58" s="192">
        <v>0</v>
      </c>
      <c r="AQ58" s="194">
        <v>0</v>
      </c>
      <c r="AR58" s="195">
        <v>0</v>
      </c>
      <c r="AS58" s="155">
        <v>0</v>
      </c>
      <c r="AT58" s="192">
        <v>0</v>
      </c>
      <c r="AU58" s="194">
        <v>0</v>
      </c>
      <c r="AV58" s="195">
        <v>0</v>
      </c>
      <c r="AW58" s="155">
        <v>0</v>
      </c>
      <c r="AX58" s="192">
        <f t="shared" si="15"/>
        <v>0</v>
      </c>
      <c r="AY58" s="194">
        <f t="shared" si="7"/>
        <v>0</v>
      </c>
      <c r="AZ58" s="195">
        <f t="shared" si="16"/>
        <v>0</v>
      </c>
      <c r="BA58" s="157">
        <f t="shared" si="8"/>
        <v>0</v>
      </c>
      <c r="BB58" s="192"/>
      <c r="BC58" s="194"/>
      <c r="BD58" s="195"/>
      <c r="BE58" s="155"/>
      <c r="BF58" s="192"/>
      <c r="BG58" s="194"/>
      <c r="BH58" s="195"/>
      <c r="BI58" s="155"/>
      <c r="BJ58" s="192"/>
      <c r="BK58" s="194"/>
      <c r="BL58" s="195"/>
      <c r="BM58" s="155"/>
      <c r="BN58" s="192" t="e">
        <f t="shared" si="17"/>
        <v>#DIV/0!</v>
      </c>
      <c r="BO58" s="194">
        <f t="shared" si="9"/>
        <v>0</v>
      </c>
      <c r="BP58" s="195" t="e">
        <f t="shared" si="18"/>
        <v>#DIV/0!</v>
      </c>
      <c r="BQ58" s="157">
        <f t="shared" si="10"/>
        <v>0</v>
      </c>
      <c r="BR58" s="82"/>
      <c r="BS58" s="153">
        <f t="shared" si="19"/>
        <v>0</v>
      </c>
      <c r="BT58" s="158">
        <f t="shared" si="12"/>
        <v>0</v>
      </c>
      <c r="BU58" s="159">
        <f t="shared" si="20"/>
        <v>0</v>
      </c>
      <c r="BV58" s="157">
        <f t="shared" si="2"/>
        <v>0</v>
      </c>
      <c r="BW58" s="178"/>
      <c r="BX58" s="127"/>
      <c r="BY58" s="162"/>
      <c r="BZ58" s="164">
        <f t="shared" si="3"/>
        <v>0</v>
      </c>
      <c r="CA58" s="162"/>
      <c r="CB58" s="162"/>
      <c r="CC58" s="162"/>
      <c r="CD58" s="199"/>
    </row>
    <row r="59" spans="1:82" s="126" customFormat="1" ht="21">
      <c r="A59" s="191" t="s">
        <v>83</v>
      </c>
      <c r="B59" s="127"/>
      <c r="C59" s="191" t="s">
        <v>83</v>
      </c>
      <c r="F59" s="192">
        <v>5.0000000000000001E-3</v>
      </c>
      <c r="G59" s="193">
        <v>131183.11111111101</v>
      </c>
      <c r="H59" s="154">
        <v>3.7087491360676501E-3</v>
      </c>
      <c r="I59" s="155">
        <v>97305.05</v>
      </c>
      <c r="J59" s="192">
        <v>5.0000000000000001E-3</v>
      </c>
      <c r="K59" s="193">
        <v>102246.268888889</v>
      </c>
      <c r="L59" s="154">
        <v>4.7218461391940799E-3</v>
      </c>
      <c r="M59" s="197">
        <v>96558.23</v>
      </c>
      <c r="N59" s="192">
        <v>5.0000000000000001E-3</v>
      </c>
      <c r="O59" s="194">
        <v>105913.56</v>
      </c>
      <c r="P59" s="195">
        <v>6.4230746280268597E-3</v>
      </c>
      <c r="Q59" s="155">
        <v>136058.14000000001</v>
      </c>
      <c r="R59" s="192">
        <f t="shared" ref="R59:R64" si="29">S59/$U$13</f>
        <v>5.0000000000000001E-3</v>
      </c>
      <c r="S59" s="194">
        <f t="shared" si="23"/>
        <v>339342.94</v>
      </c>
      <c r="T59" s="195">
        <f t="shared" si="24"/>
        <v>4.8611799614867481E-3</v>
      </c>
      <c r="U59" s="155">
        <f t="shared" si="25"/>
        <v>329921.42</v>
      </c>
      <c r="V59" s="192">
        <v>5.0000000000000001E-3</v>
      </c>
      <c r="W59" s="194">
        <v>112201.144444444</v>
      </c>
      <c r="X59" s="195">
        <v>5.90550081535116E-3</v>
      </c>
      <c r="Y59" s="155">
        <v>132520.79</v>
      </c>
      <c r="Z59" s="192">
        <v>5.0000000000000001E-3</v>
      </c>
      <c r="AA59" s="194">
        <v>129702.216355556</v>
      </c>
      <c r="AB59" s="195">
        <v>7.0789141141817703E-3</v>
      </c>
      <c r="AC59" s="155">
        <v>183630.17</v>
      </c>
      <c r="AD59" s="192">
        <v>5.0000000000000001E-3</v>
      </c>
      <c r="AE59" s="194">
        <v>133202.75333333301</v>
      </c>
      <c r="AF59" s="195">
        <v>5.6517165085626601E-3</v>
      </c>
      <c r="AG59" s="155">
        <v>150564.84</v>
      </c>
      <c r="AH59" s="192">
        <f t="shared" si="27"/>
        <v>4.9999999999999932E-3</v>
      </c>
      <c r="AI59" s="194">
        <f t="shared" si="26"/>
        <v>375106.11413333297</v>
      </c>
      <c r="AJ59" s="195">
        <f t="shared" si="28"/>
        <v>6.2211169375141588E-3</v>
      </c>
      <c r="AK59" s="157">
        <f t="shared" si="6"/>
        <v>466715.80000000005</v>
      </c>
      <c r="AL59" s="192">
        <v>5.0000000000000001E-3</v>
      </c>
      <c r="AM59" s="194">
        <v>148388.76666666701</v>
      </c>
      <c r="AN59" s="195">
        <v>5.9864790978113097E-3</v>
      </c>
      <c r="AO59" s="155">
        <v>177665.25</v>
      </c>
      <c r="AP59" s="192">
        <v>5.0000000000000001E-3</v>
      </c>
      <c r="AQ59" s="194">
        <v>143426.164444444</v>
      </c>
      <c r="AR59" s="195">
        <v>5.2303019669090603E-3</v>
      </c>
      <c r="AS59" s="155">
        <v>150032.43</v>
      </c>
      <c r="AT59" s="192">
        <v>5.0000000000000001E-3</v>
      </c>
      <c r="AU59" s="194">
        <v>135618.257777778</v>
      </c>
      <c r="AV59" s="195">
        <v>7.9980750215605193E-3</v>
      </c>
      <c r="AW59" s="155">
        <v>216937</v>
      </c>
      <c r="AX59" s="192">
        <f t="shared" si="15"/>
        <v>5.0000000000000001E-3</v>
      </c>
      <c r="AY59" s="194">
        <f t="shared" si="7"/>
        <v>427433.18888888898</v>
      </c>
      <c r="AZ59" s="195">
        <f t="shared" si="16"/>
        <v>6.3709919369595025E-3</v>
      </c>
      <c r="BA59" s="157">
        <f t="shared" si="8"/>
        <v>544634.67999999993</v>
      </c>
      <c r="BB59" s="192"/>
      <c r="BC59" s="194"/>
      <c r="BD59" s="195"/>
      <c r="BE59" s="155"/>
      <c r="BF59" s="192"/>
      <c r="BG59" s="194"/>
      <c r="BH59" s="195"/>
      <c r="BI59" s="155"/>
      <c r="BJ59" s="192"/>
      <c r="BK59" s="194"/>
      <c r="BL59" s="195"/>
      <c r="BM59" s="155"/>
      <c r="BN59" s="192" t="e">
        <f t="shared" si="17"/>
        <v>#DIV/0!</v>
      </c>
      <c r="BO59" s="194">
        <f t="shared" si="9"/>
        <v>0</v>
      </c>
      <c r="BP59" s="195" t="e">
        <f t="shared" si="18"/>
        <v>#DIV/0!</v>
      </c>
      <c r="BQ59" s="157">
        <f t="shared" si="10"/>
        <v>0</v>
      </c>
      <c r="BR59" s="82"/>
      <c r="BS59" s="153">
        <f t="shared" si="19"/>
        <v>4.9999999999999984E-3</v>
      </c>
      <c r="BT59" s="158">
        <f t="shared" si="12"/>
        <v>1141882.2430222221</v>
      </c>
      <c r="BU59" s="159">
        <f t="shared" si="20"/>
        <v>5.8730745144527875E-3</v>
      </c>
      <c r="BV59" s="157">
        <f t="shared" si="2"/>
        <v>1341271.8999999999</v>
      </c>
      <c r="BW59" s="178">
        <f>BT59-BV59</f>
        <v>-199389.65697777783</v>
      </c>
      <c r="BX59" s="127"/>
      <c r="BY59" s="162"/>
      <c r="BZ59" s="164">
        <f t="shared" si="3"/>
        <v>1341271.9000000001</v>
      </c>
      <c r="CA59" s="162"/>
      <c r="CB59" s="162"/>
      <c r="CC59" s="162"/>
      <c r="CD59" s="199"/>
    </row>
    <row r="60" spans="1:82" s="126" customFormat="1" ht="21">
      <c r="A60" s="196" t="s">
        <v>84</v>
      </c>
      <c r="B60" s="127"/>
      <c r="C60" s="196" t="s">
        <v>84</v>
      </c>
      <c r="F60" s="192">
        <v>1E-3</v>
      </c>
      <c r="G60" s="193">
        <v>26236.622222222199</v>
      </c>
      <c r="H60" s="154">
        <v>0</v>
      </c>
      <c r="I60" s="155">
        <v>0</v>
      </c>
      <c r="J60" s="192">
        <v>1E-3</v>
      </c>
      <c r="K60" s="193">
        <v>20449.253777777802</v>
      </c>
      <c r="L60" s="154">
        <v>0</v>
      </c>
      <c r="M60" s="155">
        <v>0</v>
      </c>
      <c r="N60" s="192">
        <v>1E-3</v>
      </c>
      <c r="O60" s="194">
        <v>21182.712</v>
      </c>
      <c r="P60" s="195">
        <v>0</v>
      </c>
      <c r="Q60" s="155">
        <v>0</v>
      </c>
      <c r="R60" s="192">
        <f t="shared" si="29"/>
        <v>1E-3</v>
      </c>
      <c r="S60" s="194">
        <f t="shared" si="23"/>
        <v>67868.588000000003</v>
      </c>
      <c r="T60" s="195">
        <f t="shared" si="24"/>
        <v>0</v>
      </c>
      <c r="U60" s="155">
        <f t="shared" si="25"/>
        <v>0</v>
      </c>
      <c r="V60" s="192">
        <v>1E-3</v>
      </c>
      <c r="W60" s="194">
        <v>22440.228888888902</v>
      </c>
      <c r="X60" s="195">
        <v>0</v>
      </c>
      <c r="Y60" s="155">
        <v>0</v>
      </c>
      <c r="Z60" s="192">
        <v>1E-3</v>
      </c>
      <c r="AA60" s="194">
        <v>25940.4432711111</v>
      </c>
      <c r="AB60" s="195">
        <v>0</v>
      </c>
      <c r="AC60" s="155">
        <v>0</v>
      </c>
      <c r="AD60" s="192">
        <v>1E-3</v>
      </c>
      <c r="AE60" s="194">
        <v>26640.550666666699</v>
      </c>
      <c r="AF60" s="195">
        <v>0</v>
      </c>
      <c r="AG60" s="155">
        <v>0</v>
      </c>
      <c r="AH60" s="192">
        <f t="shared" si="27"/>
        <v>1E-3</v>
      </c>
      <c r="AI60" s="194">
        <f t="shared" si="26"/>
        <v>75021.222826666693</v>
      </c>
      <c r="AJ60" s="195">
        <f t="shared" si="28"/>
        <v>0</v>
      </c>
      <c r="AK60" s="157">
        <f t="shared" si="6"/>
        <v>0</v>
      </c>
      <c r="AL60" s="192">
        <v>1E-3</v>
      </c>
      <c r="AM60" s="194">
        <v>29677.753333333301</v>
      </c>
      <c r="AN60" s="195">
        <v>0</v>
      </c>
      <c r="AO60" s="155">
        <v>0</v>
      </c>
      <c r="AP60" s="192">
        <v>1E-3</v>
      </c>
      <c r="AQ60" s="194">
        <v>28685.232888888899</v>
      </c>
      <c r="AR60" s="195">
        <v>0</v>
      </c>
      <c r="AS60" s="155">
        <v>0</v>
      </c>
      <c r="AT60" s="192">
        <v>1E-3</v>
      </c>
      <c r="AU60" s="194">
        <v>27123.6515555556</v>
      </c>
      <c r="AV60" s="195">
        <v>0</v>
      </c>
      <c r="AW60" s="155">
        <v>0</v>
      </c>
      <c r="AX60" s="192">
        <f t="shared" si="15"/>
        <v>1E-3</v>
      </c>
      <c r="AY60" s="194">
        <f t="shared" si="7"/>
        <v>85486.637777777796</v>
      </c>
      <c r="AZ60" s="195">
        <f t="shared" si="16"/>
        <v>0</v>
      </c>
      <c r="BA60" s="157">
        <f t="shared" si="8"/>
        <v>0</v>
      </c>
      <c r="BB60" s="192"/>
      <c r="BC60" s="194"/>
      <c r="BD60" s="195"/>
      <c r="BE60" s="155"/>
      <c r="BF60" s="192"/>
      <c r="BG60" s="194"/>
      <c r="BH60" s="195"/>
      <c r="BI60" s="155"/>
      <c r="BJ60" s="192"/>
      <c r="BK60" s="194"/>
      <c r="BL60" s="195"/>
      <c r="BM60" s="155"/>
      <c r="BN60" s="192" t="e">
        <f t="shared" si="17"/>
        <v>#DIV/0!</v>
      </c>
      <c r="BO60" s="194">
        <f t="shared" si="9"/>
        <v>0</v>
      </c>
      <c r="BP60" s="195" t="e">
        <f t="shared" si="18"/>
        <v>#DIV/0!</v>
      </c>
      <c r="BQ60" s="157">
        <f t="shared" si="10"/>
        <v>0</v>
      </c>
      <c r="BR60" s="82"/>
      <c r="BS60" s="153">
        <f t="shared" si="19"/>
        <v>1E-3</v>
      </c>
      <c r="BT60" s="158">
        <f t="shared" si="12"/>
        <v>228376.44860444451</v>
      </c>
      <c r="BU60" s="159">
        <f t="shared" si="20"/>
        <v>0</v>
      </c>
      <c r="BV60" s="157">
        <f t="shared" si="2"/>
        <v>0</v>
      </c>
      <c r="BW60" s="178">
        <f>BT60-BV60</f>
        <v>228376.44860444451</v>
      </c>
      <c r="BX60" s="127"/>
      <c r="BY60" s="162"/>
      <c r="BZ60" s="164">
        <f t="shared" si="3"/>
        <v>0</v>
      </c>
      <c r="CA60" s="162"/>
      <c r="CB60" s="162"/>
      <c r="CC60" s="162"/>
    </row>
    <row r="61" spans="1:82" s="126" customFormat="1" ht="21">
      <c r="A61" s="196" t="s">
        <v>86</v>
      </c>
      <c r="B61" s="127"/>
      <c r="C61" s="196" t="s">
        <v>86</v>
      </c>
      <c r="F61" s="192">
        <v>1E-3</v>
      </c>
      <c r="G61" s="193">
        <v>26236.622222222199</v>
      </c>
      <c r="H61" s="154">
        <v>0</v>
      </c>
      <c r="I61" s="155">
        <v>0</v>
      </c>
      <c r="J61" s="192">
        <v>1E-3</v>
      </c>
      <c r="K61" s="193">
        <v>20449.253777777802</v>
      </c>
      <c r="L61" s="154">
        <v>0</v>
      </c>
      <c r="M61" s="155">
        <v>0</v>
      </c>
      <c r="N61" s="192">
        <v>1E-3</v>
      </c>
      <c r="O61" s="194">
        <v>21182.712</v>
      </c>
      <c r="P61" s="195">
        <v>0</v>
      </c>
      <c r="Q61" s="155">
        <v>0</v>
      </c>
      <c r="R61" s="192">
        <f t="shared" si="29"/>
        <v>1E-3</v>
      </c>
      <c r="S61" s="194">
        <f t="shared" si="23"/>
        <v>67868.588000000003</v>
      </c>
      <c r="T61" s="200"/>
      <c r="U61" s="200"/>
      <c r="V61" s="192">
        <v>1E-3</v>
      </c>
      <c r="W61" s="194">
        <v>22440.228888888902</v>
      </c>
      <c r="X61" s="200">
        <v>0</v>
      </c>
      <c r="Y61" s="200">
        <v>0</v>
      </c>
      <c r="Z61" s="126">
        <v>1E-3</v>
      </c>
      <c r="AA61" s="194">
        <v>25940.4432711111</v>
      </c>
      <c r="AB61" s="195">
        <v>0</v>
      </c>
      <c r="AC61" s="155">
        <v>0</v>
      </c>
      <c r="AD61" s="192">
        <v>1E-3</v>
      </c>
      <c r="AE61" s="194">
        <v>26640.550666666699</v>
      </c>
      <c r="AF61" s="195">
        <v>0</v>
      </c>
      <c r="AG61" s="155">
        <v>0</v>
      </c>
      <c r="AH61" s="192">
        <f t="shared" si="27"/>
        <v>1E-3</v>
      </c>
      <c r="AI61" s="194">
        <f t="shared" si="26"/>
        <v>75021.222826666693</v>
      </c>
      <c r="AJ61" s="195">
        <f t="shared" si="28"/>
        <v>0</v>
      </c>
      <c r="AK61" s="157">
        <f t="shared" ref="AK61:AK70" si="30">AG61+AC61+Y61</f>
        <v>0</v>
      </c>
      <c r="AL61" s="192">
        <v>1E-3</v>
      </c>
      <c r="AM61" s="194">
        <v>29677.753333333301</v>
      </c>
      <c r="AN61" s="195">
        <v>0</v>
      </c>
      <c r="AO61" s="155">
        <v>0</v>
      </c>
      <c r="AP61" s="192">
        <v>1E-3</v>
      </c>
      <c r="AQ61" s="194">
        <v>28685.232888888899</v>
      </c>
      <c r="AR61" s="195">
        <v>0</v>
      </c>
      <c r="AS61" s="200">
        <v>0</v>
      </c>
      <c r="AT61" s="192">
        <v>1E-3</v>
      </c>
      <c r="AU61" s="194">
        <v>27123.6515555556</v>
      </c>
      <c r="AV61" s="195">
        <v>0</v>
      </c>
      <c r="AW61" s="200">
        <v>0</v>
      </c>
      <c r="AX61" s="192">
        <f t="shared" si="15"/>
        <v>1E-3</v>
      </c>
      <c r="AY61" s="194">
        <f t="shared" si="7"/>
        <v>85486.637777777796</v>
      </c>
      <c r="AZ61" s="195">
        <f t="shared" si="16"/>
        <v>0</v>
      </c>
      <c r="BA61" s="157">
        <f t="shared" si="8"/>
        <v>0</v>
      </c>
      <c r="BB61" s="192"/>
      <c r="BC61" s="194"/>
      <c r="BD61" s="195"/>
      <c r="BE61" s="155"/>
      <c r="BF61" s="192"/>
      <c r="BG61" s="194"/>
      <c r="BH61" s="195"/>
      <c r="BI61" s="200"/>
      <c r="BJ61" s="192"/>
      <c r="BK61" s="194"/>
      <c r="BL61" s="195"/>
      <c r="BM61" s="200"/>
      <c r="BN61" s="192" t="e">
        <f t="shared" si="17"/>
        <v>#DIV/0!</v>
      </c>
      <c r="BO61" s="194">
        <f t="shared" si="9"/>
        <v>0</v>
      </c>
      <c r="BP61" s="195" t="e">
        <f t="shared" si="18"/>
        <v>#DIV/0!</v>
      </c>
      <c r="BQ61" s="157">
        <f t="shared" si="10"/>
        <v>0</v>
      </c>
      <c r="BS61" s="153">
        <f t="shared" si="19"/>
        <v>1E-3</v>
      </c>
      <c r="BT61" s="158">
        <f t="shared" si="12"/>
        <v>228376.44860444451</v>
      </c>
      <c r="BU61" s="159">
        <f t="shared" si="20"/>
        <v>0</v>
      </c>
      <c r="BV61" s="157">
        <f t="shared" si="2"/>
        <v>0</v>
      </c>
      <c r="BX61" s="127"/>
      <c r="BY61" s="162"/>
      <c r="BZ61" s="164">
        <f t="shared" si="3"/>
        <v>0</v>
      </c>
      <c r="CA61" s="162"/>
      <c r="CB61" s="162"/>
      <c r="CC61" s="162"/>
      <c r="CD61" s="199"/>
    </row>
    <row r="62" spans="1:82" s="126" customFormat="1" ht="21">
      <c r="A62" s="191" t="s">
        <v>87</v>
      </c>
      <c r="B62" s="127"/>
      <c r="C62" s="191" t="s">
        <v>87</v>
      </c>
      <c r="F62" s="192">
        <v>2E-3</v>
      </c>
      <c r="G62" s="193">
        <v>52473.244444444397</v>
      </c>
      <c r="H62" s="154">
        <v>5.7171993684823903E-5</v>
      </c>
      <c r="I62" s="155">
        <v>1500</v>
      </c>
      <c r="J62" s="192">
        <v>2E-3</v>
      </c>
      <c r="K62" s="193">
        <v>40898.507555555603</v>
      </c>
      <c r="L62" s="154">
        <v>0</v>
      </c>
      <c r="M62" s="155">
        <v>0</v>
      </c>
      <c r="N62" s="192">
        <v>2E-3</v>
      </c>
      <c r="O62" s="194">
        <v>42365.423999999999</v>
      </c>
      <c r="P62" s="195">
        <v>1.8883323344055301E-4</v>
      </c>
      <c r="Q62" s="155">
        <v>4000</v>
      </c>
      <c r="R62" s="192">
        <f t="shared" ref="R62:R68" si="31">S62/$U$13</f>
        <v>2E-3</v>
      </c>
      <c r="S62" s="194">
        <f t="shared" si="23"/>
        <v>135737.17600000001</v>
      </c>
      <c r="T62" s="195">
        <f t="shared" ref="T62:T68" si="32">U62/$U$13</f>
        <v>8.1038963120906533E-5</v>
      </c>
      <c r="U62" s="155">
        <f t="shared" ref="U62:U64" si="33">Q62+M62+I62</f>
        <v>5500</v>
      </c>
      <c r="V62" s="192">
        <v>2E-3</v>
      </c>
      <c r="W62" s="194">
        <v>44880.457777777803</v>
      </c>
      <c r="X62" s="195">
        <v>0</v>
      </c>
      <c r="Y62" s="155">
        <v>0</v>
      </c>
      <c r="Z62" s="192">
        <v>2E-3</v>
      </c>
      <c r="AA62" s="194">
        <v>51880.886542222201</v>
      </c>
      <c r="AB62" s="195">
        <v>0</v>
      </c>
      <c r="AC62" s="155">
        <v>0</v>
      </c>
      <c r="AD62" s="192">
        <v>2E-3</v>
      </c>
      <c r="AE62" s="194">
        <v>53281.101333333303</v>
      </c>
      <c r="AF62" s="195">
        <v>2.96271465960188E-3</v>
      </c>
      <c r="AG62" s="155">
        <v>78928.350000000006</v>
      </c>
      <c r="AH62" s="192">
        <f t="shared" si="27"/>
        <v>1.9999999999999987E-3</v>
      </c>
      <c r="AI62" s="194">
        <f t="shared" si="26"/>
        <v>150042.4456533333</v>
      </c>
      <c r="AJ62" s="195">
        <f t="shared" si="28"/>
        <v>1.0520802917643793E-3</v>
      </c>
      <c r="AK62" s="157">
        <f t="shared" si="30"/>
        <v>78928.350000000006</v>
      </c>
      <c r="AL62" s="192">
        <v>2E-3</v>
      </c>
      <c r="AM62" s="194">
        <v>59355.506666666697</v>
      </c>
      <c r="AN62" s="195">
        <v>0</v>
      </c>
      <c r="AO62" s="155">
        <v>0</v>
      </c>
      <c r="AP62" s="192">
        <v>2E-3</v>
      </c>
      <c r="AQ62" s="194">
        <v>57370.465777777797</v>
      </c>
      <c r="AR62" s="195">
        <v>4.0630661933773304E-3</v>
      </c>
      <c r="AS62" s="155">
        <v>116550</v>
      </c>
      <c r="AT62" s="192">
        <v>2E-3</v>
      </c>
      <c r="AU62" s="194">
        <v>54247.303111111098</v>
      </c>
      <c r="AV62" s="195">
        <v>1.7807336855463699E-3</v>
      </c>
      <c r="AW62" s="155">
        <v>48300</v>
      </c>
      <c r="AX62" s="192">
        <f t="shared" si="15"/>
        <v>2E-3</v>
      </c>
      <c r="AY62" s="194">
        <f t="shared" ref="AY62:AY70" si="34">AU62+AQ62+AM62</f>
        <v>170973.27555555559</v>
      </c>
      <c r="AZ62" s="195">
        <f t="shared" si="16"/>
        <v>1.9283715477093272E-3</v>
      </c>
      <c r="BA62" s="157">
        <f t="shared" ref="BA62:BA71" si="35">AW62+AS62+AO62</f>
        <v>164850</v>
      </c>
      <c r="BB62" s="192"/>
      <c r="BC62" s="194"/>
      <c r="BD62" s="195"/>
      <c r="BE62" s="155"/>
      <c r="BF62" s="192"/>
      <c r="BG62" s="194"/>
      <c r="BH62" s="195"/>
      <c r="BI62" s="155"/>
      <c r="BJ62" s="192"/>
      <c r="BK62" s="194"/>
      <c r="BL62" s="195"/>
      <c r="BM62" s="155"/>
      <c r="BN62" s="192" t="e">
        <f t="shared" si="17"/>
        <v>#DIV/0!</v>
      </c>
      <c r="BO62" s="194">
        <f t="shared" ref="BO62:BO70" si="36">BK62+BG62+BC62</f>
        <v>0</v>
      </c>
      <c r="BP62" s="195" t="e">
        <f t="shared" si="18"/>
        <v>#DIV/0!</v>
      </c>
      <c r="BQ62" s="157">
        <f t="shared" si="10"/>
        <v>0</v>
      </c>
      <c r="BR62" s="82"/>
      <c r="BS62" s="153">
        <f t="shared" si="19"/>
        <v>1.9999999999999996E-3</v>
      </c>
      <c r="BT62" s="158">
        <f t="shared" si="12"/>
        <v>456752.8972088889</v>
      </c>
      <c r="BU62" s="159">
        <f t="shared" si="20"/>
        <v>1.0915238919042755E-3</v>
      </c>
      <c r="BV62" s="157">
        <f t="shared" si="2"/>
        <v>249278.35</v>
      </c>
      <c r="BW62" s="178">
        <f>BT62-BV62</f>
        <v>207474.54720888889</v>
      </c>
      <c r="BX62" s="127"/>
      <c r="BY62" s="162"/>
      <c r="BZ62" s="164">
        <f t="shared" si="3"/>
        <v>249278.35</v>
      </c>
      <c r="CA62" s="162"/>
      <c r="CB62" s="162"/>
      <c r="CC62" s="162"/>
      <c r="CD62" s="199"/>
    </row>
    <row r="63" spans="1:82" s="126" customFormat="1" ht="21">
      <c r="A63" s="196" t="s">
        <v>88</v>
      </c>
      <c r="B63" s="127"/>
      <c r="C63" s="196" t="s">
        <v>88</v>
      </c>
      <c r="F63" s="192">
        <v>1.5E-3</v>
      </c>
      <c r="G63" s="193">
        <v>39354.933333333298</v>
      </c>
      <c r="H63" s="154">
        <v>0</v>
      </c>
      <c r="I63" s="155">
        <v>0</v>
      </c>
      <c r="J63" s="192">
        <v>1.5E-3</v>
      </c>
      <c r="K63" s="193">
        <v>30673.880666666701</v>
      </c>
      <c r="L63" s="154">
        <v>0</v>
      </c>
      <c r="M63" s="155">
        <v>0</v>
      </c>
      <c r="N63" s="192">
        <v>1.5E-3</v>
      </c>
      <c r="O63" s="194">
        <v>31774.067999999999</v>
      </c>
      <c r="P63" s="195">
        <v>0</v>
      </c>
      <c r="Q63" s="155">
        <v>0</v>
      </c>
      <c r="R63" s="192">
        <f t="shared" si="29"/>
        <v>1.5E-3</v>
      </c>
      <c r="S63" s="194">
        <f t="shared" si="23"/>
        <v>101802.882</v>
      </c>
      <c r="T63" s="195">
        <f t="shared" si="32"/>
        <v>0</v>
      </c>
      <c r="U63" s="155">
        <f t="shared" si="33"/>
        <v>0</v>
      </c>
      <c r="V63" s="192">
        <v>1.5E-3</v>
      </c>
      <c r="W63" s="194">
        <v>33660.343333333301</v>
      </c>
      <c r="X63" s="195">
        <v>0</v>
      </c>
      <c r="Y63" s="155">
        <v>0</v>
      </c>
      <c r="Z63" s="192">
        <v>1.5E-3</v>
      </c>
      <c r="AA63" s="194">
        <v>38910.664906666701</v>
      </c>
      <c r="AB63" s="195">
        <v>0</v>
      </c>
      <c r="AC63" s="155">
        <v>0</v>
      </c>
      <c r="AD63" s="192">
        <v>1.5E-3</v>
      </c>
      <c r="AE63" s="194">
        <v>39960.826000000001</v>
      </c>
      <c r="AF63" s="195">
        <v>0</v>
      </c>
      <c r="AG63" s="155">
        <v>0</v>
      </c>
      <c r="AH63" s="192">
        <f t="shared" si="27"/>
        <v>1.4999999999999994E-3</v>
      </c>
      <c r="AI63" s="194">
        <f t="shared" si="26"/>
        <v>112531.83424</v>
      </c>
      <c r="AJ63" s="195">
        <f t="shared" si="28"/>
        <v>0</v>
      </c>
      <c r="AK63" s="157">
        <f t="shared" si="30"/>
        <v>0</v>
      </c>
      <c r="AL63" s="192">
        <v>1.5E-3</v>
      </c>
      <c r="AM63" s="194">
        <v>44516.63</v>
      </c>
      <c r="AN63" s="195">
        <v>0</v>
      </c>
      <c r="AO63" s="155">
        <v>0</v>
      </c>
      <c r="AP63" s="192">
        <v>1.5E-3</v>
      </c>
      <c r="AQ63" s="194">
        <v>43027.849333333303</v>
      </c>
      <c r="AR63" s="195">
        <v>0</v>
      </c>
      <c r="AS63" s="155">
        <v>0</v>
      </c>
      <c r="AT63" s="192">
        <v>1.5E-3</v>
      </c>
      <c r="AU63" s="194">
        <v>40685.4773333333</v>
      </c>
      <c r="AV63" s="195">
        <v>0</v>
      </c>
      <c r="AW63" s="155">
        <v>0</v>
      </c>
      <c r="AX63" s="192">
        <f t="shared" si="15"/>
        <v>1.4999999999999992E-3</v>
      </c>
      <c r="AY63" s="194">
        <f t="shared" si="34"/>
        <v>128229.95666666661</v>
      </c>
      <c r="AZ63" s="195">
        <f t="shared" si="16"/>
        <v>0</v>
      </c>
      <c r="BA63" s="157">
        <f t="shared" si="35"/>
        <v>0</v>
      </c>
      <c r="BB63" s="192"/>
      <c r="BC63" s="194"/>
      <c r="BD63" s="195"/>
      <c r="BE63" s="155"/>
      <c r="BF63" s="192"/>
      <c r="BG63" s="194"/>
      <c r="BH63" s="195"/>
      <c r="BI63" s="155"/>
      <c r="BJ63" s="192"/>
      <c r="BK63" s="194"/>
      <c r="BL63" s="195"/>
      <c r="BM63" s="155"/>
      <c r="BN63" s="192" t="e">
        <f t="shared" si="17"/>
        <v>#DIV/0!</v>
      </c>
      <c r="BO63" s="194">
        <f t="shared" si="36"/>
        <v>0</v>
      </c>
      <c r="BP63" s="195" t="e">
        <f t="shared" si="18"/>
        <v>#DIV/0!</v>
      </c>
      <c r="BQ63" s="157">
        <f t="shared" si="10"/>
        <v>0</v>
      </c>
      <c r="BR63" s="82"/>
      <c r="BS63" s="153">
        <f t="shared" si="19"/>
        <v>1.4999999999999992E-3</v>
      </c>
      <c r="BT63" s="158">
        <f t="shared" si="12"/>
        <v>342564.67290666659</v>
      </c>
      <c r="BU63" s="159">
        <f t="shared" si="20"/>
        <v>0</v>
      </c>
      <c r="BV63" s="157">
        <f t="shared" si="2"/>
        <v>0</v>
      </c>
      <c r="BW63" s="178">
        <f>BT63-BV63</f>
        <v>342564.67290666659</v>
      </c>
      <c r="BX63" s="127"/>
      <c r="BY63" s="162"/>
      <c r="BZ63" s="164">
        <f t="shared" si="3"/>
        <v>0</v>
      </c>
      <c r="CA63" s="162"/>
      <c r="CB63" s="162"/>
      <c r="CC63" s="162"/>
      <c r="CD63" s="199"/>
    </row>
    <row r="64" spans="1:82" s="126" customFormat="1" ht="21">
      <c r="A64" s="191" t="s">
        <v>89</v>
      </c>
      <c r="B64" s="127"/>
      <c r="C64" s="191" t="s">
        <v>89</v>
      </c>
      <c r="F64" s="192">
        <v>5.0000000000000001E-4</v>
      </c>
      <c r="G64" s="193">
        <v>13118.311111111099</v>
      </c>
      <c r="H64" s="154">
        <v>0</v>
      </c>
      <c r="I64" s="155">
        <v>0</v>
      </c>
      <c r="J64" s="192">
        <v>5.0000000000000001E-4</v>
      </c>
      <c r="K64" s="193">
        <v>10224.626888888901</v>
      </c>
      <c r="L64" s="154">
        <v>9.7803079845065006E-5</v>
      </c>
      <c r="M64" s="155">
        <v>2000</v>
      </c>
      <c r="N64" s="192">
        <v>5.0000000000000001E-4</v>
      </c>
      <c r="O64" s="194">
        <v>10591.356</v>
      </c>
      <c r="P64" s="195">
        <v>2.3604154180069099E-5</v>
      </c>
      <c r="Q64" s="155">
        <v>500</v>
      </c>
      <c r="R64" s="192">
        <f t="shared" si="29"/>
        <v>5.0000000000000001E-4</v>
      </c>
      <c r="S64" s="194">
        <f t="shared" ref="S64:S70" si="37">O64+K64+G64</f>
        <v>33934.294000000002</v>
      </c>
      <c r="T64" s="195">
        <f t="shared" si="32"/>
        <v>3.6835892327684788E-5</v>
      </c>
      <c r="U64" s="155">
        <f t="shared" si="33"/>
        <v>2500</v>
      </c>
      <c r="V64" s="192">
        <v>5.0000000000000001E-4</v>
      </c>
      <c r="W64" s="194">
        <v>11220.1144444444</v>
      </c>
      <c r="X64" s="195">
        <v>0</v>
      </c>
      <c r="Y64" s="155">
        <v>0</v>
      </c>
      <c r="Z64" s="192">
        <v>5.0000000000000001E-4</v>
      </c>
      <c r="AA64" s="194">
        <v>12970.221635555599</v>
      </c>
      <c r="AB64" s="195">
        <v>0</v>
      </c>
      <c r="AC64" s="155">
        <v>0</v>
      </c>
      <c r="AD64" s="192">
        <v>5.0000000000000001E-4</v>
      </c>
      <c r="AE64" s="194">
        <v>13320.2753333333</v>
      </c>
      <c r="AF64" s="195">
        <v>3.75367616274999E-5</v>
      </c>
      <c r="AG64" s="155">
        <v>1000</v>
      </c>
      <c r="AH64" s="192">
        <f t="shared" si="27"/>
        <v>4.9999999999999936E-4</v>
      </c>
      <c r="AI64" s="194">
        <f t="shared" si="26"/>
        <v>37510.611413333303</v>
      </c>
      <c r="AJ64" s="195">
        <f t="shared" si="28"/>
        <v>1.3329561453703E-5</v>
      </c>
      <c r="AK64" s="157">
        <f t="shared" si="30"/>
        <v>1000</v>
      </c>
      <c r="AL64" s="192">
        <v>5.0000000000000001E-4</v>
      </c>
      <c r="AM64" s="194">
        <v>14838.8766666667</v>
      </c>
      <c r="AN64" s="195">
        <v>0</v>
      </c>
      <c r="AO64" s="155">
        <v>0</v>
      </c>
      <c r="AP64" s="192">
        <v>5.0000000000000001E-4</v>
      </c>
      <c r="AQ64" s="194">
        <v>14342.6164444444</v>
      </c>
      <c r="AR64" s="195">
        <v>3.4861142800320299E-5</v>
      </c>
      <c r="AS64" s="155">
        <v>1000</v>
      </c>
      <c r="AT64" s="192">
        <v>5.0000000000000001E-4</v>
      </c>
      <c r="AU64" s="194">
        <v>13561.8257777778</v>
      </c>
      <c r="AV64" s="195">
        <v>3.6868192247336899E-5</v>
      </c>
      <c r="AW64" s="155">
        <v>1000</v>
      </c>
      <c r="AX64" s="192">
        <f t="shared" si="15"/>
        <v>5.0000000000000001E-4</v>
      </c>
      <c r="AY64" s="194">
        <f t="shared" si="34"/>
        <v>42743.318888888898</v>
      </c>
      <c r="AZ64" s="195">
        <f t="shared" si="16"/>
        <v>2.3395469186646371E-5</v>
      </c>
      <c r="BA64" s="157">
        <f t="shared" si="35"/>
        <v>2000</v>
      </c>
      <c r="BB64" s="192"/>
      <c r="BC64" s="194"/>
      <c r="BD64" s="195"/>
      <c r="BE64" s="155"/>
      <c r="BF64" s="192"/>
      <c r="BG64" s="194"/>
      <c r="BH64" s="195"/>
      <c r="BI64" s="155"/>
      <c r="BJ64" s="192"/>
      <c r="BK64" s="194"/>
      <c r="BL64" s="195"/>
      <c r="BM64" s="155"/>
      <c r="BN64" s="192" t="e">
        <f t="shared" si="17"/>
        <v>#DIV/0!</v>
      </c>
      <c r="BO64" s="194">
        <f t="shared" si="36"/>
        <v>0</v>
      </c>
      <c r="BP64" s="195" t="e">
        <f t="shared" si="18"/>
        <v>#DIV/0!</v>
      </c>
      <c r="BQ64" s="157">
        <f t="shared" si="10"/>
        <v>0</v>
      </c>
      <c r="BR64" s="82"/>
      <c r="BS64" s="153">
        <f t="shared" si="19"/>
        <v>4.9999999999999979E-4</v>
      </c>
      <c r="BT64" s="158">
        <f t="shared" si="12"/>
        <v>114188.2243022222</v>
      </c>
      <c r="BU64" s="159">
        <f t="shared" si="20"/>
        <v>2.4083043735942232E-5</v>
      </c>
      <c r="BV64" s="157">
        <f t="shared" si="2"/>
        <v>5500</v>
      </c>
      <c r="BW64" s="178">
        <f>BT64-BV64</f>
        <v>108688.2243022222</v>
      </c>
      <c r="BX64" s="127"/>
      <c r="BY64" s="162"/>
      <c r="BZ64" s="164">
        <f t="shared" si="3"/>
        <v>5500</v>
      </c>
      <c r="CA64" s="162"/>
      <c r="CB64" s="162"/>
      <c r="CC64" s="162"/>
      <c r="CD64" s="199"/>
    </row>
    <row r="65" spans="1:83" s="126" customFormat="1" ht="21">
      <c r="A65" s="191" t="s">
        <v>90</v>
      </c>
      <c r="B65" s="127"/>
      <c r="C65" s="191" t="s">
        <v>90</v>
      </c>
      <c r="F65" s="192">
        <v>0</v>
      </c>
      <c r="G65" s="193"/>
      <c r="H65" s="154"/>
      <c r="I65" s="155"/>
      <c r="J65" s="192">
        <v>0</v>
      </c>
      <c r="K65" s="193"/>
      <c r="L65" s="154"/>
      <c r="M65" s="155"/>
      <c r="N65" s="192">
        <v>0</v>
      </c>
      <c r="O65" s="194"/>
      <c r="P65" s="195"/>
      <c r="Q65" s="155"/>
      <c r="R65" s="192">
        <f t="shared" si="31"/>
        <v>0</v>
      </c>
      <c r="S65" s="194">
        <f t="shared" si="37"/>
        <v>0</v>
      </c>
      <c r="T65" s="195">
        <f t="shared" si="32"/>
        <v>0</v>
      </c>
      <c r="U65" s="155">
        <f t="shared" ref="U65:U70" si="38">Q65+M65+I65</f>
        <v>0</v>
      </c>
      <c r="V65" s="192">
        <v>0</v>
      </c>
      <c r="W65" s="194"/>
      <c r="X65" s="195"/>
      <c r="Y65" s="155"/>
      <c r="Z65" s="192">
        <v>0</v>
      </c>
      <c r="AA65" s="194"/>
      <c r="AB65" s="195"/>
      <c r="AC65" s="155"/>
      <c r="AD65" s="192">
        <v>0</v>
      </c>
      <c r="AE65" s="194"/>
      <c r="AF65" s="195"/>
      <c r="AG65" s="155"/>
      <c r="AH65" s="192">
        <f t="shared" si="27"/>
        <v>0</v>
      </c>
      <c r="AI65" s="194">
        <f t="shared" si="26"/>
        <v>0</v>
      </c>
      <c r="AJ65" s="195">
        <f t="shared" si="28"/>
        <v>0</v>
      </c>
      <c r="AK65" s="157">
        <f t="shared" si="30"/>
        <v>0</v>
      </c>
      <c r="AL65" s="192">
        <v>0</v>
      </c>
      <c r="AM65" s="194"/>
      <c r="AN65" s="195"/>
      <c r="AO65" s="155"/>
      <c r="AP65" s="192">
        <v>0</v>
      </c>
      <c r="AQ65" s="194"/>
      <c r="AR65" s="195"/>
      <c r="AS65" s="155"/>
      <c r="AT65" s="192">
        <v>0</v>
      </c>
      <c r="AU65" s="194"/>
      <c r="AV65" s="195"/>
      <c r="AW65" s="155"/>
      <c r="AX65" s="192">
        <f t="shared" si="15"/>
        <v>0</v>
      </c>
      <c r="AY65" s="194">
        <f t="shared" si="34"/>
        <v>0</v>
      </c>
      <c r="AZ65" s="195">
        <f t="shared" si="16"/>
        <v>0</v>
      </c>
      <c r="BA65" s="157">
        <f t="shared" si="35"/>
        <v>0</v>
      </c>
      <c r="BB65" s="192"/>
      <c r="BC65" s="194"/>
      <c r="BD65" s="195"/>
      <c r="BE65" s="155"/>
      <c r="BF65" s="192"/>
      <c r="BG65" s="194"/>
      <c r="BH65" s="195"/>
      <c r="BI65" s="155"/>
      <c r="BJ65" s="192"/>
      <c r="BK65" s="194"/>
      <c r="BL65" s="195"/>
      <c r="BM65" s="155"/>
      <c r="BN65" s="192" t="e">
        <f t="shared" si="17"/>
        <v>#DIV/0!</v>
      </c>
      <c r="BO65" s="194">
        <f t="shared" si="36"/>
        <v>0</v>
      </c>
      <c r="BP65" s="195" t="e">
        <f t="shared" si="18"/>
        <v>#DIV/0!</v>
      </c>
      <c r="BQ65" s="157">
        <f t="shared" si="10"/>
        <v>0</v>
      </c>
      <c r="BR65" s="82"/>
      <c r="BS65" s="153">
        <f t="shared" si="19"/>
        <v>0</v>
      </c>
      <c r="BT65" s="158">
        <f t="shared" si="12"/>
        <v>0</v>
      </c>
      <c r="BU65" s="159">
        <f t="shared" si="20"/>
        <v>0</v>
      </c>
      <c r="BV65" s="157">
        <f t="shared" si="2"/>
        <v>0</v>
      </c>
      <c r="BW65" s="178"/>
      <c r="BX65" s="127"/>
      <c r="BY65" s="162"/>
      <c r="BZ65" s="164">
        <f t="shared" si="3"/>
        <v>0</v>
      </c>
      <c r="CA65" s="162"/>
      <c r="CB65" s="162"/>
      <c r="CC65" s="162"/>
      <c r="CD65" s="199"/>
    </row>
    <row r="66" spans="1:83" s="126" customFormat="1" ht="21" customHeight="1">
      <c r="A66" s="191" t="s">
        <v>91</v>
      </c>
      <c r="B66" s="127"/>
      <c r="C66" s="191" t="s">
        <v>91</v>
      </c>
      <c r="F66" s="192">
        <v>5.0000000000000001E-3</v>
      </c>
      <c r="G66" s="193">
        <v>131183.11111111101</v>
      </c>
      <c r="H66" s="154">
        <v>0</v>
      </c>
      <c r="I66" s="155">
        <v>0</v>
      </c>
      <c r="J66" s="192">
        <v>5.0000000000000001E-3</v>
      </c>
      <c r="K66" s="193">
        <v>102246.268888889</v>
      </c>
      <c r="L66" s="154">
        <v>0</v>
      </c>
      <c r="M66" s="155">
        <v>0</v>
      </c>
      <c r="N66" s="192">
        <v>5.0000000000000001E-3</v>
      </c>
      <c r="O66" s="194">
        <v>105913.56</v>
      </c>
      <c r="P66" s="195">
        <v>0</v>
      </c>
      <c r="Q66" s="155">
        <v>0</v>
      </c>
      <c r="R66" s="192">
        <f t="shared" si="31"/>
        <v>5.0000000000000001E-3</v>
      </c>
      <c r="S66" s="194">
        <f t="shared" si="37"/>
        <v>339342.94</v>
      </c>
      <c r="T66" s="195">
        <f t="shared" si="32"/>
        <v>0</v>
      </c>
      <c r="U66" s="155">
        <f t="shared" si="38"/>
        <v>0</v>
      </c>
      <c r="V66" s="192">
        <v>5.0000000000000001E-3</v>
      </c>
      <c r="W66" s="194">
        <v>112201.144444444</v>
      </c>
      <c r="X66" s="195">
        <v>0</v>
      </c>
      <c r="Y66" s="155">
        <v>0</v>
      </c>
      <c r="Z66" s="192">
        <v>5.0000000000000001E-3</v>
      </c>
      <c r="AA66" s="194">
        <v>129702.216355556</v>
      </c>
      <c r="AB66" s="195">
        <v>0</v>
      </c>
      <c r="AC66" s="155">
        <v>0</v>
      </c>
      <c r="AD66" s="192">
        <v>5.0000000000000001E-3</v>
      </c>
      <c r="AE66" s="194">
        <v>133202.75333333301</v>
      </c>
      <c r="AF66" s="195">
        <v>0</v>
      </c>
      <c r="AG66" s="155">
        <v>0</v>
      </c>
      <c r="AH66" s="192">
        <f t="shared" si="27"/>
        <v>4.9999999999999932E-3</v>
      </c>
      <c r="AI66" s="194">
        <f t="shared" si="26"/>
        <v>375106.11413333297</v>
      </c>
      <c r="AJ66" s="195">
        <f t="shared" si="28"/>
        <v>0</v>
      </c>
      <c r="AK66" s="157">
        <f t="shared" si="30"/>
        <v>0</v>
      </c>
      <c r="AL66" s="192">
        <v>5.0000000000000001E-3</v>
      </c>
      <c r="AM66" s="194">
        <v>148388.76666666701</v>
      </c>
      <c r="AN66" s="195">
        <v>0</v>
      </c>
      <c r="AO66" s="155">
        <v>0</v>
      </c>
      <c r="AP66" s="192">
        <v>5.0000000000000001E-3</v>
      </c>
      <c r="AQ66" s="194">
        <v>143426.164444444</v>
      </c>
      <c r="AR66" s="195">
        <v>0</v>
      </c>
      <c r="AS66" s="155">
        <v>0</v>
      </c>
      <c r="AT66" s="192">
        <v>5.0000000000000001E-3</v>
      </c>
      <c r="AU66" s="194">
        <v>135618.257777778</v>
      </c>
      <c r="AV66" s="195">
        <v>0</v>
      </c>
      <c r="AW66" s="155">
        <v>0</v>
      </c>
      <c r="AX66" s="192">
        <f t="shared" si="15"/>
        <v>5.0000000000000001E-3</v>
      </c>
      <c r="AY66" s="194">
        <f t="shared" si="34"/>
        <v>427433.18888888898</v>
      </c>
      <c r="AZ66" s="195">
        <f t="shared" si="16"/>
        <v>0</v>
      </c>
      <c r="BA66" s="157">
        <f t="shared" si="35"/>
        <v>0</v>
      </c>
      <c r="BB66" s="192"/>
      <c r="BC66" s="194"/>
      <c r="BD66" s="195"/>
      <c r="BE66" s="155"/>
      <c r="BF66" s="192"/>
      <c r="BG66" s="194"/>
      <c r="BH66" s="195"/>
      <c r="BI66" s="155"/>
      <c r="BJ66" s="192"/>
      <c r="BK66" s="194"/>
      <c r="BL66" s="195"/>
      <c r="BM66" s="155"/>
      <c r="BN66" s="192" t="e">
        <f t="shared" si="17"/>
        <v>#DIV/0!</v>
      </c>
      <c r="BO66" s="194">
        <f t="shared" si="36"/>
        <v>0</v>
      </c>
      <c r="BP66" s="195" t="e">
        <f t="shared" si="18"/>
        <v>#DIV/0!</v>
      </c>
      <c r="BQ66" s="157">
        <f t="shared" si="10"/>
        <v>0</v>
      </c>
      <c r="BR66" s="82"/>
      <c r="BS66" s="153">
        <f t="shared" si="19"/>
        <v>4.9999999999999984E-3</v>
      </c>
      <c r="BT66" s="158">
        <f t="shared" si="12"/>
        <v>1141882.2430222221</v>
      </c>
      <c r="BU66" s="159">
        <f t="shared" si="20"/>
        <v>0</v>
      </c>
      <c r="BV66" s="157">
        <f t="shared" si="2"/>
        <v>0</v>
      </c>
      <c r="BW66" s="178">
        <f>BT66-BV66</f>
        <v>1141882.2430222221</v>
      </c>
      <c r="BX66" s="127"/>
      <c r="BY66" s="162"/>
      <c r="BZ66" s="164">
        <f t="shared" si="3"/>
        <v>0</v>
      </c>
      <c r="CA66" s="162"/>
      <c r="CB66" s="162"/>
      <c r="CC66" s="162"/>
      <c r="CD66" s="199"/>
    </row>
    <row r="67" spans="1:83" s="126" customFormat="1" ht="21">
      <c r="A67" s="191" t="s">
        <v>92</v>
      </c>
      <c r="B67" s="127"/>
      <c r="C67" s="191" t="s">
        <v>92</v>
      </c>
      <c r="F67" s="192">
        <v>2.5000000000000001E-3</v>
      </c>
      <c r="G67" s="193">
        <v>65591.555555555504</v>
      </c>
      <c r="H67" s="154">
        <v>0</v>
      </c>
      <c r="I67" s="155">
        <v>0</v>
      </c>
      <c r="J67" s="192">
        <v>2.5000000000000001E-3</v>
      </c>
      <c r="K67" s="193">
        <v>51123.134444444397</v>
      </c>
      <c r="L67" s="154">
        <v>1.52572804558302E-4</v>
      </c>
      <c r="M67" s="155">
        <v>3120</v>
      </c>
      <c r="N67" s="192">
        <v>2.5000000000000001E-3</v>
      </c>
      <c r="O67" s="194">
        <v>52956.78</v>
      </c>
      <c r="P67" s="195">
        <v>0</v>
      </c>
      <c r="Q67" s="155">
        <v>0</v>
      </c>
      <c r="R67" s="192">
        <f t="shared" si="31"/>
        <v>2.4999999999999988E-3</v>
      </c>
      <c r="S67" s="194">
        <f t="shared" si="37"/>
        <v>169671.46999999991</v>
      </c>
      <c r="T67" s="195">
        <f t="shared" si="32"/>
        <v>4.5971193624950618E-5</v>
      </c>
      <c r="U67" s="155">
        <f t="shared" si="38"/>
        <v>3120</v>
      </c>
      <c r="V67" s="192">
        <v>2.5000000000000001E-3</v>
      </c>
      <c r="W67" s="194">
        <v>56100.572222222203</v>
      </c>
      <c r="X67" s="195">
        <v>0</v>
      </c>
      <c r="Y67" s="155">
        <v>0</v>
      </c>
      <c r="Z67" s="192">
        <v>2.5000000000000001E-3</v>
      </c>
      <c r="AA67" s="194">
        <v>64851.108177777802</v>
      </c>
      <c r="AB67" s="195">
        <v>0</v>
      </c>
      <c r="AC67" s="155">
        <v>0</v>
      </c>
      <c r="AD67" s="192">
        <v>2.5000000000000001E-3</v>
      </c>
      <c r="AE67" s="194">
        <v>66601.376666666707</v>
      </c>
      <c r="AF67" s="195">
        <v>0</v>
      </c>
      <c r="AG67" s="155">
        <v>0</v>
      </c>
      <c r="AH67" s="192">
        <f t="shared" si="27"/>
        <v>2.4999999999999992E-3</v>
      </c>
      <c r="AI67" s="194">
        <f t="shared" si="26"/>
        <v>187553.05706666669</v>
      </c>
      <c r="AJ67" s="195">
        <f t="shared" si="28"/>
        <v>0</v>
      </c>
      <c r="AK67" s="157">
        <f t="shared" si="30"/>
        <v>0</v>
      </c>
      <c r="AL67" s="192">
        <v>2.5000000000000001E-3</v>
      </c>
      <c r="AM67" s="194">
        <v>74194.383333333302</v>
      </c>
      <c r="AN67" s="195">
        <v>7.8846938773218E-5</v>
      </c>
      <c r="AO67" s="155">
        <v>2340</v>
      </c>
      <c r="AP67" s="192">
        <v>2.5000000000000001E-3</v>
      </c>
      <c r="AQ67" s="194">
        <v>71713.082222222205</v>
      </c>
      <c r="AR67" s="195">
        <v>0</v>
      </c>
      <c r="AS67" s="155">
        <v>0</v>
      </c>
      <c r="AT67" s="192">
        <v>2.5000000000000001E-3</v>
      </c>
      <c r="AU67" s="194">
        <v>67809.128888888896</v>
      </c>
      <c r="AV67" s="195">
        <v>0</v>
      </c>
      <c r="AW67" s="155">
        <v>0</v>
      </c>
      <c r="AX67" s="192">
        <f t="shared" si="15"/>
        <v>2.4999999999999992E-3</v>
      </c>
      <c r="AY67" s="194">
        <f t="shared" si="34"/>
        <v>213716.5944444444</v>
      </c>
      <c r="AZ67" s="195">
        <f t="shared" si="16"/>
        <v>2.7372698948376256E-5</v>
      </c>
      <c r="BA67" s="157">
        <f t="shared" si="35"/>
        <v>2340</v>
      </c>
      <c r="BB67" s="192"/>
      <c r="BC67" s="194"/>
      <c r="BD67" s="195"/>
      <c r="BE67" s="155"/>
      <c r="BF67" s="192"/>
      <c r="BG67" s="194"/>
      <c r="BH67" s="195"/>
      <c r="BI67" s="155"/>
      <c r="BJ67" s="192"/>
      <c r="BK67" s="194"/>
      <c r="BL67" s="195"/>
      <c r="BM67" s="155"/>
      <c r="BN67" s="192" t="e">
        <f t="shared" si="17"/>
        <v>#DIV/0!</v>
      </c>
      <c r="BO67" s="158">
        <f t="shared" si="36"/>
        <v>0</v>
      </c>
      <c r="BP67" s="195" t="e">
        <f t="shared" si="18"/>
        <v>#DIV/0!</v>
      </c>
      <c r="BQ67" s="157">
        <f t="shared" si="10"/>
        <v>0</v>
      </c>
      <c r="BR67" s="82"/>
      <c r="BS67" s="153">
        <f t="shared" si="19"/>
        <v>2.4999999999999992E-3</v>
      </c>
      <c r="BT67" s="158">
        <f t="shared" si="12"/>
        <v>570941.12151111104</v>
      </c>
      <c r="BU67" s="159">
        <f t="shared" si="20"/>
        <v>2.3907894326953561E-5</v>
      </c>
      <c r="BV67" s="157">
        <f t="shared" si="2"/>
        <v>5460</v>
      </c>
      <c r="BW67" s="178">
        <f>BT67-BV67</f>
        <v>565481.12151111104</v>
      </c>
      <c r="BX67" s="127"/>
      <c r="BY67" s="162"/>
      <c r="BZ67" s="164">
        <f t="shared" si="3"/>
        <v>5460</v>
      </c>
      <c r="CA67" s="162"/>
      <c r="CB67" s="162"/>
      <c r="CC67" s="162"/>
      <c r="CD67" s="199"/>
    </row>
    <row r="68" spans="1:83" s="126" customFormat="1" ht="21">
      <c r="A68" s="191" t="s">
        <v>93</v>
      </c>
      <c r="B68" s="127"/>
      <c r="C68" s="191" t="s">
        <v>93</v>
      </c>
      <c r="F68" s="192">
        <v>0.03</v>
      </c>
      <c r="G68" s="193">
        <v>787098.66666666698</v>
      </c>
      <c r="H68" s="154">
        <v>5.5266260561996502E-2</v>
      </c>
      <c r="I68" s="197">
        <v>1450000</v>
      </c>
      <c r="J68" s="192">
        <v>0.03</v>
      </c>
      <c r="K68" s="193">
        <v>613477.61333333305</v>
      </c>
      <c r="L68" s="154">
        <v>6.6017078895418996E-2</v>
      </c>
      <c r="M68" s="197">
        <v>1350000</v>
      </c>
      <c r="N68" s="192">
        <v>0.03</v>
      </c>
      <c r="O68" s="194">
        <v>635481.36</v>
      </c>
      <c r="P68" s="195">
        <v>8.4974955048248799E-2</v>
      </c>
      <c r="Q68" s="155">
        <v>1800000</v>
      </c>
      <c r="R68" s="192">
        <f t="shared" si="31"/>
        <v>3.0000000000000002E-2</v>
      </c>
      <c r="S68" s="194">
        <f t="shared" si="37"/>
        <v>2036057.6400000001</v>
      </c>
      <c r="T68" s="195">
        <f t="shared" si="32"/>
        <v>6.777804188294001E-2</v>
      </c>
      <c r="U68" s="155">
        <f t="shared" si="38"/>
        <v>4600000</v>
      </c>
      <c r="V68" s="192">
        <v>0.03</v>
      </c>
      <c r="W68" s="194">
        <v>673206.86666666705</v>
      </c>
      <c r="X68" s="195">
        <v>8.0213085566665301E-2</v>
      </c>
      <c r="Y68" s="155">
        <v>1800000</v>
      </c>
      <c r="Z68" s="192">
        <v>0.03</v>
      </c>
      <c r="AA68" s="194">
        <v>778213.29813333298</v>
      </c>
      <c r="AB68" s="195">
        <v>5.2042287245856099E-2</v>
      </c>
      <c r="AC68" s="155">
        <v>1350000</v>
      </c>
      <c r="AD68" s="192">
        <v>0.03</v>
      </c>
      <c r="AE68" s="194">
        <v>799216.52</v>
      </c>
      <c r="AF68" s="195">
        <v>6.7566170929499805E-2</v>
      </c>
      <c r="AG68" s="155">
        <v>1800000</v>
      </c>
      <c r="AH68" s="192">
        <f t="shared" si="27"/>
        <v>2.9999999999999985E-2</v>
      </c>
      <c r="AI68" s="194">
        <f t="shared" si="26"/>
        <v>2250636.6847999999</v>
      </c>
      <c r="AJ68" s="195">
        <f t="shared" si="28"/>
        <v>6.5981329195829844E-2</v>
      </c>
      <c r="AK68" s="157">
        <f t="shared" si="30"/>
        <v>4950000</v>
      </c>
      <c r="AL68" s="192">
        <v>0.03</v>
      </c>
      <c r="AM68" s="194">
        <v>890332.6</v>
      </c>
      <c r="AN68" s="195">
        <v>7.4971982380517097E-2</v>
      </c>
      <c r="AO68" s="155">
        <v>2225000</v>
      </c>
      <c r="AP68" s="192">
        <v>0.03</v>
      </c>
      <c r="AQ68" s="194">
        <v>860556.98666666704</v>
      </c>
      <c r="AR68" s="195">
        <v>0.103228027168884</v>
      </c>
      <c r="AS68" s="155">
        <v>2961120</v>
      </c>
      <c r="AT68" s="192">
        <v>0.03</v>
      </c>
      <c r="AU68" s="194">
        <v>813709.54666666698</v>
      </c>
      <c r="AV68" s="195">
        <v>0.10618039367233</v>
      </c>
      <c r="AW68" s="155">
        <v>2880000</v>
      </c>
      <c r="AX68" s="192">
        <f t="shared" si="15"/>
        <v>3.0000000000000006E-2</v>
      </c>
      <c r="AY68" s="194">
        <f t="shared" si="34"/>
        <v>2564599.1333333342</v>
      </c>
      <c r="AZ68" s="195">
        <f t="shared" si="16"/>
        <v>9.4355330957896014E-2</v>
      </c>
      <c r="BA68" s="157">
        <f t="shared" si="35"/>
        <v>8066120</v>
      </c>
      <c r="BB68" s="192"/>
      <c r="BC68" s="194"/>
      <c r="BD68" s="195"/>
      <c r="BE68" s="155"/>
      <c r="BF68" s="192"/>
      <c r="BG68" s="194"/>
      <c r="BH68" s="195"/>
      <c r="BI68" s="155"/>
      <c r="BJ68" s="192"/>
      <c r="BK68" s="194"/>
      <c r="BL68" s="195"/>
      <c r="BM68" s="155"/>
      <c r="BN68" s="192" t="e">
        <f t="shared" si="17"/>
        <v>#DIV/0!</v>
      </c>
      <c r="BO68" s="158">
        <f t="shared" si="36"/>
        <v>0</v>
      </c>
      <c r="BP68" s="195" t="e">
        <f t="shared" si="18"/>
        <v>#DIV/0!</v>
      </c>
      <c r="BQ68" s="157">
        <f t="shared" si="10"/>
        <v>0</v>
      </c>
      <c r="BR68" s="82"/>
      <c r="BS68" s="153">
        <f t="shared" si="19"/>
        <v>2.9999999999999995E-2</v>
      </c>
      <c r="BT68" s="158">
        <f t="shared" si="12"/>
        <v>6851293.4581333343</v>
      </c>
      <c r="BU68" s="159">
        <f t="shared" si="20"/>
        <v>7.7136325166837577E-2</v>
      </c>
      <c r="BV68" s="157">
        <f t="shared" si="2"/>
        <v>17616120</v>
      </c>
      <c r="BW68" s="178">
        <f>BT68-BV68</f>
        <v>-10764826.541866666</v>
      </c>
      <c r="BX68" s="127"/>
      <c r="BZ68" s="164">
        <f t="shared" si="3"/>
        <v>17616120</v>
      </c>
      <c r="CD68" s="199"/>
    </row>
    <row r="69" spans="1:83" s="126" customFormat="1" ht="21">
      <c r="A69" s="191" t="s">
        <v>112</v>
      </c>
      <c r="B69" s="127"/>
      <c r="C69" s="191" t="s">
        <v>112</v>
      </c>
      <c r="F69" s="192">
        <v>0.14499999999999999</v>
      </c>
      <c r="G69" s="193">
        <v>3804310.2222222202</v>
      </c>
      <c r="H69" s="154">
        <v>0.14000000000000001</v>
      </c>
      <c r="I69" s="197">
        <v>3673127.1111111101</v>
      </c>
      <c r="J69" s="192">
        <v>0.14499999999999999</v>
      </c>
      <c r="K69" s="193">
        <v>2965141.7977777799</v>
      </c>
      <c r="L69" s="154">
        <v>0.14000000000000001</v>
      </c>
      <c r="M69" s="197">
        <v>2862895.5288888901</v>
      </c>
      <c r="N69" s="192">
        <v>0.14499999999999999</v>
      </c>
      <c r="O69" s="194">
        <v>3071493.24</v>
      </c>
      <c r="P69" s="195">
        <v>0.14000000000000001</v>
      </c>
      <c r="Q69" s="155">
        <v>2965579.68</v>
      </c>
      <c r="R69" s="192">
        <v>0.14499999999999999</v>
      </c>
      <c r="S69" s="194">
        <f t="shared" si="37"/>
        <v>9840945.2599999998</v>
      </c>
      <c r="T69" s="195">
        <v>0.14000000000000001</v>
      </c>
      <c r="U69" s="155">
        <f t="shared" si="38"/>
        <v>9501602.3200000003</v>
      </c>
      <c r="V69" s="192">
        <v>0.14499999999999999</v>
      </c>
      <c r="W69" s="194">
        <v>3253833.1888888902</v>
      </c>
      <c r="X69" s="195">
        <v>0.14000000000000001</v>
      </c>
      <c r="Y69" s="155">
        <v>3141632.0444444399</v>
      </c>
      <c r="Z69" s="192">
        <v>0.14499999999999999</v>
      </c>
      <c r="AA69" s="194">
        <v>3761364.2743111099</v>
      </c>
      <c r="AB69" s="195">
        <v>0.14000000000000001</v>
      </c>
      <c r="AC69" s="155">
        <v>3631662.0579555598</v>
      </c>
      <c r="AD69" s="192">
        <v>0.14499999999999999</v>
      </c>
      <c r="AE69" s="194">
        <v>3862879.8466666699</v>
      </c>
      <c r="AF69" s="195">
        <v>0.14000000000000001</v>
      </c>
      <c r="AG69" s="155">
        <v>3729677.09333333</v>
      </c>
      <c r="AH69" s="192">
        <v>0.14499999999999999</v>
      </c>
      <c r="AI69" s="194">
        <f t="shared" si="26"/>
        <v>10878077.309866671</v>
      </c>
      <c r="AJ69" s="195">
        <v>0.14000000000000001</v>
      </c>
      <c r="AK69" s="157">
        <f t="shared" si="30"/>
        <v>10502971.195733329</v>
      </c>
      <c r="AL69" s="192">
        <v>0.14499999999999999</v>
      </c>
      <c r="AM69" s="194">
        <v>4303274.2333333297</v>
      </c>
      <c r="AN69" s="195">
        <v>0.14000000000000001</v>
      </c>
      <c r="AO69" s="155">
        <v>4154885.4666666701</v>
      </c>
      <c r="AP69" s="192">
        <v>0.14499999999999999</v>
      </c>
      <c r="AQ69" s="194">
        <v>4159358.7688888898</v>
      </c>
      <c r="AR69" s="195">
        <v>0.14000000000000001</v>
      </c>
      <c r="AS69" s="155">
        <v>4015932.60444444</v>
      </c>
      <c r="AT69" s="192">
        <v>0.14499999999999999</v>
      </c>
      <c r="AU69" s="194">
        <v>3932929.4755555601</v>
      </c>
      <c r="AV69" s="195">
        <v>0.14000000000000001</v>
      </c>
      <c r="AW69" s="155">
        <v>3797311.2177777798</v>
      </c>
      <c r="AX69" s="192">
        <v>0.14499999999999999</v>
      </c>
      <c r="AY69" s="194">
        <f t="shared" si="34"/>
        <v>12395562.477777779</v>
      </c>
      <c r="AZ69" s="195">
        <f t="shared" si="16"/>
        <v>0.13999999999999999</v>
      </c>
      <c r="BA69" s="157">
        <f t="shared" si="35"/>
        <v>11968129.28888889</v>
      </c>
      <c r="BB69" s="192"/>
      <c r="BC69" s="194"/>
      <c r="BD69" s="195"/>
      <c r="BE69" s="155"/>
      <c r="BF69" s="192"/>
      <c r="BG69" s="194"/>
      <c r="BH69" s="195"/>
      <c r="BI69" s="155"/>
      <c r="BJ69" s="192"/>
      <c r="BK69" s="194"/>
      <c r="BL69" s="195"/>
      <c r="BM69" s="155"/>
      <c r="BN69" s="192" t="e">
        <f t="shared" si="17"/>
        <v>#DIV/0!</v>
      </c>
      <c r="BO69" s="158">
        <f t="shared" si="36"/>
        <v>0</v>
      </c>
      <c r="BP69" s="195" t="e">
        <f t="shared" si="18"/>
        <v>#DIV/0!</v>
      </c>
      <c r="BQ69" s="157">
        <f t="shared" si="10"/>
        <v>0</v>
      </c>
      <c r="BR69" s="82"/>
      <c r="BS69" s="153">
        <f t="shared" si="19"/>
        <v>0.14499999999999999</v>
      </c>
      <c r="BT69" s="158">
        <f t="shared" si="12"/>
        <v>33114585.047644451</v>
      </c>
      <c r="BU69" s="159">
        <f t="shared" si="20"/>
        <v>0.13999999999999996</v>
      </c>
      <c r="BV69" s="157">
        <f t="shared" si="2"/>
        <v>31972702.804622222</v>
      </c>
      <c r="BW69" s="178">
        <f>BT69-BV69</f>
        <v>1141882.2430222295</v>
      </c>
      <c r="BX69" s="127"/>
      <c r="BZ69" s="164">
        <f t="shared" si="3"/>
        <v>31972702.804622222</v>
      </c>
      <c r="CD69" s="199"/>
    </row>
    <row r="70" spans="1:83" s="126" customFormat="1" ht="21">
      <c r="A70" s="196" t="s">
        <v>95</v>
      </c>
      <c r="B70" s="127"/>
      <c r="C70" s="196" t="s">
        <v>95</v>
      </c>
      <c r="F70" s="192"/>
      <c r="G70" s="193"/>
      <c r="H70" s="154"/>
      <c r="I70" s="155"/>
      <c r="J70" s="192"/>
      <c r="K70" s="193"/>
      <c r="L70" s="154"/>
      <c r="M70" s="155"/>
      <c r="N70" s="192"/>
      <c r="O70" s="194"/>
      <c r="P70" s="195"/>
      <c r="Q70" s="155"/>
      <c r="R70" s="192">
        <f>S70/$U$13</f>
        <v>0</v>
      </c>
      <c r="S70" s="194">
        <f t="shared" si="37"/>
        <v>0</v>
      </c>
      <c r="T70" s="195">
        <f>U70/$U$13</f>
        <v>0</v>
      </c>
      <c r="U70" s="155">
        <f t="shared" si="38"/>
        <v>0</v>
      </c>
      <c r="V70" s="192"/>
      <c r="W70" s="194"/>
      <c r="X70" s="195"/>
      <c r="Y70" s="155"/>
      <c r="Z70" s="192"/>
      <c r="AA70" s="194"/>
      <c r="AB70" s="195"/>
      <c r="AC70" s="155"/>
      <c r="AD70" s="192"/>
      <c r="AE70" s="194"/>
      <c r="AF70" s="195"/>
      <c r="AG70" s="155"/>
      <c r="AH70" s="192">
        <f>AI70/$AK$13</f>
        <v>0</v>
      </c>
      <c r="AI70" s="194">
        <f t="shared" si="26"/>
        <v>0</v>
      </c>
      <c r="AJ70" s="195">
        <f>AK70/$AK$13</f>
        <v>0</v>
      </c>
      <c r="AK70" s="157">
        <f t="shared" si="30"/>
        <v>0</v>
      </c>
      <c r="AL70" s="192"/>
      <c r="AM70" s="194"/>
      <c r="AN70" s="195"/>
      <c r="AO70" s="155"/>
      <c r="AP70" s="192"/>
      <c r="AQ70" s="194"/>
      <c r="AR70" s="195">
        <v>0</v>
      </c>
      <c r="AS70" s="155">
        <v>0</v>
      </c>
      <c r="AT70" s="192"/>
      <c r="AU70" s="194"/>
      <c r="AV70" s="195">
        <v>0</v>
      </c>
      <c r="AW70" s="155">
        <v>0</v>
      </c>
      <c r="AX70" s="192">
        <f>AY70/$BA$13</f>
        <v>0</v>
      </c>
      <c r="AY70" s="194">
        <f t="shared" si="34"/>
        <v>0</v>
      </c>
      <c r="AZ70" s="195">
        <f t="shared" si="16"/>
        <v>0</v>
      </c>
      <c r="BA70" s="157">
        <f t="shared" si="35"/>
        <v>0</v>
      </c>
      <c r="BB70" s="192"/>
      <c r="BC70" s="194"/>
      <c r="BD70" s="195"/>
      <c r="BE70" s="155"/>
      <c r="BF70" s="192"/>
      <c r="BG70" s="194"/>
      <c r="BH70" s="195"/>
      <c r="BI70" s="155"/>
      <c r="BJ70" s="192"/>
      <c r="BK70" s="194"/>
      <c r="BL70" s="195"/>
      <c r="BM70" s="155"/>
      <c r="BN70" s="192" t="e">
        <f t="shared" si="17"/>
        <v>#DIV/0!</v>
      </c>
      <c r="BO70" s="158">
        <f t="shared" si="36"/>
        <v>0</v>
      </c>
      <c r="BP70" s="195" t="e">
        <f t="shared" si="18"/>
        <v>#DIV/0!</v>
      </c>
      <c r="BQ70" s="157">
        <f t="shared" si="10"/>
        <v>0</v>
      </c>
      <c r="BR70" s="82"/>
      <c r="BS70" s="153">
        <f t="shared" si="19"/>
        <v>0</v>
      </c>
      <c r="BT70" s="158">
        <f t="shared" si="12"/>
        <v>0</v>
      </c>
      <c r="BU70" s="159">
        <f t="shared" si="20"/>
        <v>0</v>
      </c>
      <c r="BV70" s="157">
        <f t="shared" si="2"/>
        <v>0</v>
      </c>
      <c r="BW70" s="178">
        <f>BT70-BV70</f>
        <v>0</v>
      </c>
      <c r="BX70" s="127"/>
      <c r="BZ70" s="164">
        <f t="shared" si="3"/>
        <v>0</v>
      </c>
      <c r="CD70" s="199"/>
    </row>
    <row r="71" spans="1:83" s="126" customFormat="1" ht="21">
      <c r="A71" s="191"/>
      <c r="B71" s="127"/>
      <c r="C71" s="191" t="s">
        <v>96</v>
      </c>
      <c r="F71" s="192"/>
      <c r="G71" s="193"/>
      <c r="H71" s="154"/>
      <c r="I71" s="155"/>
      <c r="J71" s="192"/>
      <c r="K71" s="193"/>
      <c r="L71" s="154"/>
      <c r="M71" s="155"/>
      <c r="N71" s="192"/>
      <c r="O71" s="194"/>
      <c r="P71" s="195"/>
      <c r="Q71" s="155"/>
      <c r="R71" s="192"/>
      <c r="S71" s="194"/>
      <c r="T71" s="195"/>
      <c r="U71" s="155"/>
      <c r="V71" s="192"/>
      <c r="W71" s="194"/>
      <c r="X71" s="195"/>
      <c r="Y71" s="155"/>
      <c r="Z71" s="192"/>
      <c r="AA71" s="194"/>
      <c r="AB71" s="195"/>
      <c r="AC71" s="155"/>
      <c r="AD71" s="192"/>
      <c r="AE71" s="194"/>
      <c r="AF71" s="195"/>
      <c r="AG71" s="155"/>
      <c r="AH71" s="192"/>
      <c r="AI71" s="194"/>
      <c r="AJ71" s="195"/>
      <c r="AK71" s="157"/>
      <c r="AL71" s="192"/>
      <c r="AM71" s="194"/>
      <c r="AN71" s="195"/>
      <c r="AO71" s="155"/>
      <c r="AP71" s="192"/>
      <c r="AQ71" s="194"/>
      <c r="AR71" s="195">
        <v>2.4001206567393098E-2</v>
      </c>
      <c r="AS71" s="155">
        <v>688480.2</v>
      </c>
      <c r="AT71" s="192"/>
      <c r="AU71" s="194"/>
      <c r="AV71" s="195">
        <v>0</v>
      </c>
      <c r="AW71" s="155"/>
      <c r="AX71" s="192"/>
      <c r="AY71" s="194"/>
      <c r="AZ71" s="195">
        <f t="shared" si="16"/>
        <v>8.0536586523580651E-3</v>
      </c>
      <c r="BA71" s="157">
        <f t="shared" si="35"/>
        <v>688480.2</v>
      </c>
      <c r="BB71" s="192"/>
      <c r="BC71" s="194"/>
      <c r="BD71" s="195"/>
      <c r="BE71" s="155"/>
      <c r="BF71" s="192"/>
      <c r="BG71" s="194"/>
      <c r="BH71" s="195"/>
      <c r="BI71" s="155"/>
      <c r="BJ71" s="192"/>
      <c r="BK71" s="194"/>
      <c r="BL71" s="195"/>
      <c r="BM71" s="155"/>
      <c r="BN71" s="192"/>
      <c r="BO71" s="158"/>
      <c r="BP71" s="195"/>
      <c r="BQ71" s="157"/>
      <c r="BR71" s="82"/>
      <c r="BS71" s="153"/>
      <c r="BT71" s="158"/>
      <c r="BU71" s="159"/>
      <c r="BV71" s="157"/>
      <c r="BW71" s="178"/>
      <c r="BX71" s="127"/>
      <c r="BZ71" s="164"/>
      <c r="CD71" s="199"/>
    </row>
    <row r="72" spans="1:83" s="126" customFormat="1" ht="33.75" customHeight="1">
      <c r="A72" s="201" t="s">
        <v>97</v>
      </c>
      <c r="B72" s="127"/>
      <c r="C72" s="201" t="s">
        <v>97</v>
      </c>
      <c r="F72" s="192">
        <v>0.24780912246433101</v>
      </c>
      <c r="G72" s="193">
        <v>6501674.3293170603</v>
      </c>
      <c r="H72" s="154">
        <v>0.2062691226767</v>
      </c>
      <c r="I72" s="155">
        <v>5411805.0477777803</v>
      </c>
      <c r="J72" s="192">
        <v>0.24780912246433101</v>
      </c>
      <c r="K72" s="193">
        <v>5067511.6337215202</v>
      </c>
      <c r="L72" s="154">
        <v>0.18752350300378201</v>
      </c>
      <c r="M72" s="155">
        <v>3834715.7022222402</v>
      </c>
      <c r="N72" s="192">
        <v>0.24780912246433101</v>
      </c>
      <c r="O72" s="194">
        <v>5249269.2721346598</v>
      </c>
      <c r="P72" s="195">
        <v>0.175721754608192</v>
      </c>
      <c r="Q72" s="155">
        <v>3722263.32</v>
      </c>
      <c r="R72" s="192">
        <f>R43-R44</f>
        <v>0.24780912246433145</v>
      </c>
      <c r="S72" s="194">
        <f t="shared" ref="S72:S77" si="39">O72+K72+G72</f>
        <v>16818455.23517324</v>
      </c>
      <c r="T72" s="195">
        <f>T43-T44</f>
        <v>0.19108669344940549</v>
      </c>
      <c r="U72" s="155">
        <f t="shared" ref="U72:U77" si="40">Q72+M72+I72</f>
        <v>12968784.070000019</v>
      </c>
      <c r="V72" s="153">
        <v>0.24780912246433101</v>
      </c>
      <c r="W72" s="194">
        <v>5560893.4288542904</v>
      </c>
      <c r="X72" s="159">
        <v>0.124931311306688</v>
      </c>
      <c r="Y72" s="155">
        <v>2803487.22111113</v>
      </c>
      <c r="Z72" s="153">
        <v>0.24780912246433101</v>
      </c>
      <c r="AA72" s="194">
        <v>6428278.4833498197</v>
      </c>
      <c r="AB72" s="159">
        <v>0.168394590899868</v>
      </c>
      <c r="AC72" s="155">
        <v>4368230.3323999904</v>
      </c>
      <c r="AD72" s="153">
        <v>0.24780912246433101</v>
      </c>
      <c r="AE72" s="194">
        <v>6601771.4826732296</v>
      </c>
      <c r="AF72" s="159">
        <f>AG72/$AG$13</f>
        <v>9.2396427190970659E-2</v>
      </c>
      <c r="AG72" s="157">
        <f>AG43-AG44</f>
        <v>2461491.7000000346</v>
      </c>
      <c r="AH72" s="153">
        <f>AH43-AH44</f>
        <v>0.24780912246433162</v>
      </c>
      <c r="AI72" s="194">
        <f t="shared" ref="AI72:AI82" si="41">AE72+AA72+W72</f>
        <v>18590943.394877341</v>
      </c>
      <c r="AJ72" s="159">
        <f>AK72/AK13</f>
        <v>0.12840645474105733</v>
      </c>
      <c r="AK72" s="157">
        <f t="shared" ref="AK72:AK82" si="42">AG72+AC72+Y72</f>
        <v>9633209.253511155</v>
      </c>
      <c r="AL72" s="153">
        <v>0.24780912246433101</v>
      </c>
      <c r="AM72" s="158">
        <v>7354418.01024622</v>
      </c>
      <c r="AN72" s="159">
        <v>0.147320518197357</v>
      </c>
      <c r="AO72" s="157">
        <f>AO43-AO44</f>
        <v>4372141.9999999609</v>
      </c>
      <c r="AP72" s="153">
        <v>0.24780912246433101</v>
      </c>
      <c r="AQ72" s="158">
        <v>7108462.3898805296</v>
      </c>
      <c r="AR72" s="159">
        <v>0.105241162646072</v>
      </c>
      <c r="AS72" s="157">
        <v>3018867.25999999</v>
      </c>
      <c r="AT72" s="153">
        <v>0.24780912246433101</v>
      </c>
      <c r="AU72" s="158">
        <v>6721488.2900105203</v>
      </c>
      <c r="AV72" s="159">
        <v>0.12226925763322399</v>
      </c>
      <c r="AW72" s="157">
        <v>3316388.7400000398</v>
      </c>
      <c r="AX72" s="192">
        <f t="shared" ref="AX72:AX82" si="43">AY72/$BA$13</f>
        <v>0.24780912246433134</v>
      </c>
      <c r="AY72" s="194">
        <f>AU72+AQ72+AM72</f>
        <v>21184368.690137271</v>
      </c>
      <c r="AZ72" s="195">
        <f t="shared" ref="AZ72:AZ82" si="44">BA72/$BA$13</f>
        <v>0.12525229998907939</v>
      </c>
      <c r="BA72" s="157">
        <f t="shared" ref="BA72:BA82" si="45">AW72+AS72+AO72</f>
        <v>10707397.999999991</v>
      </c>
      <c r="BB72" s="153"/>
      <c r="BC72" s="158"/>
      <c r="BD72" s="159"/>
      <c r="BE72" s="157"/>
      <c r="BF72" s="153"/>
      <c r="BG72" s="158"/>
      <c r="BH72" s="159"/>
      <c r="BI72" s="157"/>
      <c r="BJ72" s="153"/>
      <c r="BK72" s="158"/>
      <c r="BL72" s="159"/>
      <c r="BM72" s="157"/>
      <c r="BN72" s="192" t="e">
        <f t="shared" ref="BN72:BN82" si="46">BO72/$BQ$13</f>
        <v>#DIV/0!</v>
      </c>
      <c r="BO72" s="158">
        <f>BK72+BG72+BC72</f>
        <v>0</v>
      </c>
      <c r="BP72" s="195" t="e">
        <f t="shared" ref="BP72:BP82" si="47">BQ72/$BQ$13</f>
        <v>#DIV/0!</v>
      </c>
      <c r="BQ72" s="157">
        <f t="shared" ref="BQ72:BQ82" si="48">BM72+BI72+BE72</f>
        <v>0</v>
      </c>
      <c r="BR72" s="82"/>
      <c r="BS72" s="153">
        <f t="shared" ref="BS72:BS82" si="49">BT72/$BV$13</f>
        <v>0.24780912246433132</v>
      </c>
      <c r="BT72" s="158">
        <f t="shared" ref="BT72:BT82" si="50">S72+AI72+AY72+BO72</f>
        <v>56593767.320187852</v>
      </c>
      <c r="BU72" s="159">
        <f t="shared" ref="BU72:BU82" si="51">BV72/$BV$13</f>
        <v>0.14585300510213348</v>
      </c>
      <c r="BV72" s="157">
        <f t="shared" ref="BV72:BV82" si="52">U72+AK72+BA72+BQ72</f>
        <v>33309391.323511168</v>
      </c>
      <c r="BW72" s="178">
        <f t="shared" ref="BW72:BW77" si="53">BT72-BV72</f>
        <v>23284375.996676683</v>
      </c>
      <c r="BX72" s="127"/>
      <c r="BY72" s="162"/>
      <c r="BZ72" s="164">
        <f t="shared" ref="BZ72:BZ82" si="54">I72+M72+Q72+Y72+AC72+AG72+AO72+AS72+AW72+BE72+BI72</f>
        <v>33309391.323511168</v>
      </c>
      <c r="CA72" s="162"/>
      <c r="CB72" s="162"/>
      <c r="CC72" s="162"/>
      <c r="CD72" s="163"/>
    </row>
    <row r="73" spans="1:83" s="126" customFormat="1" ht="26.25">
      <c r="A73" s="189" t="s">
        <v>98</v>
      </c>
      <c r="B73" s="127"/>
      <c r="C73" s="189" t="s">
        <v>98</v>
      </c>
      <c r="F73" s="192">
        <f>G73/I13</f>
        <v>8.8200000000000001E-2</v>
      </c>
      <c r="G73" s="76">
        <f>SUM(G74:G87)</f>
        <v>2314070.0799999982</v>
      </c>
      <c r="H73" s="154">
        <f>I73/I13</f>
        <v>6.3775046256377907E-2</v>
      </c>
      <c r="I73" s="155">
        <f>SUM(I74:I87)</f>
        <v>1673241.7958333334</v>
      </c>
      <c r="J73" s="192">
        <f>K73/M13</f>
        <v>8.8200000000000001E-2</v>
      </c>
      <c r="K73" s="76">
        <f>SUM(K74:K87)</f>
        <v>1803624.1832000017</v>
      </c>
      <c r="L73" s="156">
        <v>8.4928468036355995E-2</v>
      </c>
      <c r="M73" s="157">
        <v>1736723.7958333299</v>
      </c>
      <c r="N73" s="153">
        <v>8.8200000000000001E-2</v>
      </c>
      <c r="O73" s="158">
        <v>1868315.1984000001</v>
      </c>
      <c r="P73" s="159">
        <v>9.1011377383279995E-2</v>
      </c>
      <c r="Q73" s="157">
        <v>1927867.7958333299</v>
      </c>
      <c r="R73" s="153">
        <f>SUM(R74:R86)</f>
        <v>8.8200000000000014E-2</v>
      </c>
      <c r="S73" s="194">
        <f t="shared" si="39"/>
        <v>5986009.4616</v>
      </c>
      <c r="T73" s="159">
        <f>SUM(T74:T86)</f>
        <v>7.8649542370028386E-2</v>
      </c>
      <c r="U73" s="155">
        <f t="shared" si="40"/>
        <v>5337833.3874999937</v>
      </c>
      <c r="V73" s="153">
        <v>8.8200000000000001E-2</v>
      </c>
      <c r="W73" s="158">
        <v>1979228.1880000001</v>
      </c>
      <c r="X73" s="159">
        <v>6.7613115861959394E-2</v>
      </c>
      <c r="Y73" s="157">
        <v>1517253.7958333299</v>
      </c>
      <c r="Z73" s="153">
        <v>8.8200000000000001E-2</v>
      </c>
      <c r="AA73" s="158">
        <v>2287947.0965120001</v>
      </c>
      <c r="AB73" s="159">
        <v>6.1433695607202098E-2</v>
      </c>
      <c r="AC73" s="157">
        <v>1593617.2958333299</v>
      </c>
      <c r="AD73" s="153">
        <v>8.8200000000000001E-2</v>
      </c>
      <c r="AE73" s="158">
        <v>2349696.5688</v>
      </c>
      <c r="AF73" s="159">
        <f>AG73/$AG$13</f>
        <v>7.1365287438002314E-2</v>
      </c>
      <c r="AG73" s="157">
        <f>SUM(AG74:AG87)</f>
        <v>1901210.5558333334</v>
      </c>
      <c r="AH73" s="153">
        <f>SUM(AH74:AH86)</f>
        <v>8.8199999999999959E-2</v>
      </c>
      <c r="AI73" s="194">
        <f t="shared" si="41"/>
        <v>6616871.8533119997</v>
      </c>
      <c r="AJ73" s="159">
        <f>AK73/AK13</f>
        <v>6.6808850331328135E-2</v>
      </c>
      <c r="AK73" s="157">
        <f t="shared" si="42"/>
        <v>5012081.6474999934</v>
      </c>
      <c r="AL73" s="153">
        <v>8.8200000000000001E-2</v>
      </c>
      <c r="AM73" s="158">
        <v>2617577.844</v>
      </c>
      <c r="AN73" s="159">
        <v>7.0853974767407096E-2</v>
      </c>
      <c r="AO73" s="157">
        <f>SUM(AO74:AO87)</f>
        <v>2102786.7858333336</v>
      </c>
      <c r="AP73" s="153">
        <v>8.8200000000000001E-2</v>
      </c>
      <c r="AQ73" s="158">
        <v>2530037.5408000001</v>
      </c>
      <c r="AR73" s="159">
        <v>7.6184540815766894E-2</v>
      </c>
      <c r="AS73" s="157">
        <v>2185371.2958333301</v>
      </c>
      <c r="AT73" s="153">
        <v>8.8200000000000001E-2</v>
      </c>
      <c r="AU73" s="158">
        <v>2392306.0671999999</v>
      </c>
      <c r="AV73" s="159">
        <v>7.0046995403322806E-2</v>
      </c>
      <c r="AW73" s="157">
        <v>1899930.2958333299</v>
      </c>
      <c r="AX73" s="192">
        <f t="shared" si="43"/>
        <v>8.8199999999999987E-2</v>
      </c>
      <c r="AY73" s="194">
        <f>AU73+AQ73+AM73</f>
        <v>7539921.4519999996</v>
      </c>
      <c r="AZ73" s="195">
        <f t="shared" si="44"/>
        <v>7.2386615480022828E-2</v>
      </c>
      <c r="BA73" s="157">
        <f t="shared" si="45"/>
        <v>6188088.3774999939</v>
      </c>
      <c r="BB73" s="153"/>
      <c r="BC73" s="158"/>
      <c r="BD73" s="159"/>
      <c r="BE73" s="157"/>
      <c r="BF73" s="153"/>
      <c r="BG73" s="158"/>
      <c r="BH73" s="159"/>
      <c r="BI73" s="157"/>
      <c r="BJ73" s="153"/>
      <c r="BK73" s="158"/>
      <c r="BL73" s="159"/>
      <c r="BM73" s="157"/>
      <c r="BN73" s="192" t="e">
        <f t="shared" si="46"/>
        <v>#DIV/0!</v>
      </c>
      <c r="BO73" s="158">
        <f>BK73+BG73+BC73</f>
        <v>0</v>
      </c>
      <c r="BP73" s="195" t="e">
        <f t="shared" si="47"/>
        <v>#DIV/0!</v>
      </c>
      <c r="BQ73" s="157">
        <f t="shared" si="48"/>
        <v>0</v>
      </c>
      <c r="BR73" s="82"/>
      <c r="BS73" s="153">
        <f t="shared" si="49"/>
        <v>8.8199999999999973E-2</v>
      </c>
      <c r="BT73" s="158">
        <f t="shared" si="50"/>
        <v>20142802.766911998</v>
      </c>
      <c r="BU73" s="159">
        <f t="shared" si="51"/>
        <v>7.2415538088799802E-2</v>
      </c>
      <c r="BV73" s="157">
        <f t="shared" si="52"/>
        <v>16538003.412499981</v>
      </c>
      <c r="BW73" s="178">
        <f t="shared" si="53"/>
        <v>3604799.3544120174</v>
      </c>
      <c r="BX73" s="127"/>
      <c r="BY73" s="162"/>
      <c r="BZ73" s="164">
        <f t="shared" si="54"/>
        <v>16538003.412499983</v>
      </c>
      <c r="CA73" s="162"/>
      <c r="CB73" s="162"/>
      <c r="CC73" s="162"/>
      <c r="CD73" s="163">
        <f>BV73</f>
        <v>16538003.412499981</v>
      </c>
      <c r="CE73" s="126" t="s">
        <v>139</v>
      </c>
    </row>
    <row r="74" spans="1:83" s="126" customFormat="1" ht="21">
      <c r="A74" s="196" t="s">
        <v>99</v>
      </c>
      <c r="B74" s="127"/>
      <c r="C74" s="196" t="s">
        <v>99</v>
      </c>
      <c r="F74" s="192">
        <v>2.5000000000000001E-3</v>
      </c>
      <c r="G74" s="76">
        <f>F74*$I$13</f>
        <v>65591.555555555504</v>
      </c>
      <c r="H74" s="154">
        <v>2.7791941374567201E-3</v>
      </c>
      <c r="I74" s="155">
        <v>72916.666666666701</v>
      </c>
      <c r="J74" s="192">
        <v>2.5000000000000001E-3</v>
      </c>
      <c r="K74" s="76">
        <v>51123.134444444397</v>
      </c>
      <c r="L74" s="156">
        <v>3.5657372860179999E-3</v>
      </c>
      <c r="M74" s="202">
        <v>72916.666666666701</v>
      </c>
      <c r="N74" s="192">
        <v>2.5000000000000001E-3</v>
      </c>
      <c r="O74" s="158">
        <v>52956.78</v>
      </c>
      <c r="P74" s="159">
        <v>3.4422724845934098E-3</v>
      </c>
      <c r="Q74" s="157">
        <v>72916.666666666701</v>
      </c>
      <c r="R74" s="192">
        <f>S74/$U$13</f>
        <v>2.4999999999999988E-3</v>
      </c>
      <c r="S74" s="194">
        <f t="shared" si="39"/>
        <v>169671.46999999991</v>
      </c>
      <c r="T74" s="159">
        <f>U74/$U$13</f>
        <v>3.223140578672421E-3</v>
      </c>
      <c r="U74" s="155">
        <f t="shared" si="40"/>
        <v>218750.00000000012</v>
      </c>
      <c r="V74" s="192">
        <v>2.5000000000000001E-3</v>
      </c>
      <c r="W74" s="158">
        <v>56100.572222222203</v>
      </c>
      <c r="X74" s="159">
        <v>3.2493726792051899E-3</v>
      </c>
      <c r="Y74" s="157">
        <v>72916.666666666701</v>
      </c>
      <c r="Z74" s="192">
        <v>2.5000000000000001E-3</v>
      </c>
      <c r="AA74" s="158">
        <v>64851.108177777802</v>
      </c>
      <c r="AB74" s="159">
        <v>2.8109260086496401E-3</v>
      </c>
      <c r="AC74" s="157">
        <v>72916.666666666701</v>
      </c>
      <c r="AD74" s="192">
        <v>2.5000000000000001E-3</v>
      </c>
      <c r="AE74" s="158">
        <v>66601.376666666707</v>
      </c>
      <c r="AF74" s="159">
        <v>2.7370555353385399E-3</v>
      </c>
      <c r="AG74" s="157">
        <v>72916.666666666701</v>
      </c>
      <c r="AH74" s="192">
        <f t="shared" ref="AH74:AH82" si="55">AI74/$AK$13</f>
        <v>2.4999999999999992E-3</v>
      </c>
      <c r="AI74" s="194">
        <f t="shared" si="41"/>
        <v>187553.05706666669</v>
      </c>
      <c r="AJ74" s="195">
        <f t="shared" ref="AJ74:AJ82" si="56">AK74/$AK$13</f>
        <v>2.9158415679975329E-3</v>
      </c>
      <c r="AK74" s="155">
        <f t="shared" si="42"/>
        <v>218750.00000000012</v>
      </c>
      <c r="AL74" s="192">
        <v>2.5000000000000001E-3</v>
      </c>
      <c r="AM74" s="158">
        <v>74194.383333333302</v>
      </c>
      <c r="AN74" s="159">
        <v>2.4569469881255599E-3</v>
      </c>
      <c r="AO74" s="157">
        <v>72916.666666666701</v>
      </c>
      <c r="AP74" s="192">
        <v>2.5000000000000001E-3</v>
      </c>
      <c r="AQ74" s="158">
        <v>71713.082222222205</v>
      </c>
      <c r="AR74" s="159">
        <v>2.5419583291900198E-3</v>
      </c>
      <c r="AS74" s="157">
        <v>72916.666666666701</v>
      </c>
      <c r="AT74" s="192">
        <v>2.5000000000000001E-3</v>
      </c>
      <c r="AU74" s="158">
        <v>67809.128888888896</v>
      </c>
      <c r="AV74" s="159">
        <v>2.6883056847016402E-3</v>
      </c>
      <c r="AW74" s="157">
        <v>72916.666666666701</v>
      </c>
      <c r="AX74" s="192">
        <f t="shared" si="43"/>
        <v>2.4999999999999992E-3</v>
      </c>
      <c r="AY74" s="194">
        <f>AU74+AQ74+AM74</f>
        <v>213716.5944444444</v>
      </c>
      <c r="AZ74" s="195">
        <f t="shared" si="44"/>
        <v>2.5588794422894481E-3</v>
      </c>
      <c r="BA74" s="157">
        <f t="shared" si="45"/>
        <v>218750.00000000012</v>
      </c>
      <c r="BB74" s="192"/>
      <c r="BC74" s="158"/>
      <c r="BD74" s="159"/>
      <c r="BE74" s="157"/>
      <c r="BF74" s="192"/>
      <c r="BG74" s="158"/>
      <c r="BH74" s="159"/>
      <c r="BI74" s="157"/>
      <c r="BJ74" s="192"/>
      <c r="BK74" s="158"/>
      <c r="BL74" s="159"/>
      <c r="BM74" s="157"/>
      <c r="BN74" s="192" t="e">
        <f t="shared" si="46"/>
        <v>#DIV/0!</v>
      </c>
      <c r="BO74" s="158">
        <f>BK74+BG74+BC74</f>
        <v>0</v>
      </c>
      <c r="BP74" s="195" t="e">
        <f t="shared" si="47"/>
        <v>#DIV/0!</v>
      </c>
      <c r="BQ74" s="157">
        <f t="shared" si="48"/>
        <v>0</v>
      </c>
      <c r="BR74" s="82"/>
      <c r="BS74" s="153">
        <f t="shared" si="49"/>
        <v>2.4999999999999992E-3</v>
      </c>
      <c r="BT74" s="158">
        <f t="shared" si="50"/>
        <v>570941.12151111104</v>
      </c>
      <c r="BU74" s="159">
        <f t="shared" si="51"/>
        <v>2.8735449912203814E-3</v>
      </c>
      <c r="BV74" s="157">
        <f t="shared" si="52"/>
        <v>656250.00000000035</v>
      </c>
      <c r="BW74" s="178">
        <f t="shared" si="53"/>
        <v>-85308.878488889313</v>
      </c>
      <c r="BX74" s="127"/>
      <c r="BY74" s="162"/>
      <c r="BZ74" s="164">
        <f t="shared" si="54"/>
        <v>656250.00000000035</v>
      </c>
      <c r="CA74" s="162"/>
      <c r="CB74" s="162"/>
      <c r="CC74" s="162"/>
      <c r="CD74" s="163"/>
    </row>
    <row r="75" spans="1:83" s="126" customFormat="1" ht="21">
      <c r="A75" s="191" t="s">
        <v>100</v>
      </c>
      <c r="B75" s="127"/>
      <c r="C75" s="191" t="s">
        <v>100</v>
      </c>
      <c r="F75" s="192">
        <v>2E-3</v>
      </c>
      <c r="G75" s="76">
        <f t="shared" ref="G75:G82" si="57">F75*$I$13</f>
        <v>52473.244444444405</v>
      </c>
      <c r="H75" s="154">
        <v>1.08695886707978E-3</v>
      </c>
      <c r="I75" s="155">
        <v>28518.129166666698</v>
      </c>
      <c r="J75" s="192">
        <v>2E-3</v>
      </c>
      <c r="K75" s="193">
        <v>40898.507555555603</v>
      </c>
      <c r="L75" s="154">
        <v>1.3945804319596901E-3</v>
      </c>
      <c r="M75" s="197">
        <v>28518.129166666698</v>
      </c>
      <c r="N75" s="192">
        <v>2E-3</v>
      </c>
      <c r="O75" s="194">
        <v>42365.423999999999</v>
      </c>
      <c r="P75" s="195">
        <v>1.3462926355542501E-3</v>
      </c>
      <c r="Q75" s="155">
        <v>28518.129166666698</v>
      </c>
      <c r="R75" s="192">
        <f>S75/$U$13</f>
        <v>2E-3</v>
      </c>
      <c r="S75" s="194">
        <f t="shared" si="39"/>
        <v>135737.17600000001</v>
      </c>
      <c r="T75" s="195">
        <f>U75/$U$13</f>
        <v>1.2605888824444101E-3</v>
      </c>
      <c r="U75" s="155">
        <f t="shared" si="40"/>
        <v>85554.387500000099</v>
      </c>
      <c r="V75" s="192">
        <v>2E-3</v>
      </c>
      <c r="W75" s="194">
        <v>44880.457777777803</v>
      </c>
      <c r="X75" s="195">
        <v>1.2708484083594699E-3</v>
      </c>
      <c r="Y75" s="155">
        <v>28518.129166666698</v>
      </c>
      <c r="Z75" s="192">
        <v>2E-3</v>
      </c>
      <c r="AA75" s="194">
        <v>51880.886542222201</v>
      </c>
      <c r="AB75" s="195">
        <v>1.0993693850415501E-3</v>
      </c>
      <c r="AC75" s="155">
        <v>28518.129166666698</v>
      </c>
      <c r="AD75" s="192">
        <v>2E-3</v>
      </c>
      <c r="AE75" s="194">
        <v>53281.101333333303</v>
      </c>
      <c r="AF75" s="195">
        <v>1.0704782165914201E-3</v>
      </c>
      <c r="AG75" s="155">
        <v>28518.129166666698</v>
      </c>
      <c r="AH75" s="192">
        <f t="shared" si="55"/>
        <v>1.9999999999999987E-3</v>
      </c>
      <c r="AI75" s="194">
        <f t="shared" si="41"/>
        <v>150042.4456533333</v>
      </c>
      <c r="AJ75" s="195">
        <f t="shared" si="56"/>
        <v>1.1404024658151712E-3</v>
      </c>
      <c r="AK75" s="155">
        <f t="shared" si="42"/>
        <v>85554.387500000099</v>
      </c>
      <c r="AL75" s="192">
        <v>2E-3</v>
      </c>
      <c r="AM75" s="194">
        <v>59355.506666666697</v>
      </c>
      <c r="AN75" s="195">
        <v>9.6092614714995397E-4</v>
      </c>
      <c r="AO75" s="155">
        <v>28518.129166666698</v>
      </c>
      <c r="AP75" s="192">
        <v>2E-3</v>
      </c>
      <c r="AQ75" s="194">
        <v>57370.465777777797</v>
      </c>
      <c r="AR75" s="195">
        <v>9.941745732771469E-4</v>
      </c>
      <c r="AS75" s="155">
        <v>28518.129166666698</v>
      </c>
      <c r="AT75" s="192">
        <v>2E-3</v>
      </c>
      <c r="AU75" s="194">
        <v>54247.303111111098</v>
      </c>
      <c r="AV75" s="195">
        <v>1.0514118686510501E-3</v>
      </c>
      <c r="AW75" s="155">
        <v>28518.129166666698</v>
      </c>
      <c r="AX75" s="192">
        <f t="shared" si="43"/>
        <v>2E-3</v>
      </c>
      <c r="AY75" s="194">
        <f>AU75+AQ75+AM75</f>
        <v>170973.27555555559</v>
      </c>
      <c r="AZ75" s="195">
        <f t="shared" si="44"/>
        <v>1.000792518269328E-3</v>
      </c>
      <c r="BA75" s="157">
        <f t="shared" si="45"/>
        <v>85554.387500000099</v>
      </c>
      <c r="BB75" s="192"/>
      <c r="BC75" s="194"/>
      <c r="BD75" s="195"/>
      <c r="BE75" s="155"/>
      <c r="BF75" s="192"/>
      <c r="BG75" s="194"/>
      <c r="BH75" s="195"/>
      <c r="BI75" s="155"/>
      <c r="BJ75" s="192"/>
      <c r="BK75" s="194"/>
      <c r="BL75" s="195"/>
      <c r="BM75" s="155"/>
      <c r="BN75" s="192" t="e">
        <f t="shared" si="46"/>
        <v>#DIV/0!</v>
      </c>
      <c r="BO75" s="194">
        <f>BK75+BG75+BC75</f>
        <v>0</v>
      </c>
      <c r="BP75" s="195" t="e">
        <f t="shared" si="47"/>
        <v>#DIV/0!</v>
      </c>
      <c r="BQ75" s="157">
        <f t="shared" si="48"/>
        <v>0</v>
      </c>
      <c r="BR75" s="82"/>
      <c r="BS75" s="153">
        <f t="shared" si="49"/>
        <v>1.9999999999999996E-3</v>
      </c>
      <c r="BT75" s="158">
        <f t="shared" si="50"/>
        <v>456752.8972088889</v>
      </c>
      <c r="BU75" s="159">
        <f t="shared" si="51"/>
        <v>1.1238600305259554E-3</v>
      </c>
      <c r="BV75" s="157">
        <f t="shared" si="52"/>
        <v>256663.1625000003</v>
      </c>
      <c r="BW75" s="178">
        <f t="shared" si="53"/>
        <v>200089.7347088886</v>
      </c>
      <c r="BX75" s="127"/>
      <c r="BY75" s="162"/>
      <c r="BZ75" s="164">
        <f t="shared" si="54"/>
        <v>256663.16250000033</v>
      </c>
      <c r="CA75" s="162"/>
      <c r="CB75" s="162"/>
      <c r="CC75" s="162"/>
      <c r="CD75" s="199"/>
    </row>
    <row r="76" spans="1:83" s="126" customFormat="1" ht="21">
      <c r="A76" s="191" t="s">
        <v>101</v>
      </c>
      <c r="B76" s="127"/>
      <c r="C76" s="191" t="s">
        <v>101</v>
      </c>
      <c r="F76" s="192"/>
      <c r="G76" s="76">
        <f t="shared" si="57"/>
        <v>0</v>
      </c>
      <c r="H76" s="154"/>
      <c r="I76" s="155"/>
      <c r="J76" s="192"/>
      <c r="K76" s="76"/>
      <c r="L76" s="156"/>
      <c r="M76" s="157"/>
      <c r="N76" s="192"/>
      <c r="O76" s="158"/>
      <c r="P76" s="159">
        <v>2.47135494265324E-3</v>
      </c>
      <c r="Q76" s="157">
        <v>52350</v>
      </c>
      <c r="R76" s="192">
        <f>S76/$U$13</f>
        <v>0</v>
      </c>
      <c r="S76" s="158">
        <f t="shared" si="39"/>
        <v>0</v>
      </c>
      <c r="T76" s="159">
        <f>U76/$U$13</f>
        <v>7.713435853417195E-4</v>
      </c>
      <c r="U76" s="155">
        <f t="shared" si="40"/>
        <v>52350</v>
      </c>
      <c r="V76" s="192"/>
      <c r="W76" s="158"/>
      <c r="X76" s="159">
        <v>0</v>
      </c>
      <c r="Y76" s="157">
        <v>0</v>
      </c>
      <c r="Z76" s="192"/>
      <c r="AA76" s="158"/>
      <c r="AB76" s="159">
        <v>1.32027427758497E-3</v>
      </c>
      <c r="AC76" s="157">
        <v>34248.5</v>
      </c>
      <c r="AD76" s="192"/>
      <c r="AE76" s="158"/>
      <c r="AF76" s="159">
        <v>1.2855777805994299E-3</v>
      </c>
      <c r="AG76" s="157">
        <v>34248.5</v>
      </c>
      <c r="AH76" s="192">
        <f t="shared" si="55"/>
        <v>0</v>
      </c>
      <c r="AI76" s="158">
        <f t="shared" si="41"/>
        <v>0</v>
      </c>
      <c r="AJ76" s="195">
        <f t="shared" si="56"/>
        <v>9.1303497089429439E-4</v>
      </c>
      <c r="AK76" s="155">
        <f t="shared" si="42"/>
        <v>68497</v>
      </c>
      <c r="AL76" s="192"/>
      <c r="AM76" s="158"/>
      <c r="AN76" s="159">
        <v>1.1540125566557901E-3</v>
      </c>
      <c r="AO76" s="157">
        <v>34248.5</v>
      </c>
      <c r="AP76" s="192"/>
      <c r="AQ76" s="158"/>
      <c r="AR76" s="159">
        <v>1.19394184919677E-3</v>
      </c>
      <c r="AS76" s="157">
        <v>34248.5</v>
      </c>
      <c r="AT76" s="192"/>
      <c r="AU76" s="158"/>
      <c r="AV76" s="159">
        <v>1.26268028218292E-3</v>
      </c>
      <c r="AW76" s="157">
        <v>34248.5</v>
      </c>
      <c r="AX76" s="192">
        <f t="shared" si="43"/>
        <v>0</v>
      </c>
      <c r="AY76" s="158">
        <f t="shared" ref="AY76:AY82" si="58">AU76+AQ76+AM76</f>
        <v>0</v>
      </c>
      <c r="AZ76" s="195">
        <f t="shared" si="44"/>
        <v>1.2018895896582875E-3</v>
      </c>
      <c r="BA76" s="157">
        <f t="shared" si="45"/>
        <v>102745.5</v>
      </c>
      <c r="BB76" s="192"/>
      <c r="BC76" s="158"/>
      <c r="BD76" s="159"/>
      <c r="BE76" s="157"/>
      <c r="BF76" s="192"/>
      <c r="BG76" s="158"/>
      <c r="BH76" s="159"/>
      <c r="BI76" s="157"/>
      <c r="BJ76" s="192"/>
      <c r="BK76" s="158"/>
      <c r="BL76" s="159"/>
      <c r="BM76" s="157"/>
      <c r="BN76" s="192" t="e">
        <f t="shared" si="46"/>
        <v>#DIV/0!</v>
      </c>
      <c r="BO76" s="158">
        <f t="shared" ref="BO76:BO82" si="59">BK76+BG76+BC76</f>
        <v>0</v>
      </c>
      <c r="BP76" s="195" t="e">
        <f t="shared" si="47"/>
        <v>#DIV/0!</v>
      </c>
      <c r="BQ76" s="157">
        <f t="shared" si="48"/>
        <v>0</v>
      </c>
      <c r="BR76" s="82"/>
      <c r="BS76" s="153">
        <f t="shared" si="49"/>
        <v>0</v>
      </c>
      <c r="BT76" s="158">
        <f t="shared" si="50"/>
        <v>0</v>
      </c>
      <c r="BU76" s="159">
        <f t="shared" si="51"/>
        <v>9.7905235573248427E-4</v>
      </c>
      <c r="BV76" s="157">
        <f t="shared" si="52"/>
        <v>223592.5</v>
      </c>
      <c r="BW76" s="178">
        <f t="shared" si="53"/>
        <v>-223592.5</v>
      </c>
      <c r="BX76" s="127"/>
      <c r="BY76" s="162"/>
      <c r="BZ76" s="164">
        <f t="shared" si="54"/>
        <v>223592.5</v>
      </c>
      <c r="CA76" s="162"/>
      <c r="CB76" s="162"/>
      <c r="CC76" s="162"/>
      <c r="CD76" s="163"/>
    </row>
    <row r="77" spans="1:83" s="126" customFormat="1" ht="21">
      <c r="A77" s="191" t="s">
        <v>140</v>
      </c>
      <c r="B77" s="127"/>
      <c r="C77" s="191" t="s">
        <v>140</v>
      </c>
      <c r="F77" s="192">
        <v>2.5000000000000001E-3</v>
      </c>
      <c r="G77" s="76">
        <f t="shared" si="57"/>
        <v>65591.555555555504</v>
      </c>
      <c r="H77" s="154">
        <v>0</v>
      </c>
      <c r="I77" s="155">
        <v>0</v>
      </c>
      <c r="J77" s="192">
        <v>2.5000000000000001E-3</v>
      </c>
      <c r="K77" s="76">
        <v>51123.134444444499</v>
      </c>
      <c r="L77" s="156">
        <v>2.2983723763590298E-3</v>
      </c>
      <c r="M77" s="157">
        <v>47000</v>
      </c>
      <c r="N77" s="192">
        <v>2.5000000000000001E-3</v>
      </c>
      <c r="O77" s="158">
        <v>52956.78</v>
      </c>
      <c r="P77" s="159">
        <v>1.9827489511258E-3</v>
      </c>
      <c r="Q77" s="157">
        <v>42000</v>
      </c>
      <c r="R77" s="192">
        <f>S77/$U$13</f>
        <v>2.5000000000000001E-3</v>
      </c>
      <c r="S77" s="158">
        <f t="shared" si="39"/>
        <v>169671.47</v>
      </c>
      <c r="T77" s="159">
        <f>U77/$U$13</f>
        <v>1.3113577668655786E-3</v>
      </c>
      <c r="U77" s="155">
        <f t="shared" si="40"/>
        <v>89000</v>
      </c>
      <c r="V77" s="192">
        <v>2.5000000000000001E-3</v>
      </c>
      <c r="W77" s="158">
        <v>56100.572222222203</v>
      </c>
      <c r="X77" s="159">
        <v>1.9719050201805199E-3</v>
      </c>
      <c r="Y77" s="157">
        <v>44250</v>
      </c>
      <c r="Z77" s="192">
        <v>2.5000000000000001E-3</v>
      </c>
      <c r="AA77" s="158">
        <v>64851.108177777802</v>
      </c>
      <c r="AB77" s="159">
        <v>1.70583052639195E-3</v>
      </c>
      <c r="AC77" s="157">
        <v>44250</v>
      </c>
      <c r="AD77" s="192">
        <v>2.5000000000000001E-3</v>
      </c>
      <c r="AE77" s="158">
        <v>66601.376666666707</v>
      </c>
      <c r="AF77" s="159">
        <v>3.69737102030874E-3</v>
      </c>
      <c r="AG77" s="157">
        <v>98500</v>
      </c>
      <c r="AH77" s="192">
        <f t="shared" si="55"/>
        <v>2.4999999999999992E-3</v>
      </c>
      <c r="AI77" s="158">
        <f t="shared" si="41"/>
        <v>187553.05706666669</v>
      </c>
      <c r="AJ77" s="195">
        <f t="shared" si="56"/>
        <v>2.4926279918424609E-3</v>
      </c>
      <c r="AK77" s="155">
        <f t="shared" si="42"/>
        <v>187000</v>
      </c>
      <c r="AL77" s="192">
        <v>2.5000000000000001E-3</v>
      </c>
      <c r="AM77" s="158">
        <v>74194.383333333302</v>
      </c>
      <c r="AN77" s="159">
        <v>1.6594921942653801E-3</v>
      </c>
      <c r="AO77" s="157">
        <v>49250</v>
      </c>
      <c r="AP77" s="192">
        <v>2.5000000000000001E-3</v>
      </c>
      <c r="AQ77" s="158">
        <v>71713.082222222205</v>
      </c>
      <c r="AR77" s="159">
        <v>5.0287198489461999E-3</v>
      </c>
      <c r="AS77" s="157">
        <v>144250</v>
      </c>
      <c r="AT77" s="192">
        <v>2.5000000000000001E-3</v>
      </c>
      <c r="AU77" s="158">
        <v>67809.128888888896</v>
      </c>
      <c r="AV77" s="159">
        <v>6.9773053828084903E-3</v>
      </c>
      <c r="AW77" s="157">
        <v>189250</v>
      </c>
      <c r="AX77" s="192">
        <f t="shared" si="43"/>
        <v>2.4999999999999992E-3</v>
      </c>
      <c r="AY77" s="158">
        <f t="shared" si="58"/>
        <v>213716.5944444444</v>
      </c>
      <c r="AZ77" s="195">
        <f t="shared" si="44"/>
        <v>4.477307915594449E-3</v>
      </c>
      <c r="BA77" s="157">
        <f t="shared" si="45"/>
        <v>382750</v>
      </c>
      <c r="BB77" s="192"/>
      <c r="BC77" s="158"/>
      <c r="BD77" s="159"/>
      <c r="BE77" s="157"/>
      <c r="BF77" s="192"/>
      <c r="BG77" s="158"/>
      <c r="BH77" s="159"/>
      <c r="BI77" s="157"/>
      <c r="BJ77" s="192"/>
      <c r="BK77" s="158"/>
      <c r="BL77" s="159"/>
      <c r="BM77" s="157"/>
      <c r="BN77" s="192" t="e">
        <f t="shared" si="46"/>
        <v>#DIV/0!</v>
      </c>
      <c r="BO77" s="158">
        <f t="shared" si="59"/>
        <v>0</v>
      </c>
      <c r="BP77" s="195" t="e">
        <f t="shared" si="47"/>
        <v>#DIV/0!</v>
      </c>
      <c r="BQ77" s="157">
        <f t="shared" si="48"/>
        <v>0</v>
      </c>
      <c r="BR77" s="82"/>
      <c r="BS77" s="153">
        <f t="shared" si="49"/>
        <v>2.4999999999999992E-3</v>
      </c>
      <c r="BT77" s="158">
        <f t="shared" si="50"/>
        <v>570941.12151111104</v>
      </c>
      <c r="BU77" s="159">
        <f t="shared" si="51"/>
        <v>2.8844918292821719E-3</v>
      </c>
      <c r="BV77" s="157">
        <f t="shared" si="52"/>
        <v>658750</v>
      </c>
      <c r="BW77" s="178">
        <f t="shared" si="53"/>
        <v>-87808.878488888964</v>
      </c>
      <c r="BX77" s="127"/>
      <c r="BY77" s="162"/>
      <c r="BZ77" s="164">
        <f t="shared" si="54"/>
        <v>658750</v>
      </c>
      <c r="CA77" s="162"/>
      <c r="CB77" s="162"/>
      <c r="CC77" s="162"/>
      <c r="CD77" s="163"/>
    </row>
    <row r="78" spans="1:83" s="126" customFormat="1" ht="21">
      <c r="A78" s="191" t="s">
        <v>103</v>
      </c>
      <c r="B78" s="127"/>
      <c r="C78" s="191" t="s">
        <v>103</v>
      </c>
      <c r="F78" s="192">
        <v>0</v>
      </c>
      <c r="G78" s="76">
        <f t="shared" si="57"/>
        <v>0</v>
      </c>
      <c r="H78" s="154">
        <v>0</v>
      </c>
      <c r="I78" s="155"/>
      <c r="J78" s="192">
        <v>0</v>
      </c>
      <c r="K78" s="76">
        <v>0</v>
      </c>
      <c r="L78" s="156">
        <v>0</v>
      </c>
      <c r="M78" s="157"/>
      <c r="N78" s="192">
        <v>0</v>
      </c>
      <c r="O78" s="158">
        <v>0</v>
      </c>
      <c r="P78" s="159">
        <v>0</v>
      </c>
      <c r="Q78" s="157"/>
      <c r="R78" s="192"/>
      <c r="S78" s="158"/>
      <c r="T78" s="159"/>
      <c r="U78" s="157"/>
      <c r="V78" s="192">
        <v>0</v>
      </c>
      <c r="W78" s="158">
        <v>0</v>
      </c>
      <c r="X78" s="159">
        <v>0</v>
      </c>
      <c r="Y78" s="157"/>
      <c r="Z78" s="192">
        <v>0</v>
      </c>
      <c r="AA78" s="158">
        <v>0</v>
      </c>
      <c r="AB78" s="159">
        <v>0</v>
      </c>
      <c r="AC78" s="157"/>
      <c r="AD78" s="192">
        <v>0</v>
      </c>
      <c r="AE78" s="158">
        <v>0</v>
      </c>
      <c r="AF78" s="159">
        <v>0</v>
      </c>
      <c r="AG78" s="157"/>
      <c r="AH78" s="192">
        <f t="shared" si="55"/>
        <v>0</v>
      </c>
      <c r="AI78" s="158">
        <f t="shared" si="41"/>
        <v>0</v>
      </c>
      <c r="AJ78" s="195">
        <f t="shared" si="56"/>
        <v>0</v>
      </c>
      <c r="AK78" s="155">
        <f t="shared" si="42"/>
        <v>0</v>
      </c>
      <c r="AL78" s="192">
        <v>0</v>
      </c>
      <c r="AM78" s="158">
        <v>0</v>
      </c>
      <c r="AN78" s="159">
        <v>0</v>
      </c>
      <c r="AO78" s="157"/>
      <c r="AP78" s="192">
        <v>0</v>
      </c>
      <c r="AQ78" s="158">
        <v>0</v>
      </c>
      <c r="AR78" s="159">
        <v>0</v>
      </c>
      <c r="AS78" s="157"/>
      <c r="AT78" s="192">
        <v>0</v>
      </c>
      <c r="AU78" s="158">
        <v>0</v>
      </c>
      <c r="AV78" s="159">
        <v>0</v>
      </c>
      <c r="AW78" s="157"/>
      <c r="AX78" s="192">
        <f t="shared" si="43"/>
        <v>0</v>
      </c>
      <c r="AY78" s="158">
        <f t="shared" si="58"/>
        <v>0</v>
      </c>
      <c r="AZ78" s="195">
        <f t="shared" si="44"/>
        <v>0</v>
      </c>
      <c r="BA78" s="157">
        <f t="shared" si="45"/>
        <v>0</v>
      </c>
      <c r="BB78" s="192"/>
      <c r="BC78" s="158"/>
      <c r="BD78" s="159"/>
      <c r="BE78" s="157"/>
      <c r="BF78" s="192"/>
      <c r="BG78" s="158"/>
      <c r="BH78" s="159"/>
      <c r="BI78" s="157"/>
      <c r="BJ78" s="192"/>
      <c r="BK78" s="158"/>
      <c r="BL78" s="159"/>
      <c r="BM78" s="157"/>
      <c r="BN78" s="192" t="e">
        <f t="shared" si="46"/>
        <v>#DIV/0!</v>
      </c>
      <c r="BO78" s="158">
        <f t="shared" si="59"/>
        <v>0</v>
      </c>
      <c r="BP78" s="195" t="e">
        <f t="shared" si="47"/>
        <v>#DIV/0!</v>
      </c>
      <c r="BQ78" s="157">
        <f t="shared" si="48"/>
        <v>0</v>
      </c>
      <c r="BR78" s="82"/>
      <c r="BS78" s="153">
        <f t="shared" si="49"/>
        <v>0</v>
      </c>
      <c r="BT78" s="158">
        <f t="shared" si="50"/>
        <v>0</v>
      </c>
      <c r="BU78" s="159">
        <f t="shared" si="51"/>
        <v>0</v>
      </c>
      <c r="BV78" s="157">
        <f t="shared" si="52"/>
        <v>0</v>
      </c>
      <c r="BW78" s="178"/>
      <c r="BX78" s="127"/>
      <c r="BY78" s="162"/>
      <c r="BZ78" s="164">
        <f t="shared" si="54"/>
        <v>0</v>
      </c>
      <c r="CA78" s="162"/>
      <c r="CB78" s="162"/>
      <c r="CC78" s="162"/>
      <c r="CD78" s="163"/>
    </row>
    <row r="79" spans="1:83" s="126" customFormat="1" ht="21">
      <c r="A79" s="196" t="s">
        <v>104</v>
      </c>
      <c r="B79" s="127"/>
      <c r="C79" s="196" t="s">
        <v>104</v>
      </c>
      <c r="F79" s="192">
        <v>0.03</v>
      </c>
      <c r="G79" s="76">
        <f t="shared" si="57"/>
        <v>787098.66666666605</v>
      </c>
      <c r="H79" s="154">
        <v>1.8676184603709199E-2</v>
      </c>
      <c r="I79" s="155">
        <v>490000</v>
      </c>
      <c r="J79" s="192">
        <v>0.03</v>
      </c>
      <c r="K79" s="76">
        <v>613477.61333333398</v>
      </c>
      <c r="L79" s="156">
        <v>2.6406831558167601E-2</v>
      </c>
      <c r="M79" s="202">
        <v>540000</v>
      </c>
      <c r="N79" s="192">
        <v>0.03</v>
      </c>
      <c r="O79" s="158">
        <v>635481.36</v>
      </c>
      <c r="P79" s="159">
        <v>3.35178989356981E-2</v>
      </c>
      <c r="Q79" s="157">
        <v>710000</v>
      </c>
      <c r="R79" s="192">
        <f>S79/$U$13</f>
        <v>3.0000000000000002E-2</v>
      </c>
      <c r="S79" s="158">
        <f>O79+K79+G79</f>
        <v>2036057.6400000001</v>
      </c>
      <c r="T79" s="159">
        <f>U79/$U$13</f>
        <v>2.5637781060068615E-2</v>
      </c>
      <c r="U79" s="157">
        <f>Q79+M79+I79</f>
        <v>1740000</v>
      </c>
      <c r="V79" s="192">
        <v>0.03</v>
      </c>
      <c r="W79" s="158">
        <v>673206.86666666705</v>
      </c>
      <c r="X79" s="159">
        <v>1.55969888601849E-2</v>
      </c>
      <c r="Y79" s="157">
        <v>350000</v>
      </c>
      <c r="Z79" s="192">
        <v>0.03</v>
      </c>
      <c r="AA79" s="158">
        <v>778213.29813333298</v>
      </c>
      <c r="AB79" s="159">
        <v>2.13951625344075E-2</v>
      </c>
      <c r="AC79" s="157">
        <v>555000</v>
      </c>
      <c r="AD79" s="192">
        <v>0.03</v>
      </c>
      <c r="AE79" s="158">
        <v>799216.52</v>
      </c>
      <c r="AF79" s="159">
        <v>2.9090990261312399E-2</v>
      </c>
      <c r="AG79" s="157">
        <v>775000</v>
      </c>
      <c r="AH79" s="192">
        <f t="shared" si="55"/>
        <v>2.9999999999999985E-2</v>
      </c>
      <c r="AI79" s="158">
        <f t="shared" si="41"/>
        <v>2250636.6847999999</v>
      </c>
      <c r="AJ79" s="195">
        <f t="shared" si="56"/>
        <v>2.239366324222104E-2</v>
      </c>
      <c r="AK79" s="155">
        <f t="shared" si="42"/>
        <v>1680000</v>
      </c>
      <c r="AL79" s="192">
        <v>0.03</v>
      </c>
      <c r="AM79" s="158">
        <v>890332.6</v>
      </c>
      <c r="AN79" s="159">
        <v>2.7124694748906199E-2</v>
      </c>
      <c r="AO79" s="157">
        <v>805000</v>
      </c>
      <c r="AP79" s="192">
        <v>0.03</v>
      </c>
      <c r="AQ79" s="158">
        <v>860556.98666666704</v>
      </c>
      <c r="AR79" s="159">
        <v>3.1723639948291499E-2</v>
      </c>
      <c r="AS79" s="157">
        <v>910000</v>
      </c>
      <c r="AT79" s="192">
        <v>0.03</v>
      </c>
      <c r="AU79" s="158">
        <v>813709.54666666698</v>
      </c>
      <c r="AV79" s="159">
        <v>2.0830528619745301E-2</v>
      </c>
      <c r="AW79" s="157">
        <v>565000</v>
      </c>
      <c r="AX79" s="192">
        <f t="shared" si="43"/>
        <v>3.0000000000000006E-2</v>
      </c>
      <c r="AY79" s="158">
        <f t="shared" si="58"/>
        <v>2564599.1333333342</v>
      </c>
      <c r="AZ79" s="195">
        <f t="shared" si="44"/>
        <v>2.6670834872776866E-2</v>
      </c>
      <c r="BA79" s="157">
        <f t="shared" si="45"/>
        <v>2280000</v>
      </c>
      <c r="BB79" s="192"/>
      <c r="BC79" s="158"/>
      <c r="BD79" s="159"/>
      <c r="BE79" s="157"/>
      <c r="BF79" s="192"/>
      <c r="BG79" s="158"/>
      <c r="BH79" s="159"/>
      <c r="BI79" s="157"/>
      <c r="BJ79" s="192"/>
      <c r="BK79" s="158"/>
      <c r="BL79" s="159"/>
      <c r="BM79" s="157"/>
      <c r="BN79" s="192" t="e">
        <f t="shared" si="46"/>
        <v>#DIV/0!</v>
      </c>
      <c r="BO79" s="158">
        <f t="shared" si="59"/>
        <v>0</v>
      </c>
      <c r="BP79" s="195" t="e">
        <f t="shared" si="47"/>
        <v>#DIV/0!</v>
      </c>
      <c r="BQ79" s="157">
        <f t="shared" si="48"/>
        <v>0</v>
      </c>
      <c r="BR79" s="82"/>
      <c r="BS79" s="153">
        <f t="shared" si="49"/>
        <v>2.9999999999999995E-2</v>
      </c>
      <c r="BT79" s="158">
        <f t="shared" si="50"/>
        <v>6851293.4581333343</v>
      </c>
      <c r="BU79" s="159">
        <f t="shared" si="51"/>
        <v>2.4958790780885583E-2</v>
      </c>
      <c r="BV79" s="157">
        <f t="shared" si="52"/>
        <v>5700000</v>
      </c>
      <c r="BW79" s="178">
        <f>BT79-BV79</f>
        <v>1151293.4581333343</v>
      </c>
      <c r="BX79" s="127"/>
      <c r="BY79" s="162"/>
      <c r="BZ79" s="164">
        <f t="shared" si="54"/>
        <v>5700000</v>
      </c>
      <c r="CA79" s="162"/>
      <c r="CB79" s="162"/>
      <c r="CC79" s="162"/>
      <c r="CD79" s="163"/>
    </row>
    <row r="80" spans="1:83" s="126" customFormat="1" ht="21">
      <c r="A80" s="196" t="s">
        <v>105</v>
      </c>
      <c r="B80" s="127"/>
      <c r="C80" s="196" t="s">
        <v>105</v>
      </c>
      <c r="F80" s="192">
        <v>2.5000000000000001E-2</v>
      </c>
      <c r="G80" s="76">
        <f t="shared" si="57"/>
        <v>655915.55555555504</v>
      </c>
      <c r="H80" s="154">
        <v>2.0963064351102099E-2</v>
      </c>
      <c r="I80" s="155">
        <v>550000</v>
      </c>
      <c r="J80" s="192">
        <v>2.5000000000000001E-2</v>
      </c>
      <c r="K80" s="76">
        <v>511231.34444444499</v>
      </c>
      <c r="L80" s="156">
        <v>2.7629370056230899E-2</v>
      </c>
      <c r="M80" s="202">
        <v>565000</v>
      </c>
      <c r="N80" s="192">
        <v>2.5000000000000001E-2</v>
      </c>
      <c r="O80" s="158">
        <v>529567.80000000005</v>
      </c>
      <c r="P80" s="159">
        <v>2.6672694223478101E-2</v>
      </c>
      <c r="Q80" s="157">
        <v>565000</v>
      </c>
      <c r="R80" s="192">
        <f>S80/$U$13</f>
        <v>2.5000000000000001E-2</v>
      </c>
      <c r="S80" s="158">
        <f>O80+K80+G80</f>
        <v>1696714.7000000002</v>
      </c>
      <c r="T80" s="159">
        <f>U80/$U$13</f>
        <v>2.475371964420418E-2</v>
      </c>
      <c r="U80" s="157">
        <f>Q80+M80+I80</f>
        <v>1680000</v>
      </c>
      <c r="V80" s="192">
        <v>2.5000000000000001E-2</v>
      </c>
      <c r="W80" s="158">
        <v>561005.72222222202</v>
      </c>
      <c r="X80" s="159">
        <v>2.4732368049721801E-2</v>
      </c>
      <c r="Y80" s="157">
        <v>555000</v>
      </c>
      <c r="Z80" s="192">
        <v>2.5000000000000001E-2</v>
      </c>
      <c r="AA80" s="158">
        <v>648511.08177777799</v>
      </c>
      <c r="AB80" s="159">
        <v>1.7347429081951998E-2</v>
      </c>
      <c r="AC80" s="157">
        <v>450000</v>
      </c>
      <c r="AD80" s="192">
        <v>2.5000000000000001E-2</v>
      </c>
      <c r="AE80" s="158">
        <v>666013.76666666695</v>
      </c>
      <c r="AF80" s="159">
        <v>1.80176455811999E-2</v>
      </c>
      <c r="AG80" s="157">
        <v>480000</v>
      </c>
      <c r="AH80" s="192">
        <f t="shared" si="55"/>
        <v>2.4999999999999994E-2</v>
      </c>
      <c r="AI80" s="158">
        <f t="shared" si="41"/>
        <v>1875530.5706666671</v>
      </c>
      <c r="AJ80" s="195">
        <f t="shared" si="56"/>
        <v>1.9794398758748954E-2</v>
      </c>
      <c r="AK80" s="155">
        <f t="shared" si="42"/>
        <v>1485000</v>
      </c>
      <c r="AL80" s="192">
        <v>2.5000000000000001E-2</v>
      </c>
      <c r="AM80" s="158">
        <v>741943.83333333302</v>
      </c>
      <c r="AN80" s="159">
        <v>1.7858494679404101E-2</v>
      </c>
      <c r="AO80" s="157">
        <v>530000</v>
      </c>
      <c r="AP80" s="192">
        <v>2.5000000000000001E-2</v>
      </c>
      <c r="AQ80" s="158">
        <v>717130.82222222199</v>
      </c>
      <c r="AR80" s="159">
        <v>1.7081959972156901E-2</v>
      </c>
      <c r="AS80" s="157">
        <v>490000</v>
      </c>
      <c r="AT80" s="192">
        <v>2.5000000000000001E-2</v>
      </c>
      <c r="AU80" s="158">
        <v>678091.28888888902</v>
      </c>
      <c r="AV80" s="159">
        <v>2.11992105422187E-2</v>
      </c>
      <c r="AW80" s="157">
        <v>575000</v>
      </c>
      <c r="AX80" s="192">
        <f t="shared" si="43"/>
        <v>2.4999999999999991E-2</v>
      </c>
      <c r="AY80" s="158">
        <f t="shared" si="58"/>
        <v>2137165.944444444</v>
      </c>
      <c r="AZ80" s="195">
        <f t="shared" si="44"/>
        <v>1.8657886676350481E-2</v>
      </c>
      <c r="BA80" s="157">
        <f t="shared" si="45"/>
        <v>1595000</v>
      </c>
      <c r="BB80" s="192"/>
      <c r="BC80" s="158"/>
      <c r="BD80" s="159"/>
      <c r="BE80" s="157"/>
      <c r="BF80" s="192"/>
      <c r="BG80" s="158"/>
      <c r="BH80" s="159"/>
      <c r="BI80" s="157"/>
      <c r="BJ80" s="192"/>
      <c r="BK80" s="158"/>
      <c r="BL80" s="159"/>
      <c r="BM80" s="157"/>
      <c r="BN80" s="192" t="e">
        <f t="shared" si="46"/>
        <v>#DIV/0!</v>
      </c>
      <c r="BO80" s="158">
        <f t="shared" si="59"/>
        <v>0</v>
      </c>
      <c r="BP80" s="195" t="e">
        <f t="shared" si="47"/>
        <v>#DIV/0!</v>
      </c>
      <c r="BQ80" s="157">
        <f t="shared" si="48"/>
        <v>0</v>
      </c>
      <c r="BR80" s="82"/>
      <c r="BS80" s="153">
        <f t="shared" si="49"/>
        <v>2.4999999999999994E-2</v>
      </c>
      <c r="BT80" s="158">
        <f t="shared" si="50"/>
        <v>5709411.2151111113</v>
      </c>
      <c r="BU80" s="159">
        <f t="shared" si="51"/>
        <v>2.0842779669651822E-2</v>
      </c>
      <c r="BV80" s="157">
        <f t="shared" si="52"/>
        <v>4760000</v>
      </c>
      <c r="BW80" s="178">
        <f>BT80-BV80</f>
        <v>949411.21511111129</v>
      </c>
      <c r="BX80" s="127"/>
      <c r="BY80" s="162"/>
      <c r="BZ80" s="164">
        <f t="shared" si="54"/>
        <v>4760000</v>
      </c>
      <c r="CA80" s="162"/>
      <c r="CB80" s="162"/>
      <c r="CC80" s="162"/>
      <c r="CD80" s="163"/>
    </row>
    <row r="81" spans="1:82" s="126" customFormat="1" ht="21">
      <c r="A81" s="196" t="s">
        <v>106</v>
      </c>
      <c r="B81" s="127"/>
      <c r="C81" s="196" t="s">
        <v>106</v>
      </c>
      <c r="F81" s="192">
        <v>2.5000000000000001E-2</v>
      </c>
      <c r="G81" s="76">
        <f t="shared" si="57"/>
        <v>655915.55555555504</v>
      </c>
      <c r="H81" s="154">
        <v>2.0269644297030098E-2</v>
      </c>
      <c r="I81" s="155">
        <v>531807</v>
      </c>
      <c r="J81" s="192">
        <v>2.5000000000000001E-2</v>
      </c>
      <c r="K81" s="171">
        <v>511231.34444444499</v>
      </c>
      <c r="L81" s="156">
        <v>2.2870712304829299E-2</v>
      </c>
      <c r="M81" s="203">
        <v>467689</v>
      </c>
      <c r="N81" s="192">
        <v>2.5000000000000001E-2</v>
      </c>
      <c r="O81" s="176">
        <v>529567.80000000005</v>
      </c>
      <c r="P81" s="159">
        <v>2.1045133408791099E-2</v>
      </c>
      <c r="Q81" s="175">
        <v>445793</v>
      </c>
      <c r="R81" s="192">
        <f>S81/$U$13</f>
        <v>2.5000000000000001E-2</v>
      </c>
      <c r="S81" s="176">
        <f>O81+K81+G81</f>
        <v>1696714.7000000002</v>
      </c>
      <c r="T81" s="159">
        <f>U81/$U$13</f>
        <v>2.1295403994554887E-2</v>
      </c>
      <c r="U81" s="175">
        <f>Q81+M81+I81</f>
        <v>1445289</v>
      </c>
      <c r="V81" s="192">
        <v>2.5000000000000001E-2</v>
      </c>
      <c r="W81" s="176">
        <v>561005.72222222202</v>
      </c>
      <c r="X81" s="159">
        <v>2.07916328443075E-2</v>
      </c>
      <c r="Y81" s="175">
        <v>466569</v>
      </c>
      <c r="Z81" s="192">
        <v>2.5000000000000001E-2</v>
      </c>
      <c r="AA81" s="176">
        <v>648511.08177777799</v>
      </c>
      <c r="AB81" s="159">
        <v>1.51070664407815E-2</v>
      </c>
      <c r="AC81" s="175">
        <v>391884</v>
      </c>
      <c r="AD81" s="192">
        <v>2.5000000000000001E-2</v>
      </c>
      <c r="AE81" s="176">
        <v>666013.76666666695</v>
      </c>
      <c r="AF81" s="159">
        <v>1.45652867635919E-2</v>
      </c>
      <c r="AG81" s="175">
        <v>388027.26</v>
      </c>
      <c r="AH81" s="192">
        <f t="shared" si="55"/>
        <v>2.4999999999999994E-2</v>
      </c>
      <c r="AI81" s="176">
        <f t="shared" si="41"/>
        <v>1875530.5706666671</v>
      </c>
      <c r="AJ81" s="195">
        <f t="shared" si="56"/>
        <v>1.6615035226497692E-2</v>
      </c>
      <c r="AK81" s="155">
        <f t="shared" si="42"/>
        <v>1246480.26</v>
      </c>
      <c r="AL81" s="192">
        <v>2.5000000000000001E-2</v>
      </c>
      <c r="AM81" s="176">
        <v>741943.83333333302</v>
      </c>
      <c r="AN81" s="159">
        <v>1.8830720901380001E-2</v>
      </c>
      <c r="AO81" s="175">
        <v>558853.49</v>
      </c>
      <c r="AP81" s="192">
        <v>2.5000000000000001E-2</v>
      </c>
      <c r="AQ81" s="176">
        <v>717130.82222222199</v>
      </c>
      <c r="AR81" s="159">
        <v>1.65743120106987E-2</v>
      </c>
      <c r="AS81" s="175">
        <v>475438</v>
      </c>
      <c r="AT81" s="192">
        <v>2.5000000000000001E-2</v>
      </c>
      <c r="AU81" s="176">
        <v>678091.28888888902</v>
      </c>
      <c r="AV81" s="159">
        <v>1.6037553023014801E-2</v>
      </c>
      <c r="AW81" s="175">
        <v>434997</v>
      </c>
      <c r="AX81" s="192">
        <f t="shared" si="43"/>
        <v>2.4999999999999991E-2</v>
      </c>
      <c r="AY81" s="176">
        <f t="shared" si="58"/>
        <v>2137165.944444444</v>
      </c>
      <c r="AZ81" s="195">
        <f t="shared" si="44"/>
        <v>1.7187346797044589E-2</v>
      </c>
      <c r="BA81" s="157">
        <f t="shared" si="45"/>
        <v>1469288.49</v>
      </c>
      <c r="BB81" s="192"/>
      <c r="BC81" s="176"/>
      <c r="BD81" s="159"/>
      <c r="BE81" s="175"/>
      <c r="BF81" s="192"/>
      <c r="BG81" s="176"/>
      <c r="BH81" s="159"/>
      <c r="BI81" s="175"/>
      <c r="BJ81" s="192"/>
      <c r="BK81" s="176"/>
      <c r="BL81" s="159"/>
      <c r="BM81" s="175"/>
      <c r="BN81" s="192" t="e">
        <f t="shared" si="46"/>
        <v>#DIV/0!</v>
      </c>
      <c r="BO81" s="176">
        <f t="shared" si="59"/>
        <v>0</v>
      </c>
      <c r="BP81" s="195" t="e">
        <f t="shared" si="47"/>
        <v>#DIV/0!</v>
      </c>
      <c r="BQ81" s="157">
        <f t="shared" si="48"/>
        <v>0</v>
      </c>
      <c r="BR81" s="82"/>
      <c r="BS81" s="153">
        <f t="shared" si="49"/>
        <v>2.4999999999999994E-2</v>
      </c>
      <c r="BT81" s="158">
        <f t="shared" si="50"/>
        <v>5709411.2151111113</v>
      </c>
      <c r="BU81" s="159">
        <f t="shared" si="51"/>
        <v>1.8220170142005703E-2</v>
      </c>
      <c r="BV81" s="157">
        <f t="shared" si="52"/>
        <v>4161057.75</v>
      </c>
      <c r="BW81" s="178">
        <f>BT81-BV81</f>
        <v>1548353.4651111113</v>
      </c>
      <c r="BX81" s="127"/>
      <c r="BY81" s="162"/>
      <c r="BZ81" s="164">
        <f t="shared" si="54"/>
        <v>4161057.75</v>
      </c>
      <c r="CA81" s="162"/>
      <c r="CB81" s="162"/>
      <c r="CC81" s="162"/>
      <c r="CD81" s="163"/>
    </row>
    <row r="82" spans="1:82" s="126" customFormat="1" ht="21">
      <c r="A82" s="191" t="s">
        <v>107</v>
      </c>
      <c r="B82" s="127"/>
      <c r="C82" s="191" t="s">
        <v>107</v>
      </c>
      <c r="F82" s="192">
        <v>1.1999999999999999E-3</v>
      </c>
      <c r="G82" s="76">
        <f t="shared" si="57"/>
        <v>31483.946666666638</v>
      </c>
      <c r="H82" s="154"/>
      <c r="I82" s="155"/>
      <c r="J82" s="192">
        <v>1.1999999999999999E-3</v>
      </c>
      <c r="K82" s="142">
        <v>24539.1045333334</v>
      </c>
      <c r="L82" s="156">
        <v>7.62864022791507E-4</v>
      </c>
      <c r="M82" s="204">
        <v>15600</v>
      </c>
      <c r="N82" s="192">
        <v>1.1999999999999999E-3</v>
      </c>
      <c r="O82" s="143">
        <v>25419.254400000002</v>
      </c>
      <c r="P82" s="159">
        <v>5.3298180138595995E-4</v>
      </c>
      <c r="Q82" s="145">
        <v>11290</v>
      </c>
      <c r="R82" s="192">
        <f>S82/$U$13</f>
        <v>1.2000000000000005E-3</v>
      </c>
      <c r="S82" s="143">
        <f>O82+K82+G82</f>
        <v>81442.305600000036</v>
      </c>
      <c r="T82" s="159">
        <f>U82/$U$13</f>
        <v>3.9620685787657758E-4</v>
      </c>
      <c r="U82" s="145">
        <f>Q82+M82+I82</f>
        <v>26890</v>
      </c>
      <c r="V82" s="192">
        <v>1.1999999999999999E-3</v>
      </c>
      <c r="W82" s="143">
        <v>26928.274666666701</v>
      </c>
      <c r="X82" s="159">
        <v>0</v>
      </c>
      <c r="Y82" s="145">
        <v>0</v>
      </c>
      <c r="Z82" s="192">
        <v>1.1999999999999999E-3</v>
      </c>
      <c r="AA82" s="143">
        <v>31128.5319253333</v>
      </c>
      <c r="AB82" s="159">
        <v>6.4763735239287601E-4</v>
      </c>
      <c r="AC82" s="145">
        <v>16800</v>
      </c>
      <c r="AD82" s="192">
        <v>1.1999999999999999E-3</v>
      </c>
      <c r="AE82" s="143">
        <v>31968.660800000001</v>
      </c>
      <c r="AF82" s="159">
        <v>9.0088227905999699E-4</v>
      </c>
      <c r="AG82" s="145">
        <v>24000</v>
      </c>
      <c r="AH82" s="192">
        <f t="shared" si="55"/>
        <v>1.1999999999999995E-3</v>
      </c>
      <c r="AI82" s="143">
        <f t="shared" si="41"/>
        <v>90025.467391999991</v>
      </c>
      <c r="AJ82" s="195">
        <f t="shared" si="56"/>
        <v>5.4384610731108239E-4</v>
      </c>
      <c r="AK82" s="155">
        <f t="shared" si="42"/>
        <v>40800</v>
      </c>
      <c r="AL82" s="192">
        <v>1.1999999999999999E-3</v>
      </c>
      <c r="AM82" s="143">
        <v>35613.303999999996</v>
      </c>
      <c r="AN82" s="159">
        <v>8.0868655152018497E-4</v>
      </c>
      <c r="AO82" s="145">
        <v>24000</v>
      </c>
      <c r="AP82" s="192">
        <v>1.1999999999999999E-3</v>
      </c>
      <c r="AQ82" s="143">
        <v>34422.279466666703</v>
      </c>
      <c r="AR82" s="159">
        <v>0</v>
      </c>
      <c r="AS82" s="145">
        <v>0</v>
      </c>
      <c r="AT82" s="192">
        <v>1.1999999999999999E-3</v>
      </c>
      <c r="AU82" s="143">
        <v>32548.381866666699</v>
      </c>
      <c r="AV82" s="159">
        <v>0</v>
      </c>
      <c r="AW82" s="145">
        <v>0</v>
      </c>
      <c r="AX82" s="192">
        <f t="shared" si="43"/>
        <v>1.2000000000000008E-3</v>
      </c>
      <c r="AY82" s="143">
        <f t="shared" si="58"/>
        <v>102583.96533333341</v>
      </c>
      <c r="AZ82" s="195">
        <f t="shared" si="44"/>
        <v>2.8074563023975648E-4</v>
      </c>
      <c r="BA82" s="157">
        <f t="shared" si="45"/>
        <v>24000</v>
      </c>
      <c r="BB82" s="192"/>
      <c r="BC82" s="143"/>
      <c r="BD82" s="159"/>
      <c r="BE82" s="145"/>
      <c r="BF82" s="192"/>
      <c r="BG82" s="143"/>
      <c r="BH82" s="159"/>
      <c r="BI82" s="145"/>
      <c r="BJ82" s="192"/>
      <c r="BK82" s="143"/>
      <c r="BL82" s="159"/>
      <c r="BM82" s="145"/>
      <c r="BN82" s="192" t="e">
        <f t="shared" si="46"/>
        <v>#DIV/0!</v>
      </c>
      <c r="BO82" s="143">
        <f t="shared" si="59"/>
        <v>0</v>
      </c>
      <c r="BP82" s="195" t="e">
        <f t="shared" si="47"/>
        <v>#DIV/0!</v>
      </c>
      <c r="BQ82" s="157">
        <f t="shared" si="48"/>
        <v>0</v>
      </c>
      <c r="BR82" s="82"/>
      <c r="BS82" s="153">
        <f t="shared" si="49"/>
        <v>1.2000000000000003E-3</v>
      </c>
      <c r="BT82" s="158">
        <f t="shared" si="50"/>
        <v>274051.73832533346</v>
      </c>
      <c r="BU82" s="159">
        <f t="shared" si="51"/>
        <v>4.0148623275428058E-4</v>
      </c>
      <c r="BV82" s="157">
        <f t="shared" si="52"/>
        <v>91690</v>
      </c>
      <c r="BW82" s="178">
        <f>BT82-BV82</f>
        <v>182361.73832533346</v>
      </c>
      <c r="BX82" s="127"/>
      <c r="BY82" s="162"/>
      <c r="BZ82" s="164">
        <f t="shared" si="54"/>
        <v>91690</v>
      </c>
      <c r="CA82" s="162"/>
      <c r="CB82" s="162"/>
      <c r="CC82" s="162"/>
      <c r="CD82" s="163"/>
    </row>
    <row r="83" spans="1:82" s="126" customFormat="1" ht="21">
      <c r="A83" s="191"/>
      <c r="B83" s="127"/>
      <c r="C83" s="191"/>
      <c r="F83" s="192"/>
      <c r="G83" s="76"/>
      <c r="H83" s="154"/>
      <c r="I83" s="155"/>
      <c r="J83" s="192"/>
      <c r="K83" s="142"/>
      <c r="L83" s="156"/>
      <c r="M83" s="204"/>
      <c r="N83" s="192"/>
      <c r="O83" s="143"/>
      <c r="P83" s="159"/>
      <c r="Q83" s="145"/>
      <c r="R83" s="192"/>
      <c r="S83" s="143"/>
      <c r="T83" s="159"/>
      <c r="U83" s="145"/>
      <c r="V83" s="192"/>
      <c r="W83" s="143"/>
      <c r="X83" s="159"/>
      <c r="Y83" s="145"/>
      <c r="Z83" s="192"/>
      <c r="AA83" s="143"/>
      <c r="AB83" s="159"/>
      <c r="AC83" s="145"/>
      <c r="AD83" s="192"/>
      <c r="AE83" s="143"/>
      <c r="AF83" s="159"/>
      <c r="AG83" s="145"/>
      <c r="AH83" s="192"/>
      <c r="AI83" s="143"/>
      <c r="AJ83" s="195"/>
      <c r="AK83" s="155"/>
      <c r="AL83" s="192"/>
      <c r="AM83" s="143"/>
      <c r="AN83" s="159"/>
      <c r="AO83" s="145"/>
      <c r="AP83" s="192"/>
      <c r="AQ83" s="143"/>
      <c r="AR83" s="159">
        <v>1.0458342840096099E-3</v>
      </c>
      <c r="AS83" s="145">
        <v>30000</v>
      </c>
      <c r="AT83" s="192"/>
      <c r="AU83" s="143"/>
      <c r="AV83" s="159">
        <v>0</v>
      </c>
      <c r="AW83" s="145"/>
      <c r="AX83" s="192"/>
      <c r="AY83" s="143"/>
      <c r="AZ83" s="195"/>
      <c r="BA83" s="157"/>
      <c r="BB83" s="192"/>
      <c r="BC83" s="143"/>
      <c r="BD83" s="159"/>
      <c r="BE83" s="145"/>
      <c r="BF83" s="192"/>
      <c r="BG83" s="143"/>
      <c r="BH83" s="159"/>
      <c r="BI83" s="145"/>
      <c r="BJ83" s="192"/>
      <c r="BK83" s="143"/>
      <c r="BL83" s="159"/>
      <c r="BM83" s="145"/>
      <c r="BN83" s="192"/>
      <c r="BO83" s="143"/>
      <c r="BP83" s="195"/>
      <c r="BQ83" s="157"/>
      <c r="BR83" s="82"/>
      <c r="BS83" s="153"/>
      <c r="BT83" s="158"/>
      <c r="BU83" s="159"/>
      <c r="BV83" s="157"/>
      <c r="BW83" s="178"/>
      <c r="BX83" s="127"/>
      <c r="BY83" s="162"/>
      <c r="BZ83" s="164"/>
      <c r="CA83" s="162"/>
      <c r="CB83" s="162"/>
      <c r="CC83" s="162"/>
      <c r="CD83" s="163"/>
    </row>
    <row r="84" spans="1:82" s="126" customFormat="1" ht="21">
      <c r="A84" s="196" t="s">
        <v>109</v>
      </c>
      <c r="B84" s="127"/>
      <c r="C84" s="196" t="s">
        <v>109</v>
      </c>
      <c r="F84" s="192">
        <v>0</v>
      </c>
      <c r="G84" s="76">
        <f>F84*$I$13</f>
        <v>0</v>
      </c>
      <c r="H84" s="154">
        <v>0</v>
      </c>
      <c r="I84" s="155">
        <v>0</v>
      </c>
      <c r="J84" s="192">
        <v>0</v>
      </c>
      <c r="K84" s="76">
        <v>0</v>
      </c>
      <c r="L84" s="156">
        <v>0</v>
      </c>
      <c r="M84" s="157">
        <v>0</v>
      </c>
      <c r="N84" s="192">
        <v>0</v>
      </c>
      <c r="O84" s="158">
        <v>0</v>
      </c>
      <c r="P84" s="159">
        <v>0</v>
      </c>
      <c r="Q84" s="157">
        <v>0</v>
      </c>
      <c r="R84" s="192">
        <f t="shared" ref="R84:T84" si="60">S84/$U$13</f>
        <v>0</v>
      </c>
      <c r="S84" s="158">
        <f>O84+K84+G84</f>
        <v>0</v>
      </c>
      <c r="T84" s="159">
        <f t="shared" si="60"/>
        <v>0</v>
      </c>
      <c r="U84" s="157">
        <f>Q84+M84+I84</f>
        <v>0</v>
      </c>
      <c r="V84" s="192">
        <v>0</v>
      </c>
      <c r="W84" s="158">
        <v>0</v>
      </c>
      <c r="X84" s="159">
        <v>0</v>
      </c>
      <c r="Y84" s="157">
        <v>0</v>
      </c>
      <c r="Z84" s="192">
        <v>0</v>
      </c>
      <c r="AA84" s="158">
        <v>0</v>
      </c>
      <c r="AB84" s="159">
        <v>0</v>
      </c>
      <c r="AC84" s="157">
        <v>0</v>
      </c>
      <c r="AD84" s="192">
        <v>0</v>
      </c>
      <c r="AE84" s="158">
        <v>0</v>
      </c>
      <c r="AF84" s="159">
        <v>0</v>
      </c>
      <c r="AG84" s="157">
        <v>0</v>
      </c>
      <c r="AH84" s="192">
        <f t="shared" ref="AH84:AJ84" si="61">AI84/$AK$13</f>
        <v>0</v>
      </c>
      <c r="AI84" s="158">
        <f>AE84+AA84+W84</f>
        <v>0</v>
      </c>
      <c r="AJ84" s="195">
        <f t="shared" si="61"/>
        <v>0</v>
      </c>
      <c r="AK84" s="155">
        <f t="shared" ref="AK84" si="62">AG84+AC84+Y84</f>
        <v>0</v>
      </c>
      <c r="AL84" s="192">
        <v>0</v>
      </c>
      <c r="AM84" s="158">
        <v>0</v>
      </c>
      <c r="AN84" s="159">
        <v>0</v>
      </c>
      <c r="AO84" s="157">
        <v>0</v>
      </c>
      <c r="AP84" s="192">
        <v>0</v>
      </c>
      <c r="AQ84" s="158">
        <v>0</v>
      </c>
      <c r="AR84" s="159">
        <v>0</v>
      </c>
      <c r="AS84" s="157">
        <v>0</v>
      </c>
      <c r="AT84" s="192">
        <v>0</v>
      </c>
      <c r="AU84" s="158">
        <v>0</v>
      </c>
      <c r="AV84" s="159">
        <v>0</v>
      </c>
      <c r="AW84" s="157">
        <v>0</v>
      </c>
      <c r="AX84" s="192">
        <f>AY84/$BA$13</f>
        <v>0</v>
      </c>
      <c r="AY84" s="158">
        <f>AU84+AQ84+AM84</f>
        <v>0</v>
      </c>
      <c r="AZ84" s="195">
        <f>BA84/$BA$13</f>
        <v>0</v>
      </c>
      <c r="BA84" s="157">
        <f t="shared" ref="BA84" si="63">AW84+AS84+AO84</f>
        <v>0</v>
      </c>
      <c r="BB84" s="192"/>
      <c r="BC84" s="158"/>
      <c r="BD84" s="159"/>
      <c r="BE84" s="157"/>
      <c r="BF84" s="192"/>
      <c r="BG84" s="158"/>
      <c r="BH84" s="159"/>
      <c r="BI84" s="157"/>
      <c r="BJ84" s="192"/>
      <c r="BK84" s="158"/>
      <c r="BL84" s="159"/>
      <c r="BM84" s="157"/>
      <c r="BN84" s="192" t="e">
        <f>BO84/$BQ$13</f>
        <v>#DIV/0!</v>
      </c>
      <c r="BO84" s="158">
        <f>BK84+BG84+BC84</f>
        <v>0</v>
      </c>
      <c r="BP84" s="195" t="e">
        <f>BQ84/$BQ$13</f>
        <v>#DIV/0!</v>
      </c>
      <c r="BQ84" s="157">
        <f t="shared" ref="BQ84" si="64">BM84+BI84+BE84</f>
        <v>0</v>
      </c>
      <c r="BR84" s="82"/>
      <c r="BS84" s="153">
        <f>BT84/$BV$13</f>
        <v>0</v>
      </c>
      <c r="BT84" s="158">
        <f>S84+AI84+AY84+BO84</f>
        <v>0</v>
      </c>
      <c r="BU84" s="159">
        <f>BV84/$BV$13</f>
        <v>0</v>
      </c>
      <c r="BV84" s="157">
        <f t="shared" ref="BV84" si="65">U84+AK84+BA84+BQ84</f>
        <v>0</v>
      </c>
      <c r="BW84" s="178">
        <f>BT84-BV84</f>
        <v>0</v>
      </c>
      <c r="BX84" s="127"/>
      <c r="BY84" s="162"/>
      <c r="BZ84" s="164">
        <f>I84+M84+Q84+Y84+AC84+AG84+AO84+AS84+AW84+BE84+BI84</f>
        <v>0</v>
      </c>
      <c r="CA84" s="162"/>
      <c r="CB84" s="162"/>
      <c r="CC84" s="162"/>
      <c r="CD84" s="163"/>
    </row>
    <row r="85" spans="1:82" s="126" customFormat="1" ht="21">
      <c r="A85" s="191" t="s">
        <v>141</v>
      </c>
      <c r="B85" s="127"/>
      <c r="C85" s="191" t="s">
        <v>141</v>
      </c>
      <c r="F85" s="192">
        <v>0</v>
      </c>
      <c r="G85" s="76">
        <f>F85*$I$13</f>
        <v>0</v>
      </c>
      <c r="H85" s="154">
        <v>0</v>
      </c>
      <c r="I85" s="155"/>
      <c r="J85" s="192">
        <v>0</v>
      </c>
      <c r="K85" s="76">
        <v>0</v>
      </c>
      <c r="L85" s="156">
        <v>0</v>
      </c>
      <c r="M85" s="157"/>
      <c r="N85" s="192">
        <v>0</v>
      </c>
      <c r="O85" s="158">
        <v>0</v>
      </c>
      <c r="P85" s="159">
        <v>0</v>
      </c>
      <c r="Q85" s="157"/>
      <c r="R85" s="192">
        <f>S85/$U$13</f>
        <v>0</v>
      </c>
      <c r="S85" s="158">
        <f t="shared" ref="S85:S86" si="66">O85+K85+G85</f>
        <v>0</v>
      </c>
      <c r="T85" s="159">
        <f>U85/$U$13</f>
        <v>0</v>
      </c>
      <c r="U85" s="157">
        <f>Q85+M85+I85</f>
        <v>0</v>
      </c>
      <c r="V85" s="192">
        <v>0</v>
      </c>
      <c r="W85" s="158">
        <v>0</v>
      </c>
      <c r="X85" s="159">
        <v>0</v>
      </c>
      <c r="Y85" s="157"/>
      <c r="Z85" s="192">
        <v>0</v>
      </c>
      <c r="AA85" s="158">
        <v>0</v>
      </c>
      <c r="AB85" s="159">
        <v>0</v>
      </c>
      <c r="AC85" s="157"/>
      <c r="AD85" s="192">
        <v>0</v>
      </c>
      <c r="AE85" s="158">
        <v>0</v>
      </c>
      <c r="AF85" s="159">
        <v>0</v>
      </c>
      <c r="AG85" s="157"/>
      <c r="AH85" s="192">
        <f t="shared" ref="AH85:AH91" si="67">AI85/$AK$13</f>
        <v>0</v>
      </c>
      <c r="AI85" s="158">
        <f>AE85+AA85+W85</f>
        <v>0</v>
      </c>
      <c r="AJ85" s="195">
        <f t="shared" ref="AJ85:AJ91" si="68">AK85/$AK$13</f>
        <v>0</v>
      </c>
      <c r="AK85" s="155">
        <f t="shared" ref="AK85:AK91" si="69">AG85+AC85+Y85</f>
        <v>0</v>
      </c>
      <c r="AL85" s="192">
        <v>0</v>
      </c>
      <c r="AM85" s="158">
        <v>0</v>
      </c>
      <c r="AN85" s="159">
        <v>0</v>
      </c>
      <c r="AO85" s="157">
        <v>0</v>
      </c>
      <c r="AP85" s="192">
        <v>0</v>
      </c>
      <c r="AQ85" s="158">
        <v>0</v>
      </c>
      <c r="AR85" s="159">
        <v>0</v>
      </c>
      <c r="AS85" s="157">
        <v>0</v>
      </c>
      <c r="AT85" s="192">
        <v>0</v>
      </c>
      <c r="AU85" s="158">
        <v>0</v>
      </c>
      <c r="AV85" s="159">
        <v>0</v>
      </c>
      <c r="AW85" s="157">
        <v>0</v>
      </c>
      <c r="AX85" s="192">
        <f>AY85/$BA$13</f>
        <v>0</v>
      </c>
      <c r="AY85" s="158">
        <f>AU85+AQ85+AM85</f>
        <v>0</v>
      </c>
      <c r="AZ85" s="195">
        <f>BA85/$BA$13</f>
        <v>0</v>
      </c>
      <c r="BA85" s="157">
        <f t="shared" ref="BA85:BA91" si="70">AW85+AS85+AO85</f>
        <v>0</v>
      </c>
      <c r="BB85" s="192"/>
      <c r="BC85" s="158"/>
      <c r="BD85" s="159"/>
      <c r="BE85" s="157"/>
      <c r="BF85" s="192"/>
      <c r="BG85" s="158"/>
      <c r="BH85" s="159"/>
      <c r="BI85" s="157"/>
      <c r="BJ85" s="192"/>
      <c r="BK85" s="158"/>
      <c r="BL85" s="159"/>
      <c r="BM85" s="157"/>
      <c r="BN85" s="192" t="e">
        <f>BO85/$BQ$13</f>
        <v>#DIV/0!</v>
      </c>
      <c r="BO85" s="158">
        <f>BK85+BG85+BC85</f>
        <v>0</v>
      </c>
      <c r="BP85" s="195" t="e">
        <f>BQ85/$BQ$13</f>
        <v>#DIV/0!</v>
      </c>
      <c r="BQ85" s="157">
        <f t="shared" ref="BQ85:BQ91" si="71">BM85+BI85+BE85</f>
        <v>0</v>
      </c>
      <c r="BR85" s="82"/>
      <c r="BS85" s="153">
        <f>BT85/$BV$13</f>
        <v>0</v>
      </c>
      <c r="BT85" s="158">
        <f t="shared" ref="BT85:BT91" si="72">S85+AI85+AY85+BO85</f>
        <v>0</v>
      </c>
      <c r="BU85" s="159">
        <f>BV85/$BV$13</f>
        <v>0</v>
      </c>
      <c r="BV85" s="157">
        <f t="shared" ref="BV85:BV91" si="73">U85+AK85+BA85+BQ85</f>
        <v>0</v>
      </c>
      <c r="BW85" s="178">
        <f>BT85-BV85</f>
        <v>0</v>
      </c>
      <c r="BX85" s="127"/>
      <c r="BY85" s="162"/>
      <c r="BZ85" s="164">
        <f t="shared" ref="BZ85:BZ91" si="74">I85+M85+Q85+Y85+AC85+AG85+AO85+AS85+AW85+BE85+BI85</f>
        <v>0</v>
      </c>
      <c r="CA85" s="162"/>
      <c r="CB85" s="162"/>
      <c r="CC85" s="162"/>
      <c r="CD85" s="163"/>
    </row>
    <row r="86" spans="1:82" s="126" customFormat="1" ht="24" customHeight="1">
      <c r="A86" s="191" t="s">
        <v>111</v>
      </c>
      <c r="B86" s="127"/>
      <c r="C86" s="191" t="s">
        <v>111</v>
      </c>
      <c r="F86" s="192">
        <v>0</v>
      </c>
      <c r="G86" s="76">
        <f>F86*$I$13</f>
        <v>0</v>
      </c>
      <c r="H86" s="154">
        <v>0</v>
      </c>
      <c r="I86" s="155">
        <v>0</v>
      </c>
      <c r="J86" s="192">
        <v>0</v>
      </c>
      <c r="K86" s="76">
        <v>0</v>
      </c>
      <c r="L86" s="156">
        <v>0</v>
      </c>
      <c r="M86" s="157">
        <v>0</v>
      </c>
      <c r="N86" s="192">
        <v>0</v>
      </c>
      <c r="O86" s="158">
        <v>0</v>
      </c>
      <c r="P86" s="159">
        <v>0</v>
      </c>
      <c r="Q86" s="157">
        <v>0</v>
      </c>
      <c r="R86" s="192">
        <f>S86/$U$13</f>
        <v>0</v>
      </c>
      <c r="S86" s="158">
        <f t="shared" si="66"/>
        <v>0</v>
      </c>
      <c r="T86" s="159">
        <f>U86/$U$13</f>
        <v>0</v>
      </c>
      <c r="U86" s="157">
        <f>Q86+M86+I86</f>
        <v>0</v>
      </c>
      <c r="V86" s="192">
        <v>0</v>
      </c>
      <c r="W86" s="158">
        <v>0</v>
      </c>
      <c r="X86" s="159">
        <v>0</v>
      </c>
      <c r="Y86" s="157">
        <v>0</v>
      </c>
      <c r="Z86" s="192">
        <v>0</v>
      </c>
      <c r="AA86" s="158">
        <v>0</v>
      </c>
      <c r="AB86" s="159">
        <v>0</v>
      </c>
      <c r="AC86" s="157">
        <v>0</v>
      </c>
      <c r="AD86" s="192">
        <v>0</v>
      </c>
      <c r="AE86" s="158">
        <v>0</v>
      </c>
      <c r="AF86" s="159">
        <v>0</v>
      </c>
      <c r="AG86" s="157">
        <v>0</v>
      </c>
      <c r="AH86" s="192">
        <f t="shared" si="67"/>
        <v>0</v>
      </c>
      <c r="AI86" s="158">
        <f>AE86+AA86+W86</f>
        <v>0</v>
      </c>
      <c r="AJ86" s="195">
        <f t="shared" si="68"/>
        <v>0</v>
      </c>
      <c r="AK86" s="155">
        <f t="shared" si="69"/>
        <v>0</v>
      </c>
      <c r="AL86" s="192">
        <v>0</v>
      </c>
      <c r="AM86" s="158">
        <v>0</v>
      </c>
      <c r="AN86" s="159">
        <v>0</v>
      </c>
      <c r="AO86" s="157">
        <v>0</v>
      </c>
      <c r="AP86" s="192">
        <v>0</v>
      </c>
      <c r="AQ86" s="158">
        <v>0</v>
      </c>
      <c r="AR86" s="159">
        <v>0</v>
      </c>
      <c r="AS86" s="157">
        <v>0</v>
      </c>
      <c r="AT86" s="192">
        <v>0</v>
      </c>
      <c r="AU86" s="158">
        <v>0</v>
      </c>
      <c r="AV86" s="159">
        <v>0</v>
      </c>
      <c r="AW86" s="157">
        <v>0</v>
      </c>
      <c r="AX86" s="192">
        <f t="shared" ref="AX86:AX91" si="75">AY86/$BA$13</f>
        <v>0</v>
      </c>
      <c r="AY86" s="158">
        <f>AU86+AQ86+AM86</f>
        <v>0</v>
      </c>
      <c r="AZ86" s="195">
        <f t="shared" ref="AZ86:AZ91" si="76">BA86/$BA$13</f>
        <v>0</v>
      </c>
      <c r="BA86" s="157">
        <f t="shared" si="70"/>
        <v>0</v>
      </c>
      <c r="BB86" s="192"/>
      <c r="BC86" s="158"/>
      <c r="BD86" s="159"/>
      <c r="BE86" s="157"/>
      <c r="BF86" s="192"/>
      <c r="BG86" s="158"/>
      <c r="BH86" s="159"/>
      <c r="BI86" s="157"/>
      <c r="BJ86" s="192"/>
      <c r="BK86" s="158"/>
      <c r="BL86" s="159"/>
      <c r="BM86" s="157"/>
      <c r="BN86" s="192" t="e">
        <f t="shared" ref="BN86:BN91" si="77">BO86/$BQ$13</f>
        <v>#DIV/0!</v>
      </c>
      <c r="BO86" s="158">
        <f>BK86+BG86+BC86</f>
        <v>0</v>
      </c>
      <c r="BP86" s="195" t="e">
        <f t="shared" ref="BP86:BP91" si="78">BQ86/$BQ$13</f>
        <v>#DIV/0!</v>
      </c>
      <c r="BQ86" s="157">
        <f t="shared" si="71"/>
        <v>0</v>
      </c>
      <c r="BR86" s="82"/>
      <c r="BS86" s="153">
        <f t="shared" ref="BS86:BS91" si="79">BT86/$BV$13</f>
        <v>0</v>
      </c>
      <c r="BT86" s="158">
        <f t="shared" si="72"/>
        <v>0</v>
      </c>
      <c r="BU86" s="159">
        <f t="shared" ref="BU86:BU91" si="80">BV86/$BV$13</f>
        <v>0</v>
      </c>
      <c r="BV86" s="157">
        <f t="shared" si="73"/>
        <v>0</v>
      </c>
      <c r="BW86" s="178">
        <f>BT86-BV86</f>
        <v>0</v>
      </c>
      <c r="BX86" s="127"/>
      <c r="BY86" s="162"/>
      <c r="BZ86" s="164">
        <f t="shared" si="74"/>
        <v>0</v>
      </c>
      <c r="CA86" s="162"/>
      <c r="CB86" s="162"/>
      <c r="CC86" s="162"/>
      <c r="CD86" s="163"/>
    </row>
    <row r="87" spans="1:82" s="126" customFormat="1" ht="24" customHeight="1">
      <c r="A87" s="191" t="s">
        <v>112</v>
      </c>
      <c r="B87" s="127"/>
      <c r="C87" s="191" t="s">
        <v>112</v>
      </c>
      <c r="F87" s="192"/>
      <c r="G87" s="76">
        <f>F87*$I$13</f>
        <v>0</v>
      </c>
      <c r="H87" s="154"/>
      <c r="I87" s="155"/>
      <c r="J87" s="192">
        <v>0</v>
      </c>
      <c r="K87" s="76">
        <v>0</v>
      </c>
      <c r="L87" s="156">
        <v>0</v>
      </c>
      <c r="M87" s="157">
        <v>0</v>
      </c>
      <c r="N87" s="192"/>
      <c r="O87" s="158"/>
      <c r="P87" s="159">
        <v>0</v>
      </c>
      <c r="Q87" s="157"/>
      <c r="R87" s="192"/>
      <c r="S87" s="158"/>
      <c r="T87" s="159"/>
      <c r="U87" s="157"/>
      <c r="V87" s="192"/>
      <c r="W87" s="158"/>
      <c r="X87" s="159">
        <v>0</v>
      </c>
      <c r="Y87" s="157"/>
      <c r="Z87" s="192"/>
      <c r="AA87" s="158"/>
      <c r="AB87" s="159">
        <v>0</v>
      </c>
      <c r="AC87" s="157"/>
      <c r="AD87" s="192"/>
      <c r="AE87" s="158"/>
      <c r="AF87" s="159">
        <v>0</v>
      </c>
      <c r="AG87" s="157"/>
      <c r="AH87" s="192">
        <f t="shared" si="67"/>
        <v>0</v>
      </c>
      <c r="AI87" s="158"/>
      <c r="AJ87" s="195">
        <f t="shared" si="68"/>
        <v>0</v>
      </c>
      <c r="AK87" s="155">
        <f t="shared" si="69"/>
        <v>0</v>
      </c>
      <c r="AL87" s="192"/>
      <c r="AM87" s="158"/>
      <c r="AN87" s="159">
        <v>0</v>
      </c>
      <c r="AO87" s="157"/>
      <c r="AP87" s="192"/>
      <c r="AQ87" s="158"/>
      <c r="AR87" s="159">
        <v>0</v>
      </c>
      <c r="AS87" s="157"/>
      <c r="AT87" s="192"/>
      <c r="AU87" s="158"/>
      <c r="AV87" s="159">
        <v>0</v>
      </c>
      <c r="AW87" s="157"/>
      <c r="AX87" s="192">
        <f t="shared" si="75"/>
        <v>0</v>
      </c>
      <c r="AY87" s="158"/>
      <c r="AZ87" s="195">
        <f t="shared" si="76"/>
        <v>0</v>
      </c>
      <c r="BA87" s="157">
        <f t="shared" si="70"/>
        <v>0</v>
      </c>
      <c r="BB87" s="192"/>
      <c r="BC87" s="158"/>
      <c r="BD87" s="159"/>
      <c r="BE87" s="157"/>
      <c r="BF87" s="192"/>
      <c r="BG87" s="158"/>
      <c r="BH87" s="159"/>
      <c r="BI87" s="157"/>
      <c r="BJ87" s="192"/>
      <c r="BK87" s="158"/>
      <c r="BL87" s="159"/>
      <c r="BM87" s="157"/>
      <c r="BN87" s="192" t="e">
        <f t="shared" si="77"/>
        <v>#DIV/0!</v>
      </c>
      <c r="BO87" s="158"/>
      <c r="BP87" s="195" t="e">
        <f t="shared" si="78"/>
        <v>#DIV/0!</v>
      </c>
      <c r="BQ87" s="157">
        <f t="shared" si="71"/>
        <v>0</v>
      </c>
      <c r="BR87" s="82"/>
      <c r="BS87" s="153">
        <f t="shared" si="79"/>
        <v>0</v>
      </c>
      <c r="BT87" s="158">
        <f t="shared" si="72"/>
        <v>0</v>
      </c>
      <c r="BU87" s="159">
        <f t="shared" si="80"/>
        <v>0</v>
      </c>
      <c r="BV87" s="157">
        <f t="shared" si="73"/>
        <v>0</v>
      </c>
      <c r="BW87" s="178"/>
      <c r="BX87" s="127"/>
      <c r="BY87" s="162"/>
      <c r="BZ87" s="164">
        <f t="shared" si="74"/>
        <v>0</v>
      </c>
      <c r="CA87" s="162"/>
      <c r="CB87" s="162"/>
      <c r="CC87" s="162"/>
      <c r="CD87" s="163"/>
    </row>
    <row r="88" spans="1:82" s="126" customFormat="1" ht="24" customHeight="1">
      <c r="A88" s="191" t="s">
        <v>113</v>
      </c>
      <c r="B88" s="127"/>
      <c r="C88" s="140" t="s">
        <v>113</v>
      </c>
      <c r="F88" s="153">
        <f>G88/I13</f>
        <v>0.4404000000000004</v>
      </c>
      <c r="G88" s="76">
        <f t="shared" ref="G88:K88" si="81">G73+G44</f>
        <v>11554608.426666668</v>
      </c>
      <c r="H88" s="156">
        <f>I88/I13</f>
        <v>0.4107882432041558</v>
      </c>
      <c r="I88" s="157">
        <f t="shared" si="81"/>
        <v>10777695.950277772</v>
      </c>
      <c r="J88" s="153">
        <f>K88/M13</f>
        <v>0.44039999999999968</v>
      </c>
      <c r="K88" s="76">
        <f t="shared" si="81"/>
        <v>9005851.3637333363</v>
      </c>
      <c r="L88" s="156">
        <f>M88/M13</f>
        <v>0.44463747187047531</v>
      </c>
      <c r="M88" s="157">
        <f t="shared" ref="M88:Q88" si="82">M73+M44</f>
        <v>9092504.5013888869</v>
      </c>
      <c r="N88" s="153">
        <f>O88/Q13</f>
        <v>0.44040000000000001</v>
      </c>
      <c r="O88" s="76">
        <f t="shared" si="82"/>
        <v>9328866.3648000006</v>
      </c>
      <c r="P88" s="156">
        <f>Q88/Q13</f>
        <v>0.47154136381750034</v>
      </c>
      <c r="Q88" s="157">
        <f t="shared" si="82"/>
        <v>9988524.90583333</v>
      </c>
      <c r="R88" s="153">
        <f>S88/$U$13</f>
        <v>0.44040000000000007</v>
      </c>
      <c r="S88" s="158">
        <f>O88+K88+G88</f>
        <v>29889326.155200005</v>
      </c>
      <c r="T88" s="159">
        <f>U88/$U$13</f>
        <v>0.43994911692431249</v>
      </c>
      <c r="U88" s="157">
        <f>Q88+M88+I88</f>
        <v>29858725.357499991</v>
      </c>
      <c r="V88" s="192">
        <v>0.44040000000000001</v>
      </c>
      <c r="W88" s="158">
        <v>9882676.8026666697</v>
      </c>
      <c r="X88" s="159">
        <v>0.48222051464765198</v>
      </c>
      <c r="Y88" s="157">
        <v>10821138.7236111</v>
      </c>
      <c r="Z88" s="192">
        <v>0.44040000000000001</v>
      </c>
      <c r="AA88" s="158">
        <v>11424171.2165973</v>
      </c>
      <c r="AB88" s="159">
        <v>0.41997862914999501</v>
      </c>
      <c r="AC88" s="157">
        <v>10894431.8045444</v>
      </c>
      <c r="AD88" s="153">
        <v>0.44040000000000001</v>
      </c>
      <c r="AE88" s="158">
        <v>11732498.513599999</v>
      </c>
      <c r="AF88" s="159">
        <f>AG88/AG13</f>
        <v>0.50824421018599497</v>
      </c>
      <c r="AG88" s="157">
        <f>AG73+AG44</f>
        <v>13539905.6325</v>
      </c>
      <c r="AH88" s="153">
        <f t="shared" si="67"/>
        <v>0.4403999999999994</v>
      </c>
      <c r="AI88" s="158">
        <f>AE88+AA88+W88</f>
        <v>33039346.532863967</v>
      </c>
      <c r="AJ88" s="159">
        <f t="shared" si="68"/>
        <v>0.46994003606301854</v>
      </c>
      <c r="AK88" s="157">
        <f t="shared" si="69"/>
        <v>35255476.160655499</v>
      </c>
      <c r="AL88" s="153">
        <v>0.44040000000000001</v>
      </c>
      <c r="AM88" s="158">
        <v>13070082.568</v>
      </c>
      <c r="AN88" s="159">
        <f>AO88/AO13</f>
        <v>0.46021362553162787</v>
      </c>
      <c r="AO88" s="157">
        <f>AO73+AO44</f>
        <v>13658106.459166672</v>
      </c>
      <c r="AP88" s="153">
        <v>0.44040000000000001</v>
      </c>
      <c r="AQ88" s="158">
        <v>12632976.5642667</v>
      </c>
      <c r="AR88" s="159">
        <v>0.51805227631525896</v>
      </c>
      <c r="AS88" s="157">
        <v>14860450.1947222</v>
      </c>
      <c r="AT88" s="153">
        <v>0.44040000000000001</v>
      </c>
      <c r="AU88" s="158">
        <v>11945256.145066701</v>
      </c>
      <c r="AV88" s="159">
        <v>0.49712370783745302</v>
      </c>
      <c r="AW88" s="157">
        <v>13483810.2313889</v>
      </c>
      <c r="AX88" s="153">
        <f t="shared" si="75"/>
        <v>0.44040000000000074</v>
      </c>
      <c r="AY88" s="158">
        <f>AU88+AQ88+AM88</f>
        <v>37648315.277333401</v>
      </c>
      <c r="AZ88" s="159">
        <f t="shared" si="76"/>
        <v>0.49133254011536609</v>
      </c>
      <c r="BA88" s="157">
        <f t="shared" si="70"/>
        <v>42002366.885277778</v>
      </c>
      <c r="BB88" s="153"/>
      <c r="BC88" s="158"/>
      <c r="BD88" s="159"/>
      <c r="BE88" s="157"/>
      <c r="BF88" s="153"/>
      <c r="BG88" s="158"/>
      <c r="BH88" s="159"/>
      <c r="BI88" s="157"/>
      <c r="BJ88" s="153"/>
      <c r="BK88" s="158"/>
      <c r="BL88" s="159"/>
      <c r="BM88" s="157"/>
      <c r="BN88" s="153" t="e">
        <f t="shared" si="77"/>
        <v>#DIV/0!</v>
      </c>
      <c r="BO88" s="158">
        <f>BK88+BG88+BC88</f>
        <v>0</v>
      </c>
      <c r="BP88" s="159" t="e">
        <f t="shared" si="78"/>
        <v>#DIV/0!</v>
      </c>
      <c r="BQ88" s="157">
        <f t="shared" si="71"/>
        <v>0</v>
      </c>
      <c r="BR88" s="82"/>
      <c r="BS88" s="153">
        <f t="shared" si="79"/>
        <v>0.44040000000000007</v>
      </c>
      <c r="BT88" s="158">
        <f t="shared" si="72"/>
        <v>100576987.96539737</v>
      </c>
      <c r="BU88" s="159">
        <f t="shared" si="80"/>
        <v>0.46903509121889653</v>
      </c>
      <c r="BV88" s="157">
        <f t="shared" si="73"/>
        <v>107116568.40343326</v>
      </c>
      <c r="BW88" s="178">
        <f>BT88-BV88</f>
        <v>-6539580.4380358905</v>
      </c>
      <c r="BX88" s="127"/>
      <c r="BY88" s="162"/>
      <c r="BZ88" s="164">
        <f t="shared" si="74"/>
        <v>107116568.40343326</v>
      </c>
      <c r="CA88" s="162"/>
      <c r="CB88" s="162"/>
      <c r="CC88" s="162"/>
      <c r="CD88" s="163"/>
    </row>
    <row r="89" spans="1:82" s="126" customFormat="1" ht="21">
      <c r="A89" s="140" t="s">
        <v>114</v>
      </c>
      <c r="B89" s="127"/>
      <c r="C89" s="140" t="s">
        <v>114</v>
      </c>
      <c r="F89" s="192">
        <v>0.15080912246433101</v>
      </c>
      <c r="G89" s="76">
        <v>3956721.9737614999</v>
      </c>
      <c r="H89" s="154">
        <v>0.14011191001678699</v>
      </c>
      <c r="I89" s="155">
        <v>3676063.2519444302</v>
      </c>
      <c r="J89" s="192">
        <v>0.15960912246433101</v>
      </c>
      <c r="K89" s="76">
        <v>3263887.4505215199</v>
      </c>
      <c r="L89" s="156">
        <v>0.102595034967427</v>
      </c>
      <c r="M89" s="157">
        <v>2097991.90638891</v>
      </c>
      <c r="N89" s="192">
        <v>0.15960912246433101</v>
      </c>
      <c r="O89" s="158">
        <v>3380954.0737346499</v>
      </c>
      <c r="P89" s="159">
        <v>8.4710377224911801E-2</v>
      </c>
      <c r="Q89" s="157">
        <v>1794395.5241666699</v>
      </c>
      <c r="R89" s="192">
        <f>S89/$U$13</f>
        <v>0.15620722060723688</v>
      </c>
      <c r="S89" s="158">
        <f>O89+K89+G89</f>
        <v>10601563.498017669</v>
      </c>
      <c r="T89" s="159">
        <f>U89/$U$13</f>
        <v>0.11151625377118514</v>
      </c>
      <c r="U89" s="157">
        <f>Q89+M89+I89</f>
        <v>7568450.6825000104</v>
      </c>
      <c r="V89" s="192">
        <v>0.15960912246433101</v>
      </c>
      <c r="W89" s="158">
        <v>3581665.2408542898</v>
      </c>
      <c r="X89" s="159">
        <v>5.73181954447292E-2</v>
      </c>
      <c r="Y89" s="157">
        <v>1286233.4252777901</v>
      </c>
      <c r="Z89" s="192">
        <v>0.15960912246433101</v>
      </c>
      <c r="AA89" s="158">
        <v>4140331.3868378</v>
      </c>
      <c r="AB89" s="159">
        <v>0.106960895292666</v>
      </c>
      <c r="AC89" s="157">
        <v>2774613.03656665</v>
      </c>
      <c r="AD89" s="192">
        <v>0.15960912246433101</v>
      </c>
      <c r="AE89" s="158">
        <v>4252074.9138732199</v>
      </c>
      <c r="AF89" s="159">
        <f>AG89/AG13</f>
        <v>2.1031139752968313E-2</v>
      </c>
      <c r="AG89" s="157">
        <f>AG43-AG88</f>
        <v>560281.14416670054</v>
      </c>
      <c r="AH89" s="192">
        <f t="shared" si="67"/>
        <v>0.15960912246433101</v>
      </c>
      <c r="AI89" s="158">
        <f>AE89+AA89+W89</f>
        <v>11974071.54156531</v>
      </c>
      <c r="AJ89" s="159">
        <f t="shared" si="68"/>
        <v>6.1597604409728925E-2</v>
      </c>
      <c r="AK89" s="157">
        <f t="shared" si="69"/>
        <v>4621127.6060111411</v>
      </c>
      <c r="AL89" s="192">
        <v>0.15960912246433101</v>
      </c>
      <c r="AM89" s="158">
        <v>4736840.1662462102</v>
      </c>
      <c r="AN89" s="159">
        <f>AO89/AO13</f>
        <v>7.6466543429948394E-2</v>
      </c>
      <c r="AO89" s="157">
        <f>AO43-AO88</f>
        <v>2269355.2141666263</v>
      </c>
      <c r="AP89" s="192">
        <v>0.15960912246433101</v>
      </c>
      <c r="AQ89" s="158">
        <v>4578424.84908053</v>
      </c>
      <c r="AR89" s="159">
        <v>2.9056621830304601E-2</v>
      </c>
      <c r="AS89" s="157">
        <v>833495.96416665998</v>
      </c>
      <c r="AT89" s="192">
        <v>0.15960912246433101</v>
      </c>
      <c r="AU89" s="158">
        <v>4329182.2228105096</v>
      </c>
      <c r="AV89" s="159">
        <v>5.2222262229901902E-2</v>
      </c>
      <c r="AW89" s="157">
        <v>1416458.4441667099</v>
      </c>
      <c r="AX89" s="192">
        <f t="shared" si="75"/>
        <v>0.15960912246433109</v>
      </c>
      <c r="AY89" s="158">
        <f>AU89+AQ89+AM89</f>
        <v>13644447.238137249</v>
      </c>
      <c r="AZ89" s="195">
        <f t="shared" si="76"/>
        <v>5.2865684509056564E-2</v>
      </c>
      <c r="BA89" s="157">
        <f t="shared" si="70"/>
        <v>4519309.6224999968</v>
      </c>
      <c r="BB89" s="192"/>
      <c r="BC89" s="158"/>
      <c r="BD89" s="159"/>
      <c r="BE89" s="157"/>
      <c r="BF89" s="192"/>
      <c r="BG89" s="158"/>
      <c r="BH89" s="159"/>
      <c r="BI89" s="157"/>
      <c r="BJ89" s="192"/>
      <c r="BK89" s="158"/>
      <c r="BL89" s="159"/>
      <c r="BM89" s="157"/>
      <c r="BN89" s="192" t="e">
        <f t="shared" si="77"/>
        <v>#DIV/0!</v>
      </c>
      <c r="BO89" s="158">
        <f>BK89+BG89+BC89</f>
        <v>0</v>
      </c>
      <c r="BP89" s="195" t="e">
        <f t="shared" si="78"/>
        <v>#DIV/0!</v>
      </c>
      <c r="BQ89" s="157">
        <f t="shared" si="71"/>
        <v>0</v>
      </c>
      <c r="BR89" s="82"/>
      <c r="BS89" s="153">
        <f t="shared" si="79"/>
        <v>0.15859815011159314</v>
      </c>
      <c r="BT89" s="158">
        <f t="shared" si="72"/>
        <v>36220082.277720228</v>
      </c>
      <c r="BU89" s="159">
        <f t="shared" si="80"/>
        <v>7.3163796061788702E-2</v>
      </c>
      <c r="BV89" s="157">
        <f t="shared" si="73"/>
        <v>16708887.911011148</v>
      </c>
      <c r="BW89" s="178">
        <f>BV89-BT89</f>
        <v>-19511194.36670908</v>
      </c>
      <c r="BX89" s="127"/>
      <c r="BY89" s="162"/>
      <c r="BZ89" s="164">
        <f t="shared" si="74"/>
        <v>16708887.911011148</v>
      </c>
      <c r="CA89" s="162"/>
      <c r="CB89" s="162"/>
      <c r="CC89" s="162"/>
      <c r="CD89" s="163">
        <f>CD13-CD19-CD44-CD73</f>
        <v>17459868.111011207</v>
      </c>
    </row>
    <row r="90" spans="1:82" s="126" customFormat="1" ht="30.75" customHeight="1">
      <c r="A90" s="140" t="s">
        <v>142</v>
      </c>
      <c r="C90" s="140" t="s">
        <v>142</v>
      </c>
      <c r="F90" s="192">
        <v>0.1</v>
      </c>
      <c r="G90" s="76">
        <v>2623662.2222222202</v>
      </c>
      <c r="H90" s="154">
        <v>0.1</v>
      </c>
      <c r="I90" s="155">
        <v>2623662.2222222202</v>
      </c>
      <c r="J90" s="192">
        <v>0.1</v>
      </c>
      <c r="K90" s="76">
        <v>2044925.3777777799</v>
      </c>
      <c r="L90" s="156">
        <v>0.1</v>
      </c>
      <c r="M90" s="157">
        <v>2044925.3777777799</v>
      </c>
      <c r="N90" s="192">
        <v>0.1</v>
      </c>
      <c r="O90" s="158">
        <v>2118271.2000000002</v>
      </c>
      <c r="P90" s="159">
        <v>0.1</v>
      </c>
      <c r="Q90" s="157">
        <v>2118271.2000000002</v>
      </c>
      <c r="R90" s="192">
        <f>S90/$U$13</f>
        <v>0.1</v>
      </c>
      <c r="S90" s="158">
        <f>O90+K90+G90</f>
        <v>6786858.8000000007</v>
      </c>
      <c r="T90" s="159">
        <f>U90/$U$13</f>
        <v>0.1</v>
      </c>
      <c r="U90" s="157">
        <f>Q90+M90+I90</f>
        <v>6786858.8000000007</v>
      </c>
      <c r="V90" s="192">
        <v>0.1</v>
      </c>
      <c r="W90" s="158">
        <v>2244022.8888888899</v>
      </c>
      <c r="X90" s="159">
        <v>0.1</v>
      </c>
      <c r="Y90" s="157">
        <v>2244022.8888888899</v>
      </c>
      <c r="Z90" s="192">
        <v>0.1</v>
      </c>
      <c r="AA90" s="158">
        <v>2594044.3271111101</v>
      </c>
      <c r="AB90" s="159">
        <v>0.1</v>
      </c>
      <c r="AC90" s="157">
        <v>2594044.3271111101</v>
      </c>
      <c r="AD90" s="192">
        <v>0.1</v>
      </c>
      <c r="AE90" s="158">
        <v>2664055.0666666701</v>
      </c>
      <c r="AF90" s="159">
        <v>0.1</v>
      </c>
      <c r="AG90" s="157">
        <f>AF90*AG13</f>
        <v>2664055.0666666701</v>
      </c>
      <c r="AH90" s="192">
        <f t="shared" si="67"/>
        <v>0.1</v>
      </c>
      <c r="AI90" s="158">
        <f>AE90+AA90+W90</f>
        <v>7502122.2826666702</v>
      </c>
      <c r="AJ90" s="159">
        <f t="shared" si="68"/>
        <v>0.1</v>
      </c>
      <c r="AK90" s="157">
        <f t="shared" si="69"/>
        <v>7502122.2826666702</v>
      </c>
      <c r="AL90" s="192">
        <v>0.1</v>
      </c>
      <c r="AM90" s="158">
        <v>2967775.3333333302</v>
      </c>
      <c r="AN90" s="159">
        <v>0.1</v>
      </c>
      <c r="AO90" s="157">
        <f>AN90*AO13</f>
        <v>2967775.3333333302</v>
      </c>
      <c r="AP90" s="192">
        <v>0.1</v>
      </c>
      <c r="AQ90" s="158">
        <v>2868523.2888888898</v>
      </c>
      <c r="AR90" s="159">
        <v>0.1</v>
      </c>
      <c r="AS90" s="157">
        <v>2868523.2888888898</v>
      </c>
      <c r="AT90" s="192">
        <v>0.1</v>
      </c>
      <c r="AU90" s="158">
        <v>2712365.1555555598</v>
      </c>
      <c r="AV90" s="159">
        <v>0.1</v>
      </c>
      <c r="AW90" s="157">
        <v>2712365.1555555598</v>
      </c>
      <c r="AX90" s="192">
        <f t="shared" si="75"/>
        <v>0.1</v>
      </c>
      <c r="AY90" s="158">
        <f>AU90+AQ90+AM90</f>
        <v>8548663.7777777798</v>
      </c>
      <c r="AZ90" s="195">
        <f t="shared" si="76"/>
        <v>0.1</v>
      </c>
      <c r="BA90" s="157">
        <f t="shared" si="70"/>
        <v>8548663.7777777798</v>
      </c>
      <c r="BB90" s="192"/>
      <c r="BC90" s="158"/>
      <c r="BD90" s="159"/>
      <c r="BE90" s="157"/>
      <c r="BF90" s="192"/>
      <c r="BG90" s="158"/>
      <c r="BH90" s="159"/>
      <c r="BI90" s="157"/>
      <c r="BJ90" s="192"/>
      <c r="BK90" s="158"/>
      <c r="BL90" s="159"/>
      <c r="BM90" s="157"/>
      <c r="BN90" s="192" t="e">
        <f t="shared" si="77"/>
        <v>#DIV/0!</v>
      </c>
      <c r="BO90" s="158">
        <f>BK90+BG90+BC90</f>
        <v>0</v>
      </c>
      <c r="BP90" s="195" t="e">
        <f t="shared" si="78"/>
        <v>#DIV/0!</v>
      </c>
      <c r="BQ90" s="157">
        <f t="shared" si="71"/>
        <v>0</v>
      </c>
      <c r="BR90" s="82"/>
      <c r="BS90" s="153">
        <f t="shared" si="79"/>
        <v>9.9999999999999992E-2</v>
      </c>
      <c r="BT90" s="158">
        <f t="shared" si="72"/>
        <v>22837644.860444449</v>
      </c>
      <c r="BU90" s="159">
        <f t="shared" si="80"/>
        <v>9.9999999999999992E-2</v>
      </c>
      <c r="BV90" s="157">
        <f t="shared" si="73"/>
        <v>22837644.860444449</v>
      </c>
      <c r="BW90" s="178">
        <f>BV90-BT90</f>
        <v>0</v>
      </c>
      <c r="BX90" s="127"/>
      <c r="BZ90" s="164">
        <f t="shared" si="74"/>
        <v>22837644.860444453</v>
      </c>
    </row>
    <row r="91" spans="1:82" s="126" customFormat="1" ht="21">
      <c r="A91" s="205" t="s">
        <v>116</v>
      </c>
      <c r="C91" s="205" t="s">
        <v>116</v>
      </c>
      <c r="F91" s="206">
        <v>5.0809122464331002E-2</v>
      </c>
      <c r="G91" s="207">
        <v>1333059.7515392799</v>
      </c>
      <c r="H91" s="208">
        <v>4.0111910016786899E-2</v>
      </c>
      <c r="I91" s="209">
        <v>1052401.02972221</v>
      </c>
      <c r="J91" s="210">
        <v>5.9609122464330998E-2</v>
      </c>
      <c r="K91" s="207">
        <v>1218962.0727437399</v>
      </c>
      <c r="L91" s="211">
        <v>2.5950349674272299E-3</v>
      </c>
      <c r="M91" s="212">
        <v>53066.5286111268</v>
      </c>
      <c r="N91" s="210">
        <v>5.9609122464330998E-2</v>
      </c>
      <c r="O91" s="213">
        <v>1262682.87373465</v>
      </c>
      <c r="P91" s="214">
        <v>-1.5289622775088199E-2</v>
      </c>
      <c r="Q91" s="212">
        <v>-323875.67583333398</v>
      </c>
      <c r="R91" s="210">
        <f>S91/$U$13</f>
        <v>5.6207220607236881E-2</v>
      </c>
      <c r="S91" s="213">
        <f>O91+K91+G91</f>
        <v>3814704.6980176698</v>
      </c>
      <c r="T91" s="214">
        <f>U91/$U$13</f>
        <v>1.1516253771185026E-2</v>
      </c>
      <c r="U91" s="212">
        <f>Q91+M91+I91</f>
        <v>781591.88250000286</v>
      </c>
      <c r="V91" s="210">
        <v>5.9609122464330998E-2</v>
      </c>
      <c r="W91" s="213">
        <v>1337642.3519653999</v>
      </c>
      <c r="X91" s="214">
        <v>-4.2681804555270798E-2</v>
      </c>
      <c r="Y91" s="212">
        <v>-957789.46361109801</v>
      </c>
      <c r="Z91" s="210">
        <v>5.9609122464330998E-2</v>
      </c>
      <c r="AA91" s="213">
        <v>1546287.0597266899</v>
      </c>
      <c r="AB91" s="214">
        <v>6.9608952926659001E-3</v>
      </c>
      <c r="AC91" s="212">
        <v>180568.70945554401</v>
      </c>
      <c r="AD91" s="210">
        <v>5.9609122464330998E-2</v>
      </c>
      <c r="AE91" s="213">
        <v>1588019.84720655</v>
      </c>
      <c r="AF91" s="159">
        <f>AG91/AG13</f>
        <v>-7.8968860247031689E-2</v>
      </c>
      <c r="AG91" s="212">
        <f>AG89-AG90</f>
        <v>-2103773.9224999696</v>
      </c>
      <c r="AH91" s="210">
        <f t="shared" si="67"/>
        <v>5.9609122464331005E-2</v>
      </c>
      <c r="AI91" s="213">
        <f>AE91+AA91+W91</f>
        <v>4471949.2588986401</v>
      </c>
      <c r="AJ91" s="214">
        <f t="shared" si="68"/>
        <v>-3.8402395590271005E-2</v>
      </c>
      <c r="AK91" s="212">
        <f t="shared" si="69"/>
        <v>-2880994.6766555235</v>
      </c>
      <c r="AL91" s="210">
        <v>5.9609122464330998E-2</v>
      </c>
      <c r="AM91" s="213">
        <v>1769064.83291287</v>
      </c>
      <c r="AN91" s="159">
        <f>AO91/AO13</f>
        <v>-2.3533456570051622E-2</v>
      </c>
      <c r="AO91" s="212">
        <f>AO89-AO90</f>
        <v>-698420.11916670389</v>
      </c>
      <c r="AP91" s="210">
        <v>5.9609122464331303E-2</v>
      </c>
      <c r="AQ91" s="213">
        <v>1709901.5601916399</v>
      </c>
      <c r="AR91" s="214">
        <v>-7.0943378169695398E-2</v>
      </c>
      <c r="AS91" s="212">
        <v>-2035027.32472223</v>
      </c>
      <c r="AT91" s="210">
        <v>5.9609122464330998E-2</v>
      </c>
      <c r="AU91" s="213">
        <v>1616817.0672549501</v>
      </c>
      <c r="AV91" s="214">
        <v>-4.7777737770098097E-2</v>
      </c>
      <c r="AW91" s="212">
        <v>-1295906.7113888499</v>
      </c>
      <c r="AX91" s="192">
        <f t="shared" si="75"/>
        <v>5.9609122464330984E-2</v>
      </c>
      <c r="AY91" s="213">
        <f>AU91+AQ91+AM91</f>
        <v>5095783.4603594597</v>
      </c>
      <c r="AZ91" s="195">
        <f t="shared" si="76"/>
        <v>-4.7134315490943456E-2</v>
      </c>
      <c r="BA91" s="212">
        <f t="shared" si="70"/>
        <v>-4029354.155277784</v>
      </c>
      <c r="BB91" s="210"/>
      <c r="BC91" s="213"/>
      <c r="BD91" s="214"/>
      <c r="BE91" s="212"/>
      <c r="BF91" s="210"/>
      <c r="BG91" s="213"/>
      <c r="BH91" s="214"/>
      <c r="BI91" s="212"/>
      <c r="BJ91" s="210"/>
      <c r="BK91" s="213"/>
      <c r="BL91" s="214"/>
      <c r="BM91" s="212"/>
      <c r="BN91" s="192" t="e">
        <f t="shared" si="77"/>
        <v>#DIV/0!</v>
      </c>
      <c r="BO91" s="213">
        <f>BK91+BG91+BC91</f>
        <v>0</v>
      </c>
      <c r="BP91" s="195" t="e">
        <f t="shared" si="78"/>
        <v>#DIV/0!</v>
      </c>
      <c r="BQ91" s="212">
        <f t="shared" si="71"/>
        <v>0</v>
      </c>
      <c r="BR91" s="82"/>
      <c r="BS91" s="206">
        <f t="shared" si="79"/>
        <v>5.8598150111593118E-2</v>
      </c>
      <c r="BT91" s="213">
        <f t="shared" si="72"/>
        <v>13382437.41727577</v>
      </c>
      <c r="BU91" s="214">
        <f t="shared" si="80"/>
        <v>-2.68362039382113E-2</v>
      </c>
      <c r="BV91" s="212">
        <f t="shared" si="73"/>
        <v>-6128756.9494333044</v>
      </c>
      <c r="BW91" s="215">
        <f>BV91-BT91</f>
        <v>-19511194.366709076</v>
      </c>
      <c r="BX91" s="127"/>
      <c r="BZ91" s="164">
        <f t="shared" si="74"/>
        <v>-6128756.9494333044</v>
      </c>
    </row>
    <row r="92" spans="1:82" s="126" customFormat="1" ht="21">
      <c r="C92" s="216"/>
      <c r="D92" s="216"/>
      <c r="E92" s="216"/>
      <c r="F92" s="82"/>
      <c r="G92" s="82"/>
      <c r="H92" s="216"/>
      <c r="I92" s="216"/>
      <c r="J92" s="216"/>
      <c r="K92" s="216"/>
      <c r="L92" s="82"/>
      <c r="M92" s="216"/>
      <c r="N92" s="217"/>
      <c r="O92" s="216"/>
      <c r="P92" s="82"/>
      <c r="Q92" s="216"/>
      <c r="R92" s="216"/>
      <c r="S92" s="216"/>
      <c r="T92" s="216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216"/>
      <c r="AI92" s="216"/>
      <c r="AJ92" s="216"/>
      <c r="AK92" s="216"/>
      <c r="AL92" s="216"/>
      <c r="AM92" s="216"/>
      <c r="AN92" s="216"/>
      <c r="AO92" s="216"/>
      <c r="AP92" s="216"/>
      <c r="AQ92" s="216"/>
      <c r="AR92" s="216"/>
      <c r="AS92" s="216"/>
      <c r="AT92" s="216"/>
      <c r="AU92" s="216"/>
      <c r="AV92" s="216"/>
      <c r="AW92" s="216"/>
      <c r="AX92" s="216"/>
      <c r="AY92" s="216"/>
      <c r="AZ92" s="216"/>
      <c r="BA92" s="216"/>
      <c r="BB92" s="216"/>
      <c r="BC92" s="216"/>
      <c r="BD92" s="216"/>
      <c r="BE92" s="216"/>
      <c r="BF92" s="216"/>
      <c r="BG92" s="216"/>
      <c r="BH92" s="216"/>
      <c r="BI92" s="216"/>
      <c r="BJ92" s="216"/>
      <c r="BK92" s="216"/>
      <c r="BL92" s="216"/>
      <c r="BM92" s="216"/>
      <c r="BN92" s="216"/>
      <c r="BO92" s="216"/>
      <c r="BP92" s="216"/>
      <c r="BQ92" s="216"/>
      <c r="BR92" s="216"/>
      <c r="BS92" s="82"/>
      <c r="BT92" s="82"/>
      <c r="BU92" s="216"/>
      <c r="BV92" s="127"/>
      <c r="BW92" s="127"/>
      <c r="BX92" s="127"/>
    </row>
    <row r="93" spans="1:82" s="126" customFormat="1" ht="21">
      <c r="C93" s="82"/>
      <c r="D93" s="82"/>
      <c r="E93" s="82"/>
      <c r="F93" s="218"/>
      <c r="G93" s="218"/>
      <c r="H93" s="218"/>
      <c r="I93" s="218"/>
      <c r="J93" s="218"/>
      <c r="K93" s="218"/>
      <c r="L93" s="218"/>
      <c r="M93" s="218"/>
      <c r="N93" s="218"/>
      <c r="O93" s="218"/>
      <c r="P93" s="218"/>
      <c r="Q93" s="218"/>
      <c r="R93" s="218"/>
      <c r="S93" s="218"/>
      <c r="T93" s="218"/>
      <c r="U93" s="218"/>
      <c r="V93" s="218"/>
      <c r="W93" s="218"/>
      <c r="X93" s="218"/>
      <c r="Y93" s="218"/>
      <c r="Z93" s="218"/>
      <c r="AA93" s="218"/>
      <c r="AB93" s="218"/>
      <c r="AC93" s="218"/>
      <c r="AD93" s="218"/>
      <c r="AE93" s="218"/>
      <c r="AF93" s="218"/>
      <c r="AG93" s="218"/>
      <c r="AH93" s="218"/>
      <c r="AI93" s="218"/>
      <c r="AJ93" s="218"/>
      <c r="AK93" s="218"/>
      <c r="AL93" s="218"/>
      <c r="AM93" s="218"/>
      <c r="AN93" s="218"/>
      <c r="AO93" s="218"/>
      <c r="AP93" s="218"/>
      <c r="AQ93" s="218"/>
      <c r="AR93" s="218"/>
      <c r="AS93" s="218"/>
      <c r="AT93" s="218"/>
      <c r="AU93" s="218"/>
      <c r="AV93" s="218"/>
      <c r="AW93" s="218"/>
      <c r="AX93" s="218"/>
      <c r="AY93" s="218"/>
      <c r="AZ93" s="218"/>
      <c r="BA93" s="218"/>
      <c r="BB93" s="218"/>
      <c r="BC93" s="218"/>
      <c r="BD93" s="218"/>
      <c r="BE93" s="218"/>
      <c r="BF93" s="218"/>
      <c r="BG93" s="218"/>
      <c r="BH93" s="218"/>
      <c r="BI93" s="218"/>
      <c r="BJ93" s="218"/>
      <c r="BK93" s="218"/>
      <c r="BL93" s="218"/>
      <c r="BM93" s="218"/>
      <c r="BN93" s="218"/>
      <c r="BO93" s="218"/>
      <c r="BP93" s="218"/>
      <c r="BQ93" s="218"/>
      <c r="BR93" s="218"/>
      <c r="BS93" s="218"/>
      <c r="BT93" s="82"/>
      <c r="BU93" s="82"/>
      <c r="BV93" s="190">
        <f>BM91+BI91+BE91+AW91+AS91+AO91+AG91+AC91+Y91+Q91+M91+I91</f>
        <v>-6128756.9494333053</v>
      </c>
    </row>
    <row r="94" spans="1:82" s="126" customFormat="1" ht="21"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  <c r="AA94" s="82"/>
      <c r="AB94" s="82"/>
      <c r="AC94" s="82"/>
      <c r="AD94" s="82"/>
      <c r="AE94" s="82"/>
      <c r="AF94" s="82"/>
      <c r="AG94" s="82"/>
      <c r="AH94" s="82"/>
      <c r="AI94" s="82"/>
      <c r="AJ94" s="82"/>
      <c r="AK94" s="82"/>
      <c r="AL94" s="82"/>
      <c r="AM94" s="82"/>
      <c r="AN94" s="82"/>
      <c r="AO94" s="82"/>
      <c r="AP94" s="82"/>
      <c r="AQ94" s="82"/>
      <c r="AR94" s="82"/>
      <c r="AS94" s="82"/>
      <c r="AT94" s="82"/>
      <c r="AU94" s="82"/>
      <c r="AV94" s="82"/>
      <c r="AW94" s="82"/>
      <c r="AX94" s="82"/>
      <c r="AY94" s="82"/>
      <c r="AZ94" s="82"/>
      <c r="BA94" s="82"/>
      <c r="BB94" s="82"/>
      <c r="BC94" s="82"/>
      <c r="BD94" s="82"/>
      <c r="BE94" s="82"/>
      <c r="BF94" s="82"/>
      <c r="BG94" s="82"/>
      <c r="BH94" s="82"/>
      <c r="BI94" s="82"/>
      <c r="BJ94" s="82"/>
      <c r="BK94" s="82"/>
      <c r="BL94" s="82"/>
      <c r="BM94" s="82"/>
      <c r="BN94" s="82"/>
      <c r="BO94" s="82"/>
      <c r="BP94" s="82"/>
      <c r="BQ94" s="82"/>
      <c r="BR94" s="82"/>
      <c r="BS94" s="82"/>
      <c r="BT94" s="82"/>
      <c r="BU94" s="82"/>
    </row>
    <row r="95" spans="1:82" s="126" customFormat="1" ht="21">
      <c r="C95" s="82"/>
      <c r="D95" s="82"/>
      <c r="E95" s="82"/>
      <c r="F95" s="31"/>
      <c r="G95" s="31" t="s">
        <v>117</v>
      </c>
      <c r="H95" s="31"/>
      <c r="I95" s="82"/>
      <c r="J95" s="31"/>
      <c r="K95" s="31" t="s">
        <v>117</v>
      </c>
      <c r="L95" s="31"/>
      <c r="M95" s="82"/>
      <c r="N95" s="31"/>
      <c r="O95" s="31" t="s">
        <v>117</v>
      </c>
      <c r="P95" s="31"/>
      <c r="Q95" s="82"/>
      <c r="R95" s="31"/>
      <c r="S95" s="31" t="s">
        <v>117</v>
      </c>
      <c r="T95" s="31"/>
      <c r="U95" s="82"/>
      <c r="V95" s="31"/>
      <c r="W95" s="31" t="s">
        <v>117</v>
      </c>
      <c r="X95" s="31"/>
      <c r="Y95" s="82"/>
      <c r="Z95" s="31"/>
      <c r="AA95" s="31" t="s">
        <v>117</v>
      </c>
      <c r="AB95" s="31"/>
      <c r="AC95" s="82"/>
      <c r="AD95" s="31"/>
      <c r="AE95" s="31" t="s">
        <v>117</v>
      </c>
      <c r="AF95" s="31"/>
      <c r="AG95" s="82"/>
      <c r="AH95" s="31"/>
      <c r="AI95" s="31" t="s">
        <v>117</v>
      </c>
      <c r="AJ95" s="31"/>
      <c r="AK95" s="82"/>
      <c r="AL95" s="31"/>
      <c r="AM95" s="31" t="s">
        <v>117</v>
      </c>
      <c r="AN95" s="31"/>
      <c r="AO95" s="82"/>
      <c r="AP95" s="31"/>
      <c r="AQ95" s="31" t="s">
        <v>117</v>
      </c>
      <c r="AR95" s="31"/>
      <c r="AS95" s="82"/>
      <c r="AT95" s="82"/>
      <c r="AU95" s="82"/>
      <c r="AV95" s="82"/>
      <c r="AW95" s="82"/>
      <c r="AX95" s="82"/>
      <c r="AY95" s="82"/>
      <c r="AZ95" s="82"/>
      <c r="BA95" s="82"/>
      <c r="BB95" s="82"/>
      <c r="BC95" s="82"/>
      <c r="BD95" s="82"/>
      <c r="BE95" s="82"/>
      <c r="BF95" s="82"/>
      <c r="BG95" s="82"/>
      <c r="BH95" s="82"/>
      <c r="BI95" s="82"/>
      <c r="BJ95" s="82"/>
      <c r="BK95" s="82"/>
      <c r="BL95" s="82"/>
      <c r="BM95" s="82"/>
      <c r="BN95" s="82"/>
      <c r="BO95" s="82"/>
      <c r="BP95" s="82"/>
      <c r="BQ95" s="82"/>
      <c r="BR95" s="82"/>
      <c r="BS95" s="82"/>
      <c r="BT95" s="82"/>
      <c r="BU95" s="82"/>
    </row>
    <row r="96" spans="1:82" s="126" customFormat="1" ht="21">
      <c r="C96" s="82"/>
      <c r="D96" s="82"/>
      <c r="E96" s="82"/>
      <c r="F96" s="31"/>
      <c r="G96" s="31"/>
      <c r="H96" s="31"/>
      <c r="I96" s="82"/>
      <c r="J96" s="31"/>
      <c r="K96" s="31"/>
      <c r="L96" s="31"/>
      <c r="M96" s="82"/>
      <c r="N96" s="31"/>
      <c r="O96" s="31"/>
      <c r="P96" s="31"/>
      <c r="Q96" s="82"/>
      <c r="R96" s="31"/>
      <c r="S96" s="31"/>
      <c r="T96" s="31"/>
      <c r="U96" s="82"/>
      <c r="V96" s="31"/>
      <c r="W96" s="31"/>
      <c r="X96" s="31"/>
      <c r="Y96" s="82"/>
      <c r="Z96" s="31"/>
      <c r="AA96" s="31"/>
      <c r="AB96" s="31"/>
      <c r="AC96" s="82"/>
      <c r="AD96" s="31"/>
      <c r="AE96" s="31"/>
      <c r="AF96" s="31"/>
      <c r="AG96" s="82"/>
      <c r="AH96" s="31"/>
      <c r="AI96" s="31"/>
      <c r="AJ96" s="31"/>
      <c r="AK96" s="82"/>
      <c r="AL96" s="31"/>
      <c r="AM96" s="31"/>
      <c r="AN96" s="31"/>
      <c r="AO96" s="82"/>
      <c r="AP96" s="31"/>
      <c r="AQ96" s="31"/>
      <c r="AR96" s="31"/>
      <c r="AS96" s="82"/>
      <c r="AT96" s="82"/>
      <c r="AU96" s="82"/>
      <c r="AV96" s="82"/>
      <c r="AW96" s="82"/>
      <c r="AX96" s="82"/>
      <c r="AY96" s="82"/>
      <c r="AZ96" s="82"/>
      <c r="BA96" s="82"/>
      <c r="BB96" s="82"/>
      <c r="BC96" s="82"/>
      <c r="BD96" s="82"/>
      <c r="BE96" s="82"/>
      <c r="BF96" s="82"/>
      <c r="BG96" s="82"/>
      <c r="BH96" s="82"/>
      <c r="BI96" s="82"/>
      <c r="BJ96" s="82"/>
      <c r="BK96" s="82"/>
      <c r="BL96" s="82"/>
      <c r="BM96" s="82"/>
      <c r="BN96" s="82"/>
      <c r="BO96" s="82"/>
      <c r="BP96" s="82"/>
      <c r="BQ96" s="82"/>
      <c r="BR96" s="82"/>
      <c r="BS96" s="82"/>
      <c r="BT96" s="82"/>
      <c r="BU96" s="82"/>
    </row>
    <row r="97" spans="3:83" s="126" customFormat="1" ht="21">
      <c r="C97" s="82"/>
      <c r="D97" s="82"/>
      <c r="E97" s="82"/>
      <c r="F97" s="109">
        <f t="shared" ref="F97:J97" si="83">F13</f>
        <v>1</v>
      </c>
      <c r="G97" s="31" t="s">
        <v>118</v>
      </c>
      <c r="H97" s="109">
        <f t="shared" si="83"/>
        <v>1</v>
      </c>
      <c r="I97" s="82"/>
      <c r="J97" s="109">
        <f t="shared" si="83"/>
        <v>1</v>
      </c>
      <c r="K97" s="31" t="s">
        <v>118</v>
      </c>
      <c r="L97" s="109">
        <f t="shared" ref="L97:P97" si="84">L13</f>
        <v>1</v>
      </c>
      <c r="M97" s="82"/>
      <c r="N97" s="109">
        <f t="shared" si="84"/>
        <v>1</v>
      </c>
      <c r="O97" s="31" t="s">
        <v>118</v>
      </c>
      <c r="P97" s="109">
        <f t="shared" si="84"/>
        <v>1</v>
      </c>
      <c r="Q97" s="82"/>
      <c r="R97" s="109">
        <f t="shared" ref="R97:V97" si="85">R13</f>
        <v>1</v>
      </c>
      <c r="S97" s="31" t="s">
        <v>118</v>
      </c>
      <c r="T97" s="109">
        <f t="shared" si="85"/>
        <v>1</v>
      </c>
      <c r="U97" s="82"/>
      <c r="V97" s="109">
        <f t="shared" si="85"/>
        <v>1</v>
      </c>
      <c r="W97" s="31" t="s">
        <v>118</v>
      </c>
      <c r="X97" s="109">
        <f t="shared" ref="X97:AB97" si="86">X13</f>
        <v>1</v>
      </c>
      <c r="Y97" s="82"/>
      <c r="Z97" s="109">
        <f t="shared" si="86"/>
        <v>1</v>
      </c>
      <c r="AA97" s="31" t="s">
        <v>118</v>
      </c>
      <c r="AB97" s="109">
        <f t="shared" si="86"/>
        <v>1</v>
      </c>
      <c r="AC97" s="82"/>
      <c r="AD97" s="109">
        <f t="shared" ref="AD97:AH97" si="87">AD13</f>
        <v>1</v>
      </c>
      <c r="AE97" s="31" t="s">
        <v>118</v>
      </c>
      <c r="AF97" s="109">
        <f t="shared" si="87"/>
        <v>1</v>
      </c>
      <c r="AG97" s="82"/>
      <c r="AH97" s="109">
        <f t="shared" si="87"/>
        <v>1</v>
      </c>
      <c r="AI97" s="31" t="s">
        <v>118</v>
      </c>
      <c r="AJ97" s="109">
        <f t="shared" ref="AJ97:AN97" si="88">AJ13</f>
        <v>1</v>
      </c>
      <c r="AK97" s="82"/>
      <c r="AL97" s="109">
        <f t="shared" si="88"/>
        <v>1</v>
      </c>
      <c r="AM97" s="31" t="s">
        <v>118</v>
      </c>
      <c r="AN97" s="109">
        <f t="shared" si="88"/>
        <v>1</v>
      </c>
      <c r="AO97" s="82"/>
      <c r="AP97" s="109">
        <f>AP13</f>
        <v>1</v>
      </c>
      <c r="AQ97" s="31" t="s">
        <v>118</v>
      </c>
      <c r="AR97" s="109">
        <f>AR13</f>
        <v>1</v>
      </c>
      <c r="AS97" s="82"/>
      <c r="AT97" s="82"/>
      <c r="AU97" s="82"/>
      <c r="AV97" s="82"/>
      <c r="AW97" s="82"/>
      <c r="AX97" s="82"/>
      <c r="AY97" s="82"/>
      <c r="AZ97" s="82"/>
      <c r="BA97" s="82"/>
      <c r="BB97" s="82"/>
      <c r="BC97" s="82"/>
      <c r="BD97" s="82"/>
      <c r="BE97" s="82"/>
      <c r="BF97" s="82"/>
      <c r="BG97" s="82"/>
      <c r="BH97" s="82"/>
      <c r="BI97" s="82"/>
      <c r="BJ97" s="82"/>
      <c r="BK97" s="82"/>
      <c r="BL97" s="82"/>
      <c r="BM97" s="82"/>
      <c r="BN97" s="82"/>
      <c r="BO97" s="82"/>
      <c r="BP97" s="82"/>
      <c r="BQ97" s="82"/>
      <c r="BR97" s="82"/>
      <c r="BS97" s="82"/>
      <c r="BT97" s="82"/>
      <c r="BU97" s="82"/>
    </row>
    <row r="98" spans="3:83" s="126" customFormat="1" ht="21">
      <c r="C98" s="82"/>
      <c r="D98" s="82"/>
      <c r="E98" s="82"/>
      <c r="F98" s="109">
        <f t="shared" ref="F98:J98" si="89">F19</f>
        <v>0.39999087753566898</v>
      </c>
      <c r="G98" s="31" t="s">
        <v>119</v>
      </c>
      <c r="H98" s="109">
        <f t="shared" si="89"/>
        <v>0.44671768037552284</v>
      </c>
      <c r="I98" s="82"/>
      <c r="J98" s="109">
        <f t="shared" si="89"/>
        <v>0.39999087753566898</v>
      </c>
      <c r="K98" s="31" t="s">
        <v>119</v>
      </c>
      <c r="L98" s="109">
        <f t="shared" ref="L98:P98" si="90">L19</f>
        <v>0.45276749316209719</v>
      </c>
      <c r="M98" s="82"/>
      <c r="N98" s="109">
        <f t="shared" si="90"/>
        <v>0.39999087753566898</v>
      </c>
      <c r="O98" s="31" t="s">
        <v>119</v>
      </c>
      <c r="P98" s="109">
        <f t="shared" si="90"/>
        <v>0.44374825895758768</v>
      </c>
      <c r="Q98" s="82"/>
      <c r="R98" s="109">
        <f t="shared" ref="R98:V98" si="91">R19</f>
        <v>0.39999087753566853</v>
      </c>
      <c r="S98" s="31" t="s">
        <v>119</v>
      </c>
      <c r="T98" s="109">
        <f t="shared" si="91"/>
        <v>0.44761373199631022</v>
      </c>
      <c r="U98" s="82"/>
      <c r="V98" s="109">
        <f t="shared" si="91"/>
        <v>0.39999087753566898</v>
      </c>
      <c r="W98" s="31" t="s">
        <v>119</v>
      </c>
      <c r="X98" s="109">
        <f t="shared" ref="X98:AB98" si="92">X19</f>
        <v>0.46046128990761898</v>
      </c>
      <c r="Y98" s="82"/>
      <c r="Z98" s="109">
        <f t="shared" si="92"/>
        <v>0.39999087753566898</v>
      </c>
      <c r="AA98" s="31" t="s">
        <v>119</v>
      </c>
      <c r="AB98" s="109">
        <f t="shared" si="92"/>
        <v>0.47306047555733899</v>
      </c>
      <c r="AC98" s="82"/>
      <c r="AD98" s="109">
        <f t="shared" ref="AD98:AH98" si="93">AD19</f>
        <v>0.39999087753566898</v>
      </c>
      <c r="AE98" s="31" t="s">
        <v>119</v>
      </c>
      <c r="AF98" s="109">
        <f t="shared" si="93"/>
        <v>0.4707246500610367</v>
      </c>
      <c r="AG98" s="82"/>
      <c r="AH98" s="109">
        <f t="shared" si="93"/>
        <v>0.39999087753566837</v>
      </c>
      <c r="AI98" s="31" t="s">
        <v>119</v>
      </c>
      <c r="AJ98" s="109">
        <f t="shared" ref="AJ98:AN98" si="94">AJ19</f>
        <v>0.46846235952725179</v>
      </c>
      <c r="AK98" s="82"/>
      <c r="AL98" s="109">
        <f t="shared" si="94"/>
        <v>0.39999087753566898</v>
      </c>
      <c r="AM98" s="31" t="s">
        <v>119</v>
      </c>
      <c r="AN98" s="109">
        <f t="shared" si="94"/>
        <v>0.463319831038423</v>
      </c>
      <c r="AO98" s="82"/>
      <c r="AP98" s="109">
        <f>AP19</f>
        <v>0.39999087753566898</v>
      </c>
      <c r="AQ98" s="31" t="s">
        <v>119</v>
      </c>
      <c r="AR98" s="109">
        <f>AR19</f>
        <v>0.45289110185443598</v>
      </c>
      <c r="AS98" s="82"/>
      <c r="AT98" s="82"/>
      <c r="AU98" s="82"/>
      <c r="AV98" s="82"/>
      <c r="AW98" s="82"/>
      <c r="AX98" s="82"/>
      <c r="AY98" s="82"/>
      <c r="AZ98" s="82"/>
      <c r="BA98" s="82"/>
      <c r="BB98" s="82"/>
      <c r="BC98" s="82"/>
      <c r="BD98" s="82"/>
      <c r="BE98" s="82"/>
      <c r="BF98" s="82"/>
      <c r="BG98" s="82"/>
      <c r="BH98" s="82"/>
      <c r="BI98" s="82"/>
      <c r="BJ98" s="82"/>
      <c r="BK98" s="82"/>
      <c r="BL98" s="82"/>
      <c r="BM98" s="82"/>
      <c r="BN98" s="82"/>
      <c r="BO98" s="82"/>
      <c r="BP98" s="82"/>
      <c r="BQ98" s="82"/>
      <c r="BR98" s="82"/>
      <c r="BS98" s="82"/>
      <c r="BT98" s="82"/>
      <c r="BU98" s="82"/>
    </row>
    <row r="99" spans="3:83" s="126" customFormat="1" ht="21">
      <c r="C99" s="82"/>
      <c r="D99" s="82"/>
      <c r="E99" s="82"/>
      <c r="F99" s="109">
        <f t="shared" ref="F99:J99" si="95">F44</f>
        <v>0.35220000000000001</v>
      </c>
      <c r="G99" s="31" t="s">
        <v>120</v>
      </c>
      <c r="H99" s="109">
        <f t="shared" si="95"/>
        <v>0.34701319694777799</v>
      </c>
      <c r="I99" s="82"/>
      <c r="J99" s="109">
        <f t="shared" si="95"/>
        <v>0.35219999999999968</v>
      </c>
      <c r="K99" s="31" t="s">
        <v>120</v>
      </c>
      <c r="L99" s="109">
        <f t="shared" ref="L99:P99" si="96">L44</f>
        <v>0.35970900383411947</v>
      </c>
      <c r="M99" s="82"/>
      <c r="N99" s="109">
        <f t="shared" si="96"/>
        <v>0.35220000000000001</v>
      </c>
      <c r="O99" s="31" t="s">
        <v>120</v>
      </c>
      <c r="P99" s="109">
        <f t="shared" si="96"/>
        <v>0.38052998643422098</v>
      </c>
      <c r="Q99" s="82"/>
      <c r="R99" s="109">
        <f t="shared" ref="R99:V99" si="97">R44</f>
        <v>0.35220000000000001</v>
      </c>
      <c r="S99" s="31" t="s">
        <v>120</v>
      </c>
      <c r="T99" s="109">
        <f t="shared" si="97"/>
        <v>0.36129957455428424</v>
      </c>
      <c r="U99" s="82"/>
      <c r="V99" s="109">
        <f t="shared" si="97"/>
        <v>0.35220000000000001</v>
      </c>
      <c r="W99" s="31" t="s">
        <v>120</v>
      </c>
      <c r="X99" s="109">
        <f t="shared" ref="X99:AB99" si="98">X44</f>
        <v>0.41460739878569303</v>
      </c>
      <c r="Y99" s="82"/>
      <c r="Z99" s="109">
        <f t="shared" si="98"/>
        <v>0.35220000000000001</v>
      </c>
      <c r="AA99" s="31" t="s">
        <v>120</v>
      </c>
      <c r="AB99" s="109">
        <f t="shared" si="98"/>
        <v>0.35854493354279199</v>
      </c>
      <c r="AC99" s="82"/>
      <c r="AD99" s="109">
        <f t="shared" ref="AD99:AH99" si="99">AD44</f>
        <v>0.35220000000000001</v>
      </c>
      <c r="AE99" s="31" t="s">
        <v>120</v>
      </c>
      <c r="AF99" s="109">
        <f t="shared" si="99"/>
        <v>0.43687892274799267</v>
      </c>
      <c r="AG99" s="82"/>
      <c r="AH99" s="109">
        <f t="shared" si="99"/>
        <v>0.35219999999999996</v>
      </c>
      <c r="AI99" s="31" t="s">
        <v>120</v>
      </c>
      <c r="AJ99" s="109">
        <f t="shared" ref="AJ99:AN99" si="100">AJ44</f>
        <v>0.40313118573169099</v>
      </c>
      <c r="AK99" s="82"/>
      <c r="AL99" s="109">
        <f t="shared" si="100"/>
        <v>0.35220000000000001</v>
      </c>
      <c r="AM99" s="31" t="s">
        <v>120</v>
      </c>
      <c r="AN99" s="109">
        <f t="shared" si="100"/>
        <v>0.38935965076422063</v>
      </c>
      <c r="AO99" s="82"/>
      <c r="AP99" s="109">
        <f>AP44</f>
        <v>0.35220000000000001</v>
      </c>
      <c r="AQ99" s="31" t="s">
        <v>120</v>
      </c>
      <c r="AR99" s="109">
        <f>AR44</f>
        <v>0.44186773549949199</v>
      </c>
      <c r="AS99" s="82"/>
      <c r="AT99" s="82"/>
      <c r="AU99" s="82"/>
      <c r="AV99" s="82"/>
      <c r="AW99" s="82"/>
      <c r="AX99" s="82"/>
      <c r="AY99" s="82"/>
      <c r="AZ99" s="82"/>
      <c r="BA99" s="82"/>
      <c r="BB99" s="82"/>
      <c r="BC99" s="82"/>
      <c r="BD99" s="82"/>
      <c r="BE99" s="82"/>
      <c r="BF99" s="82"/>
      <c r="BG99" s="82"/>
      <c r="BH99" s="82"/>
      <c r="BI99" s="82"/>
      <c r="BJ99" s="82"/>
      <c r="BK99" s="82"/>
      <c r="BL99" s="82"/>
      <c r="BM99" s="82"/>
      <c r="BN99" s="82"/>
      <c r="BO99" s="82"/>
      <c r="BP99" s="82"/>
      <c r="BQ99" s="82"/>
      <c r="BR99" s="82"/>
      <c r="BS99" s="82"/>
      <c r="BT99" s="82"/>
      <c r="BU99" s="82"/>
    </row>
    <row r="100" spans="3:83" s="126" customFormat="1" ht="21">
      <c r="C100" s="82"/>
      <c r="D100" s="82"/>
      <c r="E100" s="82"/>
      <c r="F100" s="109">
        <f t="shared" ref="F100:J100" si="101">F73</f>
        <v>8.8200000000000001E-2</v>
      </c>
      <c r="G100" s="31" t="s">
        <v>121</v>
      </c>
      <c r="H100" s="109">
        <f t="shared" si="101"/>
        <v>6.3775046256377907E-2</v>
      </c>
      <c r="I100" s="82"/>
      <c r="J100" s="109">
        <f t="shared" si="101"/>
        <v>8.8200000000000001E-2</v>
      </c>
      <c r="K100" s="31" t="s">
        <v>121</v>
      </c>
      <c r="L100" s="109">
        <f t="shared" ref="L100:P100" si="102">L73</f>
        <v>8.4928468036355995E-2</v>
      </c>
      <c r="M100" s="82"/>
      <c r="N100" s="109">
        <f t="shared" si="102"/>
        <v>8.8200000000000001E-2</v>
      </c>
      <c r="O100" s="31" t="s">
        <v>121</v>
      </c>
      <c r="P100" s="109">
        <f t="shared" si="102"/>
        <v>9.1011377383279995E-2</v>
      </c>
      <c r="Q100" s="82"/>
      <c r="R100" s="109">
        <f t="shared" ref="R100:V100" si="103">R73</f>
        <v>8.8200000000000014E-2</v>
      </c>
      <c r="S100" s="31" t="s">
        <v>121</v>
      </c>
      <c r="T100" s="109">
        <f t="shared" si="103"/>
        <v>7.8649542370028386E-2</v>
      </c>
      <c r="U100" s="82"/>
      <c r="V100" s="109">
        <f t="shared" si="103"/>
        <v>8.8200000000000001E-2</v>
      </c>
      <c r="W100" s="31" t="s">
        <v>121</v>
      </c>
      <c r="X100" s="109">
        <f t="shared" ref="X100:AB100" si="104">X73</f>
        <v>6.7613115861959394E-2</v>
      </c>
      <c r="Y100" s="82"/>
      <c r="Z100" s="109">
        <f t="shared" si="104"/>
        <v>8.8200000000000001E-2</v>
      </c>
      <c r="AA100" s="31" t="s">
        <v>121</v>
      </c>
      <c r="AB100" s="109">
        <f t="shared" si="104"/>
        <v>6.1433695607202098E-2</v>
      </c>
      <c r="AC100" s="82"/>
      <c r="AD100" s="109">
        <f t="shared" ref="AD100:AH100" si="105">AD73</f>
        <v>8.8200000000000001E-2</v>
      </c>
      <c r="AE100" s="31" t="s">
        <v>121</v>
      </c>
      <c r="AF100" s="109">
        <f t="shared" si="105"/>
        <v>7.1365287438002314E-2</v>
      </c>
      <c r="AG100" s="82"/>
      <c r="AH100" s="109">
        <f t="shared" si="105"/>
        <v>8.8199999999999959E-2</v>
      </c>
      <c r="AI100" s="31" t="s">
        <v>121</v>
      </c>
      <c r="AJ100" s="109">
        <f t="shared" ref="AJ100:AN100" si="106">AJ73</f>
        <v>6.6808850331328135E-2</v>
      </c>
      <c r="AK100" s="82"/>
      <c r="AL100" s="109">
        <f t="shared" si="106"/>
        <v>8.8200000000000001E-2</v>
      </c>
      <c r="AM100" s="31" t="s">
        <v>121</v>
      </c>
      <c r="AN100" s="109">
        <f t="shared" si="106"/>
        <v>7.0853974767407096E-2</v>
      </c>
      <c r="AO100" s="82"/>
      <c r="AP100" s="109">
        <f>AP73</f>
        <v>8.8200000000000001E-2</v>
      </c>
      <c r="AQ100" s="31" t="s">
        <v>121</v>
      </c>
      <c r="AR100" s="109">
        <f>AR73</f>
        <v>7.6184540815766894E-2</v>
      </c>
      <c r="AS100" s="82"/>
      <c r="AT100" s="82"/>
      <c r="AU100" s="82"/>
      <c r="AV100" s="82"/>
      <c r="AW100" s="82"/>
      <c r="AX100" s="82"/>
      <c r="AY100" s="82"/>
      <c r="AZ100" s="82"/>
      <c r="BA100" s="82"/>
      <c r="BB100" s="82"/>
      <c r="BC100" s="82"/>
      <c r="BD100" s="82"/>
      <c r="BE100" s="82"/>
      <c r="BF100" s="82"/>
      <c r="BG100" s="82"/>
      <c r="BH100" s="82"/>
      <c r="BI100" s="82"/>
      <c r="BJ100" s="82"/>
      <c r="BK100" s="82"/>
      <c r="BL100" s="82"/>
      <c r="BM100" s="82"/>
      <c r="BN100" s="82"/>
      <c r="BO100" s="82"/>
      <c r="BP100" s="82"/>
      <c r="BQ100" s="82"/>
      <c r="BR100" s="82"/>
      <c r="BS100" s="82"/>
      <c r="BT100" s="82"/>
      <c r="BU100" s="82"/>
    </row>
    <row r="101" spans="3:83" s="126" customFormat="1" ht="21">
      <c r="C101" s="82"/>
      <c r="D101" s="82"/>
      <c r="E101" s="82"/>
      <c r="F101" s="109">
        <f t="shared" ref="F101:J101" si="107">F99+F100</f>
        <v>0.44040000000000001</v>
      </c>
      <c r="G101" s="31" t="s">
        <v>113</v>
      </c>
      <c r="H101" s="109">
        <f t="shared" si="107"/>
        <v>0.41078824320415591</v>
      </c>
      <c r="I101" s="82"/>
      <c r="J101" s="109">
        <f t="shared" si="107"/>
        <v>0.44039999999999968</v>
      </c>
      <c r="K101" s="31" t="s">
        <v>113</v>
      </c>
      <c r="L101" s="109">
        <f t="shared" ref="L101:P101" si="108">L99+L100</f>
        <v>0.44463747187047548</v>
      </c>
      <c r="M101" s="82"/>
      <c r="N101" s="109">
        <f t="shared" si="108"/>
        <v>0.44040000000000001</v>
      </c>
      <c r="O101" s="31" t="s">
        <v>113</v>
      </c>
      <c r="P101" s="109">
        <f t="shared" si="108"/>
        <v>0.471541363817501</v>
      </c>
      <c r="Q101" s="82"/>
      <c r="R101" s="109">
        <f t="shared" ref="R101:V101" si="109">R99+R100</f>
        <v>0.44040000000000001</v>
      </c>
      <c r="S101" s="31" t="s">
        <v>113</v>
      </c>
      <c r="T101" s="109">
        <f t="shared" si="109"/>
        <v>0.4399491169243126</v>
      </c>
      <c r="U101" s="82"/>
      <c r="V101" s="109">
        <f t="shared" si="109"/>
        <v>0.44040000000000001</v>
      </c>
      <c r="W101" s="31" t="s">
        <v>113</v>
      </c>
      <c r="X101" s="109">
        <f t="shared" ref="X101:AB101" si="110">X99+X100</f>
        <v>0.48222051464765242</v>
      </c>
      <c r="Y101" s="82"/>
      <c r="Z101" s="109">
        <f t="shared" si="110"/>
        <v>0.44040000000000001</v>
      </c>
      <c r="AA101" s="31" t="s">
        <v>113</v>
      </c>
      <c r="AB101" s="109">
        <f t="shared" si="110"/>
        <v>0.41997862914999406</v>
      </c>
      <c r="AC101" s="82"/>
      <c r="AD101" s="109">
        <f t="shared" ref="AD101:AH101" si="111">AD99+AD100</f>
        <v>0.44040000000000001</v>
      </c>
      <c r="AE101" s="31" t="s">
        <v>113</v>
      </c>
      <c r="AF101" s="109">
        <f t="shared" si="111"/>
        <v>0.50824421018599497</v>
      </c>
      <c r="AG101" s="82"/>
      <c r="AH101" s="109">
        <f t="shared" si="111"/>
        <v>0.4403999999999999</v>
      </c>
      <c r="AI101" s="31" t="s">
        <v>113</v>
      </c>
      <c r="AJ101" s="109">
        <f t="shared" ref="AJ101:AN101" si="112">AJ99+AJ100</f>
        <v>0.46994003606301915</v>
      </c>
      <c r="AK101" s="82"/>
      <c r="AL101" s="109">
        <f t="shared" si="112"/>
        <v>0.44040000000000001</v>
      </c>
      <c r="AM101" s="31" t="s">
        <v>113</v>
      </c>
      <c r="AN101" s="109">
        <f t="shared" si="112"/>
        <v>0.4602136255316277</v>
      </c>
      <c r="AO101" s="82"/>
      <c r="AP101" s="109">
        <f>AP99+AP100</f>
        <v>0.44040000000000001</v>
      </c>
      <c r="AQ101" s="31" t="s">
        <v>113</v>
      </c>
      <c r="AR101" s="109">
        <f>AR99+AR100</f>
        <v>0.51805227631525885</v>
      </c>
      <c r="AS101" s="82"/>
      <c r="AT101" s="82"/>
      <c r="AU101" s="82"/>
      <c r="AV101" s="82"/>
      <c r="AW101" s="82"/>
      <c r="AX101" s="82"/>
      <c r="AY101" s="82"/>
      <c r="AZ101" s="82"/>
      <c r="BA101" s="82"/>
      <c r="BB101" s="82"/>
      <c r="BC101" s="82"/>
      <c r="BD101" s="82"/>
      <c r="BE101" s="82"/>
      <c r="BF101" s="82"/>
      <c r="BG101" s="82"/>
      <c r="BH101" s="82"/>
      <c r="BI101" s="82"/>
      <c r="BJ101" s="82"/>
      <c r="BK101" s="82"/>
      <c r="BL101" s="82"/>
      <c r="BM101" s="82"/>
      <c r="BN101" s="82"/>
      <c r="BO101" s="82"/>
      <c r="BP101" s="82"/>
      <c r="BQ101" s="82"/>
      <c r="BR101" s="82"/>
      <c r="BS101" s="82"/>
      <c r="BT101" s="82"/>
      <c r="BU101" s="82"/>
    </row>
    <row r="102" spans="3:83" s="126" customFormat="1" ht="21">
      <c r="C102" s="82"/>
      <c r="D102" s="82"/>
      <c r="E102" s="82"/>
      <c r="F102" s="109">
        <f t="shared" ref="F102:J102" si="113">F97-F98-F99-F100</f>
        <v>0.15960912246433101</v>
      </c>
      <c r="G102" s="31" t="s">
        <v>122</v>
      </c>
      <c r="H102" s="109">
        <f t="shared" si="113"/>
        <v>0.14249407642032125</v>
      </c>
      <c r="I102" s="82"/>
      <c r="J102" s="109">
        <f t="shared" si="113"/>
        <v>0.15960912246433134</v>
      </c>
      <c r="K102" s="31" t="s">
        <v>122</v>
      </c>
      <c r="L102" s="109">
        <f t="shared" ref="L102:P102" si="114">L97-L98-L99-L100</f>
        <v>0.10259503496742735</v>
      </c>
      <c r="M102" s="82"/>
      <c r="N102" s="109">
        <f t="shared" si="114"/>
        <v>0.15960912246433101</v>
      </c>
      <c r="O102" s="31" t="s">
        <v>122</v>
      </c>
      <c r="P102" s="109">
        <f t="shared" si="114"/>
        <v>8.4710377224911398E-2</v>
      </c>
      <c r="Q102" s="82"/>
      <c r="R102" s="109">
        <f t="shared" ref="R102:V102" si="115">R97-R98-R99-R100</f>
        <v>0.15960912246433145</v>
      </c>
      <c r="S102" s="31" t="s">
        <v>122</v>
      </c>
      <c r="T102" s="109">
        <f t="shared" si="115"/>
        <v>0.1124371510793771</v>
      </c>
      <c r="U102" s="82"/>
      <c r="V102" s="109">
        <f t="shared" si="115"/>
        <v>0.15960912246433101</v>
      </c>
      <c r="W102" s="31" t="s">
        <v>122</v>
      </c>
      <c r="X102" s="109">
        <f t="shared" ref="X102:AB102" si="116">X97-X98-X99-X100</f>
        <v>5.7318195444728548E-2</v>
      </c>
      <c r="Y102" s="82"/>
      <c r="Z102" s="109">
        <f t="shared" si="116"/>
        <v>0.15960912246433101</v>
      </c>
      <c r="AA102" s="31" t="s">
        <v>122</v>
      </c>
      <c r="AB102" s="109">
        <f t="shared" si="116"/>
        <v>0.10696089529266692</v>
      </c>
      <c r="AC102" s="82"/>
      <c r="AD102" s="109">
        <f t="shared" ref="AD102:AH102" si="117">AD97-AD98-AD99-AD100</f>
        <v>0.15960912246433101</v>
      </c>
      <c r="AE102" s="31" t="s">
        <v>122</v>
      </c>
      <c r="AF102" s="109">
        <f t="shared" si="117"/>
        <v>2.1031139752968317E-2</v>
      </c>
      <c r="AG102" s="82"/>
      <c r="AH102" s="109">
        <f t="shared" si="117"/>
        <v>0.15960912246433168</v>
      </c>
      <c r="AI102" s="31" t="s">
        <v>122</v>
      </c>
      <c r="AJ102" s="109">
        <f t="shared" ref="AJ102:AN102" si="118">AJ97-AJ98-AJ99-AJ100</f>
        <v>6.1597604409729084E-2</v>
      </c>
      <c r="AK102" s="82"/>
      <c r="AL102" s="109">
        <f t="shared" si="118"/>
        <v>0.15960912246433101</v>
      </c>
      <c r="AM102" s="31" t="s">
        <v>122</v>
      </c>
      <c r="AN102" s="109">
        <f t="shared" si="118"/>
        <v>7.6466543429949269E-2</v>
      </c>
      <c r="AO102" s="82"/>
      <c r="AP102" s="109">
        <f>AP97-AP98-AP99-AP100</f>
        <v>0.15960912246433101</v>
      </c>
      <c r="AQ102" s="31" t="s">
        <v>122</v>
      </c>
      <c r="AR102" s="109">
        <f>AR97-AR98-AR99-AR100</f>
        <v>2.905662183030519E-2</v>
      </c>
      <c r="AS102" s="82"/>
      <c r="AT102" s="82"/>
      <c r="AU102" s="82"/>
      <c r="AV102" s="82"/>
      <c r="AW102" s="82"/>
      <c r="AX102" s="82"/>
      <c r="AY102" s="82"/>
      <c r="AZ102" s="82"/>
      <c r="BA102" s="82"/>
      <c r="BB102" s="82"/>
      <c r="BC102" s="82"/>
      <c r="BD102" s="82"/>
      <c r="BE102" s="82"/>
      <c r="BF102" s="82"/>
      <c r="BG102" s="82"/>
      <c r="BH102" s="82"/>
      <c r="BI102" s="82"/>
      <c r="BJ102" s="82"/>
      <c r="BK102" s="82"/>
      <c r="BL102" s="82"/>
      <c r="BM102" s="82"/>
      <c r="BN102" s="82"/>
      <c r="BO102" s="82"/>
      <c r="BP102" s="82"/>
      <c r="BQ102" s="82"/>
      <c r="BR102" s="82"/>
      <c r="BS102" s="82"/>
      <c r="BT102" s="82"/>
      <c r="BU102" s="82"/>
    </row>
    <row r="103" spans="3:83" s="126" customFormat="1" ht="21"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  <c r="AE103" s="82"/>
      <c r="AF103" s="82"/>
      <c r="AG103" s="82"/>
      <c r="AH103" s="82"/>
      <c r="AI103" s="82"/>
      <c r="AJ103" s="82"/>
      <c r="AK103" s="82"/>
      <c r="AL103" s="82"/>
      <c r="AM103" s="82"/>
      <c r="AN103" s="82"/>
      <c r="AO103" s="82"/>
      <c r="AP103" s="82"/>
      <c r="AQ103" s="82"/>
      <c r="AR103" s="82"/>
      <c r="AS103" s="82"/>
      <c r="AT103" s="82"/>
      <c r="AU103" s="82"/>
      <c r="AV103" s="82"/>
      <c r="AW103" s="82"/>
      <c r="AX103" s="82"/>
      <c r="AY103" s="82"/>
      <c r="AZ103" s="82"/>
      <c r="BA103" s="82"/>
      <c r="BB103" s="82"/>
      <c r="BC103" s="82"/>
      <c r="BD103" s="82"/>
      <c r="BE103" s="82"/>
      <c r="BF103" s="82"/>
      <c r="BG103" s="82"/>
      <c r="BH103" s="82"/>
      <c r="BI103" s="82"/>
      <c r="BJ103" s="82"/>
      <c r="BK103" s="82"/>
      <c r="BL103" s="82"/>
      <c r="BM103" s="82"/>
      <c r="BN103" s="82"/>
      <c r="BO103" s="82"/>
      <c r="BP103" s="82"/>
      <c r="BQ103" s="82"/>
      <c r="BR103" s="82"/>
      <c r="BS103" s="82"/>
      <c r="BT103" s="82"/>
      <c r="BU103" s="82"/>
    </row>
    <row r="104" spans="3:83" s="126" customFormat="1" ht="21"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82"/>
      <c r="AL104" s="82"/>
      <c r="AM104" s="82"/>
      <c r="AN104" s="82"/>
      <c r="AO104" s="82"/>
      <c r="AP104" s="82"/>
      <c r="AQ104" s="82"/>
      <c r="AR104" s="82"/>
      <c r="AS104" s="82"/>
      <c r="AT104" s="82"/>
      <c r="AU104" s="82"/>
      <c r="AV104" s="82"/>
      <c r="AW104" s="82"/>
      <c r="AX104" s="82"/>
      <c r="AY104" s="82"/>
      <c r="AZ104" s="82"/>
      <c r="BA104" s="82"/>
      <c r="BB104" s="82"/>
      <c r="BC104" s="82"/>
      <c r="BD104" s="82"/>
      <c r="BE104" s="82"/>
      <c r="BF104" s="82"/>
      <c r="BG104" s="82"/>
      <c r="BH104" s="82"/>
      <c r="BI104" s="82"/>
      <c r="BJ104" s="82"/>
      <c r="BK104" s="82"/>
      <c r="BL104" s="82"/>
      <c r="BM104" s="82"/>
      <c r="BN104" s="82"/>
      <c r="BO104" s="82"/>
      <c r="BP104" s="82"/>
      <c r="BQ104" s="82"/>
      <c r="BR104" s="82"/>
      <c r="BS104" s="82"/>
      <c r="BT104" s="82"/>
      <c r="BU104" s="82"/>
    </row>
    <row r="105" spans="3:83" s="126" customFormat="1" ht="31.5" customHeight="1"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  <c r="AQ105" s="82"/>
      <c r="AR105" s="82"/>
      <c r="AS105" s="82"/>
      <c r="AT105" s="82"/>
      <c r="AU105" s="82"/>
      <c r="AV105" s="82"/>
      <c r="AW105" s="82"/>
      <c r="AX105" s="82"/>
      <c r="AY105" s="82"/>
      <c r="AZ105" s="82"/>
      <c r="BA105" s="82"/>
      <c r="BB105" s="82"/>
      <c r="BC105" s="82"/>
      <c r="BD105" s="82"/>
      <c r="BE105" s="82"/>
      <c r="BF105" s="82"/>
      <c r="BG105" s="82"/>
      <c r="BH105" s="82"/>
      <c r="BI105" s="82"/>
      <c r="BJ105" s="82"/>
      <c r="BK105" s="82"/>
      <c r="BL105" s="82"/>
      <c r="BM105" s="82"/>
      <c r="BN105" s="82"/>
      <c r="BO105" s="82"/>
      <c r="BP105" s="82"/>
      <c r="BQ105" s="82"/>
      <c r="BR105" s="82"/>
      <c r="BS105" s="82"/>
      <c r="BT105" s="82"/>
      <c r="BU105" s="82"/>
    </row>
    <row r="106" spans="3:83" s="126" customFormat="1" ht="21"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  <c r="AQ106" s="82"/>
      <c r="AR106" s="82"/>
      <c r="AS106" s="82"/>
      <c r="AT106" s="82"/>
      <c r="AU106" s="82"/>
      <c r="AV106" s="82"/>
      <c r="AW106" s="82"/>
      <c r="AX106" s="82"/>
      <c r="AY106" s="82"/>
      <c r="AZ106" s="82"/>
      <c r="BA106" s="82"/>
      <c r="BB106" s="82"/>
      <c r="BC106" s="82"/>
      <c r="BD106" s="82"/>
      <c r="BE106" s="82"/>
      <c r="BF106" s="82"/>
      <c r="BG106" s="82"/>
      <c r="BH106" s="82"/>
      <c r="BI106" s="82"/>
      <c r="BJ106" s="82"/>
      <c r="BK106" s="82"/>
      <c r="BL106" s="82"/>
      <c r="BM106" s="82"/>
      <c r="BN106" s="82"/>
      <c r="BO106" s="82"/>
      <c r="BP106" s="82"/>
      <c r="BQ106" s="82"/>
      <c r="BR106" s="82"/>
      <c r="BS106" s="82"/>
      <c r="BT106" s="82"/>
      <c r="BU106" s="82"/>
    </row>
    <row r="107" spans="3:83" s="126" customFormat="1" ht="21"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  <c r="AP107" s="82"/>
      <c r="AQ107" s="82"/>
      <c r="AR107" s="82"/>
      <c r="AS107" s="82"/>
      <c r="AT107" s="82"/>
      <c r="AU107" s="82"/>
      <c r="AV107" s="82"/>
      <c r="AW107" s="82"/>
      <c r="AX107" s="82"/>
      <c r="AY107" s="82"/>
      <c r="AZ107" s="82"/>
      <c r="BA107" s="82"/>
      <c r="BB107" s="82"/>
      <c r="BC107" s="82"/>
      <c r="BD107" s="82"/>
      <c r="BE107" s="82"/>
      <c r="BF107" s="82"/>
      <c r="BG107" s="82"/>
      <c r="BH107" s="82"/>
      <c r="BI107" s="82"/>
      <c r="BJ107" s="82"/>
      <c r="BK107" s="82"/>
      <c r="BL107" s="82"/>
      <c r="BM107" s="82"/>
      <c r="BN107" s="82"/>
      <c r="BO107" s="82"/>
      <c r="BP107" s="82"/>
      <c r="BQ107" s="82"/>
      <c r="BR107" s="82"/>
      <c r="BS107" s="82"/>
      <c r="BT107" s="82"/>
      <c r="BU107" s="82"/>
    </row>
    <row r="108" spans="3:83" s="126" customFormat="1" ht="21"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  <c r="AP108" s="82"/>
      <c r="AQ108" s="82"/>
      <c r="AR108" s="82"/>
      <c r="AS108" s="82"/>
      <c r="AT108" s="82"/>
      <c r="AU108" s="82"/>
      <c r="AV108" s="82"/>
      <c r="AW108" s="82"/>
      <c r="AX108" s="82"/>
      <c r="AY108" s="82"/>
      <c r="AZ108" s="82"/>
      <c r="BA108" s="82"/>
      <c r="BB108" s="82"/>
      <c r="BC108" s="82"/>
      <c r="BD108" s="82"/>
      <c r="BE108" s="82"/>
      <c r="BF108" s="82"/>
      <c r="BG108" s="82"/>
      <c r="BH108" s="82"/>
      <c r="BI108" s="82"/>
      <c r="BJ108" s="82"/>
      <c r="BK108" s="82"/>
      <c r="BL108" s="82"/>
      <c r="BM108" s="82"/>
      <c r="BN108" s="82"/>
      <c r="BO108" s="82"/>
      <c r="BP108" s="82"/>
      <c r="BQ108" s="82"/>
      <c r="BR108" s="82"/>
      <c r="BS108" s="82"/>
      <c r="BT108" s="82"/>
      <c r="BU108" s="82"/>
    </row>
    <row r="109" spans="3:83" ht="21"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  <c r="AP109" s="82"/>
      <c r="AQ109" s="82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  <c r="BB109" s="82"/>
      <c r="BC109" s="82"/>
      <c r="BD109" s="82"/>
      <c r="BE109" s="82"/>
      <c r="BF109" s="82"/>
      <c r="BG109" s="82"/>
      <c r="BH109" s="82"/>
      <c r="BI109" s="82"/>
      <c r="BJ109" s="82"/>
      <c r="BK109" s="82"/>
      <c r="BL109" s="82"/>
      <c r="BM109" s="82"/>
      <c r="BN109" s="82"/>
      <c r="BO109" s="82"/>
      <c r="BP109" s="82"/>
      <c r="BQ109" s="82"/>
      <c r="BR109" s="82"/>
      <c r="BS109" s="82"/>
      <c r="BT109" s="82"/>
      <c r="BU109" s="82"/>
      <c r="BV109" s="126"/>
      <c r="BW109" s="126"/>
      <c r="BX109" s="126"/>
      <c r="BY109" s="126"/>
      <c r="BZ109" s="126"/>
      <c r="CA109" s="126"/>
      <c r="CB109" s="126"/>
      <c r="CC109" s="126"/>
      <c r="CD109" s="126"/>
      <c r="CE109" s="126"/>
    </row>
    <row r="110" spans="3:83" ht="21"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  <c r="BR110" s="82"/>
      <c r="BS110" s="82"/>
      <c r="BT110" s="82"/>
      <c r="BU110" s="82"/>
      <c r="BV110" s="126"/>
      <c r="BW110" s="126"/>
      <c r="BX110" s="126"/>
    </row>
    <row r="111" spans="3:83" ht="21"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  <c r="AP111" s="82"/>
      <c r="AQ111" s="82"/>
      <c r="AR111" s="82"/>
      <c r="AS111" s="82"/>
      <c r="AT111" s="82"/>
      <c r="AU111" s="82"/>
      <c r="AV111" s="82"/>
      <c r="AW111" s="82"/>
      <c r="AX111" s="82"/>
      <c r="AY111" s="82"/>
      <c r="AZ111" s="82"/>
      <c r="BA111" s="82"/>
      <c r="BB111" s="82"/>
      <c r="BC111" s="82"/>
      <c r="BD111" s="82"/>
      <c r="BE111" s="82"/>
      <c r="BF111" s="82"/>
      <c r="BG111" s="82"/>
      <c r="BH111" s="82"/>
      <c r="BI111" s="82"/>
      <c r="BJ111" s="82"/>
      <c r="BK111" s="82"/>
      <c r="BL111" s="82"/>
      <c r="BM111" s="82"/>
      <c r="BN111" s="82"/>
      <c r="BO111" s="82"/>
      <c r="BP111" s="82"/>
      <c r="BQ111" s="82"/>
      <c r="BR111" s="82"/>
      <c r="BS111" s="82"/>
      <c r="BT111" s="82"/>
      <c r="BU111" s="82"/>
      <c r="BV111" s="126"/>
      <c r="BW111" s="126"/>
      <c r="BX111" s="126"/>
    </row>
    <row r="112" spans="3:83">
      <c r="C112" s="219"/>
      <c r="D112" s="219"/>
      <c r="E112" s="219"/>
      <c r="F112" s="219"/>
      <c r="G112" s="219"/>
      <c r="H112" s="219"/>
      <c r="I112" s="219"/>
      <c r="J112" s="219"/>
      <c r="K112" s="219"/>
      <c r="L112" s="219"/>
      <c r="M112" s="219"/>
      <c r="N112" s="219"/>
      <c r="O112" s="219"/>
      <c r="P112" s="219"/>
      <c r="Q112" s="219"/>
      <c r="R112" s="219"/>
      <c r="S112" s="219"/>
      <c r="T112" s="219"/>
      <c r="U112" s="219"/>
      <c r="V112" s="219"/>
      <c r="W112" s="219"/>
      <c r="X112" s="219"/>
      <c r="Y112" s="219"/>
      <c r="Z112" s="219"/>
      <c r="AA112" s="219"/>
      <c r="AB112" s="219"/>
      <c r="AC112" s="219"/>
      <c r="AD112" s="219"/>
      <c r="AE112" s="219"/>
      <c r="AF112" s="219"/>
      <c r="AG112" s="219"/>
      <c r="AH112" s="219"/>
      <c r="AI112" s="219"/>
      <c r="AJ112" s="219"/>
      <c r="AK112" s="219"/>
      <c r="AL112" s="219"/>
      <c r="AM112" s="219"/>
      <c r="AN112" s="219"/>
      <c r="AO112" s="219"/>
      <c r="AP112" s="219"/>
      <c r="AQ112" s="219"/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19"/>
      <c r="BH112" s="219"/>
      <c r="BI112" s="219"/>
      <c r="BJ112" s="219"/>
      <c r="BK112" s="219"/>
      <c r="BL112" s="219"/>
      <c r="BM112" s="219"/>
      <c r="BN112" s="219"/>
      <c r="BO112" s="219"/>
      <c r="BP112" s="219"/>
      <c r="BQ112" s="219"/>
      <c r="BR112" s="219"/>
      <c r="BS112" s="219"/>
      <c r="BT112" s="219"/>
      <c r="BU112" s="219"/>
    </row>
    <row r="113" spans="3:73">
      <c r="C113" s="219"/>
      <c r="D113" s="219"/>
      <c r="E113" s="219"/>
      <c r="F113" s="219"/>
      <c r="G113" s="219"/>
      <c r="H113" s="219"/>
      <c r="I113" s="219"/>
      <c r="J113" s="219"/>
      <c r="K113" s="219"/>
      <c r="L113" s="219"/>
      <c r="M113" s="219"/>
      <c r="N113" s="219"/>
      <c r="O113" s="219"/>
      <c r="P113" s="219"/>
      <c r="Q113" s="219"/>
      <c r="R113" s="219"/>
      <c r="S113" s="219"/>
      <c r="T113" s="219"/>
      <c r="U113" s="219"/>
      <c r="V113" s="219"/>
      <c r="W113" s="219"/>
      <c r="X113" s="219"/>
      <c r="Y113" s="219"/>
      <c r="Z113" s="219"/>
      <c r="AA113" s="219"/>
      <c r="AB113" s="219"/>
      <c r="AC113" s="219"/>
      <c r="AD113" s="219"/>
      <c r="AE113" s="219"/>
      <c r="AF113" s="219"/>
      <c r="AG113" s="219"/>
      <c r="AH113" s="219"/>
      <c r="AI113" s="219"/>
      <c r="AJ113" s="219"/>
      <c r="AK113" s="219"/>
      <c r="AL113" s="219"/>
      <c r="AM113" s="219"/>
      <c r="AN113" s="219"/>
      <c r="AO113" s="219"/>
      <c r="AP113" s="219"/>
      <c r="AQ113" s="219"/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/>
      <c r="BE113" s="219"/>
      <c r="BF113" s="219"/>
      <c r="BG113" s="219"/>
      <c r="BH113" s="219"/>
      <c r="BI113" s="219"/>
      <c r="BJ113" s="219"/>
      <c r="BK113" s="219"/>
      <c r="BL113" s="219"/>
      <c r="BM113" s="219"/>
      <c r="BN113" s="219"/>
      <c r="BO113" s="219"/>
      <c r="BP113" s="219"/>
      <c r="BQ113" s="219"/>
      <c r="BR113" s="219"/>
      <c r="BS113" s="219"/>
      <c r="BT113" s="219"/>
      <c r="BU113" s="219"/>
    </row>
    <row r="114" spans="3:73">
      <c r="C114" s="219"/>
      <c r="D114" s="219"/>
      <c r="E114" s="219"/>
      <c r="F114" s="219"/>
      <c r="G114" s="219"/>
      <c r="H114" s="219"/>
      <c r="I114" s="219"/>
      <c r="J114" s="219"/>
      <c r="K114" s="219"/>
      <c r="L114" s="219"/>
      <c r="M114" s="219"/>
      <c r="N114" s="219"/>
      <c r="O114" s="219"/>
      <c r="P114" s="219"/>
      <c r="Q114" s="219"/>
      <c r="R114" s="219"/>
      <c r="S114" s="219"/>
      <c r="T114" s="219"/>
      <c r="U114" s="219"/>
      <c r="V114" s="219"/>
      <c r="W114" s="219"/>
      <c r="X114" s="219"/>
      <c r="Y114" s="219"/>
      <c r="Z114" s="219"/>
      <c r="AA114" s="219"/>
      <c r="AB114" s="219"/>
      <c r="AC114" s="219"/>
      <c r="AD114" s="219"/>
      <c r="AE114" s="219"/>
      <c r="AF114" s="219"/>
      <c r="AG114" s="219"/>
      <c r="AH114" s="219"/>
      <c r="AI114" s="219"/>
      <c r="AJ114" s="219"/>
      <c r="AK114" s="219"/>
      <c r="AL114" s="219"/>
      <c r="AM114" s="219"/>
      <c r="AN114" s="219"/>
      <c r="AO114" s="219"/>
      <c r="AP114" s="219"/>
      <c r="AQ114" s="219"/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19"/>
      <c r="BS114" s="219"/>
      <c r="BT114" s="219"/>
      <c r="BU114" s="219"/>
    </row>
    <row r="115" spans="3:73" ht="21">
      <c r="C115" s="82"/>
      <c r="D115" s="219"/>
      <c r="E115" s="219"/>
      <c r="F115" s="219"/>
      <c r="G115" s="219"/>
      <c r="H115" s="219"/>
      <c r="I115" s="219"/>
      <c r="J115" s="219"/>
      <c r="K115" s="219"/>
      <c r="L115" s="219"/>
      <c r="M115" s="219"/>
      <c r="N115" s="219"/>
      <c r="O115" s="219"/>
      <c r="P115" s="219"/>
      <c r="Q115" s="219"/>
      <c r="R115" s="219"/>
      <c r="S115" s="219"/>
      <c r="T115" s="219"/>
      <c r="U115" s="219"/>
      <c r="V115" s="219"/>
      <c r="W115" s="219"/>
      <c r="X115" s="219"/>
      <c r="Y115" s="219"/>
      <c r="Z115" s="219"/>
      <c r="AA115" s="219"/>
      <c r="AB115" s="219"/>
      <c r="AC115" s="219"/>
      <c r="AD115" s="219"/>
      <c r="AE115" s="219"/>
      <c r="AF115" s="219"/>
      <c r="AG115" s="219"/>
      <c r="AH115" s="219"/>
      <c r="AI115" s="219"/>
      <c r="AJ115" s="219"/>
      <c r="AK115" s="219"/>
      <c r="AL115" s="219"/>
      <c r="AM115" s="219"/>
      <c r="AN115" s="219"/>
      <c r="AO115" s="219"/>
      <c r="AP115" s="219"/>
      <c r="AQ115" s="219"/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19"/>
      <c r="BS115" s="219"/>
      <c r="BT115" s="219"/>
      <c r="BU115" s="219"/>
    </row>
    <row r="116" spans="3:73" ht="15.75">
      <c r="C116" s="220"/>
      <c r="D116" s="219"/>
      <c r="E116" s="219"/>
      <c r="F116" s="219"/>
      <c r="G116" s="219"/>
      <c r="H116" s="219"/>
      <c r="I116" s="219"/>
      <c r="J116" s="219"/>
      <c r="K116" s="219"/>
      <c r="L116" s="219"/>
      <c r="M116" s="219"/>
      <c r="N116" s="219"/>
      <c r="O116" s="219"/>
      <c r="P116" s="219"/>
      <c r="Q116" s="219"/>
      <c r="R116" s="219"/>
      <c r="S116" s="219"/>
      <c r="T116" s="219"/>
      <c r="U116" s="219"/>
      <c r="V116" s="219"/>
      <c r="W116" s="219"/>
      <c r="X116" s="219"/>
      <c r="Y116" s="219"/>
      <c r="Z116" s="219"/>
      <c r="AA116" s="219"/>
      <c r="AB116" s="219"/>
      <c r="AC116" s="219"/>
      <c r="AD116" s="219"/>
      <c r="AE116" s="219"/>
      <c r="AF116" s="219"/>
      <c r="AG116" s="219"/>
      <c r="AH116" s="219"/>
      <c r="AI116" s="219"/>
      <c r="AJ116" s="219"/>
      <c r="AK116" s="219"/>
      <c r="AL116" s="219"/>
      <c r="AM116" s="219"/>
      <c r="AN116" s="219"/>
      <c r="AO116" s="219"/>
      <c r="AP116" s="219"/>
      <c r="AQ116" s="219"/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19"/>
      <c r="BS116" s="219"/>
      <c r="BT116" s="219"/>
      <c r="BU116" s="219"/>
    </row>
    <row r="117" spans="3:73">
      <c r="C117" s="219"/>
      <c r="D117" s="219"/>
      <c r="E117" s="219"/>
      <c r="F117" s="219"/>
      <c r="G117" s="219"/>
      <c r="H117" s="219"/>
      <c r="I117" s="219"/>
      <c r="J117" s="219"/>
      <c r="K117" s="219"/>
      <c r="L117" s="219"/>
      <c r="M117" s="219"/>
      <c r="N117" s="219"/>
      <c r="O117" s="219"/>
      <c r="P117" s="219"/>
      <c r="Q117" s="219"/>
      <c r="R117" s="219"/>
      <c r="S117" s="219"/>
      <c r="T117" s="219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19"/>
      <c r="AI117" s="219"/>
      <c r="AJ117" s="219"/>
      <c r="AK117" s="219"/>
      <c r="AL117" s="219"/>
      <c r="AM117" s="219"/>
      <c r="AN117" s="219"/>
      <c r="AO117" s="219"/>
      <c r="AP117" s="219"/>
      <c r="AQ117" s="219"/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19"/>
      <c r="BS117" s="219"/>
      <c r="BT117" s="219"/>
      <c r="BU117" s="219"/>
    </row>
    <row r="118" spans="3:73">
      <c r="C118" s="219"/>
      <c r="D118" s="219"/>
      <c r="E118" s="219"/>
      <c r="F118" s="219"/>
      <c r="G118" s="219"/>
      <c r="H118" s="219"/>
      <c r="I118" s="219"/>
      <c r="J118" s="219"/>
      <c r="K118" s="219"/>
      <c r="L118" s="219"/>
      <c r="M118" s="219"/>
      <c r="N118" s="219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19"/>
      <c r="Z118" s="219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19"/>
      <c r="AL118" s="219"/>
      <c r="AM118" s="219"/>
      <c r="AN118" s="219"/>
      <c r="AO118" s="219"/>
      <c r="AP118" s="219"/>
      <c r="AQ118" s="219"/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219"/>
      <c r="BT118" s="219"/>
      <c r="BU118" s="219"/>
    </row>
    <row r="119" spans="3:73">
      <c r="C119" s="219"/>
      <c r="D119" s="219"/>
      <c r="E119" s="219"/>
      <c r="F119" s="219"/>
      <c r="G119" s="219"/>
      <c r="H119" s="219"/>
      <c r="I119" s="219"/>
      <c r="J119" s="219"/>
      <c r="K119" s="219"/>
      <c r="L119" s="219"/>
      <c r="M119" s="219"/>
      <c r="N119" s="219"/>
      <c r="O119" s="219"/>
      <c r="P119" s="219"/>
      <c r="Q119" s="219"/>
      <c r="R119" s="219"/>
      <c r="S119" s="219"/>
      <c r="T119" s="219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19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19"/>
      <c r="BT119" s="219"/>
      <c r="BU119" s="219"/>
    </row>
    <row r="120" spans="3:73">
      <c r="C120" s="219"/>
      <c r="D120" s="219"/>
      <c r="E120" s="219"/>
      <c r="F120" s="219"/>
      <c r="G120" s="219"/>
      <c r="H120" s="219"/>
      <c r="I120" s="219"/>
      <c r="J120" s="219"/>
      <c r="K120" s="219"/>
      <c r="L120" s="219"/>
      <c r="M120" s="219"/>
      <c r="N120" s="219"/>
      <c r="O120" s="219"/>
      <c r="P120" s="219"/>
      <c r="Q120" s="219"/>
      <c r="R120" s="219"/>
      <c r="S120" s="219"/>
      <c r="T120" s="219"/>
      <c r="U120" s="219"/>
      <c r="V120" s="219"/>
      <c r="W120" s="219"/>
      <c r="X120" s="219"/>
      <c r="Y120" s="219"/>
      <c r="Z120" s="219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19"/>
      <c r="AK120" s="219"/>
      <c r="AL120" s="219"/>
      <c r="AM120" s="219"/>
      <c r="AN120" s="219"/>
      <c r="AO120" s="219"/>
      <c r="AP120" s="219"/>
      <c r="AQ120" s="219"/>
      <c r="AR120" s="219"/>
      <c r="AS120" s="219"/>
      <c r="AT120" s="219"/>
      <c r="AU120" s="219"/>
      <c r="AV120" s="219"/>
      <c r="AW120" s="219"/>
      <c r="AX120" s="219"/>
      <c r="AY120" s="219"/>
      <c r="AZ120" s="219"/>
      <c r="BA120" s="219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19"/>
      <c r="BT120" s="219"/>
      <c r="BU120" s="219"/>
    </row>
    <row r="121" spans="3:73">
      <c r="C121" s="219"/>
      <c r="D121" s="219"/>
      <c r="E121" s="219"/>
      <c r="F121" s="219"/>
      <c r="G121" s="219"/>
      <c r="H121" s="219"/>
      <c r="I121" s="219"/>
      <c r="J121" s="219"/>
      <c r="K121" s="219"/>
      <c r="L121" s="219"/>
      <c r="M121" s="219"/>
      <c r="N121" s="219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19"/>
      <c r="Z121" s="219"/>
      <c r="AA121" s="219"/>
      <c r="AB121" s="219"/>
      <c r="AC121" s="219"/>
      <c r="AD121" s="219"/>
      <c r="AE121" s="219"/>
      <c r="AF121" s="219"/>
      <c r="AG121" s="219"/>
      <c r="AH121" s="219"/>
      <c r="AI121" s="219"/>
      <c r="AJ121" s="219"/>
      <c r="AK121" s="219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19"/>
      <c r="BT121" s="219"/>
      <c r="BU121" s="219"/>
    </row>
    <row r="122" spans="3:73">
      <c r="C122" s="219"/>
      <c r="D122" s="219"/>
      <c r="E122" s="219"/>
      <c r="F122" s="219"/>
      <c r="G122" s="219"/>
      <c r="H122" s="219"/>
      <c r="I122" s="219"/>
      <c r="J122" s="219"/>
      <c r="K122" s="219"/>
      <c r="L122" s="219"/>
      <c r="M122" s="219"/>
      <c r="N122" s="219"/>
      <c r="O122" s="219"/>
      <c r="P122" s="219"/>
      <c r="Q122" s="219"/>
      <c r="R122" s="219"/>
      <c r="S122" s="219"/>
      <c r="T122" s="219"/>
      <c r="U122" s="219"/>
      <c r="V122" s="219"/>
      <c r="W122" s="219"/>
      <c r="X122" s="219"/>
      <c r="Y122" s="219"/>
      <c r="Z122" s="219"/>
      <c r="AA122" s="219"/>
      <c r="AB122" s="219"/>
      <c r="AC122" s="219"/>
      <c r="AD122" s="219"/>
      <c r="AE122" s="219"/>
      <c r="AF122" s="219"/>
      <c r="AG122" s="219"/>
      <c r="AH122" s="219"/>
      <c r="AI122" s="219"/>
      <c r="AJ122" s="219"/>
      <c r="AK122" s="219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19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19"/>
      <c r="BT122" s="219"/>
      <c r="BU122" s="219"/>
    </row>
    <row r="123" spans="3:73">
      <c r="C123" s="219"/>
      <c r="D123" s="219"/>
      <c r="E123" s="219"/>
      <c r="F123" s="219"/>
      <c r="G123" s="219"/>
      <c r="H123" s="219"/>
      <c r="I123" s="219"/>
      <c r="J123" s="219"/>
      <c r="K123" s="219"/>
      <c r="L123" s="219"/>
      <c r="M123" s="219"/>
      <c r="N123" s="219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19"/>
      <c r="Z123" s="219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19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19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19"/>
      <c r="BT123" s="219"/>
      <c r="BU123" s="219"/>
    </row>
    <row r="124" spans="3:73">
      <c r="C124" s="219"/>
      <c r="D124" s="219"/>
      <c r="E124" s="219"/>
      <c r="F124" s="219"/>
      <c r="G124" s="219"/>
      <c r="H124" s="219"/>
      <c r="I124" s="219"/>
      <c r="J124" s="219"/>
      <c r="K124" s="219"/>
      <c r="L124" s="219"/>
      <c r="M124" s="219"/>
      <c r="N124" s="219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19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19"/>
      <c r="BT124" s="219"/>
      <c r="BU124" s="219"/>
    </row>
    <row r="125" spans="3:73"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19"/>
      <c r="BB125" s="219"/>
      <c r="BC125" s="219"/>
      <c r="BD125" s="219"/>
      <c r="BE125" s="219"/>
      <c r="BF125" s="219"/>
      <c r="BG125" s="219"/>
      <c r="BH125" s="219"/>
      <c r="BI125" s="219"/>
      <c r="BJ125" s="219"/>
      <c r="BK125" s="219"/>
      <c r="BL125" s="219"/>
      <c r="BM125" s="219"/>
      <c r="BN125" s="219"/>
      <c r="BO125" s="219"/>
      <c r="BP125" s="219"/>
      <c r="BQ125" s="219"/>
      <c r="BR125" s="219"/>
      <c r="BS125" s="219"/>
      <c r="BT125" s="219"/>
      <c r="BU125" s="219"/>
    </row>
    <row r="126" spans="3:73"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19"/>
      <c r="AL126" s="219"/>
      <c r="AM126" s="219"/>
      <c r="AN126" s="219"/>
      <c r="AO126" s="219"/>
      <c r="AP126" s="219"/>
      <c r="AQ126" s="219"/>
      <c r="AR126" s="219"/>
      <c r="AS126" s="219"/>
      <c r="AT126" s="219"/>
      <c r="AU126" s="219"/>
      <c r="AV126" s="219"/>
      <c r="AW126" s="219"/>
      <c r="AX126" s="219"/>
      <c r="AY126" s="219"/>
      <c r="AZ126" s="219"/>
      <c r="BA126" s="219"/>
      <c r="BB126" s="219"/>
      <c r="BC126" s="219"/>
      <c r="BD126" s="219"/>
      <c r="BE126" s="219"/>
      <c r="BF126" s="219"/>
      <c r="BG126" s="219"/>
      <c r="BH126" s="219"/>
      <c r="BI126" s="219"/>
      <c r="BJ126" s="219"/>
      <c r="BK126" s="219"/>
      <c r="BL126" s="219"/>
      <c r="BM126" s="219"/>
      <c r="BN126" s="219"/>
      <c r="BO126" s="219"/>
      <c r="BP126" s="219"/>
      <c r="BQ126" s="219"/>
      <c r="BR126" s="219"/>
      <c r="BS126" s="219"/>
      <c r="BT126" s="219"/>
      <c r="BU126" s="219"/>
    </row>
    <row r="127" spans="3:73"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/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19"/>
      <c r="BB127" s="219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19"/>
      <c r="BS127" s="219"/>
      <c r="BT127" s="219"/>
      <c r="BU127" s="219"/>
    </row>
    <row r="128" spans="3:73"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/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19"/>
      <c r="AN128" s="219"/>
      <c r="AO128" s="219"/>
      <c r="AP128" s="219"/>
      <c r="AQ128" s="219"/>
      <c r="AR128" s="219"/>
      <c r="AS128" s="219"/>
      <c r="AT128" s="219"/>
      <c r="AU128" s="219"/>
      <c r="AV128" s="219"/>
      <c r="AW128" s="219"/>
      <c r="AX128" s="219"/>
      <c r="AY128" s="219"/>
      <c r="AZ128" s="219"/>
      <c r="BA128" s="219"/>
      <c r="BB128" s="219"/>
      <c r="BC128" s="219"/>
      <c r="BD128" s="219"/>
      <c r="BE128" s="219"/>
      <c r="BF128" s="219"/>
      <c r="BG128" s="219"/>
      <c r="BH128" s="219"/>
      <c r="BI128" s="219"/>
      <c r="BJ128" s="219"/>
      <c r="BK128" s="219"/>
      <c r="BL128" s="219"/>
      <c r="BM128" s="219"/>
      <c r="BN128" s="219"/>
      <c r="BO128" s="219"/>
      <c r="BP128" s="219"/>
      <c r="BQ128" s="219"/>
      <c r="BR128" s="219"/>
      <c r="BS128" s="219"/>
      <c r="BT128" s="219"/>
      <c r="BU128" s="219"/>
    </row>
    <row r="129" spans="3:73"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/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19"/>
      <c r="AN129" s="219"/>
      <c r="AO129" s="219"/>
      <c r="AP129" s="219"/>
      <c r="AQ129" s="219"/>
      <c r="AR129" s="219"/>
      <c r="AS129" s="219"/>
      <c r="AT129" s="219"/>
      <c r="AU129" s="219"/>
      <c r="AV129" s="219"/>
      <c r="AW129" s="219"/>
      <c r="AX129" s="219"/>
      <c r="AY129" s="219"/>
      <c r="AZ129" s="219"/>
      <c r="BA129" s="219"/>
      <c r="BB129" s="219"/>
      <c r="BC129" s="219"/>
      <c r="BD129" s="219"/>
      <c r="BE129" s="219"/>
      <c r="BF129" s="219"/>
      <c r="BG129" s="219"/>
      <c r="BH129" s="219"/>
      <c r="BI129" s="219"/>
      <c r="BJ129" s="219"/>
      <c r="BK129" s="219"/>
      <c r="BL129" s="219"/>
      <c r="BM129" s="219"/>
      <c r="BN129" s="219"/>
      <c r="BO129" s="219"/>
      <c r="BP129" s="219"/>
      <c r="BQ129" s="219"/>
      <c r="BR129" s="219"/>
      <c r="BS129" s="219"/>
      <c r="BT129" s="219"/>
      <c r="BU129" s="219"/>
    </row>
    <row r="130" spans="3:73"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/>
      <c r="V130" s="219"/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19"/>
      <c r="AN130" s="219"/>
      <c r="AO130" s="219"/>
      <c r="AP130" s="219"/>
      <c r="AQ130" s="219"/>
      <c r="AR130" s="219"/>
      <c r="AS130" s="219"/>
      <c r="AT130" s="219"/>
      <c r="AU130" s="219"/>
      <c r="AV130" s="219"/>
      <c r="AW130" s="219"/>
      <c r="AX130" s="219"/>
      <c r="AY130" s="219"/>
      <c r="AZ130" s="219"/>
      <c r="BA130" s="219"/>
      <c r="BB130" s="219"/>
      <c r="BC130" s="219"/>
      <c r="BD130" s="219"/>
      <c r="BE130" s="219"/>
      <c r="BF130" s="219"/>
      <c r="BG130" s="219"/>
      <c r="BH130" s="219"/>
      <c r="BI130" s="219"/>
      <c r="BJ130" s="219"/>
      <c r="BK130" s="219"/>
      <c r="BL130" s="219"/>
      <c r="BM130" s="219"/>
      <c r="BN130" s="219"/>
      <c r="BO130" s="219"/>
      <c r="BP130" s="219"/>
      <c r="BQ130" s="219"/>
      <c r="BR130" s="219"/>
      <c r="BS130" s="219"/>
      <c r="BT130" s="219"/>
      <c r="BU130" s="219"/>
    </row>
    <row r="131" spans="3:73"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19"/>
      <c r="AN131" s="219"/>
      <c r="AO131" s="219"/>
      <c r="AP131" s="219"/>
      <c r="AQ131" s="219"/>
      <c r="AR131" s="219"/>
      <c r="AS131" s="219"/>
      <c r="AT131" s="219"/>
      <c r="AU131" s="219"/>
      <c r="AV131" s="219"/>
      <c r="AW131" s="219"/>
      <c r="AX131" s="219"/>
      <c r="AY131" s="219"/>
      <c r="AZ131" s="219"/>
      <c r="BA131" s="219"/>
      <c r="BB131" s="219"/>
      <c r="BC131" s="219"/>
      <c r="BD131" s="219"/>
      <c r="BE131" s="219"/>
      <c r="BF131" s="219"/>
      <c r="BG131" s="219"/>
      <c r="BH131" s="219"/>
      <c r="BI131" s="219"/>
      <c r="BJ131" s="219"/>
      <c r="BK131" s="219"/>
      <c r="BL131" s="219"/>
      <c r="BM131" s="219"/>
      <c r="BN131" s="219"/>
      <c r="BO131" s="219"/>
      <c r="BP131" s="219"/>
      <c r="BQ131" s="219"/>
      <c r="BR131" s="219"/>
      <c r="BS131" s="219"/>
      <c r="BT131" s="219"/>
      <c r="BU131" s="219"/>
    </row>
    <row r="132" spans="3:73"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19"/>
      <c r="AN132" s="219"/>
      <c r="AO132" s="219"/>
      <c r="AP132" s="219"/>
      <c r="AQ132" s="219"/>
      <c r="AR132" s="219"/>
      <c r="AS132" s="219"/>
      <c r="AT132" s="219"/>
      <c r="AU132" s="219"/>
      <c r="AV132" s="219"/>
      <c r="AW132" s="219"/>
      <c r="AX132" s="219"/>
      <c r="AY132" s="219"/>
      <c r="AZ132" s="219"/>
      <c r="BA132" s="219"/>
      <c r="BB132" s="219"/>
      <c r="BC132" s="219"/>
      <c r="BD132" s="219"/>
      <c r="BE132" s="219"/>
      <c r="BF132" s="219"/>
      <c r="BG132" s="219"/>
      <c r="BH132" s="219"/>
      <c r="BI132" s="219"/>
      <c r="BJ132" s="219"/>
      <c r="BK132" s="219"/>
      <c r="BL132" s="219"/>
      <c r="BM132" s="219"/>
      <c r="BN132" s="219"/>
      <c r="BO132" s="219"/>
      <c r="BP132" s="219"/>
      <c r="BQ132" s="219"/>
      <c r="BR132" s="219"/>
      <c r="BS132" s="219"/>
      <c r="BT132" s="219"/>
      <c r="BU132" s="219"/>
    </row>
    <row r="133" spans="3:73"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19"/>
      <c r="BB133" s="219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19"/>
      <c r="BS133" s="219"/>
      <c r="BT133" s="219"/>
      <c r="BU133" s="219"/>
    </row>
    <row r="134" spans="3:73"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19"/>
      <c r="AL134" s="219"/>
      <c r="AM134" s="219"/>
      <c r="AN134" s="219"/>
      <c r="AO134" s="219"/>
      <c r="AP134" s="219"/>
      <c r="AQ134" s="219"/>
      <c r="AR134" s="219"/>
      <c r="AS134" s="219"/>
      <c r="AT134" s="219"/>
      <c r="AU134" s="219"/>
      <c r="AV134" s="219"/>
      <c r="AW134" s="219"/>
      <c r="AX134" s="219"/>
      <c r="AY134" s="219"/>
      <c r="AZ134" s="219"/>
      <c r="BA134" s="219"/>
      <c r="BB134" s="219"/>
      <c r="BC134" s="219"/>
      <c r="BD134" s="219"/>
      <c r="BE134" s="219"/>
      <c r="BF134" s="219"/>
      <c r="BG134" s="219"/>
      <c r="BH134" s="219"/>
      <c r="BI134" s="219"/>
      <c r="BJ134" s="219"/>
      <c r="BK134" s="219"/>
      <c r="BL134" s="219"/>
      <c r="BM134" s="219"/>
      <c r="BN134" s="219"/>
      <c r="BO134" s="219"/>
      <c r="BP134" s="219"/>
      <c r="BQ134" s="219"/>
      <c r="BR134" s="219"/>
      <c r="BS134" s="219"/>
      <c r="BT134" s="219"/>
      <c r="BU134" s="219"/>
    </row>
    <row r="135" spans="3:73"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19"/>
      <c r="AL135" s="219"/>
      <c r="AM135" s="219"/>
      <c r="AN135" s="219"/>
      <c r="AO135" s="219"/>
      <c r="AP135" s="219"/>
      <c r="AQ135" s="219"/>
      <c r="AR135" s="219"/>
      <c r="AS135" s="219"/>
      <c r="AT135" s="219"/>
      <c r="AU135" s="219"/>
      <c r="AV135" s="219"/>
      <c r="AW135" s="219"/>
      <c r="AX135" s="219"/>
      <c r="AY135" s="219"/>
      <c r="AZ135" s="219"/>
      <c r="BA135" s="219"/>
      <c r="BB135" s="219"/>
      <c r="BC135" s="219"/>
      <c r="BD135" s="219"/>
      <c r="BE135" s="219"/>
      <c r="BF135" s="219"/>
      <c r="BG135" s="219"/>
      <c r="BH135" s="219"/>
      <c r="BI135" s="219"/>
      <c r="BJ135" s="219"/>
      <c r="BK135" s="219"/>
      <c r="BL135" s="219"/>
      <c r="BM135" s="219"/>
      <c r="BN135" s="219"/>
      <c r="BO135" s="219"/>
      <c r="BP135" s="219"/>
      <c r="BQ135" s="219"/>
      <c r="BR135" s="219"/>
      <c r="BS135" s="219"/>
      <c r="BT135" s="219"/>
      <c r="BU135" s="219"/>
    </row>
    <row r="136" spans="3:73"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19"/>
      <c r="AL136" s="219"/>
      <c r="AM136" s="219"/>
      <c r="AN136" s="219"/>
      <c r="AO136" s="219"/>
      <c r="AP136" s="219"/>
      <c r="AQ136" s="219"/>
      <c r="AR136" s="219"/>
      <c r="AS136" s="219"/>
      <c r="AT136" s="219"/>
      <c r="AU136" s="219"/>
      <c r="AV136" s="219"/>
      <c r="AW136" s="219"/>
      <c r="AX136" s="219"/>
      <c r="AY136" s="219"/>
      <c r="AZ136" s="219"/>
      <c r="BA136" s="219"/>
      <c r="BB136" s="219"/>
      <c r="BC136" s="219"/>
      <c r="BD136" s="219"/>
      <c r="BE136" s="219"/>
      <c r="BF136" s="219"/>
      <c r="BG136" s="219"/>
      <c r="BH136" s="219"/>
      <c r="BI136" s="219"/>
      <c r="BJ136" s="219"/>
      <c r="BK136" s="219"/>
      <c r="BL136" s="219"/>
      <c r="BM136" s="219"/>
      <c r="BN136" s="219"/>
      <c r="BO136" s="219"/>
      <c r="BP136" s="219"/>
      <c r="BQ136" s="219"/>
      <c r="BR136" s="219"/>
      <c r="BS136" s="219"/>
      <c r="BT136" s="219"/>
      <c r="BU136" s="219"/>
    </row>
    <row r="137" spans="3:73">
      <c r="C137" s="219"/>
      <c r="D137" s="219"/>
      <c r="E137" s="219"/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9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19"/>
      <c r="BB137" s="219"/>
      <c r="BC137" s="219"/>
      <c r="BD137" s="219"/>
      <c r="BE137" s="219"/>
      <c r="BF137" s="219"/>
      <c r="BG137" s="219"/>
      <c r="BH137" s="219"/>
      <c r="BI137" s="219"/>
      <c r="BJ137" s="219"/>
      <c r="BK137" s="219"/>
      <c r="BL137" s="219"/>
      <c r="BM137" s="219"/>
      <c r="BN137" s="219"/>
      <c r="BO137" s="219"/>
      <c r="BP137" s="219"/>
      <c r="BQ137" s="219"/>
      <c r="BR137" s="219"/>
      <c r="BS137" s="219"/>
      <c r="BT137" s="219"/>
      <c r="BU137" s="219"/>
    </row>
    <row r="138" spans="3:73">
      <c r="C138" s="219"/>
      <c r="D138" s="219"/>
      <c r="E138" s="219"/>
      <c r="F138" s="21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9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19"/>
      <c r="BB138" s="219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19"/>
      <c r="BS138" s="219"/>
      <c r="BT138" s="219"/>
      <c r="BU138" s="219"/>
    </row>
    <row r="139" spans="3:73">
      <c r="C139" s="219"/>
      <c r="D139" s="219"/>
      <c r="E139" s="219"/>
      <c r="F139" s="219"/>
      <c r="G139" s="219"/>
      <c r="H139" s="219"/>
      <c r="I139" s="219"/>
      <c r="J139" s="219"/>
      <c r="K139" s="219"/>
      <c r="L139" s="219"/>
      <c r="M139" s="219"/>
      <c r="N139" s="219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9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19"/>
      <c r="BB139" s="219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19"/>
      <c r="BS139" s="219"/>
      <c r="BT139" s="219"/>
      <c r="BU139" s="219"/>
    </row>
    <row r="140" spans="3:73">
      <c r="C140" s="219"/>
      <c r="D140" s="219"/>
      <c r="E140" s="219"/>
      <c r="F140" s="219"/>
      <c r="G140" s="219"/>
      <c r="H140" s="219"/>
      <c r="I140" s="219"/>
      <c r="J140" s="219"/>
      <c r="K140" s="219"/>
      <c r="L140" s="219"/>
      <c r="M140" s="219"/>
      <c r="N140" s="219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9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19"/>
      <c r="BB140" s="219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19"/>
      <c r="BS140" s="219"/>
      <c r="BT140" s="219"/>
      <c r="BU140" s="219"/>
    </row>
    <row r="141" spans="3:73" ht="18.75">
      <c r="C141" s="31"/>
      <c r="D141" s="219"/>
      <c r="E141" s="219"/>
      <c r="F141" s="219"/>
      <c r="G141" s="219"/>
      <c r="H141" s="219"/>
      <c r="I141" s="219"/>
      <c r="J141" s="219"/>
      <c r="K141" s="219"/>
      <c r="L141" s="219"/>
      <c r="M141" s="219"/>
      <c r="N141" s="219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19"/>
      <c r="Z141" s="219"/>
      <c r="AA141" s="219"/>
      <c r="AB141" s="219"/>
      <c r="AC141" s="219"/>
      <c r="AD141" s="219"/>
      <c r="AE141" s="219"/>
      <c r="AF141" s="219"/>
      <c r="AG141" s="219"/>
      <c r="AH141" s="219"/>
      <c r="AI141" s="219"/>
      <c r="AJ141" s="219"/>
      <c r="AK141" s="219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19"/>
      <c r="BB141" s="219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19"/>
      <c r="BS141" s="219"/>
      <c r="BT141" s="219"/>
      <c r="BU141" s="219"/>
    </row>
    <row r="142" spans="3:73">
      <c r="C142" s="219"/>
      <c r="D142" s="219"/>
      <c r="E142" s="219"/>
      <c r="F142" s="219"/>
      <c r="G142" s="219"/>
      <c r="H142" s="219"/>
      <c r="I142" s="219"/>
      <c r="J142" s="219"/>
      <c r="K142" s="219"/>
      <c r="L142" s="219"/>
      <c r="M142" s="219"/>
      <c r="N142" s="219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19"/>
      <c r="Z142" s="219"/>
      <c r="AA142" s="219"/>
      <c r="AB142" s="219"/>
      <c r="AC142" s="219"/>
      <c r="AD142" s="219"/>
      <c r="AE142" s="219"/>
      <c r="AF142" s="219"/>
      <c r="AG142" s="219"/>
      <c r="AH142" s="219"/>
      <c r="AI142" s="219"/>
      <c r="AJ142" s="219"/>
      <c r="AK142" s="219"/>
      <c r="AL142" s="219"/>
      <c r="AM142" s="219"/>
      <c r="AN142" s="219"/>
      <c r="AO142" s="219"/>
      <c r="AP142" s="219"/>
      <c r="AQ142" s="219"/>
      <c r="AR142" s="219"/>
      <c r="AS142" s="219"/>
      <c r="AT142" s="219"/>
      <c r="AU142" s="219"/>
      <c r="AV142" s="219"/>
      <c r="AW142" s="219"/>
      <c r="AX142" s="219"/>
      <c r="AY142" s="219"/>
      <c r="AZ142" s="219"/>
      <c r="BA142" s="219"/>
      <c r="BB142" s="219"/>
      <c r="BC142" s="219"/>
      <c r="BD142" s="219"/>
      <c r="BE142" s="219"/>
      <c r="BF142" s="219"/>
      <c r="BG142" s="219"/>
      <c r="BH142" s="219"/>
      <c r="BI142" s="219"/>
      <c r="BJ142" s="219"/>
      <c r="BK142" s="219"/>
      <c r="BL142" s="219"/>
      <c r="BM142" s="219"/>
      <c r="BN142" s="219"/>
      <c r="BO142" s="219"/>
      <c r="BP142" s="219"/>
      <c r="BQ142" s="219"/>
      <c r="BR142" s="219"/>
      <c r="BS142" s="219"/>
      <c r="BT142" s="219"/>
      <c r="BU142" s="219"/>
    </row>
    <row r="143" spans="3:73">
      <c r="D143" s="221"/>
      <c r="E143" s="221"/>
    </row>
    <row r="144" spans="3:73">
      <c r="D144" s="221"/>
      <c r="E144" s="221"/>
    </row>
    <row r="145" spans="3:5">
      <c r="D145" s="221"/>
      <c r="E145" s="221"/>
    </row>
    <row r="146" spans="3:5">
      <c r="D146" s="221"/>
      <c r="E146" s="221"/>
    </row>
    <row r="147" spans="3:5">
      <c r="D147" s="221"/>
      <c r="E147" s="221"/>
    </row>
    <row r="148" spans="3:5">
      <c r="D148" s="221"/>
      <c r="E148" s="221"/>
    </row>
    <row r="149" spans="3:5">
      <c r="D149" s="221"/>
      <c r="E149" s="221"/>
    </row>
    <row r="151" spans="3:5">
      <c r="D151" s="221"/>
      <c r="E151" s="221"/>
    </row>
    <row r="152" spans="3:5">
      <c r="D152" s="221"/>
      <c r="E152" s="221"/>
    </row>
    <row r="153" spans="3:5">
      <c r="D153" s="221"/>
      <c r="E153" s="221"/>
    </row>
    <row r="154" spans="3:5">
      <c r="D154" s="221"/>
      <c r="E154" s="221"/>
    </row>
    <row r="155" spans="3:5">
      <c r="D155" s="221"/>
      <c r="E155" s="221"/>
    </row>
    <row r="156" spans="3:5">
      <c r="D156" s="221"/>
      <c r="E156" s="221"/>
    </row>
    <row r="157" spans="3:5">
      <c r="D157" s="221"/>
      <c r="E157" s="221"/>
    </row>
    <row r="158" spans="3:5">
      <c r="D158" s="221"/>
      <c r="E158" s="221"/>
    </row>
    <row r="159" spans="3:5" ht="18.75">
      <c r="C159" s="222"/>
      <c r="D159" s="221"/>
      <c r="E159" s="221"/>
    </row>
    <row r="160" spans="3:5" ht="18.75">
      <c r="C160" s="222"/>
    </row>
    <row r="161" spans="3:5">
      <c r="D161" s="221"/>
      <c r="E161" s="221"/>
    </row>
    <row r="162" spans="3:5">
      <c r="D162" s="221"/>
      <c r="E162" s="221"/>
    </row>
    <row r="163" spans="3:5">
      <c r="D163" s="221"/>
      <c r="E163" s="221"/>
    </row>
    <row r="164" spans="3:5">
      <c r="D164" s="221"/>
      <c r="E164" s="221"/>
    </row>
    <row r="166" spans="3:5">
      <c r="D166" s="221"/>
      <c r="E166" s="221"/>
    </row>
    <row r="167" spans="3:5">
      <c r="D167" s="221"/>
      <c r="E167" s="221"/>
    </row>
    <row r="168" spans="3:5">
      <c r="D168" s="221"/>
      <c r="E168" s="221"/>
    </row>
    <row r="169" spans="3:5">
      <c r="D169" s="221"/>
      <c r="E169" s="221"/>
    </row>
    <row r="170" spans="3:5">
      <c r="D170" s="221"/>
      <c r="E170" s="221"/>
    </row>
    <row r="173" spans="3:5" ht="18.75">
      <c r="C173" s="222"/>
    </row>
  </sheetData>
  <mergeCells count="52">
    <mergeCell ref="BS7:BT7"/>
    <mergeCell ref="BU7:BV7"/>
    <mergeCell ref="BL7:BM7"/>
    <mergeCell ref="BS6:BW6"/>
    <mergeCell ref="V6:Y6"/>
    <mergeCell ref="BJ6:BM6"/>
    <mergeCell ref="BF6:BI6"/>
    <mergeCell ref="AL6:AO6"/>
    <mergeCell ref="AT6:AW6"/>
    <mergeCell ref="BB6:BE6"/>
    <mergeCell ref="AB7:AC7"/>
    <mergeCell ref="X7:Y7"/>
    <mergeCell ref="AH6:AK6"/>
    <mergeCell ref="Z6:AC6"/>
    <mergeCell ref="BN6:BQ6"/>
    <mergeCell ref="AJ7:AK7"/>
    <mergeCell ref="BN7:BO7"/>
    <mergeCell ref="BP7:BQ7"/>
    <mergeCell ref="BJ7:BK7"/>
    <mergeCell ref="AH7:AI7"/>
    <mergeCell ref="BF7:BG7"/>
    <mergeCell ref="AX7:AY7"/>
    <mergeCell ref="BB7:BC7"/>
    <mergeCell ref="Z7:AA7"/>
    <mergeCell ref="AV7:AW7"/>
    <mergeCell ref="N7:O7"/>
    <mergeCell ref="AN7:AO7"/>
    <mergeCell ref="V7:W7"/>
    <mergeCell ref="AR7:AS7"/>
    <mergeCell ref="R7:S7"/>
    <mergeCell ref="AX6:BA6"/>
    <mergeCell ref="AP6:AS6"/>
    <mergeCell ref="AD6:AG6"/>
    <mergeCell ref="AF7:AG7"/>
    <mergeCell ref="BH7:BI7"/>
    <mergeCell ref="BD7:BE7"/>
    <mergeCell ref="AT7:AU7"/>
    <mergeCell ref="AD7:AE7"/>
    <mergeCell ref="AZ7:BA7"/>
    <mergeCell ref="AL7:AM7"/>
    <mergeCell ref="AP7:AQ7"/>
    <mergeCell ref="F7:G7"/>
    <mergeCell ref="T7:U7"/>
    <mergeCell ref="P7:Q7"/>
    <mergeCell ref="L7:M7"/>
    <mergeCell ref="G2:I4"/>
    <mergeCell ref="J6:M6"/>
    <mergeCell ref="H7:I7"/>
    <mergeCell ref="F6:I6"/>
    <mergeCell ref="R6:U6"/>
    <mergeCell ref="N6:Q6"/>
    <mergeCell ref="J7:K7"/>
  </mergeCells>
  <conditionalFormatting sqref="H20:H42">
    <cfRule type="top10" dxfId="45" priority="2" rank="5"/>
  </conditionalFormatting>
  <conditionalFormatting sqref="T20:T42">
    <cfRule type="top10" dxfId="44" priority="1" rank="5"/>
  </conditionalFormatting>
  <pageMargins left="0.37" right="0.25" top="0.4" bottom="0.39" header="0.3" footer="0.3"/>
  <pageSetup scale="12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EX175"/>
  <sheetViews>
    <sheetView zoomScale="52" workbookViewId="0">
      <pane xSplit="2" ySplit="7" topLeftCell="C8" activePane="bottomRight" state="frozen"/>
      <selection pane="topRight"/>
      <selection pane="bottomLeft"/>
      <selection pane="bottomRight" activeCell="E5" sqref="E5"/>
    </sheetView>
  </sheetViews>
  <sheetFormatPr defaultColWidth="9.140625" defaultRowHeight="15"/>
  <cols>
    <col min="1" max="1" width="11.5703125" style="223" customWidth="1"/>
    <col min="2" max="2" width="39.42578125" style="223" customWidth="1"/>
    <col min="3" max="3" width="2.28515625" style="223" customWidth="1"/>
    <col min="4" max="4" width="15.7109375" style="223" customWidth="1"/>
    <col min="5" max="5" width="22" style="223" customWidth="1"/>
    <col min="6" max="6" width="16.85546875" style="223" customWidth="1"/>
    <col min="7" max="7" width="22" style="223" customWidth="1"/>
    <col min="8" max="8" width="17.28515625" style="223" customWidth="1"/>
    <col min="9" max="9" width="22" style="223" customWidth="1"/>
    <col min="10" max="10" width="13.42578125" style="223" customWidth="1"/>
    <col min="11" max="11" width="22" style="223" customWidth="1"/>
    <col min="12" max="12" width="15.5703125" style="224" customWidth="1"/>
    <col min="13" max="13" width="24.85546875" style="223" customWidth="1"/>
    <col min="14" max="14" width="14.85546875" style="224" customWidth="1"/>
    <col min="15" max="15" width="23" style="223" customWidth="1"/>
    <col min="16" max="16" width="13" style="223" customWidth="1"/>
    <col min="17" max="17" width="22" style="223" customWidth="1"/>
    <col min="18" max="18" width="13.7109375" style="223" customWidth="1"/>
    <col min="19" max="19" width="22" style="223" customWidth="1"/>
    <col min="20" max="20" width="14.140625" style="223" customWidth="1"/>
    <col min="21" max="21" width="28.42578125" style="223" customWidth="1"/>
    <col min="22" max="22" width="16.85546875" style="223" customWidth="1"/>
    <col min="23" max="23" width="21.85546875" style="223" customWidth="1"/>
    <col min="24" max="24" width="15.5703125" style="223" customWidth="1"/>
    <col min="25" max="25" width="22" style="223" customWidth="1"/>
    <col min="26" max="26" width="15.5703125" style="223" customWidth="1"/>
    <col min="27" max="27" width="22.42578125" style="223" customWidth="1"/>
    <col min="28" max="28" width="15" style="223" customWidth="1"/>
    <col min="29" max="29" width="22" style="223" customWidth="1"/>
    <col min="30" max="30" width="15" style="223" customWidth="1"/>
    <col min="31" max="31" width="22" style="223" customWidth="1"/>
    <col min="32" max="32" width="14.140625" style="223" customWidth="1"/>
    <col min="33" max="33" width="24.85546875" style="223" customWidth="1"/>
    <col min="34" max="34" width="15.7109375" style="223" customWidth="1"/>
    <col min="35" max="35" width="22" style="223" customWidth="1"/>
    <col min="36" max="36" width="14.140625" style="223" hidden="1" customWidth="1"/>
    <col min="37" max="37" width="23.140625" style="223" hidden="1" customWidth="1"/>
    <col min="38" max="38" width="14.28515625" style="223" hidden="1" customWidth="1"/>
    <col min="39" max="39" width="22" style="223" hidden="1" customWidth="1"/>
    <col min="40" max="40" width="15.5703125" style="223" hidden="1" customWidth="1"/>
    <col min="41" max="41" width="22" style="223" hidden="1" customWidth="1"/>
    <col min="42" max="42" width="15.5703125" style="223" hidden="1" customWidth="1"/>
    <col min="43" max="43" width="26.140625" style="223" hidden="1" customWidth="1"/>
    <col min="44" max="44" width="15" style="223" hidden="1" customWidth="1"/>
    <col min="45" max="45" width="22" style="223" hidden="1" customWidth="1"/>
    <col min="46" max="46" width="15" style="223" hidden="1" customWidth="1"/>
    <col min="47" max="47" width="22" style="223" hidden="1" customWidth="1"/>
    <col min="48" max="48" width="14.140625" style="223" customWidth="1"/>
    <col min="49" max="49" width="24.85546875" style="223" customWidth="1"/>
    <col min="50" max="50" width="15.7109375" style="223" customWidth="1"/>
    <col min="51" max="51" width="22" style="223" customWidth="1"/>
    <col min="52" max="52" width="14.140625" style="223" customWidth="1"/>
    <col min="53" max="53" width="22.85546875" style="223" customWidth="1"/>
    <col min="54" max="54" width="16.85546875" style="223" customWidth="1"/>
    <col min="55" max="55" width="22.85546875" style="223" customWidth="1"/>
    <col min="56" max="56" width="15.5703125" style="223" customWidth="1"/>
    <col min="57" max="57" width="22" style="223" customWidth="1"/>
    <col min="58" max="58" width="15.5703125" style="223" customWidth="1"/>
    <col min="59" max="59" width="22.85546875" style="223" customWidth="1"/>
    <col min="60" max="60" width="15" style="223" customWidth="1"/>
    <col min="61" max="61" width="22" style="223" customWidth="1"/>
    <col min="62" max="62" width="15" style="223" customWidth="1"/>
    <col min="63" max="63" width="22" style="223" customWidth="1"/>
    <col min="64" max="64" width="14.140625" style="223" customWidth="1"/>
    <col min="65" max="65" width="24.85546875" style="223" customWidth="1"/>
    <col min="66" max="66" width="14.140625" style="223" customWidth="1"/>
    <col min="67" max="67" width="22" style="223" customWidth="1"/>
    <col min="68" max="68" width="2.85546875" style="223" customWidth="1"/>
    <col min="69" max="69" width="15" style="223" customWidth="1"/>
    <col min="70" max="70" width="24.42578125" style="223" customWidth="1"/>
    <col min="71" max="71" width="14" style="223" customWidth="1"/>
    <col min="72" max="73" width="24.42578125" style="223" customWidth="1"/>
    <col min="74" max="74" width="3.5703125" style="223" customWidth="1"/>
    <col min="75" max="75" width="2.28515625" style="223" customWidth="1"/>
    <col min="76" max="76" width="24.85546875" style="223" customWidth="1"/>
    <col min="77" max="77" width="12.28515625" style="223" customWidth="1"/>
    <col min="78" max="78" width="11.42578125" style="223" customWidth="1"/>
    <col min="79" max="79" width="12.85546875" style="223" customWidth="1"/>
    <col min="80" max="80" width="15.42578125" style="223" customWidth="1"/>
    <col min="81" max="16384" width="9.140625" style="223"/>
  </cols>
  <sheetData>
    <row r="1" spans="1:78" ht="51" customHeight="1">
      <c r="A1" s="225"/>
      <c r="B1" s="225"/>
      <c r="C1" s="5"/>
      <c r="D1" s="5"/>
      <c r="E1" s="5"/>
      <c r="F1" s="5"/>
      <c r="G1" s="5"/>
      <c r="H1" s="5"/>
      <c r="I1" s="5"/>
      <c r="J1" s="5" t="s">
        <v>276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117"/>
      <c r="BS1" s="117"/>
      <c r="BT1" s="225"/>
      <c r="BU1" s="225"/>
      <c r="BV1" s="225"/>
    </row>
    <row r="2" spans="1:78" ht="39.75" customHeight="1">
      <c r="A2" s="225"/>
      <c r="B2" s="7"/>
      <c r="C2" s="118"/>
      <c r="D2" s="118"/>
      <c r="E2" s="989"/>
      <c r="F2" s="989"/>
      <c r="G2" s="989"/>
      <c r="H2" s="14"/>
      <c r="I2" s="117"/>
      <c r="J2" s="118" t="s">
        <v>290</v>
      </c>
      <c r="K2" s="117"/>
      <c r="L2" s="226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  <c r="BO2" s="117"/>
      <c r="BP2" s="117"/>
      <c r="BQ2" s="117"/>
      <c r="BR2" s="117"/>
      <c r="BS2" s="117"/>
      <c r="BT2" s="225"/>
      <c r="BU2" s="225"/>
      <c r="BV2" s="225"/>
    </row>
    <row r="3" spans="1:78" ht="36.75" customHeight="1">
      <c r="A3" s="225"/>
      <c r="B3" s="7"/>
      <c r="C3" s="121"/>
      <c r="D3" s="121"/>
      <c r="E3" s="989"/>
      <c r="F3" s="989"/>
      <c r="G3" s="989"/>
      <c r="H3" s="14"/>
      <c r="I3" s="117"/>
      <c r="J3" s="11" t="s">
        <v>1</v>
      </c>
      <c r="K3" s="117"/>
      <c r="L3" s="22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  <c r="BA3" s="117"/>
      <c r="BB3" s="117"/>
      <c r="BC3" s="117"/>
      <c r="BD3" s="117"/>
      <c r="BE3" s="117"/>
      <c r="BF3" s="117"/>
      <c r="BG3" s="117"/>
      <c r="BH3" s="117"/>
      <c r="BI3" s="117"/>
      <c r="BJ3" s="117"/>
      <c r="BK3" s="117"/>
      <c r="BL3" s="117"/>
      <c r="BM3" s="117"/>
      <c r="BN3" s="117"/>
      <c r="BO3" s="117"/>
      <c r="BP3" s="117"/>
      <c r="BQ3" s="117"/>
      <c r="BR3" s="117"/>
      <c r="BS3" s="117"/>
      <c r="BT3" s="225"/>
      <c r="BU3" s="225"/>
      <c r="BV3" s="225"/>
    </row>
    <row r="4" spans="1:78" ht="23.25" customHeight="1">
      <c r="A4" s="225"/>
      <c r="B4" s="12"/>
      <c r="C4" s="117"/>
      <c r="D4" s="117"/>
      <c r="E4" s="989"/>
      <c r="F4" s="989"/>
      <c r="G4" s="989"/>
      <c r="H4" s="14"/>
      <c r="I4" s="12"/>
      <c r="J4" s="12"/>
      <c r="K4" s="12"/>
      <c r="L4" s="228"/>
      <c r="M4" s="7"/>
      <c r="N4" s="228"/>
      <c r="O4" s="117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225"/>
      <c r="BU4" s="225"/>
      <c r="BV4" s="225"/>
    </row>
    <row r="5" spans="1:78" s="229" customFormat="1" ht="15" customHeight="1">
      <c r="A5" s="230"/>
      <c r="B5" s="230"/>
      <c r="C5" s="19"/>
      <c r="D5" s="19"/>
      <c r="E5" s="19"/>
      <c r="F5" s="19"/>
      <c r="G5" s="19"/>
      <c r="H5" s="19"/>
      <c r="I5" s="19"/>
      <c r="J5" s="19"/>
      <c r="K5" s="19"/>
      <c r="L5" s="118"/>
      <c r="M5" s="125"/>
      <c r="N5" s="118"/>
      <c r="O5" s="125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230"/>
      <c r="BU5" s="230"/>
      <c r="BV5" s="230"/>
    </row>
    <row r="6" spans="1:78" s="231" customFormat="1" ht="42" customHeight="1">
      <c r="A6" s="232"/>
      <c r="B6" s="53" t="s">
        <v>3</v>
      </c>
      <c r="C6" s="233"/>
      <c r="D6" s="234"/>
      <c r="E6" s="1017" t="s">
        <v>4</v>
      </c>
      <c r="F6" s="1018"/>
      <c r="G6" s="1019"/>
      <c r="H6" s="1017" t="s">
        <v>5</v>
      </c>
      <c r="I6" s="1018"/>
      <c r="J6" s="1018"/>
      <c r="K6" s="1019"/>
      <c r="L6" s="1017" t="s">
        <v>6</v>
      </c>
      <c r="M6" s="1018"/>
      <c r="N6" s="1018"/>
      <c r="O6" s="1018"/>
      <c r="P6" s="1006" t="s">
        <v>7</v>
      </c>
      <c r="Q6" s="1007"/>
      <c r="R6" s="1007"/>
      <c r="S6" s="1008"/>
      <c r="T6" s="1012" t="s">
        <v>143</v>
      </c>
      <c r="U6" s="1013"/>
      <c r="V6" s="1013"/>
      <c r="W6" s="1013"/>
      <c r="X6" s="1012" t="s">
        <v>144</v>
      </c>
      <c r="Y6" s="1013" t="s">
        <v>9</v>
      </c>
      <c r="Z6" s="1013"/>
      <c r="AA6" s="1013"/>
      <c r="AB6" s="1012" t="s">
        <v>145</v>
      </c>
      <c r="AC6" s="1013" t="s">
        <v>9</v>
      </c>
      <c r="AD6" s="1013"/>
      <c r="AE6" s="1013"/>
      <c r="AF6" s="1006" t="s">
        <v>11</v>
      </c>
      <c r="AG6" s="1007"/>
      <c r="AH6" s="1007"/>
      <c r="AI6" s="1008"/>
      <c r="AJ6" s="1012" t="s">
        <v>12</v>
      </c>
      <c r="AK6" s="1013"/>
      <c r="AL6" s="1013"/>
      <c r="AM6" s="1013"/>
      <c r="AN6" s="1012" t="s">
        <v>13</v>
      </c>
      <c r="AO6" s="1013" t="s">
        <v>9</v>
      </c>
      <c r="AP6" s="1013"/>
      <c r="AQ6" s="1013"/>
      <c r="AR6" s="1012" t="s">
        <v>14</v>
      </c>
      <c r="AS6" s="1013" t="s">
        <v>9</v>
      </c>
      <c r="AT6" s="1013"/>
      <c r="AU6" s="1013"/>
      <c r="AV6" s="1006" t="s">
        <v>15</v>
      </c>
      <c r="AW6" s="1007"/>
      <c r="AX6" s="1007"/>
      <c r="AY6" s="1008"/>
      <c r="AZ6" s="1012" t="s">
        <v>16</v>
      </c>
      <c r="BA6" s="1013"/>
      <c r="BB6" s="1013"/>
      <c r="BC6" s="1013"/>
      <c r="BD6" s="1012" t="s">
        <v>17</v>
      </c>
      <c r="BE6" s="1013"/>
      <c r="BF6" s="1013"/>
      <c r="BG6" s="1013"/>
      <c r="BH6" s="1012" t="s">
        <v>18</v>
      </c>
      <c r="BI6" s="1013"/>
      <c r="BJ6" s="1013"/>
      <c r="BK6" s="1013"/>
      <c r="BL6" s="1006" t="s">
        <v>146</v>
      </c>
      <c r="BM6" s="1007"/>
      <c r="BN6" s="1007"/>
      <c r="BO6" s="1008"/>
      <c r="BP6" s="235"/>
      <c r="BQ6" s="1014" t="s">
        <v>135</v>
      </c>
      <c r="BR6" s="1015"/>
      <c r="BS6" s="1015"/>
      <c r="BT6" s="1015"/>
      <c r="BU6" s="1016"/>
      <c r="BV6" s="236"/>
      <c r="BW6" s="237"/>
      <c r="BX6" s="237"/>
      <c r="BY6" s="237"/>
      <c r="BZ6" s="237"/>
    </row>
    <row r="7" spans="1:78" s="231" customFormat="1" ht="21">
      <c r="A7" s="232"/>
      <c r="B7" s="53"/>
      <c r="C7" s="53"/>
      <c r="D7" s="1010" t="s">
        <v>21</v>
      </c>
      <c r="E7" s="1011"/>
      <c r="F7" s="1010" t="s">
        <v>22</v>
      </c>
      <c r="G7" s="1011"/>
      <c r="H7" s="1010" t="s">
        <v>21</v>
      </c>
      <c r="I7" s="1011"/>
      <c r="J7" s="1010" t="s">
        <v>22</v>
      </c>
      <c r="K7" s="1011"/>
      <c r="L7" s="1010" t="s">
        <v>21</v>
      </c>
      <c r="M7" s="1011"/>
      <c r="N7" s="1010" t="s">
        <v>22</v>
      </c>
      <c r="O7" s="1011"/>
      <c r="P7" s="1010" t="s">
        <v>21</v>
      </c>
      <c r="Q7" s="1011"/>
      <c r="R7" s="1010" t="s">
        <v>22</v>
      </c>
      <c r="S7" s="1011"/>
      <c r="T7" s="1010" t="s">
        <v>21</v>
      </c>
      <c r="U7" s="1011"/>
      <c r="V7" s="1010" t="s">
        <v>22</v>
      </c>
      <c r="W7" s="1011"/>
      <c r="X7" s="1010" t="s">
        <v>21</v>
      </c>
      <c r="Y7" s="1011"/>
      <c r="Z7" s="1010" t="s">
        <v>22</v>
      </c>
      <c r="AA7" s="1011"/>
      <c r="AB7" s="1010" t="s">
        <v>21</v>
      </c>
      <c r="AC7" s="1011"/>
      <c r="AD7" s="1010" t="s">
        <v>22</v>
      </c>
      <c r="AE7" s="1011"/>
      <c r="AF7" s="1010" t="s">
        <v>21</v>
      </c>
      <c r="AG7" s="1011"/>
      <c r="AH7" s="1010" t="s">
        <v>22</v>
      </c>
      <c r="AI7" s="1011"/>
      <c r="AJ7" s="1010" t="s">
        <v>21</v>
      </c>
      <c r="AK7" s="1011"/>
      <c r="AL7" s="1010" t="s">
        <v>22</v>
      </c>
      <c r="AM7" s="1011"/>
      <c r="AN7" s="1010" t="s">
        <v>21</v>
      </c>
      <c r="AO7" s="1011"/>
      <c r="AP7" s="1010" t="s">
        <v>22</v>
      </c>
      <c r="AQ7" s="1011"/>
      <c r="AR7" s="1010" t="s">
        <v>21</v>
      </c>
      <c r="AS7" s="1011"/>
      <c r="AT7" s="1010" t="s">
        <v>22</v>
      </c>
      <c r="AU7" s="1011"/>
      <c r="AV7" s="1010" t="s">
        <v>21</v>
      </c>
      <c r="AW7" s="1011"/>
      <c r="AX7" s="1010" t="s">
        <v>22</v>
      </c>
      <c r="AY7" s="1011"/>
      <c r="AZ7" s="1010" t="s">
        <v>21</v>
      </c>
      <c r="BA7" s="1011"/>
      <c r="BB7" s="1010" t="s">
        <v>22</v>
      </c>
      <c r="BC7" s="1011"/>
      <c r="BD7" s="1010" t="s">
        <v>21</v>
      </c>
      <c r="BE7" s="1011"/>
      <c r="BF7" s="1010" t="s">
        <v>22</v>
      </c>
      <c r="BG7" s="1011"/>
      <c r="BH7" s="1010" t="s">
        <v>21</v>
      </c>
      <c r="BI7" s="1011"/>
      <c r="BJ7" s="1010" t="s">
        <v>22</v>
      </c>
      <c r="BK7" s="1011"/>
      <c r="BL7" s="1010" t="s">
        <v>21</v>
      </c>
      <c r="BM7" s="1011"/>
      <c r="BN7" s="1010" t="s">
        <v>22</v>
      </c>
      <c r="BO7" s="1011"/>
      <c r="BP7" s="238"/>
      <c r="BQ7" s="239"/>
      <c r="BR7" s="239" t="s">
        <v>147</v>
      </c>
      <c r="BS7" s="239"/>
      <c r="BT7" s="240" t="s">
        <v>148</v>
      </c>
      <c r="BU7" s="232" t="s">
        <v>136</v>
      </c>
      <c r="BV7" s="241"/>
    </row>
    <row r="8" spans="1:78" s="231" customFormat="1" ht="21">
      <c r="B8" s="82"/>
      <c r="C8" s="82"/>
      <c r="D8" s="183" t="s">
        <v>35</v>
      </c>
      <c r="E8" s="142" t="s">
        <v>36</v>
      </c>
      <c r="F8" s="183" t="s">
        <v>35</v>
      </c>
      <c r="G8" s="142" t="s">
        <v>36</v>
      </c>
      <c r="H8" s="183" t="s">
        <v>35</v>
      </c>
      <c r="I8" s="142" t="s">
        <v>36</v>
      </c>
      <c r="J8" s="183" t="s">
        <v>35</v>
      </c>
      <c r="K8" s="142" t="s">
        <v>36</v>
      </c>
      <c r="L8" s="183" t="s">
        <v>35</v>
      </c>
      <c r="M8" s="142" t="s">
        <v>36</v>
      </c>
      <c r="N8" s="183" t="s">
        <v>35</v>
      </c>
      <c r="O8" s="142" t="s">
        <v>36</v>
      </c>
      <c r="P8" s="183" t="s">
        <v>35</v>
      </c>
      <c r="Q8" s="142" t="s">
        <v>36</v>
      </c>
      <c r="R8" s="183" t="s">
        <v>35</v>
      </c>
      <c r="S8" s="142" t="s">
        <v>36</v>
      </c>
      <c r="T8" s="183" t="s">
        <v>35</v>
      </c>
      <c r="U8" s="142" t="s">
        <v>36</v>
      </c>
      <c r="V8" s="183" t="s">
        <v>35</v>
      </c>
      <c r="W8" s="142" t="s">
        <v>36</v>
      </c>
      <c r="X8" s="183" t="s">
        <v>35</v>
      </c>
      <c r="Y8" s="142" t="s">
        <v>36</v>
      </c>
      <c r="Z8" s="183" t="s">
        <v>35</v>
      </c>
      <c r="AA8" s="142" t="s">
        <v>36</v>
      </c>
      <c r="AB8" s="183" t="s">
        <v>35</v>
      </c>
      <c r="AC8" s="142" t="s">
        <v>36</v>
      </c>
      <c r="AD8" s="183" t="s">
        <v>35</v>
      </c>
      <c r="AE8" s="142" t="s">
        <v>36</v>
      </c>
      <c r="AF8" s="183" t="s">
        <v>35</v>
      </c>
      <c r="AG8" s="142" t="s">
        <v>36</v>
      </c>
      <c r="AH8" s="183" t="s">
        <v>35</v>
      </c>
      <c r="AI8" s="142" t="s">
        <v>36</v>
      </c>
      <c r="AJ8" s="183" t="s">
        <v>35</v>
      </c>
      <c r="AK8" s="142" t="s">
        <v>36</v>
      </c>
      <c r="AL8" s="183" t="s">
        <v>35</v>
      </c>
      <c r="AM8" s="142" t="s">
        <v>36</v>
      </c>
      <c r="AN8" s="183" t="s">
        <v>35</v>
      </c>
      <c r="AO8" s="142" t="s">
        <v>36</v>
      </c>
      <c r="AP8" s="183" t="s">
        <v>35</v>
      </c>
      <c r="AQ8" s="142" t="s">
        <v>36</v>
      </c>
      <c r="AR8" s="183" t="s">
        <v>35</v>
      </c>
      <c r="AS8" s="142" t="s">
        <v>36</v>
      </c>
      <c r="AT8" s="183" t="s">
        <v>35</v>
      </c>
      <c r="AU8" s="142" t="s">
        <v>36</v>
      </c>
      <c r="AV8" s="183" t="s">
        <v>35</v>
      </c>
      <c r="AW8" s="142" t="s">
        <v>36</v>
      </c>
      <c r="AX8" s="183" t="s">
        <v>35</v>
      </c>
      <c r="AY8" s="142" t="s">
        <v>36</v>
      </c>
      <c r="AZ8" s="183" t="s">
        <v>35</v>
      </c>
      <c r="BA8" s="142" t="s">
        <v>36</v>
      </c>
      <c r="BB8" s="183" t="s">
        <v>35</v>
      </c>
      <c r="BC8" s="142" t="s">
        <v>36</v>
      </c>
      <c r="BD8" s="183" t="s">
        <v>35</v>
      </c>
      <c r="BE8" s="142" t="s">
        <v>36</v>
      </c>
      <c r="BF8" s="183" t="s">
        <v>35</v>
      </c>
      <c r="BG8" s="142" t="s">
        <v>36</v>
      </c>
      <c r="BH8" s="183" t="s">
        <v>35</v>
      </c>
      <c r="BI8" s="142" t="s">
        <v>36</v>
      </c>
      <c r="BJ8" s="183" t="s">
        <v>35</v>
      </c>
      <c r="BK8" s="142" t="s">
        <v>36</v>
      </c>
      <c r="BL8" s="183" t="s">
        <v>35</v>
      </c>
      <c r="BM8" s="142" t="s">
        <v>36</v>
      </c>
      <c r="BN8" s="183" t="s">
        <v>35</v>
      </c>
      <c r="BO8" s="142" t="s">
        <v>36</v>
      </c>
      <c r="BP8" s="147"/>
      <c r="BQ8" s="147"/>
      <c r="BR8" s="147"/>
      <c r="BS8" s="147"/>
      <c r="BV8" s="242"/>
    </row>
    <row r="9" spans="1:78" s="231" customFormat="1" ht="21">
      <c r="A9" s="76"/>
      <c r="B9" s="76" t="s">
        <v>25</v>
      </c>
      <c r="C9" s="76" t="s">
        <v>149</v>
      </c>
      <c r="D9" s="243">
        <v>1.125</v>
      </c>
      <c r="E9" s="244">
        <v>22581691.18</v>
      </c>
      <c r="F9" s="94">
        <v>1.125</v>
      </c>
      <c r="G9" s="98">
        <v>18674037.5</v>
      </c>
      <c r="H9" s="243">
        <v>1.125</v>
      </c>
      <c r="I9" s="244">
        <v>21129872.359999999</v>
      </c>
      <c r="J9" s="94">
        <v>1.125</v>
      </c>
      <c r="K9" s="98">
        <v>12834662.5</v>
      </c>
      <c r="L9" s="243">
        <v>1.125</v>
      </c>
      <c r="M9" s="244">
        <v>23860126.960000001</v>
      </c>
      <c r="N9" s="94">
        <v>1.125</v>
      </c>
      <c r="O9" s="98">
        <v>13702310</v>
      </c>
      <c r="P9" s="245">
        <v>1.125</v>
      </c>
      <c r="Q9" s="76">
        <f>M9+I9+E9</f>
        <v>67571690.5</v>
      </c>
      <c r="R9" s="245">
        <v>1.125</v>
      </c>
      <c r="S9" s="76">
        <f>O9+K9+G9</f>
        <v>45211010</v>
      </c>
      <c r="T9" s="243">
        <v>1.125</v>
      </c>
      <c r="U9" s="244">
        <v>23023700.09</v>
      </c>
      <c r="V9" s="94">
        <v>1.125</v>
      </c>
      <c r="W9" s="98">
        <v>18474964.5</v>
      </c>
      <c r="X9" s="243">
        <v>1.125</v>
      </c>
      <c r="Y9" s="244">
        <v>24614106.789999999</v>
      </c>
      <c r="Z9" s="94">
        <v>1.125</v>
      </c>
      <c r="AA9" s="98">
        <v>20245676</v>
      </c>
      <c r="AB9" s="243">
        <v>1.125</v>
      </c>
      <c r="AC9" s="244">
        <v>18286457.969999999</v>
      </c>
      <c r="AD9" s="94">
        <v>1.125</v>
      </c>
      <c r="AE9" s="98">
        <v>16186827.5</v>
      </c>
      <c r="AF9" s="243">
        <v>1.125</v>
      </c>
      <c r="AG9" s="244">
        <f>AC9+Y9+U9</f>
        <v>65924264.849999994</v>
      </c>
      <c r="AH9" s="94">
        <v>1.125</v>
      </c>
      <c r="AI9" s="98">
        <f>AE9+AA9+W9</f>
        <v>54907468</v>
      </c>
      <c r="AJ9" s="243">
        <v>1.125</v>
      </c>
      <c r="AK9" s="244">
        <v>30008072.462615199</v>
      </c>
      <c r="AL9" s="94">
        <v>1.125</v>
      </c>
      <c r="AM9" s="98">
        <v>17405575</v>
      </c>
      <c r="AN9" s="243">
        <v>1.125</v>
      </c>
      <c r="AO9" s="244">
        <v>26201447.050000001</v>
      </c>
      <c r="AP9" s="94">
        <v>1.125</v>
      </c>
      <c r="AQ9" s="98">
        <v>20920127.5</v>
      </c>
      <c r="AR9" s="243">
        <v>1.125</v>
      </c>
      <c r="AS9" s="244">
        <v>21840968.440000001</v>
      </c>
      <c r="AT9" s="94">
        <v>1.125</v>
      </c>
      <c r="AU9" s="98">
        <v>21191941.059999999</v>
      </c>
      <c r="AV9" s="243">
        <v>1.125</v>
      </c>
      <c r="AW9" s="244">
        <f>AS9+AO9+AK9</f>
        <v>78050487.952615201</v>
      </c>
      <c r="AX9" s="94">
        <v>1.125</v>
      </c>
      <c r="AY9" s="98">
        <f>AU9+AQ9+AM9</f>
        <v>59517643.560000002</v>
      </c>
      <c r="AZ9" s="243"/>
      <c r="BA9" s="244"/>
      <c r="BB9" s="94"/>
      <c r="BC9" s="98"/>
      <c r="BD9" s="243"/>
      <c r="BE9" s="244"/>
      <c r="BF9" s="94"/>
      <c r="BG9" s="98"/>
      <c r="BH9" s="243"/>
      <c r="BI9" s="244"/>
      <c r="BJ9" s="94"/>
      <c r="BK9" s="98"/>
      <c r="BL9" s="243">
        <v>1.125</v>
      </c>
      <c r="BM9" s="244">
        <f>BI9+BE9+BA9</f>
        <v>0</v>
      </c>
      <c r="BN9" s="94">
        <v>1.125</v>
      </c>
      <c r="BO9" s="98">
        <f>BK9+BG9+BC9</f>
        <v>0</v>
      </c>
      <c r="BP9" s="76"/>
      <c r="BQ9" s="245">
        <v>1.125</v>
      </c>
      <c r="BR9" s="76">
        <f>(E9+I9+M9)+(U9+Y9+AC9)+(AK9+AO9+AS9)+(BA9+BE9+BI9)</f>
        <v>211546443.3026152</v>
      </c>
      <c r="BS9" s="245">
        <v>1.125</v>
      </c>
      <c r="BT9" s="76">
        <f>(G9+K9+O9)+(W9+AA9+AE9)+(AM9+AQ9+AU9)+BC9+BG9+BK9</f>
        <v>159636121.56</v>
      </c>
      <c r="BU9" s="76">
        <f>BT9-BR9</f>
        <v>-51910321.742615193</v>
      </c>
      <c r="BV9" s="232"/>
      <c r="BW9" s="246"/>
      <c r="BX9" s="247"/>
    </row>
    <row r="10" spans="1:78" s="231" customFormat="1" ht="21">
      <c r="A10" s="76"/>
      <c r="B10" s="76" t="s">
        <v>150</v>
      </c>
      <c r="C10" s="76"/>
      <c r="D10" s="243">
        <v>7.4999999999999997E-2</v>
      </c>
      <c r="E10" s="244">
        <v>1838779.4119609799</v>
      </c>
      <c r="F10" s="94">
        <v>7.4999999999999997E-2</v>
      </c>
      <c r="G10" s="98">
        <v>1244935.83333333</v>
      </c>
      <c r="H10" s="243">
        <v>7.4999999999999997E-2</v>
      </c>
      <c r="I10" s="244">
        <v>1408658.15733333</v>
      </c>
      <c r="J10" s="94">
        <v>7.4999999999999997E-2</v>
      </c>
      <c r="K10" s="98">
        <v>855644.16666666698</v>
      </c>
      <c r="L10" s="243">
        <v>7.4999999999999997E-2</v>
      </c>
      <c r="M10" s="244">
        <v>1590675.1306666699</v>
      </c>
      <c r="N10" s="94">
        <v>7.4999999999999997E-2</v>
      </c>
      <c r="O10" s="98">
        <v>913487.33333333302</v>
      </c>
      <c r="P10" s="245">
        <v>7.4999999999999997E-2</v>
      </c>
      <c r="Q10" s="76">
        <f t="shared" ref="Q10:Q70" si="0">M10+I10+E10</f>
        <v>4838112.6999609796</v>
      </c>
      <c r="R10" s="245">
        <v>7.4999999999999997E-2</v>
      </c>
      <c r="S10" s="76">
        <f t="shared" ref="S10:S47" si="1">O10+K10+G10</f>
        <v>3014067.3333333302</v>
      </c>
      <c r="T10" s="243">
        <v>7.4999999999999997E-2</v>
      </c>
      <c r="U10" s="244">
        <f>U9/T9*T10</f>
        <v>1534913.3393333333</v>
      </c>
      <c r="V10" s="94">
        <v>7.4999999999999997E-2</v>
      </c>
      <c r="W10" s="98">
        <v>1231664.3</v>
      </c>
      <c r="X10" s="243">
        <v>7.4999999999999997E-2</v>
      </c>
      <c r="Y10" s="244">
        <f>Y9/X9*X10</f>
        <v>1640940.4526666666</v>
      </c>
      <c r="Z10" s="94">
        <v>7.4999999999999997E-2</v>
      </c>
      <c r="AA10" s="98">
        <v>1349711.7333333299</v>
      </c>
      <c r="AB10" s="243">
        <v>7.4999999999999997E-2</v>
      </c>
      <c r="AC10" s="244">
        <v>1219097.1980000001</v>
      </c>
      <c r="AD10" s="94">
        <v>7.4999999999999997E-2</v>
      </c>
      <c r="AE10" s="98">
        <v>1079121.83333333</v>
      </c>
      <c r="AF10" s="243">
        <v>7.4999999999999997E-2</v>
      </c>
      <c r="AG10" s="244">
        <f>AC10+Y10+U10</f>
        <v>4394950.99</v>
      </c>
      <c r="AH10" s="94">
        <v>7.4999999999999997E-2</v>
      </c>
      <c r="AI10" s="98">
        <f>AE10+AA10+W10</f>
        <v>3660497.8666666597</v>
      </c>
      <c r="AJ10" s="243">
        <v>7.4999999999999997E-2</v>
      </c>
      <c r="AK10" s="244">
        <v>2000538.16417435</v>
      </c>
      <c r="AL10" s="94">
        <v>7.4999999999999997E-2</v>
      </c>
      <c r="AM10" s="98">
        <v>1160371.66666667</v>
      </c>
      <c r="AN10" s="243">
        <v>7.4999999999999997E-2</v>
      </c>
      <c r="AO10" s="244">
        <v>1746763.13666667</v>
      </c>
      <c r="AP10" s="94">
        <v>7.4999999999999997E-2</v>
      </c>
      <c r="AQ10" s="98">
        <v>1394675.16666667</v>
      </c>
      <c r="AR10" s="243">
        <v>7.4999999999999997E-2</v>
      </c>
      <c r="AS10" s="244">
        <v>1456064.56266667</v>
      </c>
      <c r="AT10" s="94">
        <v>7.4999999999999997E-2</v>
      </c>
      <c r="AU10" s="98">
        <v>1412796.0706666701</v>
      </c>
      <c r="AV10" s="243">
        <v>7.4999999999999997E-2</v>
      </c>
      <c r="AW10" s="244">
        <f>AS10+AO10+AK10</f>
        <v>5203365.8635076899</v>
      </c>
      <c r="AX10" s="94">
        <v>7.4999999999999997E-2</v>
      </c>
      <c r="AY10" s="98">
        <f>AU10+AQ10+AM10</f>
        <v>3967842.9040000103</v>
      </c>
      <c r="AZ10" s="243"/>
      <c r="BA10" s="244"/>
      <c r="BB10" s="94"/>
      <c r="BC10" s="98"/>
      <c r="BD10" s="243"/>
      <c r="BE10" s="244"/>
      <c r="BF10" s="94"/>
      <c r="BG10" s="98"/>
      <c r="BH10" s="243"/>
      <c r="BI10" s="244"/>
      <c r="BJ10" s="94"/>
      <c r="BK10" s="98"/>
      <c r="BL10" s="243">
        <v>7.4999999999999997E-2</v>
      </c>
      <c r="BM10" s="244">
        <f>BI10+BE10+BA10</f>
        <v>0</v>
      </c>
      <c r="BN10" s="94">
        <v>7.4999999999999997E-2</v>
      </c>
      <c r="BO10" s="98">
        <f>BK10+BG10+BC10</f>
        <v>0</v>
      </c>
      <c r="BP10" s="76"/>
      <c r="BQ10" s="245">
        <v>7.4999999999999997E-2</v>
      </c>
      <c r="BR10" s="76">
        <f t="shared" ref="BR10:BR70" si="2">(E10+I10+M10)+(U10+Y10+AC10)+(AK10+AO10+AS10)+(BA10+BE10+BI10)</f>
        <v>14436429.553468671</v>
      </c>
      <c r="BS10" s="245">
        <v>7.4999999999999997E-2</v>
      </c>
      <c r="BT10" s="76">
        <f t="shared" ref="BT10:BT70" si="3">(G10+K10+O10)+(W10+AA10+AE10)+(AM10+AQ10+AU10)+BC10+BG10+BK10</f>
        <v>10642408.104</v>
      </c>
      <c r="BU10" s="76">
        <f>BT10-BR10</f>
        <v>-3794021.4494686704</v>
      </c>
      <c r="BV10" s="232"/>
      <c r="BW10" s="246"/>
      <c r="BX10" s="247"/>
    </row>
    <row r="11" spans="1:78" s="231" customFormat="1" ht="21">
      <c r="A11" s="76"/>
      <c r="B11" s="76" t="s">
        <v>27</v>
      </c>
      <c r="C11" s="76"/>
      <c r="D11" s="243">
        <v>0.05</v>
      </c>
      <c r="E11" s="244">
        <v>1225852.94130732</v>
      </c>
      <c r="F11" s="94">
        <v>0.05</v>
      </c>
      <c r="G11" s="98">
        <v>829957.22222222202</v>
      </c>
      <c r="H11" s="243">
        <v>0.05</v>
      </c>
      <c r="I11" s="244">
        <v>939105.43822222203</v>
      </c>
      <c r="J11" s="94">
        <v>0.05</v>
      </c>
      <c r="K11" s="98">
        <v>570429.44444444403</v>
      </c>
      <c r="L11" s="243">
        <v>0.05</v>
      </c>
      <c r="M11" s="244">
        <v>1060450.0871111101</v>
      </c>
      <c r="N11" s="94">
        <v>0.05</v>
      </c>
      <c r="O11" s="98">
        <v>608991.55555555597</v>
      </c>
      <c r="P11" s="245">
        <v>0.05</v>
      </c>
      <c r="Q11" s="76">
        <f t="shared" si="0"/>
        <v>3225408.4666406522</v>
      </c>
      <c r="R11" s="245">
        <v>0.05</v>
      </c>
      <c r="S11" s="76">
        <f t="shared" si="1"/>
        <v>2009378.222222222</v>
      </c>
      <c r="T11" s="243">
        <v>0.05</v>
      </c>
      <c r="U11" s="244">
        <f>U9/T9*T11</f>
        <v>1023275.5595555556</v>
      </c>
      <c r="V11" s="94">
        <v>0.05</v>
      </c>
      <c r="W11" s="98">
        <v>821109.53333333298</v>
      </c>
      <c r="X11" s="243">
        <v>0.05</v>
      </c>
      <c r="Y11" s="244">
        <f>Y9/X9*X11</f>
        <v>1093960.301777778</v>
      </c>
      <c r="Z11" s="94">
        <v>0.05</v>
      </c>
      <c r="AA11" s="98">
        <v>899807.82222222199</v>
      </c>
      <c r="AB11" s="243">
        <v>0.05</v>
      </c>
      <c r="AC11" s="244">
        <v>812731.46533333301</v>
      </c>
      <c r="AD11" s="94">
        <v>0.05</v>
      </c>
      <c r="AE11" s="98">
        <v>719414.55555555597</v>
      </c>
      <c r="AF11" s="243">
        <v>0.05</v>
      </c>
      <c r="AG11" s="244">
        <f>AC11+Y11+U11</f>
        <v>2929967.3266666667</v>
      </c>
      <c r="AH11" s="94">
        <v>0.05</v>
      </c>
      <c r="AI11" s="98">
        <f>AE11+AA11+W11</f>
        <v>2440331.9111111108</v>
      </c>
      <c r="AJ11" s="243">
        <v>0.05</v>
      </c>
      <c r="AK11" s="244">
        <v>1333692.1094495601</v>
      </c>
      <c r="AL11" s="94">
        <v>0.05</v>
      </c>
      <c r="AM11" s="98">
        <v>773581.11111111101</v>
      </c>
      <c r="AN11" s="243">
        <v>0.05</v>
      </c>
      <c r="AO11" s="244">
        <v>1164508.7577777801</v>
      </c>
      <c r="AP11" s="94">
        <v>0.05</v>
      </c>
      <c r="AQ11" s="98">
        <v>929783.44444444403</v>
      </c>
      <c r="AR11" s="243">
        <v>0.05</v>
      </c>
      <c r="AS11" s="244">
        <v>970709.708444444</v>
      </c>
      <c r="AT11" s="94">
        <v>0.05</v>
      </c>
      <c r="AU11" s="98">
        <v>941864.04711111099</v>
      </c>
      <c r="AV11" s="243">
        <v>0.05</v>
      </c>
      <c r="AW11" s="244">
        <f>AS11+AO11+AK11</f>
        <v>3468910.5756717836</v>
      </c>
      <c r="AX11" s="94">
        <v>0.05</v>
      </c>
      <c r="AY11" s="98">
        <f>AU11+AQ11+AM11</f>
        <v>2645228.6026666658</v>
      </c>
      <c r="AZ11" s="243"/>
      <c r="BA11" s="244"/>
      <c r="BB11" s="94"/>
      <c r="BC11" s="98"/>
      <c r="BD11" s="243"/>
      <c r="BE11" s="244"/>
      <c r="BF11" s="94"/>
      <c r="BG11" s="98"/>
      <c r="BH11" s="243"/>
      <c r="BI11" s="244"/>
      <c r="BJ11" s="94"/>
      <c r="BK11" s="98"/>
      <c r="BL11" s="243">
        <v>0.05</v>
      </c>
      <c r="BM11" s="244">
        <f>BI11+BE11+BA11</f>
        <v>0</v>
      </c>
      <c r="BN11" s="94">
        <v>0.05</v>
      </c>
      <c r="BO11" s="98">
        <f>BK11+BG11+BC11</f>
        <v>0</v>
      </c>
      <c r="BP11" s="76"/>
      <c r="BQ11" s="245">
        <v>0.05</v>
      </c>
      <c r="BR11" s="76">
        <f t="shared" si="2"/>
        <v>9624286.368979102</v>
      </c>
      <c r="BS11" s="245">
        <v>0.05</v>
      </c>
      <c r="BT11" s="76">
        <f t="shared" si="3"/>
        <v>7094938.7359999986</v>
      </c>
      <c r="BU11" s="76">
        <f>BT11-BR11</f>
        <v>-2529347.6329791034</v>
      </c>
      <c r="BV11" s="232"/>
      <c r="BW11" s="246"/>
      <c r="BX11" s="247"/>
    </row>
    <row r="12" spans="1:78" s="231" customFormat="1" ht="21">
      <c r="A12" s="76"/>
      <c r="B12" s="76" t="s">
        <v>28</v>
      </c>
      <c r="C12" s="76"/>
      <c r="D12" s="243"/>
      <c r="E12" s="244"/>
      <c r="F12" s="94"/>
      <c r="G12" s="98"/>
      <c r="H12" s="243"/>
      <c r="I12" s="244"/>
      <c r="J12" s="94"/>
      <c r="K12" s="98"/>
      <c r="L12" s="243"/>
      <c r="M12" s="244"/>
      <c r="N12" s="94"/>
      <c r="O12" s="98"/>
      <c r="P12" s="245"/>
      <c r="Q12" s="76">
        <f t="shared" si="0"/>
        <v>0</v>
      </c>
      <c r="R12" s="245"/>
      <c r="S12" s="76">
        <f t="shared" si="1"/>
        <v>0</v>
      </c>
      <c r="T12" s="243"/>
      <c r="U12" s="244"/>
      <c r="V12" s="94"/>
      <c r="W12" s="98"/>
      <c r="X12" s="243"/>
      <c r="Y12" s="244"/>
      <c r="Z12" s="94"/>
      <c r="AA12" s="98"/>
      <c r="AB12" s="243"/>
      <c r="AC12" s="244"/>
      <c r="AD12" s="94"/>
      <c r="AE12" s="98"/>
      <c r="AF12" s="243"/>
      <c r="AG12" s="244">
        <f>AC12+Y12+U12</f>
        <v>0</v>
      </c>
      <c r="AH12" s="94"/>
      <c r="AI12" s="98">
        <f>AE12+AA12+W12</f>
        <v>0</v>
      </c>
      <c r="AJ12" s="243"/>
      <c r="AK12" s="244"/>
      <c r="AL12" s="94"/>
      <c r="AM12" s="98"/>
      <c r="AN12" s="243"/>
      <c r="AO12" s="244"/>
      <c r="AP12" s="94"/>
      <c r="AQ12" s="98"/>
      <c r="AR12" s="243"/>
      <c r="AS12" s="244"/>
      <c r="AT12" s="94"/>
      <c r="AU12" s="98"/>
      <c r="AV12" s="243"/>
      <c r="AW12" s="244">
        <f>AS12+AO12+AK12</f>
        <v>0</v>
      </c>
      <c r="AX12" s="94"/>
      <c r="AY12" s="98">
        <f>AU12+AQ12+AM12</f>
        <v>0</v>
      </c>
      <c r="AZ12" s="243"/>
      <c r="BA12" s="244"/>
      <c r="BB12" s="94"/>
      <c r="BC12" s="98"/>
      <c r="BD12" s="243"/>
      <c r="BE12" s="244"/>
      <c r="BF12" s="94"/>
      <c r="BG12" s="98"/>
      <c r="BH12" s="243"/>
      <c r="BI12" s="244"/>
      <c r="BJ12" s="94"/>
      <c r="BK12" s="98"/>
      <c r="BL12" s="243"/>
      <c r="BM12" s="244">
        <f>BI12+BE12+BA12</f>
        <v>0</v>
      </c>
      <c r="BN12" s="94"/>
      <c r="BO12" s="98">
        <f>BK12+BG12+BC12</f>
        <v>0</v>
      </c>
      <c r="BP12" s="76"/>
      <c r="BQ12" s="245"/>
      <c r="BR12" s="76">
        <f t="shared" si="2"/>
        <v>0</v>
      </c>
      <c r="BS12" s="245"/>
      <c r="BT12" s="76">
        <f t="shared" si="3"/>
        <v>0</v>
      </c>
      <c r="BU12" s="76">
        <f>BT12-BR12</f>
        <v>0</v>
      </c>
      <c r="BV12" s="232"/>
      <c r="BW12" s="246"/>
      <c r="BX12" s="247"/>
    </row>
    <row r="13" spans="1:78" s="231" customFormat="1" ht="21">
      <c r="A13" s="76"/>
      <c r="B13" s="76" t="s">
        <v>29</v>
      </c>
      <c r="C13" s="76"/>
      <c r="D13" s="243">
        <v>1</v>
      </c>
      <c r="E13" s="244">
        <v>24517058.826146401</v>
      </c>
      <c r="F13" s="94">
        <v>1</v>
      </c>
      <c r="G13" s="98">
        <v>16599144.444444399</v>
      </c>
      <c r="H13" s="243">
        <v>1</v>
      </c>
      <c r="I13" s="244">
        <f>I9-I10-I11</f>
        <v>18782108.764444448</v>
      </c>
      <c r="J13" s="94">
        <v>1</v>
      </c>
      <c r="K13" s="98">
        <v>11408588.888888899</v>
      </c>
      <c r="L13" s="243">
        <v>1</v>
      </c>
      <c r="M13" s="244">
        <v>21209001.742222201</v>
      </c>
      <c r="N13" s="94">
        <v>1</v>
      </c>
      <c r="O13" s="98">
        <v>12179831.111111101</v>
      </c>
      <c r="P13" s="245">
        <v>1</v>
      </c>
      <c r="Q13" s="76">
        <f t="shared" si="0"/>
        <v>64508169.332813047</v>
      </c>
      <c r="R13" s="245">
        <v>1</v>
      </c>
      <c r="S13" s="76">
        <f>S9-S10-S11</f>
        <v>40187564.444444448</v>
      </c>
      <c r="T13" s="243">
        <v>1</v>
      </c>
      <c r="U13" s="244">
        <f>U9-U10-U11</f>
        <v>20465511.19111111</v>
      </c>
      <c r="V13" s="94">
        <v>1</v>
      </c>
      <c r="W13" s="98">
        <v>16422190.6666667</v>
      </c>
      <c r="X13" s="243">
        <v>1</v>
      </c>
      <c r="Y13" s="244">
        <f>Y9-Y10-Y11</f>
        <v>21879206.035555556</v>
      </c>
      <c r="Z13" s="94">
        <v>1</v>
      </c>
      <c r="AA13" s="98">
        <v>17996156.444444399</v>
      </c>
      <c r="AB13" s="243">
        <v>1</v>
      </c>
      <c r="AC13" s="244">
        <v>16254629.3066667</v>
      </c>
      <c r="AD13" s="94">
        <v>1</v>
      </c>
      <c r="AE13" s="98">
        <v>14388291.111111101</v>
      </c>
      <c r="AF13" s="243">
        <v>1</v>
      </c>
      <c r="AG13" s="244">
        <f>AC13+Y13+U13</f>
        <v>58599346.533333369</v>
      </c>
      <c r="AH13" s="94">
        <v>1</v>
      </c>
      <c r="AI13" s="98">
        <f>AE13+AA13+W13</f>
        <v>48806638.222222202</v>
      </c>
      <c r="AJ13" s="243">
        <v>1</v>
      </c>
      <c r="AK13" s="244">
        <v>26673842.188991301</v>
      </c>
      <c r="AL13" s="94">
        <v>1</v>
      </c>
      <c r="AM13" s="98">
        <v>15471622.2222222</v>
      </c>
      <c r="AN13" s="243">
        <v>1</v>
      </c>
      <c r="AO13" s="244">
        <v>23290175.155555598</v>
      </c>
      <c r="AP13" s="94">
        <v>1</v>
      </c>
      <c r="AQ13" s="98">
        <v>18595668.888888899</v>
      </c>
      <c r="AR13" s="243">
        <v>1</v>
      </c>
      <c r="AS13" s="244">
        <v>19414194.1688889</v>
      </c>
      <c r="AT13" s="94">
        <v>1</v>
      </c>
      <c r="AU13" s="98">
        <v>18837280.9422222</v>
      </c>
      <c r="AV13" s="243">
        <v>1</v>
      </c>
      <c r="AW13" s="244">
        <f>AS13+AO13+AK13</f>
        <v>69378211.513435811</v>
      </c>
      <c r="AX13" s="94">
        <v>1</v>
      </c>
      <c r="AY13" s="98">
        <f>AU13+AQ13+AM13</f>
        <v>52904572.053333305</v>
      </c>
      <c r="AZ13" s="243"/>
      <c r="BA13" s="244"/>
      <c r="BB13" s="94"/>
      <c r="BC13" s="98"/>
      <c r="BD13" s="243"/>
      <c r="BE13" s="244"/>
      <c r="BF13" s="94"/>
      <c r="BG13" s="98"/>
      <c r="BH13" s="243"/>
      <c r="BI13" s="244"/>
      <c r="BJ13" s="94"/>
      <c r="BK13" s="98"/>
      <c r="BL13" s="243">
        <v>1</v>
      </c>
      <c r="BM13" s="244">
        <f>BI13+BE13+BA13</f>
        <v>0</v>
      </c>
      <c r="BN13" s="94">
        <v>1</v>
      </c>
      <c r="BO13" s="98">
        <f>BK13+BG13+BC13</f>
        <v>0</v>
      </c>
      <c r="BP13" s="76"/>
      <c r="BQ13" s="245">
        <v>1</v>
      </c>
      <c r="BR13" s="76">
        <f t="shared" si="2"/>
        <v>192485727.37958223</v>
      </c>
      <c r="BS13" s="245">
        <v>1</v>
      </c>
      <c r="BT13" s="76">
        <f t="shared" si="3"/>
        <v>141898774.71999991</v>
      </c>
      <c r="BU13" s="76">
        <f>BT13-BR13</f>
        <v>-50586952.659582317</v>
      </c>
      <c r="BV13" s="232"/>
      <c r="BW13" s="246"/>
      <c r="BX13" s="247">
        <f>BT13</f>
        <v>141898774.71999991</v>
      </c>
    </row>
    <row r="14" spans="1:78" s="231" customFormat="1" ht="21">
      <c r="A14" s="82"/>
      <c r="B14" s="82"/>
      <c r="C14" s="82"/>
      <c r="D14" s="248"/>
      <c r="E14" s="82"/>
      <c r="F14" s="248"/>
      <c r="G14" s="82"/>
      <c r="H14" s="248"/>
      <c r="I14" s="82"/>
      <c r="J14" s="248"/>
      <c r="K14" s="82"/>
      <c r="L14" s="248"/>
      <c r="M14" s="82"/>
      <c r="N14" s="248"/>
      <c r="O14" s="82"/>
      <c r="P14" s="82"/>
      <c r="Q14" s="76"/>
      <c r="R14" s="248"/>
      <c r="S14" s="76"/>
      <c r="T14" s="248"/>
      <c r="U14" s="82"/>
      <c r="V14" s="248"/>
      <c r="W14" s="82"/>
      <c r="X14" s="248"/>
      <c r="Y14" s="82"/>
      <c r="Z14" s="248"/>
      <c r="AA14" s="82"/>
      <c r="AB14" s="248"/>
      <c r="AC14" s="82"/>
      <c r="AD14" s="248"/>
      <c r="AE14" s="82"/>
      <c r="AF14" s="248"/>
      <c r="AG14" s="82"/>
      <c r="AH14" s="248"/>
      <c r="AI14" s="82"/>
      <c r="AJ14" s="248"/>
      <c r="AK14" s="82"/>
      <c r="AL14" s="248"/>
      <c r="AM14" s="82"/>
      <c r="AN14" s="248"/>
      <c r="AO14" s="82"/>
      <c r="AP14" s="248"/>
      <c r="AQ14" s="82"/>
      <c r="AR14" s="248"/>
      <c r="AS14" s="82"/>
      <c r="AT14" s="248"/>
      <c r="AU14" s="82"/>
      <c r="AV14" s="248"/>
      <c r="AW14" s="82"/>
      <c r="AX14" s="248"/>
      <c r="AY14" s="82"/>
      <c r="AZ14" s="248"/>
      <c r="BA14" s="82"/>
      <c r="BB14" s="248"/>
      <c r="BC14" s="82"/>
      <c r="BD14" s="248"/>
      <c r="BE14" s="82"/>
      <c r="BF14" s="248"/>
      <c r="BG14" s="82"/>
      <c r="BH14" s="248"/>
      <c r="BI14" s="82"/>
      <c r="BJ14" s="248"/>
      <c r="BK14" s="82"/>
      <c r="BL14" s="248"/>
      <c r="BM14" s="82"/>
      <c r="BN14" s="248"/>
      <c r="BO14" s="82"/>
      <c r="BP14" s="82"/>
      <c r="BQ14" s="82"/>
      <c r="BR14" s="76">
        <f t="shared" si="2"/>
        <v>0</v>
      </c>
      <c r="BS14" s="76"/>
      <c r="BT14" s="76">
        <f t="shared" si="3"/>
        <v>0</v>
      </c>
      <c r="BU14" s="82"/>
      <c r="BV14" s="232"/>
      <c r="BW14" s="246"/>
      <c r="BX14" s="247"/>
    </row>
    <row r="15" spans="1:78" s="231" customFormat="1" ht="21" customHeight="1">
      <c r="A15" s="53"/>
      <c r="B15" s="53" t="s">
        <v>3</v>
      </c>
      <c r="C15" s="233"/>
      <c r="D15" s="249" t="s">
        <v>31</v>
      </c>
      <c r="E15" s="249"/>
      <c r="F15" s="98" t="s">
        <v>32</v>
      </c>
      <c r="G15" s="98"/>
      <c r="H15" s="249" t="s">
        <v>31</v>
      </c>
      <c r="I15" s="249"/>
      <c r="J15" s="98" t="s">
        <v>32</v>
      </c>
      <c r="K15" s="98"/>
      <c r="L15" s="249" t="s">
        <v>31</v>
      </c>
      <c r="M15" s="249"/>
      <c r="N15" s="98" t="s">
        <v>32</v>
      </c>
      <c r="O15" s="98"/>
      <c r="P15" s="76" t="s">
        <v>32</v>
      </c>
      <c r="Q15" s="76"/>
      <c r="R15" s="76" t="s">
        <v>32</v>
      </c>
      <c r="S15" s="76"/>
      <c r="T15" s="249" t="s">
        <v>31</v>
      </c>
      <c r="U15" s="249"/>
      <c r="V15" s="98" t="s">
        <v>32</v>
      </c>
      <c r="W15" s="98"/>
      <c r="X15" s="249" t="s">
        <v>31</v>
      </c>
      <c r="Y15" s="249"/>
      <c r="Z15" s="98" t="s">
        <v>32</v>
      </c>
      <c r="AA15" s="98"/>
      <c r="AB15" s="249" t="s">
        <v>31</v>
      </c>
      <c r="AC15" s="249"/>
      <c r="AD15" s="98" t="s">
        <v>32</v>
      </c>
      <c r="AE15" s="98"/>
      <c r="AF15" s="249" t="s">
        <v>32</v>
      </c>
      <c r="AG15" s="249"/>
      <c r="AH15" s="98" t="s">
        <v>32</v>
      </c>
      <c r="AI15" s="98"/>
      <c r="AJ15" s="249" t="s">
        <v>31</v>
      </c>
      <c r="AK15" s="249"/>
      <c r="AL15" s="98" t="s">
        <v>32</v>
      </c>
      <c r="AM15" s="98"/>
      <c r="AN15" s="249" t="s">
        <v>31</v>
      </c>
      <c r="AO15" s="249"/>
      <c r="AP15" s="98" t="s">
        <v>32</v>
      </c>
      <c r="AQ15" s="98"/>
      <c r="AR15" s="249" t="s">
        <v>31</v>
      </c>
      <c r="AS15" s="249"/>
      <c r="AT15" s="98" t="s">
        <v>32</v>
      </c>
      <c r="AU15" s="98"/>
      <c r="AV15" s="249" t="s">
        <v>32</v>
      </c>
      <c r="AW15" s="249"/>
      <c r="AX15" s="98" t="s">
        <v>32</v>
      </c>
      <c r="AY15" s="98"/>
      <c r="AZ15" s="249"/>
      <c r="BA15" s="249"/>
      <c r="BB15" s="98"/>
      <c r="BC15" s="98"/>
      <c r="BD15" s="249"/>
      <c r="BE15" s="249"/>
      <c r="BF15" s="98"/>
      <c r="BG15" s="98"/>
      <c r="BH15" s="249"/>
      <c r="BI15" s="249"/>
      <c r="BJ15" s="98"/>
      <c r="BK15" s="98"/>
      <c r="BL15" s="249" t="s">
        <v>32</v>
      </c>
      <c r="BM15" s="249"/>
      <c r="BN15" s="98" t="s">
        <v>32</v>
      </c>
      <c r="BO15" s="98"/>
      <c r="BP15" s="53"/>
      <c r="BQ15" s="249" t="s">
        <v>32</v>
      </c>
      <c r="BR15" s="249"/>
      <c r="BS15" s="98" t="s">
        <v>32</v>
      </c>
      <c r="BT15" s="98"/>
      <c r="BU15" s="76"/>
      <c r="BV15" s="232"/>
      <c r="BW15" s="246"/>
      <c r="BX15" s="247"/>
    </row>
    <row r="16" spans="1:78" s="231" customFormat="1" ht="21">
      <c r="A16" s="53"/>
      <c r="B16" s="53"/>
      <c r="C16" s="53"/>
      <c r="D16" s="250" t="s">
        <v>35</v>
      </c>
      <c r="E16" s="251" t="s">
        <v>36</v>
      </c>
      <c r="F16" s="252" t="s">
        <v>35</v>
      </c>
      <c r="G16" s="253" t="s">
        <v>36</v>
      </c>
      <c r="H16" s="250" t="s">
        <v>35</v>
      </c>
      <c r="I16" s="251" t="s">
        <v>36</v>
      </c>
      <c r="J16" s="252" t="s">
        <v>35</v>
      </c>
      <c r="K16" s="253" t="s">
        <v>36</v>
      </c>
      <c r="L16" s="250" t="s">
        <v>35</v>
      </c>
      <c r="M16" s="251" t="s">
        <v>36</v>
      </c>
      <c r="N16" s="252" t="s">
        <v>35</v>
      </c>
      <c r="O16" s="253" t="s">
        <v>36</v>
      </c>
      <c r="P16" s="183" t="s">
        <v>35</v>
      </c>
      <c r="Q16" s="76"/>
      <c r="R16" s="183" t="s">
        <v>35</v>
      </c>
      <c r="S16" s="76"/>
      <c r="T16" s="250" t="s">
        <v>35</v>
      </c>
      <c r="U16" s="251" t="s">
        <v>36</v>
      </c>
      <c r="V16" s="252" t="s">
        <v>35</v>
      </c>
      <c r="W16" s="253" t="s">
        <v>36</v>
      </c>
      <c r="X16" s="250" t="s">
        <v>35</v>
      </c>
      <c r="Y16" s="251" t="s">
        <v>36</v>
      </c>
      <c r="Z16" s="252" t="s">
        <v>35</v>
      </c>
      <c r="AA16" s="253" t="s">
        <v>36</v>
      </c>
      <c r="AB16" s="250" t="s">
        <v>35</v>
      </c>
      <c r="AC16" s="251" t="s">
        <v>36</v>
      </c>
      <c r="AD16" s="252" t="s">
        <v>35</v>
      </c>
      <c r="AE16" s="253" t="s">
        <v>36</v>
      </c>
      <c r="AF16" s="250" t="s">
        <v>35</v>
      </c>
      <c r="AG16" s="251"/>
      <c r="AH16" s="252" t="s">
        <v>35</v>
      </c>
      <c r="AI16" s="253"/>
      <c r="AJ16" s="250" t="s">
        <v>35</v>
      </c>
      <c r="AK16" s="251" t="s">
        <v>36</v>
      </c>
      <c r="AL16" s="252" t="s">
        <v>35</v>
      </c>
      <c r="AM16" s="253" t="s">
        <v>36</v>
      </c>
      <c r="AN16" s="250" t="s">
        <v>35</v>
      </c>
      <c r="AO16" s="251" t="s">
        <v>36</v>
      </c>
      <c r="AP16" s="252" t="s">
        <v>35</v>
      </c>
      <c r="AQ16" s="253" t="s">
        <v>36</v>
      </c>
      <c r="AR16" s="250" t="s">
        <v>35</v>
      </c>
      <c r="AS16" s="251" t="s">
        <v>36</v>
      </c>
      <c r="AT16" s="252" t="s">
        <v>35</v>
      </c>
      <c r="AU16" s="253" t="s">
        <v>36</v>
      </c>
      <c r="AV16" s="250" t="s">
        <v>35</v>
      </c>
      <c r="AW16" s="251"/>
      <c r="AX16" s="252" t="s">
        <v>35</v>
      </c>
      <c r="AY16" s="253"/>
      <c r="AZ16" s="250"/>
      <c r="BA16" s="251"/>
      <c r="BB16" s="252"/>
      <c r="BC16" s="253"/>
      <c r="BD16" s="250"/>
      <c r="BE16" s="251"/>
      <c r="BF16" s="252"/>
      <c r="BG16" s="253"/>
      <c r="BH16" s="250"/>
      <c r="BI16" s="251"/>
      <c r="BJ16" s="252"/>
      <c r="BK16" s="253"/>
      <c r="BL16" s="250" t="s">
        <v>35</v>
      </c>
      <c r="BM16" s="251"/>
      <c r="BN16" s="252" t="s">
        <v>35</v>
      </c>
      <c r="BO16" s="253"/>
      <c r="BP16" s="238"/>
      <c r="BQ16" s="250" t="s">
        <v>35</v>
      </c>
      <c r="BR16" s="251"/>
      <c r="BS16" s="252" t="s">
        <v>35</v>
      </c>
      <c r="BT16" s="253"/>
      <c r="BU16" s="254" t="s">
        <v>136</v>
      </c>
      <c r="BV16" s="232"/>
      <c r="BW16" s="246"/>
      <c r="BX16" s="247"/>
    </row>
    <row r="17" spans="1:76" s="231" customFormat="1" ht="21">
      <c r="A17" s="82"/>
      <c r="B17" s="82"/>
      <c r="C17" s="82"/>
      <c r="D17" s="248"/>
      <c r="E17" s="82"/>
      <c r="F17" s="248"/>
      <c r="G17" s="82"/>
      <c r="H17" s="248"/>
      <c r="I17" s="82"/>
      <c r="J17" s="248"/>
      <c r="K17" s="82"/>
      <c r="L17" s="248"/>
      <c r="M17" s="82"/>
      <c r="N17" s="248"/>
      <c r="O17" s="82"/>
      <c r="P17" s="248"/>
      <c r="Q17" s="76"/>
      <c r="R17" s="248"/>
      <c r="S17" s="76"/>
      <c r="T17" s="248"/>
      <c r="U17" s="82"/>
      <c r="V17" s="248"/>
      <c r="W17" s="82"/>
      <c r="X17" s="248"/>
      <c r="Y17" s="82"/>
      <c r="Z17" s="248"/>
      <c r="AA17" s="82"/>
      <c r="AB17" s="248"/>
      <c r="AC17" s="82"/>
      <c r="AD17" s="248"/>
      <c r="AE17" s="82"/>
      <c r="AF17" s="248"/>
      <c r="AG17" s="82"/>
      <c r="AH17" s="248"/>
      <c r="AI17" s="82"/>
      <c r="AJ17" s="248"/>
      <c r="AK17" s="82"/>
      <c r="AL17" s="248"/>
      <c r="AM17" s="82"/>
      <c r="AN17" s="248"/>
      <c r="AO17" s="82"/>
      <c r="AP17" s="248"/>
      <c r="AQ17" s="82"/>
      <c r="AR17" s="248"/>
      <c r="AS17" s="82"/>
      <c r="AT17" s="248"/>
      <c r="AU17" s="82"/>
      <c r="AV17" s="248"/>
      <c r="AW17" s="82"/>
      <c r="AX17" s="248"/>
      <c r="AY17" s="82"/>
      <c r="AZ17" s="248"/>
      <c r="BA17" s="82"/>
      <c r="BB17" s="248"/>
      <c r="BC17" s="82"/>
      <c r="BD17" s="248"/>
      <c r="BE17" s="82"/>
      <c r="BF17" s="248"/>
      <c r="BG17" s="82"/>
      <c r="BH17" s="248"/>
      <c r="BI17" s="82"/>
      <c r="BJ17" s="248"/>
      <c r="BK17" s="82"/>
      <c r="BL17" s="248"/>
      <c r="BM17" s="82"/>
      <c r="BN17" s="248"/>
      <c r="BO17" s="82"/>
      <c r="BP17" s="82"/>
      <c r="BQ17" s="82"/>
      <c r="BR17" s="76">
        <f t="shared" si="2"/>
        <v>0</v>
      </c>
      <c r="BS17" s="76"/>
      <c r="BT17" s="76">
        <f t="shared" si="3"/>
        <v>0</v>
      </c>
      <c r="BV17" s="232"/>
      <c r="BW17" s="246"/>
      <c r="BX17" s="247"/>
    </row>
    <row r="18" spans="1:76" s="231" customFormat="1" ht="26.25">
      <c r="A18" s="255"/>
      <c r="B18" s="255" t="s">
        <v>37</v>
      </c>
      <c r="C18" s="147"/>
      <c r="D18" s="183" t="s">
        <v>35</v>
      </c>
      <c r="E18" s="142" t="s">
        <v>36</v>
      </c>
      <c r="F18" s="183" t="s">
        <v>35</v>
      </c>
      <c r="G18" s="142" t="s">
        <v>36</v>
      </c>
      <c r="H18" s="183" t="s">
        <v>35</v>
      </c>
      <c r="I18" s="142" t="s">
        <v>36</v>
      </c>
      <c r="J18" s="183" t="s">
        <v>35</v>
      </c>
      <c r="K18" s="142" t="s">
        <v>36</v>
      </c>
      <c r="L18" s="183" t="s">
        <v>35</v>
      </c>
      <c r="M18" s="142" t="s">
        <v>36</v>
      </c>
      <c r="N18" s="183" t="s">
        <v>35</v>
      </c>
      <c r="O18" s="142" t="s">
        <v>36</v>
      </c>
      <c r="P18" s="183" t="s">
        <v>35</v>
      </c>
      <c r="Q18" s="76"/>
      <c r="R18" s="183" t="s">
        <v>35</v>
      </c>
      <c r="S18" s="76"/>
      <c r="T18" s="183" t="s">
        <v>35</v>
      </c>
      <c r="U18" s="142" t="s">
        <v>36</v>
      </c>
      <c r="V18" s="183" t="s">
        <v>35</v>
      </c>
      <c r="W18" s="142" t="s">
        <v>36</v>
      </c>
      <c r="X18" s="183" t="s">
        <v>35</v>
      </c>
      <c r="Y18" s="142" t="s">
        <v>36</v>
      </c>
      <c r="Z18" s="183" t="s">
        <v>35</v>
      </c>
      <c r="AA18" s="142" t="s">
        <v>36</v>
      </c>
      <c r="AB18" s="183" t="s">
        <v>35</v>
      </c>
      <c r="AC18" s="142" t="s">
        <v>36</v>
      </c>
      <c r="AD18" s="183" t="s">
        <v>35</v>
      </c>
      <c r="AE18" s="142" t="s">
        <v>36</v>
      </c>
      <c r="AF18" s="183" t="s">
        <v>35</v>
      </c>
      <c r="AG18" s="142"/>
      <c r="AH18" s="183" t="s">
        <v>35</v>
      </c>
      <c r="AI18" s="142"/>
      <c r="AJ18" s="183" t="s">
        <v>35</v>
      </c>
      <c r="AK18" s="142" t="s">
        <v>36</v>
      </c>
      <c r="AL18" s="183" t="s">
        <v>35</v>
      </c>
      <c r="AM18" s="142" t="s">
        <v>36</v>
      </c>
      <c r="AN18" s="183" t="s">
        <v>35</v>
      </c>
      <c r="AO18" s="142" t="s">
        <v>36</v>
      </c>
      <c r="AP18" s="183" t="s">
        <v>35</v>
      </c>
      <c r="AQ18" s="142" t="s">
        <v>36</v>
      </c>
      <c r="AR18" s="183" t="s">
        <v>35</v>
      </c>
      <c r="AS18" s="142" t="s">
        <v>36</v>
      </c>
      <c r="AT18" s="183" t="s">
        <v>35</v>
      </c>
      <c r="AU18" s="142" t="s">
        <v>36</v>
      </c>
      <c r="AV18" s="183" t="s">
        <v>35</v>
      </c>
      <c r="AW18" s="142"/>
      <c r="AX18" s="183" t="s">
        <v>35</v>
      </c>
      <c r="AY18" s="142"/>
      <c r="AZ18" s="183"/>
      <c r="BA18" s="142"/>
      <c r="BB18" s="183"/>
      <c r="BC18" s="142"/>
      <c r="BD18" s="183"/>
      <c r="BE18" s="142"/>
      <c r="BF18" s="183"/>
      <c r="BG18" s="142"/>
      <c r="BH18" s="183"/>
      <c r="BI18" s="142"/>
      <c r="BJ18" s="183"/>
      <c r="BK18" s="142"/>
      <c r="BL18" s="183" t="s">
        <v>35</v>
      </c>
      <c r="BM18" s="142"/>
      <c r="BN18" s="183" t="s">
        <v>35</v>
      </c>
      <c r="BO18" s="142"/>
      <c r="BP18" s="147"/>
      <c r="BQ18" s="183" t="s">
        <v>35</v>
      </c>
      <c r="BR18" s="142"/>
      <c r="BS18" s="183" t="s">
        <v>35</v>
      </c>
      <c r="BT18" s="142"/>
      <c r="BU18" s="142"/>
      <c r="BV18" s="232"/>
      <c r="BW18" s="246"/>
      <c r="BX18" s="247"/>
    </row>
    <row r="19" spans="1:76" s="231" customFormat="1" ht="26.25">
      <c r="A19" s="256"/>
      <c r="B19" s="256" t="s">
        <v>38</v>
      </c>
      <c r="C19" s="82"/>
      <c r="D19" s="243">
        <v>0.400011694318541</v>
      </c>
      <c r="E19" s="244">
        <v>6639851.8934604097</v>
      </c>
      <c r="F19" s="94">
        <v>0.46750388165922901</v>
      </c>
      <c r="G19" s="98">
        <v>7760164.46</v>
      </c>
      <c r="H19" s="243">
        <v>0.400011694318541</v>
      </c>
      <c r="I19" s="244">
        <v>4563568.9712281199</v>
      </c>
      <c r="J19" s="94">
        <v>0.440386615639484</v>
      </c>
      <c r="K19" s="98">
        <f>SUM(K20:K42)</f>
        <v>5024189.8499999996</v>
      </c>
      <c r="L19" s="243">
        <v>0.400011694318541</v>
      </c>
      <c r="M19" s="244">
        <v>4872074.8792692302</v>
      </c>
      <c r="N19" s="94">
        <v>0.43993320359851701</v>
      </c>
      <c r="O19" s="98">
        <v>5358312.12</v>
      </c>
      <c r="P19" s="245">
        <f>SUM(P20:P42)</f>
        <v>0.40001169431854039</v>
      </c>
      <c r="Q19" s="76">
        <f t="shared" si="0"/>
        <v>16075495.74395776</v>
      </c>
      <c r="R19" s="245">
        <f>SUM(R20:R42)</f>
        <v>0.45144976265184072</v>
      </c>
      <c r="S19" s="76">
        <f t="shared" si="1"/>
        <v>18142666.43</v>
      </c>
      <c r="T19" s="243">
        <v>0.400011694318541</v>
      </c>
      <c r="U19" s="244">
        <v>6569068.3129954599</v>
      </c>
      <c r="V19" s="94">
        <v>0.43890687401591499</v>
      </c>
      <c r="W19" s="98">
        <v>7207812.3700000001</v>
      </c>
      <c r="X19" s="243">
        <v>0.400011694318541</v>
      </c>
      <c r="Y19" s="244">
        <v>7198673.0305637503</v>
      </c>
      <c r="Z19" s="94">
        <v>0.506558948747871</v>
      </c>
      <c r="AA19" s="98">
        <v>9116114.0899999999</v>
      </c>
      <c r="AB19" s="243">
        <v>0.400011694318541</v>
      </c>
      <c r="AC19" s="244">
        <v>5755484.7057039496</v>
      </c>
      <c r="AD19" s="94">
        <v>0.50403703497488905</v>
      </c>
      <c r="AE19" s="98">
        <v>7252231.5899999999</v>
      </c>
      <c r="AF19" s="243">
        <f>SUM(AF20:AF42)</f>
        <v>0.40001169431854067</v>
      </c>
      <c r="AG19" s="244">
        <f>SUM(AG20:AG42)</f>
        <v>19523226.049263153</v>
      </c>
      <c r="AH19" s="94">
        <f>SUM(AH20:AH42)</f>
        <v>0.48305228363926755</v>
      </c>
      <c r="AI19" s="98">
        <f>AE19+AA19+W19</f>
        <v>23576158.050000001</v>
      </c>
      <c r="AJ19" s="243">
        <v>0.400011694318541</v>
      </c>
      <c r="AK19" s="244">
        <v>6188829.8189674998</v>
      </c>
      <c r="AL19" s="94">
        <v>0.46889718581546402</v>
      </c>
      <c r="AM19" s="98">
        <v>7254600.1200000001</v>
      </c>
      <c r="AN19" s="243">
        <v>0.400011694318541</v>
      </c>
      <c r="AO19" s="244">
        <v>7438485.0192310195</v>
      </c>
      <c r="AP19" s="94">
        <v>0.46298832870402001</v>
      </c>
      <c r="AQ19" s="98">
        <v>8609577.6600000001</v>
      </c>
      <c r="AR19" s="243">
        <v>0.400011694318541</v>
      </c>
      <c r="AS19" s="244">
        <v>7535132.66605266</v>
      </c>
      <c r="AT19" s="94">
        <v>0.48707511228091399</v>
      </c>
      <c r="AU19" s="98">
        <v>9175170.7300000004</v>
      </c>
      <c r="AV19" s="243">
        <f>SUM(AV20:AV42)</f>
        <v>0.40001169431854078</v>
      </c>
      <c r="AW19" s="244">
        <f>SUM(AW20:AW42)</f>
        <v>21162447.504251178</v>
      </c>
      <c r="AX19" s="94">
        <f>SUM(AX20:AX42)</f>
        <v>0.4732927143755693</v>
      </c>
      <c r="AY19" s="98">
        <f>AU19+AQ19+AM19</f>
        <v>25039348.510000002</v>
      </c>
      <c r="AZ19" s="243"/>
      <c r="BA19" s="244"/>
      <c r="BB19" s="94"/>
      <c r="BC19" s="98"/>
      <c r="BD19" s="243"/>
      <c r="BE19" s="244"/>
      <c r="BF19" s="94"/>
      <c r="BG19" s="98"/>
      <c r="BH19" s="243"/>
      <c r="BI19" s="244"/>
      <c r="BJ19" s="94"/>
      <c r="BK19" s="98"/>
      <c r="BL19" s="243" t="e">
        <f>SUM(BL20:BL42)</f>
        <v>#DIV/0!</v>
      </c>
      <c r="BM19" s="244">
        <f>SUM(BM20:BM42)</f>
        <v>0</v>
      </c>
      <c r="BN19" s="94" t="e">
        <f>SUM(BN20:BN42)</f>
        <v>#DIV/0!</v>
      </c>
      <c r="BO19" s="98">
        <f>BK19+BG19+BC19</f>
        <v>0</v>
      </c>
      <c r="BP19" s="82"/>
      <c r="BQ19" s="257">
        <f>BR19/$BT$13</f>
        <v>0.40001169431854089</v>
      </c>
      <c r="BR19" s="76">
        <f t="shared" si="2"/>
        <v>56761169.297472104</v>
      </c>
      <c r="BS19" s="258">
        <f>BT19/$BT$13</f>
        <v>0.47046335052384908</v>
      </c>
      <c r="BT19" s="76">
        <f t="shared" si="3"/>
        <v>66758172.99000001</v>
      </c>
      <c r="BU19" s="76">
        <f t="shared" ref="BU19:BU56" si="4">BR19-BT19</f>
        <v>-9997003.6925279051</v>
      </c>
      <c r="BV19" s="232"/>
      <c r="BW19" s="246"/>
      <c r="BX19" s="259">
        <f>BT19</f>
        <v>66758172.99000001</v>
      </c>
    </row>
    <row r="20" spans="1:76" s="231" customFormat="1" ht="21">
      <c r="A20" s="260"/>
      <c r="B20" s="260" t="s">
        <v>40</v>
      </c>
      <c r="C20" s="82"/>
      <c r="D20" s="243">
        <v>2.1999999999999999E-2</v>
      </c>
      <c r="E20" s="244">
        <v>365181.17777777801</v>
      </c>
      <c r="F20" s="94">
        <v>1.94373421521725E-2</v>
      </c>
      <c r="G20" s="98">
        <v>322643.25</v>
      </c>
      <c r="H20" s="243">
        <v>2.1999999999999999E-2</v>
      </c>
      <c r="I20" s="244">
        <v>250988.95555555599</v>
      </c>
      <c r="J20" s="94">
        <v>1.86513049135495E-2</v>
      </c>
      <c r="K20" s="98">
        <v>212785.07</v>
      </c>
      <c r="L20" s="243">
        <v>2.1999999999999999E-2</v>
      </c>
      <c r="M20" s="244">
        <v>267956.284444444</v>
      </c>
      <c r="N20" s="94">
        <v>1.6486388700153499E-2</v>
      </c>
      <c r="O20" s="98">
        <v>200801.43</v>
      </c>
      <c r="P20" s="245">
        <f>(1/+$S$13)*Q20</f>
        <v>2.2000000000000002E-2</v>
      </c>
      <c r="Q20" s="76">
        <f t="shared" si="0"/>
        <v>884126.417777778</v>
      </c>
      <c r="R20" s="245">
        <f>(1/+$S$13)*S20</f>
        <v>1.8319839984773618E-2</v>
      </c>
      <c r="S20" s="76">
        <f t="shared" si="1"/>
        <v>736229.75</v>
      </c>
      <c r="T20" s="243">
        <v>2.1999999999999999E-2</v>
      </c>
      <c r="U20" s="244">
        <v>361288.19466666703</v>
      </c>
      <c r="V20" s="94">
        <v>2.0025683337578301E-2</v>
      </c>
      <c r="W20" s="98">
        <v>328865.59000000003</v>
      </c>
      <c r="X20" s="243">
        <v>2.1999999999999999E-2</v>
      </c>
      <c r="Y20" s="244">
        <v>395915.44177777797</v>
      </c>
      <c r="Z20" s="94">
        <v>1.69574687207283E-2</v>
      </c>
      <c r="AA20" s="98">
        <v>305169.26</v>
      </c>
      <c r="AB20" s="243">
        <v>2.1999999999999999E-2</v>
      </c>
      <c r="AC20" s="244">
        <v>316542.40444444399</v>
      </c>
      <c r="AD20" s="94">
        <v>1.99407808602396E-2</v>
      </c>
      <c r="AE20" s="98">
        <v>286913.76</v>
      </c>
      <c r="AF20" s="243">
        <f t="shared" ref="AF20:AF47" si="5">(1/+$AI$13)*AG20</f>
        <v>2.2000000000000009E-2</v>
      </c>
      <c r="AG20" s="244">
        <f>AC20+Y20+U20</f>
        <v>1073746.040888889</v>
      </c>
      <c r="AH20" s="94">
        <f t="shared" ref="AH20:AH47" si="6">(1/+$AI$13)*AI20</f>
        <v>1.8869330966964283E-2</v>
      </c>
      <c r="AI20" s="98">
        <f>AE20+AA20+W20</f>
        <v>920948.6100000001</v>
      </c>
      <c r="AJ20" s="243">
        <v>2.1999999999999999E-2</v>
      </c>
      <c r="AK20" s="244">
        <v>340375.68888888898</v>
      </c>
      <c r="AL20" s="94">
        <v>1.6206180993733301E-2</v>
      </c>
      <c r="AM20" s="98">
        <v>250735.91</v>
      </c>
      <c r="AN20" s="243">
        <v>2.1999999999999999E-2</v>
      </c>
      <c r="AO20" s="244">
        <v>409104.715555556</v>
      </c>
      <c r="AP20" s="94">
        <v>1.4156973947697001E-2</v>
      </c>
      <c r="AQ20" s="98">
        <v>263258.40000000002</v>
      </c>
      <c r="AR20" s="243">
        <v>2.1999999999999999E-2</v>
      </c>
      <c r="AS20" s="244">
        <v>414420.18072888901</v>
      </c>
      <c r="AT20" s="94">
        <v>1.42417618988036E-2</v>
      </c>
      <c r="AU20" s="98">
        <v>268276.07</v>
      </c>
      <c r="AV20" s="243">
        <f>(1/+$AY$13)*AW20</f>
        <v>2.2000000000000026E-2</v>
      </c>
      <c r="AW20" s="244">
        <f>AS20+AO20+AK20</f>
        <v>1163900.585173334</v>
      </c>
      <c r="AX20" s="94">
        <f>(1/+$AY$13)*AY20</f>
        <v>1.4786441882780759E-2</v>
      </c>
      <c r="AY20" s="98">
        <f>AU20+AQ20+AM20</f>
        <v>782270.38</v>
      </c>
      <c r="AZ20" s="243"/>
      <c r="BA20" s="244"/>
      <c r="BB20" s="94"/>
      <c r="BC20" s="98"/>
      <c r="BD20" s="243"/>
      <c r="BE20" s="244"/>
      <c r="BF20" s="94"/>
      <c r="BG20" s="98"/>
      <c r="BH20" s="243"/>
      <c r="BI20" s="244"/>
      <c r="BJ20" s="94"/>
      <c r="BK20" s="98"/>
      <c r="BL20" s="243" t="e">
        <f>BM20/$BO$13</f>
        <v>#DIV/0!</v>
      </c>
      <c r="BM20" s="244">
        <f>BI20+BE20+BA20</f>
        <v>0</v>
      </c>
      <c r="BN20" s="94" t="e">
        <f>BO20/$BO$13</f>
        <v>#DIV/0!</v>
      </c>
      <c r="BO20" s="98">
        <f>BK20+BG20+BC20</f>
        <v>0</v>
      </c>
      <c r="BP20" s="82"/>
      <c r="BQ20" s="257">
        <f t="shared" ref="BQ20:BQ70" si="7">BR20/$BT$13</f>
        <v>2.200000000000002E-2</v>
      </c>
      <c r="BR20" s="76">
        <f t="shared" si="2"/>
        <v>3121773.0438400009</v>
      </c>
      <c r="BS20" s="258">
        <f t="shared" ref="BS20:BS70" si="8">BT20/$BT$13</f>
        <v>1.719147148954326E-2</v>
      </c>
      <c r="BT20" s="76">
        <f t="shared" si="3"/>
        <v>2439448.7400000002</v>
      </c>
      <c r="BU20" s="76">
        <f t="shared" si="4"/>
        <v>682324.30384000065</v>
      </c>
      <c r="BV20" s="232"/>
      <c r="BW20" s="246"/>
    </row>
    <row r="21" spans="1:76" s="231" customFormat="1" ht="21">
      <c r="A21" s="260"/>
      <c r="B21" s="260" t="s">
        <v>41</v>
      </c>
      <c r="C21" s="82"/>
      <c r="D21" s="243">
        <v>3.0000000000000001E-3</v>
      </c>
      <c r="E21" s="244">
        <v>49797.433333333298</v>
      </c>
      <c r="F21" s="94">
        <v>3.0387108304778801E-3</v>
      </c>
      <c r="G21" s="98">
        <v>50440</v>
      </c>
      <c r="H21" s="243">
        <v>3.0000000000000001E-3</v>
      </c>
      <c r="I21" s="244">
        <v>34225.766666666699</v>
      </c>
      <c r="J21" s="94">
        <v>3.47983439377545E-3</v>
      </c>
      <c r="K21" s="98">
        <v>39700</v>
      </c>
      <c r="L21" s="243">
        <v>3.0000000000000001E-3</v>
      </c>
      <c r="M21" s="244">
        <v>36539.493333333303</v>
      </c>
      <c r="N21" s="94">
        <v>3.5911828005642799E-3</v>
      </c>
      <c r="O21" s="98">
        <v>43740</v>
      </c>
      <c r="P21" s="245">
        <f t="shared" ref="P21:R42" si="9">(1/+$S$13)*Q21</f>
        <v>2.9999999999999988E-3</v>
      </c>
      <c r="Q21" s="76">
        <f t="shared" si="0"/>
        <v>120562.6933333333</v>
      </c>
      <c r="R21" s="245">
        <f t="shared" si="9"/>
        <v>3.3313787946785524E-3</v>
      </c>
      <c r="S21" s="76">
        <f t="shared" si="1"/>
        <v>133880</v>
      </c>
      <c r="T21" s="243">
        <v>3.0000000000000001E-3</v>
      </c>
      <c r="U21" s="244">
        <v>49266.572</v>
      </c>
      <c r="V21" s="94">
        <v>3.61742237718508E-3</v>
      </c>
      <c r="W21" s="98">
        <v>59406</v>
      </c>
      <c r="X21" s="243">
        <v>3.0000000000000001E-3</v>
      </c>
      <c r="Y21" s="244">
        <v>53988.469333333298</v>
      </c>
      <c r="Z21" s="94">
        <v>3.7824743416816501E-3</v>
      </c>
      <c r="AA21" s="98">
        <v>68070</v>
      </c>
      <c r="AB21" s="243">
        <v>3.0000000000000001E-3</v>
      </c>
      <c r="AC21" s="244">
        <v>43164.8733333333</v>
      </c>
      <c r="AD21" s="94">
        <v>4.8356680764034803E-3</v>
      </c>
      <c r="AE21" s="98">
        <v>69577</v>
      </c>
      <c r="AF21" s="243">
        <f t="shared" si="5"/>
        <v>2.9999999999999996E-3</v>
      </c>
      <c r="AG21" s="244">
        <f t="shared" ref="AG21:AG47" si="10">AC21+Y21+U21</f>
        <v>146419.91466666659</v>
      </c>
      <c r="AH21" s="94">
        <f t="shared" si="6"/>
        <v>4.0374221044029946E-3</v>
      </c>
      <c r="AI21" s="98">
        <f t="shared" ref="AI21:AI47" si="11">AE21+AA21+W21</f>
        <v>197053</v>
      </c>
      <c r="AJ21" s="243">
        <v>3.0000000000000001E-3</v>
      </c>
      <c r="AK21" s="244">
        <v>46414.866666666698</v>
      </c>
      <c r="AL21" s="94">
        <v>4.8323400692019697E-3</v>
      </c>
      <c r="AM21" s="98">
        <v>74764.14</v>
      </c>
      <c r="AN21" s="243">
        <v>3.0000000000000001E-3</v>
      </c>
      <c r="AO21" s="244">
        <v>55787.006666666697</v>
      </c>
      <c r="AP21" s="94">
        <v>4.2027297037267103E-3</v>
      </c>
      <c r="AQ21" s="98">
        <v>78152.570000000007</v>
      </c>
      <c r="AR21" s="243">
        <v>3.0000000000000001E-3</v>
      </c>
      <c r="AS21" s="244">
        <v>56511.842826666703</v>
      </c>
      <c r="AT21" s="94">
        <v>3.38690069950582E-3</v>
      </c>
      <c r="AU21" s="98">
        <v>63800</v>
      </c>
      <c r="AV21" s="243">
        <f t="shared" ref="AV21:AV70" si="12">(1/+$AY$13)*AW21</f>
        <v>3.0000000000000035E-3</v>
      </c>
      <c r="AW21" s="244">
        <f t="shared" ref="AW21:AW57" si="13">AS21+AO21+AK21</f>
        <v>158713.7161600001</v>
      </c>
      <c r="AX21" s="94">
        <f t="shared" ref="AX21:AX72" si="14">(1/+$AY$13)*AY21</f>
        <v>4.096370154578078E-3</v>
      </c>
      <c r="AY21" s="98">
        <f t="shared" ref="AY21:AY57" si="15">AU21+AQ21+AM21</f>
        <v>216716.71000000002</v>
      </c>
      <c r="AZ21" s="243"/>
      <c r="BA21" s="244"/>
      <c r="BB21" s="94"/>
      <c r="BC21" s="98"/>
      <c r="BD21" s="243"/>
      <c r="BE21" s="244"/>
      <c r="BF21" s="94"/>
      <c r="BG21" s="98"/>
      <c r="BH21" s="243"/>
      <c r="BI21" s="244"/>
      <c r="BJ21" s="94"/>
      <c r="BK21" s="98"/>
      <c r="BL21" s="243" t="e">
        <f t="shared" ref="BL21:BL70" si="16">BM21/$BO$13</f>
        <v>#DIV/0!</v>
      </c>
      <c r="BM21" s="244">
        <f t="shared" ref="BM21:BM57" si="17">BI21+BE21+BA21</f>
        <v>0</v>
      </c>
      <c r="BN21" s="94" t="e">
        <f t="shared" ref="BN21:BN70" si="18">BO21/$BO$13</f>
        <v>#DIV/0!</v>
      </c>
      <c r="BO21" s="98">
        <f t="shared" ref="BO21:BO57" si="19">BK21+BG21+BC21</f>
        <v>0</v>
      </c>
      <c r="BP21" s="82"/>
      <c r="BQ21" s="257">
        <f t="shared" si="7"/>
        <v>3.0000000000000018E-3</v>
      </c>
      <c r="BR21" s="76">
        <f t="shared" si="2"/>
        <v>425696.32415999996</v>
      </c>
      <c r="BS21" s="258">
        <f t="shared" si="8"/>
        <v>3.8594393156716352E-3</v>
      </c>
      <c r="BT21" s="76">
        <f t="shared" si="3"/>
        <v>547649.71</v>
      </c>
      <c r="BU21" s="76">
        <f t="shared" si="4"/>
        <v>-121953.38584</v>
      </c>
      <c r="BV21" s="232"/>
      <c r="BW21" s="246"/>
    </row>
    <row r="22" spans="1:76" s="231" customFormat="1" ht="21">
      <c r="A22" s="260"/>
      <c r="B22" s="260" t="s">
        <v>42</v>
      </c>
      <c r="C22" s="82"/>
      <c r="D22" s="243">
        <v>4.4999999999999997E-3</v>
      </c>
      <c r="E22" s="244">
        <v>74696.149999999994</v>
      </c>
      <c r="F22" s="94">
        <v>4.3943017812832401E-3</v>
      </c>
      <c r="G22" s="98">
        <v>72941.649999999994</v>
      </c>
      <c r="H22" s="243">
        <v>4.4999999999999997E-3</v>
      </c>
      <c r="I22" s="244">
        <v>51338.65</v>
      </c>
      <c r="J22" s="94">
        <v>5.56444452668701E-3</v>
      </c>
      <c r="K22" s="98">
        <v>63482.46</v>
      </c>
      <c r="L22" s="243">
        <v>4.4999999999999997E-3</v>
      </c>
      <c r="M22" s="244">
        <v>54809.24</v>
      </c>
      <c r="N22" s="94">
        <v>5.7837829898754302E-3</v>
      </c>
      <c r="O22" s="98">
        <v>70445.5</v>
      </c>
      <c r="P22" s="245">
        <f t="shared" si="9"/>
        <v>4.4999999999999988E-3</v>
      </c>
      <c r="Q22" s="76">
        <f t="shared" si="0"/>
        <v>180844.03999999998</v>
      </c>
      <c r="R22" s="245">
        <f t="shared" si="9"/>
        <v>5.1476025695953252E-3</v>
      </c>
      <c r="S22" s="76">
        <f t="shared" si="1"/>
        <v>206869.61</v>
      </c>
      <c r="T22" s="243">
        <v>4.4999999999999997E-3</v>
      </c>
      <c r="U22" s="244">
        <v>73899.857999999993</v>
      </c>
      <c r="V22" s="94">
        <v>6.2387011623215799E-3</v>
      </c>
      <c r="W22" s="98">
        <v>102453.14</v>
      </c>
      <c r="X22" s="243">
        <v>4.4999999999999997E-3</v>
      </c>
      <c r="Y22" s="244">
        <v>80982.703999999998</v>
      </c>
      <c r="Z22" s="94">
        <v>6.0705440262898598E-3</v>
      </c>
      <c r="AA22" s="98">
        <v>109246.46</v>
      </c>
      <c r="AB22" s="243">
        <v>4.4999999999999997E-3</v>
      </c>
      <c r="AC22" s="244">
        <v>64747.31</v>
      </c>
      <c r="AD22" s="94">
        <v>7.8511498778868205E-3</v>
      </c>
      <c r="AE22" s="98">
        <v>112964.63</v>
      </c>
      <c r="AF22" s="243">
        <f t="shared" si="5"/>
        <v>4.5000000000000014E-3</v>
      </c>
      <c r="AG22" s="244">
        <f t="shared" si="10"/>
        <v>219629.87199999997</v>
      </c>
      <c r="AH22" s="94">
        <f t="shared" si="6"/>
        <v>6.6520506600304388E-3</v>
      </c>
      <c r="AI22" s="98">
        <f t="shared" si="11"/>
        <v>324664.23000000004</v>
      </c>
      <c r="AJ22" s="243">
        <v>4.4999999999999997E-3</v>
      </c>
      <c r="AK22" s="244">
        <v>69622.3</v>
      </c>
      <c r="AL22" s="94">
        <v>8.0259321366860908E-3</v>
      </c>
      <c r="AM22" s="98">
        <v>124174.19</v>
      </c>
      <c r="AN22" s="243">
        <v>4.4999999999999997E-3</v>
      </c>
      <c r="AO22" s="244">
        <v>83680.509999999995</v>
      </c>
      <c r="AP22" s="94">
        <v>1.09572401626137E-2</v>
      </c>
      <c r="AQ22" s="98">
        <v>203757.21</v>
      </c>
      <c r="AR22" s="243">
        <v>4.4999999999999997E-3</v>
      </c>
      <c r="AS22" s="244">
        <v>84767.764240000004</v>
      </c>
      <c r="AT22" s="94">
        <v>3.2024736576914598E-2</v>
      </c>
      <c r="AU22" s="98">
        <v>603258.96</v>
      </c>
      <c r="AV22" s="243">
        <f t="shared" si="12"/>
        <v>4.5000000000000023E-3</v>
      </c>
      <c r="AW22" s="244">
        <f t="shared" si="13"/>
        <v>238070.57423999999</v>
      </c>
      <c r="AX22" s="94">
        <f t="shared" si="14"/>
        <v>1.7601321093028845E-2</v>
      </c>
      <c r="AY22" s="98">
        <f t="shared" si="15"/>
        <v>931190.35999999987</v>
      </c>
      <c r="AZ22" s="243"/>
      <c r="BA22" s="244"/>
      <c r="BB22" s="94"/>
      <c r="BC22" s="98"/>
      <c r="BD22" s="243"/>
      <c r="BE22" s="244"/>
      <c r="BF22" s="94"/>
      <c r="BG22" s="98"/>
      <c r="BH22" s="243"/>
      <c r="BI22" s="244"/>
      <c r="BJ22" s="94"/>
      <c r="BK22" s="98"/>
      <c r="BL22" s="243" t="e">
        <f t="shared" si="16"/>
        <v>#DIV/0!</v>
      </c>
      <c r="BM22" s="244">
        <f t="shared" si="17"/>
        <v>0</v>
      </c>
      <c r="BN22" s="94" t="e">
        <f t="shared" si="18"/>
        <v>#DIV/0!</v>
      </c>
      <c r="BO22" s="98">
        <f t="shared" si="19"/>
        <v>0</v>
      </c>
      <c r="BP22" s="82"/>
      <c r="BQ22" s="257">
        <f t="shared" si="7"/>
        <v>4.5000000000000031E-3</v>
      </c>
      <c r="BR22" s="76">
        <f t="shared" si="2"/>
        <v>638544.48624</v>
      </c>
      <c r="BS22" s="258">
        <f t="shared" si="8"/>
        <v>1.0308222906690373E-2</v>
      </c>
      <c r="BT22" s="76">
        <f t="shared" si="3"/>
        <v>1462724.2</v>
      </c>
      <c r="BU22" s="76">
        <f t="shared" si="4"/>
        <v>-824179.71375999996</v>
      </c>
      <c r="BV22" s="232"/>
      <c r="BW22" s="246"/>
    </row>
    <row r="23" spans="1:76" s="231" customFormat="1" ht="21">
      <c r="A23" s="260"/>
      <c r="B23" s="260" t="s">
        <v>43</v>
      </c>
      <c r="C23" s="82"/>
      <c r="D23" s="243">
        <v>0.1</v>
      </c>
      <c r="E23" s="244">
        <v>1659914.4444444401</v>
      </c>
      <c r="F23" s="94">
        <v>0.139129454396244</v>
      </c>
      <c r="G23" s="98">
        <v>2309429.91</v>
      </c>
      <c r="H23" s="243">
        <v>0.1</v>
      </c>
      <c r="I23" s="244">
        <v>1140858.8888888899</v>
      </c>
      <c r="J23" s="94">
        <v>0.13482860807598199</v>
      </c>
      <c r="K23" s="98">
        <v>1538204.16</v>
      </c>
      <c r="L23" s="243">
        <v>0.1</v>
      </c>
      <c r="M23" s="244">
        <v>1217983.1111111101</v>
      </c>
      <c r="N23" s="94">
        <v>0.123615995678831</v>
      </c>
      <c r="O23" s="98">
        <v>1505621.95</v>
      </c>
      <c r="P23" s="245">
        <f t="shared" si="9"/>
        <v>9.9999999999999881E-2</v>
      </c>
      <c r="Q23" s="76">
        <f t="shared" si="0"/>
        <v>4018756.4444444403</v>
      </c>
      <c r="R23" s="245">
        <f t="shared" si="9"/>
        <v>0.13320677911199061</v>
      </c>
      <c r="S23" s="76">
        <f t="shared" si="1"/>
        <v>5353256.0199999996</v>
      </c>
      <c r="T23" s="243">
        <v>0.1</v>
      </c>
      <c r="U23" s="244">
        <v>1642219.0666666699</v>
      </c>
      <c r="V23" s="94">
        <v>0.10657529166023599</v>
      </c>
      <c r="W23" s="98">
        <v>1750199.76</v>
      </c>
      <c r="X23" s="243">
        <v>0.1</v>
      </c>
      <c r="Y23" s="244">
        <v>1799615.64444444</v>
      </c>
      <c r="Z23" s="94">
        <v>0.15019918271684299</v>
      </c>
      <c r="AA23" s="98">
        <v>2703007.99</v>
      </c>
      <c r="AB23" s="243">
        <v>0.1</v>
      </c>
      <c r="AC23" s="244">
        <v>1438829.1111111101</v>
      </c>
      <c r="AD23" s="94">
        <v>0.13461594605243099</v>
      </c>
      <c r="AE23" s="98">
        <v>1936893.42</v>
      </c>
      <c r="AF23" s="243">
        <f t="shared" si="5"/>
        <v>9.9999999999999992E-2</v>
      </c>
      <c r="AG23" s="244">
        <f t="shared" si="10"/>
        <v>4880663.8222222198</v>
      </c>
      <c r="AH23" s="94">
        <f t="shared" si="6"/>
        <v>0.13092688623430973</v>
      </c>
      <c r="AI23" s="98">
        <f t="shared" si="11"/>
        <v>6390101.1699999999</v>
      </c>
      <c r="AJ23" s="243">
        <v>0.1</v>
      </c>
      <c r="AK23" s="244">
        <v>1547162.2222222199</v>
      </c>
      <c r="AL23" s="94">
        <v>0.123232191984465</v>
      </c>
      <c r="AM23" s="98">
        <v>1906601.92</v>
      </c>
      <c r="AN23" s="243">
        <v>0.1</v>
      </c>
      <c r="AO23" s="244">
        <v>1859566.8888888899</v>
      </c>
      <c r="AP23" s="94">
        <v>0.13015290896291101</v>
      </c>
      <c r="AQ23" s="98">
        <v>2420280.4</v>
      </c>
      <c r="AR23" s="243">
        <v>0.1</v>
      </c>
      <c r="AS23" s="244">
        <v>1883728.0942222199</v>
      </c>
      <c r="AT23" s="94">
        <v>0.12044285621470099</v>
      </c>
      <c r="AU23" s="98">
        <v>2268815.92</v>
      </c>
      <c r="AV23" s="243">
        <f t="shared" si="12"/>
        <v>9.9999999999999992E-2</v>
      </c>
      <c r="AW23" s="244">
        <f t="shared" si="13"/>
        <v>5290457.2053333297</v>
      </c>
      <c r="AX23" s="94">
        <f t="shared" si="14"/>
        <v>0.12467161124280245</v>
      </c>
      <c r="AY23" s="98">
        <f t="shared" si="15"/>
        <v>6595698.2400000002</v>
      </c>
      <c r="AZ23" s="243"/>
      <c r="BA23" s="244"/>
      <c r="BB23" s="94"/>
      <c r="BC23" s="98"/>
      <c r="BD23" s="243"/>
      <c r="BE23" s="244"/>
      <c r="BF23" s="94"/>
      <c r="BG23" s="98"/>
      <c r="BH23" s="243"/>
      <c r="BI23" s="244"/>
      <c r="BJ23" s="94"/>
      <c r="BK23" s="98"/>
      <c r="BL23" s="243" t="e">
        <f t="shared" si="16"/>
        <v>#DIV/0!</v>
      </c>
      <c r="BM23" s="244">
        <f t="shared" si="17"/>
        <v>0</v>
      </c>
      <c r="BN23" s="94" t="e">
        <f t="shared" si="18"/>
        <v>#DIV/0!</v>
      </c>
      <c r="BO23" s="98">
        <f t="shared" si="19"/>
        <v>0</v>
      </c>
      <c r="BP23" s="82"/>
      <c r="BQ23" s="257">
        <f t="shared" si="7"/>
        <v>9.9999999999999992E-2</v>
      </c>
      <c r="BR23" s="76">
        <f t="shared" si="2"/>
        <v>14189877.47199999</v>
      </c>
      <c r="BS23" s="258">
        <f t="shared" si="8"/>
        <v>0.12924040722823241</v>
      </c>
      <c r="BT23" s="76">
        <f t="shared" si="3"/>
        <v>18339055.43</v>
      </c>
      <c r="BU23" s="76">
        <f t="shared" si="4"/>
        <v>-4149177.9580000099</v>
      </c>
      <c r="BV23" s="232"/>
      <c r="BW23" s="246"/>
    </row>
    <row r="24" spans="1:76" s="231" customFormat="1" ht="21">
      <c r="A24" s="260"/>
      <c r="B24" s="260" t="s">
        <v>44</v>
      </c>
      <c r="C24" s="82"/>
      <c r="D24" s="243">
        <v>0.03</v>
      </c>
      <c r="E24" s="244">
        <v>497974.33333333302</v>
      </c>
      <c r="F24" s="94">
        <v>3.86495823412586E-2</v>
      </c>
      <c r="G24" s="98">
        <v>641550</v>
      </c>
      <c r="H24" s="243">
        <v>0.03</v>
      </c>
      <c r="I24" s="244">
        <v>342257.66666666698</v>
      </c>
      <c r="J24" s="94">
        <v>3.2475532566594599E-2</v>
      </c>
      <c r="K24" s="98">
        <v>370500</v>
      </c>
      <c r="L24" s="243">
        <v>0.03</v>
      </c>
      <c r="M24" s="244">
        <v>365394.933333333</v>
      </c>
      <c r="N24" s="94">
        <v>2.64390858183766E-2</v>
      </c>
      <c r="O24" s="98">
        <v>322023.59999999998</v>
      </c>
      <c r="P24" s="245">
        <f t="shared" si="9"/>
        <v>2.9999999999999992E-2</v>
      </c>
      <c r="Q24" s="76">
        <f t="shared" si="0"/>
        <v>1205626.9333333331</v>
      </c>
      <c r="R24" s="245">
        <f t="shared" si="9"/>
        <v>3.3196179426206139E-2</v>
      </c>
      <c r="S24" s="76">
        <f t="shared" si="1"/>
        <v>1334073.6000000001</v>
      </c>
      <c r="T24" s="243">
        <v>0.03</v>
      </c>
      <c r="U24" s="244">
        <v>492665.72</v>
      </c>
      <c r="V24" s="94">
        <v>2.8372304856120301E-2</v>
      </c>
      <c r="W24" s="98">
        <v>465935.4</v>
      </c>
      <c r="X24" s="243">
        <v>0.03</v>
      </c>
      <c r="Y24" s="244">
        <v>539884.69333333301</v>
      </c>
      <c r="Z24" s="94">
        <v>3.2902359002485303E-2</v>
      </c>
      <c r="AA24" s="98">
        <v>592116</v>
      </c>
      <c r="AB24" s="243">
        <v>0.03</v>
      </c>
      <c r="AC24" s="244">
        <v>431648.73333333299</v>
      </c>
      <c r="AD24" s="94">
        <v>4.6227416088792002E-2</v>
      </c>
      <c r="AE24" s="98">
        <v>665133.52</v>
      </c>
      <c r="AF24" s="243">
        <f t="shared" si="5"/>
        <v>0.03</v>
      </c>
      <c r="AG24" s="244">
        <f t="shared" si="10"/>
        <v>1464199.146666666</v>
      </c>
      <c r="AH24" s="94">
        <f t="shared" si="6"/>
        <v>3.5306363699014506E-2</v>
      </c>
      <c r="AI24" s="98">
        <f t="shared" si="11"/>
        <v>1723184.92</v>
      </c>
      <c r="AJ24" s="243">
        <v>0.03</v>
      </c>
      <c r="AK24" s="244">
        <v>464148.66666666698</v>
      </c>
      <c r="AL24" s="94">
        <v>3.1166729194525299E-2</v>
      </c>
      <c r="AM24" s="98">
        <v>482199.86</v>
      </c>
      <c r="AN24" s="243">
        <v>0.03</v>
      </c>
      <c r="AO24" s="244">
        <v>557870.066666667</v>
      </c>
      <c r="AP24" s="94">
        <v>3.7168254830186903E-2</v>
      </c>
      <c r="AQ24" s="98">
        <v>691168.56</v>
      </c>
      <c r="AR24" s="243">
        <v>0.03</v>
      </c>
      <c r="AS24" s="244">
        <v>565118.42826666695</v>
      </c>
      <c r="AT24" s="94">
        <v>3.0917264640599199E-2</v>
      </c>
      <c r="AU24" s="98">
        <v>582397.19999999995</v>
      </c>
      <c r="AV24" s="243">
        <f t="shared" si="12"/>
        <v>3.0000000000000034E-2</v>
      </c>
      <c r="AW24" s="244">
        <f t="shared" si="13"/>
        <v>1587137.1616000009</v>
      </c>
      <c r="AX24" s="94">
        <f t="shared" si="14"/>
        <v>3.3187408041596214E-2</v>
      </c>
      <c r="AY24" s="98">
        <f t="shared" si="15"/>
        <v>1755765.62</v>
      </c>
      <c r="AZ24" s="243"/>
      <c r="BA24" s="244"/>
      <c r="BB24" s="94"/>
      <c r="BC24" s="98"/>
      <c r="BD24" s="243"/>
      <c r="BE24" s="244"/>
      <c r="BF24" s="94"/>
      <c r="BG24" s="98"/>
      <c r="BH24" s="243"/>
      <c r="BI24" s="244"/>
      <c r="BJ24" s="94"/>
      <c r="BK24" s="98"/>
      <c r="BL24" s="243" t="e">
        <f t="shared" si="16"/>
        <v>#DIV/0!</v>
      </c>
      <c r="BM24" s="244">
        <f t="shared" si="17"/>
        <v>0</v>
      </c>
      <c r="BN24" s="94" t="e">
        <f t="shared" si="18"/>
        <v>#DIV/0!</v>
      </c>
      <c r="BO24" s="98">
        <f t="shared" si="19"/>
        <v>0</v>
      </c>
      <c r="BP24" s="82"/>
      <c r="BQ24" s="257">
        <f t="shared" si="7"/>
        <v>3.000000000000002E-2</v>
      </c>
      <c r="BR24" s="76">
        <f t="shared" si="2"/>
        <v>4256963.2416000003</v>
      </c>
      <c r="BS24" s="258">
        <f t="shared" si="8"/>
        <v>3.3918715291920191E-2</v>
      </c>
      <c r="BT24" s="76">
        <f t="shared" si="3"/>
        <v>4813024.1399999997</v>
      </c>
      <c r="BU24" s="76">
        <f t="shared" si="4"/>
        <v>-556060.89839999937</v>
      </c>
      <c r="BV24" s="232"/>
      <c r="BW24" s="246"/>
    </row>
    <row r="25" spans="1:76" s="231" customFormat="1" ht="21">
      <c r="A25" s="260"/>
      <c r="B25" s="260" t="s">
        <v>45</v>
      </c>
      <c r="C25" s="82"/>
      <c r="D25" s="243">
        <v>4.3E-3</v>
      </c>
      <c r="E25" s="244">
        <v>71376.321111111101</v>
      </c>
      <c r="F25" s="94">
        <v>2.94369388516008E-3</v>
      </c>
      <c r="G25" s="98">
        <v>48862.8</v>
      </c>
      <c r="H25" s="243">
        <v>4.3E-3</v>
      </c>
      <c r="I25" s="244">
        <v>49056.932222222204</v>
      </c>
      <c r="J25" s="94">
        <v>2.0842682852003302E-3</v>
      </c>
      <c r="K25" s="98">
        <v>23778.560000000001</v>
      </c>
      <c r="L25" s="243">
        <v>4.3E-3</v>
      </c>
      <c r="M25" s="244">
        <v>52373.273777777802</v>
      </c>
      <c r="N25" s="94">
        <v>1.2511207964204601E-3</v>
      </c>
      <c r="O25" s="98">
        <v>15238.44</v>
      </c>
      <c r="P25" s="245">
        <f t="shared" si="9"/>
        <v>4.2999999999999991E-3</v>
      </c>
      <c r="Q25" s="76">
        <f t="shared" si="0"/>
        <v>172806.52711111109</v>
      </c>
      <c r="R25" s="245">
        <f t="shared" si="9"/>
        <v>2.1867411278801334E-3</v>
      </c>
      <c r="S25" s="76">
        <f t="shared" si="1"/>
        <v>87879.8</v>
      </c>
      <c r="T25" s="243">
        <v>4.3E-3</v>
      </c>
      <c r="U25" s="244">
        <v>70615.419866666707</v>
      </c>
      <c r="V25" s="94">
        <v>1.3524139653962499E-3</v>
      </c>
      <c r="W25" s="98">
        <v>22209.599999999999</v>
      </c>
      <c r="X25" s="243">
        <v>4.3E-3</v>
      </c>
      <c r="Y25" s="244">
        <v>77383.472711111099</v>
      </c>
      <c r="Z25" s="94">
        <v>2.1892969269092298E-3</v>
      </c>
      <c r="AA25" s="98">
        <v>39398.93</v>
      </c>
      <c r="AB25" s="243">
        <v>4.3E-3</v>
      </c>
      <c r="AC25" s="244">
        <v>61869.651777777799</v>
      </c>
      <c r="AD25" s="94">
        <v>2.7762817482301599E-3</v>
      </c>
      <c r="AE25" s="98">
        <v>39945.949999999997</v>
      </c>
      <c r="AF25" s="243">
        <f t="shared" si="5"/>
        <v>4.3000000000000026E-3</v>
      </c>
      <c r="AG25" s="244">
        <f t="shared" si="10"/>
        <v>209868.54435555561</v>
      </c>
      <c r="AH25" s="94">
        <f t="shared" si="6"/>
        <v>2.0807513834001606E-3</v>
      </c>
      <c r="AI25" s="98">
        <f t="shared" si="11"/>
        <v>101554.48000000001</v>
      </c>
      <c r="AJ25" s="243">
        <v>4.3E-3</v>
      </c>
      <c r="AK25" s="244">
        <v>66527.975555555604</v>
      </c>
      <c r="AL25" s="94">
        <v>4.03813634424602E-3</v>
      </c>
      <c r="AM25" s="98">
        <v>62476.52</v>
      </c>
      <c r="AN25" s="243">
        <v>4.3E-3</v>
      </c>
      <c r="AO25" s="244">
        <v>79961.376222222199</v>
      </c>
      <c r="AP25" s="94">
        <v>1.78697524668528E-3</v>
      </c>
      <c r="AQ25" s="98">
        <v>33230</v>
      </c>
      <c r="AR25" s="243">
        <v>4.3E-3</v>
      </c>
      <c r="AS25" s="244">
        <v>81000.308051555505</v>
      </c>
      <c r="AT25" s="94">
        <v>3.2868331788386E-3</v>
      </c>
      <c r="AU25" s="98">
        <v>61915</v>
      </c>
      <c r="AV25" s="243">
        <f t="shared" si="12"/>
        <v>4.3000000000000017E-3</v>
      </c>
      <c r="AW25" s="244">
        <f t="shared" si="13"/>
        <v>227489.65982933331</v>
      </c>
      <c r="AX25" s="94">
        <f t="shared" si="14"/>
        <v>2.9793553540344514E-3</v>
      </c>
      <c r="AY25" s="98">
        <f t="shared" si="15"/>
        <v>157621.51999999999</v>
      </c>
      <c r="AZ25" s="243"/>
      <c r="BA25" s="244"/>
      <c r="BB25" s="94"/>
      <c r="BC25" s="98"/>
      <c r="BD25" s="243"/>
      <c r="BE25" s="244"/>
      <c r="BF25" s="94"/>
      <c r="BG25" s="98"/>
      <c r="BH25" s="243"/>
      <c r="BI25" s="244"/>
      <c r="BJ25" s="94"/>
      <c r="BK25" s="98"/>
      <c r="BL25" s="243" t="e">
        <f t="shared" si="16"/>
        <v>#DIV/0!</v>
      </c>
      <c r="BM25" s="244">
        <f t="shared" si="17"/>
        <v>0</v>
      </c>
      <c r="BN25" s="94" t="e">
        <f t="shared" si="18"/>
        <v>#DIV/0!</v>
      </c>
      <c r="BO25" s="98">
        <f t="shared" si="19"/>
        <v>0</v>
      </c>
      <c r="BP25" s="82"/>
      <c r="BQ25" s="257">
        <f t="shared" si="7"/>
        <v>4.3000000000000026E-3</v>
      </c>
      <c r="BR25" s="76">
        <f t="shared" si="2"/>
        <v>610164.73129599995</v>
      </c>
      <c r="BS25" s="258">
        <f t="shared" si="8"/>
        <v>2.4457984269760169E-3</v>
      </c>
      <c r="BT25" s="76">
        <f t="shared" si="3"/>
        <v>347055.8</v>
      </c>
      <c r="BU25" s="76">
        <f t="shared" si="4"/>
        <v>263108.93129599997</v>
      </c>
      <c r="BV25" s="232"/>
      <c r="BW25" s="246"/>
    </row>
    <row r="26" spans="1:76" s="231" customFormat="1" ht="21">
      <c r="A26" s="260"/>
      <c r="B26" s="260" t="s">
        <v>46</v>
      </c>
      <c r="C26" s="82"/>
      <c r="D26" s="243">
        <v>1E-3</v>
      </c>
      <c r="E26" s="244">
        <v>16599.144444444399</v>
      </c>
      <c r="F26" s="94">
        <v>1.26737254865211E-4</v>
      </c>
      <c r="G26" s="98">
        <v>2103.73</v>
      </c>
      <c r="H26" s="243">
        <v>1E-3</v>
      </c>
      <c r="I26" s="244">
        <v>11408.5888888889</v>
      </c>
      <c r="J26" s="94">
        <v>7.4588540992020602E-5</v>
      </c>
      <c r="K26" s="98">
        <v>850.95</v>
      </c>
      <c r="L26" s="243">
        <v>1E-3</v>
      </c>
      <c r="M26" s="244">
        <v>12179.8311111111</v>
      </c>
      <c r="N26" s="94">
        <v>7.4657028632398495E-5</v>
      </c>
      <c r="O26" s="98">
        <v>909.31</v>
      </c>
      <c r="P26" s="245">
        <f t="shared" si="9"/>
        <v>9.9999999999999872E-4</v>
      </c>
      <c r="Q26" s="76">
        <f t="shared" si="0"/>
        <v>40187.564444444397</v>
      </c>
      <c r="R26" s="245">
        <f t="shared" si="9"/>
        <v>9.6148897138108595E-5</v>
      </c>
      <c r="S26" s="76">
        <f t="shared" si="1"/>
        <v>3863.99</v>
      </c>
      <c r="T26" s="243">
        <v>1E-3</v>
      </c>
      <c r="U26" s="244">
        <v>16422.190666666698</v>
      </c>
      <c r="V26" s="94">
        <v>3.2186570642666202E-4</v>
      </c>
      <c r="W26" s="98">
        <v>5285.74</v>
      </c>
      <c r="X26" s="243">
        <v>1E-3</v>
      </c>
      <c r="Y26" s="244">
        <v>17996.156444444401</v>
      </c>
      <c r="Z26" s="94">
        <v>2.5236722152424099E-4</v>
      </c>
      <c r="AA26" s="98">
        <v>4541.6400000000003</v>
      </c>
      <c r="AB26" s="243">
        <v>1E-3</v>
      </c>
      <c r="AC26" s="244">
        <v>14388.291111111101</v>
      </c>
      <c r="AD26" s="94">
        <v>5.3273108952325604E-4</v>
      </c>
      <c r="AE26" s="98">
        <v>7665.09</v>
      </c>
      <c r="AF26" s="243">
        <f t="shared" si="5"/>
        <v>1E-3</v>
      </c>
      <c r="AG26" s="244">
        <f t="shared" si="10"/>
        <v>48806.638222222202</v>
      </c>
      <c r="AH26" s="94">
        <f t="shared" si="6"/>
        <v>3.5840350077698008E-4</v>
      </c>
      <c r="AI26" s="98">
        <f t="shared" si="11"/>
        <v>17492.47</v>
      </c>
      <c r="AJ26" s="243">
        <v>1E-3</v>
      </c>
      <c r="AK26" s="244">
        <v>15471.6222222222</v>
      </c>
      <c r="AL26" s="94">
        <v>2.4824029082635898E-4</v>
      </c>
      <c r="AM26" s="98">
        <v>3840.68</v>
      </c>
      <c r="AN26" s="243">
        <v>1E-3</v>
      </c>
      <c r="AO26" s="244">
        <v>18595.6688888889</v>
      </c>
      <c r="AP26" s="94">
        <v>1.9312400223182199E-4</v>
      </c>
      <c r="AQ26" s="98">
        <v>3591.27</v>
      </c>
      <c r="AR26" s="243">
        <v>1E-3</v>
      </c>
      <c r="AS26" s="244">
        <v>18837.280942222202</v>
      </c>
      <c r="AT26" s="94">
        <v>6.7085212769084595E-4</v>
      </c>
      <c r="AU26" s="98">
        <v>12637.03</v>
      </c>
      <c r="AV26" s="243">
        <f t="shared" si="12"/>
        <v>1E-3</v>
      </c>
      <c r="AW26" s="244">
        <f t="shared" si="13"/>
        <v>52904.572053333301</v>
      </c>
      <c r="AX26" s="94">
        <f t="shared" si="14"/>
        <v>3.7934301745732647E-4</v>
      </c>
      <c r="AY26" s="98">
        <f t="shared" si="15"/>
        <v>20068.98</v>
      </c>
      <c r="AZ26" s="243"/>
      <c r="BA26" s="244"/>
      <c r="BB26" s="94"/>
      <c r="BC26" s="98"/>
      <c r="BD26" s="243"/>
      <c r="BE26" s="244"/>
      <c r="BF26" s="94"/>
      <c r="BG26" s="98"/>
      <c r="BH26" s="243"/>
      <c r="BI26" s="244"/>
      <c r="BJ26" s="94"/>
      <c r="BK26" s="98"/>
      <c r="BL26" s="243" t="e">
        <f t="shared" si="16"/>
        <v>#DIV/0!</v>
      </c>
      <c r="BM26" s="244">
        <f t="shared" si="17"/>
        <v>0</v>
      </c>
      <c r="BN26" s="94" t="e">
        <f t="shared" si="18"/>
        <v>#DIV/0!</v>
      </c>
      <c r="BO26" s="98">
        <f t="shared" si="19"/>
        <v>0</v>
      </c>
      <c r="BP26" s="82"/>
      <c r="BQ26" s="257">
        <f t="shared" si="7"/>
        <v>1.0000000000000002E-3</v>
      </c>
      <c r="BR26" s="76">
        <f t="shared" si="2"/>
        <v>141898.77471999993</v>
      </c>
      <c r="BS26" s="258">
        <f t="shared" si="8"/>
        <v>2.9193655887263482E-4</v>
      </c>
      <c r="BT26" s="76">
        <f t="shared" si="3"/>
        <v>41425.440000000002</v>
      </c>
      <c r="BU26" s="76">
        <f t="shared" si="4"/>
        <v>100473.33471999993</v>
      </c>
      <c r="BV26" s="232"/>
      <c r="BW26" s="246"/>
    </row>
    <row r="27" spans="1:76" s="231" customFormat="1" ht="21">
      <c r="A27" s="260"/>
      <c r="B27" s="260" t="s">
        <v>47</v>
      </c>
      <c r="C27" s="82"/>
      <c r="D27" s="243">
        <v>3.5000000000000003E-2</v>
      </c>
      <c r="E27" s="244">
        <v>580970.05555555597</v>
      </c>
      <c r="F27" s="94">
        <v>6.3237577304854395E-2</v>
      </c>
      <c r="G27" s="98">
        <v>1049689.68</v>
      </c>
      <c r="H27" s="243">
        <v>3.5000000000000003E-2</v>
      </c>
      <c r="I27" s="244">
        <v>399300.61111111101</v>
      </c>
      <c r="J27" s="94">
        <v>6.2897252849461405E-2</v>
      </c>
      <c r="K27" s="98">
        <v>717568.9</v>
      </c>
      <c r="L27" s="243">
        <v>3.5000000000000003E-2</v>
      </c>
      <c r="M27" s="244">
        <v>426294.088888889</v>
      </c>
      <c r="N27" s="94">
        <v>5.9327450718163602E-2</v>
      </c>
      <c r="O27" s="98">
        <v>722598.33</v>
      </c>
      <c r="P27" s="245">
        <f t="shared" si="9"/>
        <v>3.5000000000000003E-2</v>
      </c>
      <c r="Q27" s="76">
        <f t="shared" si="0"/>
        <v>1406564.7555555559</v>
      </c>
      <c r="R27" s="245">
        <f t="shared" si="9"/>
        <v>6.195590462920425E-2</v>
      </c>
      <c r="S27" s="76">
        <f t="shared" si="1"/>
        <v>2489856.91</v>
      </c>
      <c r="T27" s="243">
        <v>3.5000000000000003E-2</v>
      </c>
      <c r="U27" s="244">
        <v>574776.67333333299</v>
      </c>
      <c r="V27" s="94">
        <v>6.3055158170939901E-2</v>
      </c>
      <c r="W27" s="98">
        <v>1035503.83</v>
      </c>
      <c r="X27" s="243">
        <v>3.5000000000000003E-2</v>
      </c>
      <c r="Y27" s="244">
        <v>629865.47555555601</v>
      </c>
      <c r="Z27" s="94">
        <v>6.7281795073180106E-2</v>
      </c>
      <c r="AA27" s="98">
        <v>1210813.71</v>
      </c>
      <c r="AB27" s="243">
        <v>3.5000000000000003E-2</v>
      </c>
      <c r="AC27" s="244">
        <v>503590.18888888898</v>
      </c>
      <c r="AD27" s="94">
        <v>5.8387271532979498E-2</v>
      </c>
      <c r="AE27" s="98">
        <v>840093.06</v>
      </c>
      <c r="AF27" s="243">
        <f t="shared" si="5"/>
        <v>3.5000000000000017E-2</v>
      </c>
      <c r="AG27" s="244">
        <f t="shared" si="10"/>
        <v>1708232.337777778</v>
      </c>
      <c r="AH27" s="94">
        <f t="shared" si="6"/>
        <v>6.3237516707199126E-2</v>
      </c>
      <c r="AI27" s="98">
        <f t="shared" si="11"/>
        <v>3086410.6</v>
      </c>
      <c r="AJ27" s="243">
        <v>3.5000000000000003E-2</v>
      </c>
      <c r="AK27" s="244">
        <v>541506.77777777798</v>
      </c>
      <c r="AL27" s="94">
        <v>7.3313972750110201E-2</v>
      </c>
      <c r="AM27" s="98">
        <v>1134286.0900000001</v>
      </c>
      <c r="AN27" s="243">
        <v>3.5000000000000003E-2</v>
      </c>
      <c r="AO27" s="244">
        <v>650848.41111111105</v>
      </c>
      <c r="AP27" s="94">
        <v>7.3169515338756902E-2</v>
      </c>
      <c r="AQ27" s="98">
        <v>1360636.08</v>
      </c>
      <c r="AR27" s="243">
        <v>3.5000000000000003E-2</v>
      </c>
      <c r="AS27" s="244">
        <v>659304.83297777805</v>
      </c>
      <c r="AT27" s="94">
        <v>6.1870519082596998E-2</v>
      </c>
      <c r="AU27" s="98">
        <v>1165472.3500000001</v>
      </c>
      <c r="AV27" s="243">
        <f t="shared" si="12"/>
        <v>3.5000000000000031E-2</v>
      </c>
      <c r="AW27" s="244">
        <f t="shared" si="13"/>
        <v>1851660.0218666671</v>
      </c>
      <c r="AX27" s="94">
        <f t="shared" si="14"/>
        <v>6.9188623552420808E-2</v>
      </c>
      <c r="AY27" s="98">
        <f t="shared" si="15"/>
        <v>3660394.5200000005</v>
      </c>
      <c r="AZ27" s="243"/>
      <c r="BA27" s="244"/>
      <c r="BB27" s="94"/>
      <c r="BC27" s="98"/>
      <c r="BD27" s="243"/>
      <c r="BE27" s="244"/>
      <c r="BF27" s="94"/>
      <c r="BG27" s="98"/>
      <c r="BH27" s="243"/>
      <c r="BI27" s="244"/>
      <c r="BJ27" s="94"/>
      <c r="BK27" s="98"/>
      <c r="BL27" s="243" t="e">
        <f t="shared" si="16"/>
        <v>#DIV/0!</v>
      </c>
      <c r="BM27" s="244">
        <f t="shared" si="17"/>
        <v>0</v>
      </c>
      <c r="BN27" s="94" t="e">
        <f t="shared" si="18"/>
        <v>#DIV/0!</v>
      </c>
      <c r="BO27" s="98">
        <f t="shared" si="19"/>
        <v>0</v>
      </c>
      <c r="BP27" s="82"/>
      <c r="BQ27" s="257">
        <f t="shared" si="7"/>
        <v>3.5000000000000031E-2</v>
      </c>
      <c r="BR27" s="76">
        <f t="shared" si="2"/>
        <v>4966457.1152000008</v>
      </c>
      <c r="BS27" s="258">
        <f t="shared" si="8"/>
        <v>6.5093317741651641E-2</v>
      </c>
      <c r="BT27" s="76">
        <f t="shared" si="3"/>
        <v>9236662.0299999993</v>
      </c>
      <c r="BU27" s="76">
        <f t="shared" si="4"/>
        <v>-4270204.9147999985</v>
      </c>
      <c r="BV27" s="232"/>
      <c r="BW27" s="246"/>
    </row>
    <row r="28" spans="1:76" s="231" customFormat="1" ht="21">
      <c r="A28" s="260"/>
      <c r="B28" s="260" t="s">
        <v>48</v>
      </c>
      <c r="C28" s="82"/>
      <c r="D28" s="243">
        <v>1.7500000000000002E-2</v>
      </c>
      <c r="E28" s="244">
        <v>290485.02777777798</v>
      </c>
      <c r="F28" s="94">
        <v>1.5432365858213601E-2</v>
      </c>
      <c r="G28" s="98">
        <v>256164.07</v>
      </c>
      <c r="H28" s="243">
        <v>1.7500000000000002E-2</v>
      </c>
      <c r="I28" s="244">
        <v>199650.305555556</v>
      </c>
      <c r="J28" s="94">
        <v>1.42335017574478E-2</v>
      </c>
      <c r="K28" s="98">
        <v>162384.17000000001</v>
      </c>
      <c r="L28" s="243">
        <v>1.7500000000000002E-2</v>
      </c>
      <c r="M28" s="244">
        <v>213147.04444444401</v>
      </c>
      <c r="N28" s="94">
        <v>1.5895800051232201E-2</v>
      </c>
      <c r="O28" s="98">
        <v>193608.16</v>
      </c>
      <c r="P28" s="245">
        <f t="shared" si="9"/>
        <v>1.7500000000000002E-2</v>
      </c>
      <c r="Q28" s="76">
        <f t="shared" si="0"/>
        <v>703282.37777777796</v>
      </c>
      <c r="R28" s="245">
        <f t="shared" si="9"/>
        <v>1.523248319380611E-2</v>
      </c>
      <c r="S28" s="76">
        <f t="shared" si="1"/>
        <v>612156.4</v>
      </c>
      <c r="T28" s="243">
        <v>1.7500000000000002E-2</v>
      </c>
      <c r="U28" s="244">
        <v>287388.33666666702</v>
      </c>
      <c r="V28" s="94">
        <v>1.9218305669815999E-2</v>
      </c>
      <c r="W28" s="98">
        <v>315606.68</v>
      </c>
      <c r="X28" s="243">
        <v>1.7500000000000002E-2</v>
      </c>
      <c r="Y28" s="244">
        <v>314932.73777777801</v>
      </c>
      <c r="Z28" s="94">
        <v>1.9273880012700001E-2</v>
      </c>
      <c r="AA28" s="98">
        <v>346855.76</v>
      </c>
      <c r="AB28" s="243">
        <v>1.7500000000000002E-2</v>
      </c>
      <c r="AC28" s="244">
        <v>251795.094444444</v>
      </c>
      <c r="AD28" s="94">
        <v>2.8628378229149602E-2</v>
      </c>
      <c r="AE28" s="98">
        <v>411913.44</v>
      </c>
      <c r="AF28" s="243">
        <f t="shared" si="5"/>
        <v>1.7500000000000009E-2</v>
      </c>
      <c r="AG28" s="244">
        <f t="shared" si="10"/>
        <v>854116.16888888902</v>
      </c>
      <c r="AH28" s="94">
        <f t="shared" si="6"/>
        <v>2.2012904783735434E-2</v>
      </c>
      <c r="AI28" s="98">
        <f t="shared" si="11"/>
        <v>1074375.8799999999</v>
      </c>
      <c r="AJ28" s="243">
        <v>1.7500000000000002E-2</v>
      </c>
      <c r="AK28" s="244">
        <v>270753.38888888899</v>
      </c>
      <c r="AL28" s="94">
        <v>2.5374134293179099E-2</v>
      </c>
      <c r="AM28" s="98">
        <v>392579.02</v>
      </c>
      <c r="AN28" s="243">
        <v>1.7500000000000002E-2</v>
      </c>
      <c r="AO28" s="244">
        <v>325424.20555555599</v>
      </c>
      <c r="AP28" s="94">
        <v>2.6269791795006998E-2</v>
      </c>
      <c r="AQ28" s="98">
        <v>488504.35</v>
      </c>
      <c r="AR28" s="243">
        <v>1.7500000000000002E-2</v>
      </c>
      <c r="AS28" s="244">
        <v>329652.41648888902</v>
      </c>
      <c r="AT28" s="94">
        <v>2.4428230454884101E-2</v>
      </c>
      <c r="AU28" s="98">
        <v>460161.44</v>
      </c>
      <c r="AV28" s="243">
        <f t="shared" si="12"/>
        <v>1.7500000000000022E-2</v>
      </c>
      <c r="AW28" s="244">
        <f t="shared" si="13"/>
        <v>925830.01093333401</v>
      </c>
      <c r="AX28" s="94">
        <f t="shared" si="14"/>
        <v>2.5352153092702195E-2</v>
      </c>
      <c r="AY28" s="98">
        <f t="shared" si="15"/>
        <v>1341244.81</v>
      </c>
      <c r="AZ28" s="243"/>
      <c r="BA28" s="244"/>
      <c r="BB28" s="94"/>
      <c r="BC28" s="98"/>
      <c r="BD28" s="243"/>
      <c r="BE28" s="244"/>
      <c r="BF28" s="94"/>
      <c r="BG28" s="98"/>
      <c r="BH28" s="243"/>
      <c r="BI28" s="244"/>
      <c r="BJ28" s="94"/>
      <c r="BK28" s="98"/>
      <c r="BL28" s="243" t="e">
        <f t="shared" si="16"/>
        <v>#DIV/0!</v>
      </c>
      <c r="BM28" s="244">
        <f t="shared" si="17"/>
        <v>0</v>
      </c>
      <c r="BN28" s="94" t="e">
        <f t="shared" si="18"/>
        <v>#DIV/0!</v>
      </c>
      <c r="BO28" s="98">
        <f t="shared" si="19"/>
        <v>0</v>
      </c>
      <c r="BP28" s="82"/>
      <c r="BQ28" s="257">
        <f t="shared" si="7"/>
        <v>1.7500000000000019E-2</v>
      </c>
      <c r="BR28" s="76">
        <f t="shared" si="2"/>
        <v>2483228.5576000009</v>
      </c>
      <c r="BS28" s="258">
        <f t="shared" si="8"/>
        <v>2.1337584457473472E-2</v>
      </c>
      <c r="BT28" s="76">
        <f t="shared" si="3"/>
        <v>3027777.09</v>
      </c>
      <c r="BU28" s="76">
        <f t="shared" si="4"/>
        <v>-544548.53239999898</v>
      </c>
      <c r="BV28" s="232"/>
      <c r="BW28" s="246"/>
    </row>
    <row r="29" spans="1:76" s="231" customFormat="1" ht="21">
      <c r="A29" s="260"/>
      <c r="B29" s="260" t="s">
        <v>49</v>
      </c>
      <c r="C29" s="82"/>
      <c r="D29" s="243">
        <v>0.03</v>
      </c>
      <c r="E29" s="244">
        <v>497974.33333333302</v>
      </c>
      <c r="F29" s="94">
        <v>4.1145586285236901E-2</v>
      </c>
      <c r="G29" s="98">
        <v>682981.53</v>
      </c>
      <c r="H29" s="243">
        <v>0.03</v>
      </c>
      <c r="I29" s="244">
        <v>342257.66666666698</v>
      </c>
      <c r="J29" s="94">
        <v>4.3913598331861099E-2</v>
      </c>
      <c r="K29" s="98">
        <v>500992.19</v>
      </c>
      <c r="L29" s="243">
        <v>0.03</v>
      </c>
      <c r="M29" s="244">
        <v>365394.933333333</v>
      </c>
      <c r="N29" s="94">
        <v>4.5437053679270097E-2</v>
      </c>
      <c r="O29" s="98">
        <v>553415.64</v>
      </c>
      <c r="P29" s="245">
        <f t="shared" si="9"/>
        <v>2.9999999999999992E-2</v>
      </c>
      <c r="Q29" s="76">
        <f t="shared" si="0"/>
        <v>1205626.9333333331</v>
      </c>
      <c r="R29" s="245">
        <f t="shared" si="9"/>
        <v>4.3232014281477008E-2</v>
      </c>
      <c r="S29" s="76">
        <f t="shared" si="1"/>
        <v>1737389.36</v>
      </c>
      <c r="T29" s="243">
        <v>0.03</v>
      </c>
      <c r="U29" s="244">
        <v>492665.72</v>
      </c>
      <c r="V29" s="94">
        <v>4.2011731199808298E-2</v>
      </c>
      <c r="W29" s="98">
        <v>689924.66</v>
      </c>
      <c r="X29" s="243">
        <v>0.03</v>
      </c>
      <c r="Y29" s="244">
        <v>539884.69333333301</v>
      </c>
      <c r="Z29" s="94">
        <v>4.3708732052217002E-2</v>
      </c>
      <c r="AA29" s="98">
        <v>786589.18</v>
      </c>
      <c r="AB29" s="243">
        <v>0.03</v>
      </c>
      <c r="AC29" s="244">
        <v>431648.73333333299</v>
      </c>
      <c r="AD29" s="94">
        <v>4.7899224075872798E-2</v>
      </c>
      <c r="AE29" s="98">
        <v>689187.98</v>
      </c>
      <c r="AF29" s="243">
        <f t="shared" si="5"/>
        <v>0.03</v>
      </c>
      <c r="AG29" s="244">
        <f t="shared" si="10"/>
        <v>1464199.146666666</v>
      </c>
      <c r="AH29" s="94">
        <f t="shared" si="6"/>
        <v>4.4373099620984187E-2</v>
      </c>
      <c r="AI29" s="98">
        <f t="shared" si="11"/>
        <v>2165701.8200000003</v>
      </c>
      <c r="AJ29" s="243">
        <v>0.03</v>
      </c>
      <c r="AK29" s="244">
        <v>464148.66666666698</v>
      </c>
      <c r="AL29" s="94">
        <v>4.1710113569933802E-2</v>
      </c>
      <c r="AM29" s="98">
        <v>645323.12</v>
      </c>
      <c r="AN29" s="243">
        <v>0.03</v>
      </c>
      <c r="AO29" s="244">
        <v>557870.066666667</v>
      </c>
      <c r="AP29" s="94">
        <v>4.1634334028317899E-2</v>
      </c>
      <c r="AQ29" s="98">
        <v>774218.29</v>
      </c>
      <c r="AR29" s="243">
        <v>0.03</v>
      </c>
      <c r="AS29" s="244">
        <v>565118.42826666695</v>
      </c>
      <c r="AT29" s="94">
        <v>5.20316351922697E-2</v>
      </c>
      <c r="AU29" s="98">
        <v>980134.53</v>
      </c>
      <c r="AV29" s="243">
        <f t="shared" si="12"/>
        <v>3.0000000000000034E-2</v>
      </c>
      <c r="AW29" s="244">
        <f t="shared" si="13"/>
        <v>1587137.1616000009</v>
      </c>
      <c r="AX29" s="94">
        <f t="shared" si="14"/>
        <v>4.5358573878659811E-2</v>
      </c>
      <c r="AY29" s="98">
        <f t="shared" si="15"/>
        <v>2399675.94</v>
      </c>
      <c r="AZ29" s="243"/>
      <c r="BA29" s="244"/>
      <c r="BB29" s="94"/>
      <c r="BC29" s="98"/>
      <c r="BD29" s="243"/>
      <c r="BE29" s="244"/>
      <c r="BF29" s="94"/>
      <c r="BG29" s="98"/>
      <c r="BH29" s="243"/>
      <c r="BI29" s="244"/>
      <c r="BJ29" s="94"/>
      <c r="BK29" s="98"/>
      <c r="BL29" s="243" t="e">
        <f t="shared" si="16"/>
        <v>#DIV/0!</v>
      </c>
      <c r="BM29" s="244">
        <f t="shared" si="17"/>
        <v>0</v>
      </c>
      <c r="BN29" s="94" t="e">
        <f t="shared" si="18"/>
        <v>#DIV/0!</v>
      </c>
      <c r="BO29" s="98">
        <f t="shared" si="19"/>
        <v>0</v>
      </c>
      <c r="BP29" s="82"/>
      <c r="BQ29" s="257">
        <f t="shared" si="7"/>
        <v>3.000000000000002E-2</v>
      </c>
      <c r="BR29" s="76">
        <f t="shared" si="2"/>
        <v>4256963.2416000003</v>
      </c>
      <c r="BS29" s="258">
        <f t="shared" si="8"/>
        <v>4.441734703091596E-2</v>
      </c>
      <c r="BT29" s="76">
        <f t="shared" si="3"/>
        <v>6302767.120000001</v>
      </c>
      <c r="BU29" s="76">
        <f t="shared" si="4"/>
        <v>-2045803.8784000007</v>
      </c>
      <c r="BV29" s="232"/>
      <c r="BW29" s="246"/>
    </row>
    <row r="30" spans="1:76" s="231" customFormat="1" ht="21">
      <c r="A30" s="260"/>
      <c r="B30" s="260" t="s">
        <v>50</v>
      </c>
      <c r="C30" s="82"/>
      <c r="D30" s="243">
        <v>4.4999999999999997E-3</v>
      </c>
      <c r="E30" s="244">
        <v>74696.149999999994</v>
      </c>
      <c r="F30" s="94">
        <v>2.3191369970206E-3</v>
      </c>
      <c r="G30" s="98">
        <v>38495.69</v>
      </c>
      <c r="H30" s="243">
        <v>4.4999999999999997E-3</v>
      </c>
      <c r="I30" s="244">
        <v>51338.65</v>
      </c>
      <c r="J30" s="94">
        <v>4.1060967711461002E-3</v>
      </c>
      <c r="K30" s="98">
        <v>46844.77</v>
      </c>
      <c r="L30" s="243">
        <v>4.4999999999999997E-3</v>
      </c>
      <c r="M30" s="244">
        <v>54809.24</v>
      </c>
      <c r="N30" s="94">
        <v>4.2592027366188598E-3</v>
      </c>
      <c r="O30" s="98">
        <v>51876.37</v>
      </c>
      <c r="P30" s="245">
        <f t="shared" si="9"/>
        <v>4.4999999999999988E-3</v>
      </c>
      <c r="Q30" s="76">
        <f t="shared" si="0"/>
        <v>180844.03999999998</v>
      </c>
      <c r="R30" s="245">
        <f t="shared" si="9"/>
        <v>3.4144102011877194E-3</v>
      </c>
      <c r="S30" s="76">
        <f t="shared" si="1"/>
        <v>137216.83000000002</v>
      </c>
      <c r="T30" s="243">
        <v>4.4999999999999997E-3</v>
      </c>
      <c r="U30" s="244">
        <v>73899.857999999993</v>
      </c>
      <c r="V30" s="94">
        <v>3.15048284666528E-3</v>
      </c>
      <c r="W30" s="98">
        <v>51737.83</v>
      </c>
      <c r="X30" s="243">
        <v>4.4999999999999997E-3</v>
      </c>
      <c r="Y30" s="244">
        <v>80982.703999999998</v>
      </c>
      <c r="Z30" s="94">
        <v>1.6872121051922401E-2</v>
      </c>
      <c r="AA30" s="98">
        <v>303633.33</v>
      </c>
      <c r="AB30" s="243">
        <v>4.4999999999999997E-3</v>
      </c>
      <c r="AC30" s="244">
        <v>64747.31</v>
      </c>
      <c r="AD30" s="94">
        <v>5.2669625193695301E-3</v>
      </c>
      <c r="AE30" s="98">
        <v>75782.59</v>
      </c>
      <c r="AF30" s="243">
        <f t="shared" si="5"/>
        <v>4.5000000000000014E-3</v>
      </c>
      <c r="AG30" s="244">
        <f t="shared" si="10"/>
        <v>219629.87199999997</v>
      </c>
      <c r="AH30" s="94">
        <f t="shared" si="6"/>
        <v>8.8339161578166424E-3</v>
      </c>
      <c r="AI30" s="98">
        <f t="shared" si="11"/>
        <v>431153.75000000006</v>
      </c>
      <c r="AJ30" s="243">
        <v>4.4999999999999997E-3</v>
      </c>
      <c r="AK30" s="244">
        <v>69622.3</v>
      </c>
      <c r="AL30" s="94">
        <v>3.6499734280539399E-3</v>
      </c>
      <c r="AM30" s="98">
        <v>56471.01</v>
      </c>
      <c r="AN30" s="243">
        <v>4.4999999999999997E-3</v>
      </c>
      <c r="AO30" s="244">
        <v>83680.509999999995</v>
      </c>
      <c r="AP30" s="94">
        <v>4.6106262975691703E-3</v>
      </c>
      <c r="AQ30" s="98">
        <v>85737.68</v>
      </c>
      <c r="AR30" s="243">
        <v>4.4999999999999997E-3</v>
      </c>
      <c r="AS30" s="244">
        <v>84767.764240000004</v>
      </c>
      <c r="AT30" s="94">
        <v>4.3746541898885402E-3</v>
      </c>
      <c r="AU30" s="98">
        <v>82406.59</v>
      </c>
      <c r="AV30" s="243">
        <f t="shared" si="12"/>
        <v>4.5000000000000023E-3</v>
      </c>
      <c r="AW30" s="244">
        <f t="shared" si="13"/>
        <v>238070.57423999999</v>
      </c>
      <c r="AX30" s="94">
        <f t="shared" si="14"/>
        <v>4.2456685931333967E-3</v>
      </c>
      <c r="AY30" s="98">
        <f t="shared" si="15"/>
        <v>224615.28</v>
      </c>
      <c r="AZ30" s="243"/>
      <c r="BA30" s="244"/>
      <c r="BB30" s="94"/>
      <c r="BC30" s="98"/>
      <c r="BD30" s="243"/>
      <c r="BE30" s="244"/>
      <c r="BF30" s="94"/>
      <c r="BG30" s="98"/>
      <c r="BH30" s="243"/>
      <c r="BI30" s="244"/>
      <c r="BJ30" s="94"/>
      <c r="BK30" s="98"/>
      <c r="BL30" s="243" t="e">
        <f t="shared" si="16"/>
        <v>#DIV/0!</v>
      </c>
      <c r="BM30" s="244">
        <f t="shared" si="17"/>
        <v>0</v>
      </c>
      <c r="BN30" s="94" t="e">
        <f t="shared" si="18"/>
        <v>#DIV/0!</v>
      </c>
      <c r="BO30" s="98">
        <f t="shared" si="19"/>
        <v>0</v>
      </c>
      <c r="BP30" s="82"/>
      <c r="BQ30" s="257">
        <f t="shared" si="7"/>
        <v>4.5000000000000031E-3</v>
      </c>
      <c r="BR30" s="76">
        <f t="shared" si="2"/>
        <v>638544.48624</v>
      </c>
      <c r="BS30" s="258">
        <f t="shared" si="8"/>
        <v>5.5883911722617056E-3</v>
      </c>
      <c r="BT30" s="76">
        <f t="shared" si="3"/>
        <v>792985.86</v>
      </c>
      <c r="BU30" s="76">
        <f t="shared" si="4"/>
        <v>-154441.37375999999</v>
      </c>
      <c r="BV30" s="232"/>
      <c r="BW30" s="246"/>
    </row>
    <row r="31" spans="1:76" s="231" customFormat="1" ht="21">
      <c r="A31" s="260"/>
      <c r="B31" s="260" t="s">
        <v>51</v>
      </c>
      <c r="C31" s="82"/>
      <c r="D31" s="243">
        <v>5.5E-2</v>
      </c>
      <c r="E31" s="244">
        <v>912952.94444444403</v>
      </c>
      <c r="F31" s="94">
        <v>3.9286739276388399E-2</v>
      </c>
      <c r="G31" s="98">
        <v>652126.26</v>
      </c>
      <c r="H31" s="243">
        <v>5.5E-2</v>
      </c>
      <c r="I31" s="244">
        <v>627472.38888888899</v>
      </c>
      <c r="J31" s="94">
        <v>3.0055975663559501E-2</v>
      </c>
      <c r="K31" s="98">
        <v>342896.27</v>
      </c>
      <c r="L31" s="243">
        <v>5.5E-2</v>
      </c>
      <c r="M31" s="244">
        <v>669890.71111111098</v>
      </c>
      <c r="N31" s="94">
        <v>4.9259875159735803E-2</v>
      </c>
      <c r="O31" s="98">
        <v>599976.95999999996</v>
      </c>
      <c r="P31" s="245">
        <f t="shared" si="9"/>
        <v>5.4999999999999986E-2</v>
      </c>
      <c r="Q31" s="76">
        <f t="shared" si="0"/>
        <v>2210316.0444444441</v>
      </c>
      <c r="R31" s="245">
        <f t="shared" si="9"/>
        <v>3.9688881673955075E-2</v>
      </c>
      <c r="S31" s="76">
        <f t="shared" si="1"/>
        <v>1594999.49</v>
      </c>
      <c r="T31" s="243">
        <v>5.5E-2</v>
      </c>
      <c r="U31" s="244">
        <v>903220.48666666704</v>
      </c>
      <c r="V31" s="94">
        <v>3.5611534530959499E-2</v>
      </c>
      <c r="W31" s="98">
        <v>584819.41</v>
      </c>
      <c r="X31" s="243">
        <v>5.5E-2</v>
      </c>
      <c r="Y31" s="244">
        <v>989788.60444444395</v>
      </c>
      <c r="Z31" s="94">
        <v>3.3988219756159302E-2</v>
      </c>
      <c r="AA31" s="98">
        <v>611657.31999999995</v>
      </c>
      <c r="AB31" s="243">
        <v>5.5E-2</v>
      </c>
      <c r="AC31" s="244">
        <v>791356.01111111103</v>
      </c>
      <c r="AD31" s="94">
        <v>3.8254724327543503E-2</v>
      </c>
      <c r="AE31" s="98">
        <v>550420.11</v>
      </c>
      <c r="AF31" s="243">
        <f t="shared" si="5"/>
        <v>5.5000000000000014E-2</v>
      </c>
      <c r="AG31" s="244">
        <f t="shared" si="10"/>
        <v>2684365.1022222219</v>
      </c>
      <c r="AH31" s="94">
        <f t="shared" si="6"/>
        <v>3.5792197611443317E-2</v>
      </c>
      <c r="AI31" s="98">
        <f t="shared" si="11"/>
        <v>1746896.8399999999</v>
      </c>
      <c r="AJ31" s="243">
        <v>5.5E-2</v>
      </c>
      <c r="AK31" s="244">
        <v>850939.22222222202</v>
      </c>
      <c r="AL31" s="94">
        <v>3.9647563208914403E-2</v>
      </c>
      <c r="AM31" s="98">
        <v>613412.12</v>
      </c>
      <c r="AN31" s="243">
        <v>5.5E-2</v>
      </c>
      <c r="AO31" s="244">
        <v>1022761.7888888899</v>
      </c>
      <c r="AP31" s="94">
        <v>3.3946881597638402E-2</v>
      </c>
      <c r="AQ31" s="98">
        <v>631264.97</v>
      </c>
      <c r="AR31" s="243">
        <v>5.5E-2</v>
      </c>
      <c r="AS31" s="244">
        <v>1036050.45182222</v>
      </c>
      <c r="AT31" s="94">
        <v>4.7861644298098999E-2</v>
      </c>
      <c r="AU31" s="98">
        <v>901583.24</v>
      </c>
      <c r="AV31" s="243">
        <f t="shared" si="12"/>
        <v>5.5E-2</v>
      </c>
      <c r="AW31" s="244">
        <f t="shared" si="13"/>
        <v>2909751.4629333317</v>
      </c>
      <c r="AX31" s="94">
        <f t="shared" si="14"/>
        <v>4.0568522656914165E-2</v>
      </c>
      <c r="AY31" s="98">
        <f t="shared" si="15"/>
        <v>2146260.33</v>
      </c>
      <c r="AZ31" s="243"/>
      <c r="BA31" s="244"/>
      <c r="BB31" s="94"/>
      <c r="BC31" s="98"/>
      <c r="BD31" s="243"/>
      <c r="BE31" s="244"/>
      <c r="BF31" s="94"/>
      <c r="BG31" s="98"/>
      <c r="BH31" s="243"/>
      <c r="BI31" s="244"/>
      <c r="BJ31" s="94"/>
      <c r="BK31" s="98"/>
      <c r="BL31" s="243" t="e">
        <f t="shared" si="16"/>
        <v>#DIV/0!</v>
      </c>
      <c r="BM31" s="244">
        <f t="shared" si="17"/>
        <v>0</v>
      </c>
      <c r="BN31" s="94" t="e">
        <f t="shared" si="18"/>
        <v>#DIV/0!</v>
      </c>
      <c r="BO31" s="98">
        <f t="shared" si="19"/>
        <v>0</v>
      </c>
      <c r="BP31" s="82"/>
      <c r="BQ31" s="257">
        <f t="shared" si="7"/>
        <v>5.5000000000000021E-2</v>
      </c>
      <c r="BR31" s="76">
        <f t="shared" si="2"/>
        <v>7804432.6095999982</v>
      </c>
      <c r="BS31" s="258">
        <f t="shared" si="8"/>
        <v>3.867656130808346E-2</v>
      </c>
      <c r="BT31" s="76">
        <f t="shared" si="3"/>
        <v>5488156.6600000001</v>
      </c>
      <c r="BU31" s="76">
        <f t="shared" si="4"/>
        <v>2316275.9495999981</v>
      </c>
      <c r="BV31" s="232"/>
      <c r="BW31" s="246"/>
    </row>
    <row r="32" spans="1:76" s="231" customFormat="1" ht="21">
      <c r="A32" s="260"/>
      <c r="B32" s="260" t="s">
        <v>52</v>
      </c>
      <c r="C32" s="82"/>
      <c r="D32" s="243">
        <v>2.8000000000000001E-2</v>
      </c>
      <c r="E32" s="244">
        <v>464776.04444444401</v>
      </c>
      <c r="F32" s="94">
        <v>2.4466803175264101E-2</v>
      </c>
      <c r="G32" s="98">
        <v>406128</v>
      </c>
      <c r="H32" s="243">
        <v>2.8000000000000001E-2</v>
      </c>
      <c r="I32" s="244">
        <v>319440.48888888903</v>
      </c>
      <c r="J32" s="94">
        <v>2.50927974342917E-2</v>
      </c>
      <c r="K32" s="98">
        <v>286273.40999999997</v>
      </c>
      <c r="L32" s="243">
        <v>2.8000000000000001E-2</v>
      </c>
      <c r="M32" s="244">
        <v>341035.27111111098</v>
      </c>
      <c r="N32" s="94">
        <v>2.6807319988381501E-2</v>
      </c>
      <c r="O32" s="98">
        <v>326508.63</v>
      </c>
      <c r="P32" s="245">
        <f t="shared" si="9"/>
        <v>2.7999999999999983E-2</v>
      </c>
      <c r="Q32" s="76">
        <f t="shared" si="0"/>
        <v>1125251.8044444439</v>
      </c>
      <c r="R32" s="245">
        <f t="shared" si="9"/>
        <v>2.535386391500654E-2</v>
      </c>
      <c r="S32" s="76">
        <f t="shared" si="1"/>
        <v>1018910.04</v>
      </c>
      <c r="T32" s="243">
        <v>2.8000000000000001E-2</v>
      </c>
      <c r="U32" s="244">
        <v>459821.338666667</v>
      </c>
      <c r="V32" s="94">
        <v>2.3614095577829099E-2</v>
      </c>
      <c r="W32" s="98">
        <v>387795.18</v>
      </c>
      <c r="X32" s="243">
        <v>2.8000000000000001E-2</v>
      </c>
      <c r="Y32" s="244">
        <v>503892.38044444402</v>
      </c>
      <c r="Z32" s="94">
        <v>2.9386302660380399E-2</v>
      </c>
      <c r="AA32" s="98">
        <v>528840.5</v>
      </c>
      <c r="AB32" s="243">
        <v>2.8000000000000001E-2</v>
      </c>
      <c r="AC32" s="244">
        <v>402872.15111111099</v>
      </c>
      <c r="AD32" s="94">
        <v>2.7694043505436802E-2</v>
      </c>
      <c r="AE32" s="98">
        <v>398469.96</v>
      </c>
      <c r="AF32" s="243">
        <f t="shared" si="5"/>
        <v>2.8000000000000008E-2</v>
      </c>
      <c r="AG32" s="244">
        <f t="shared" si="10"/>
        <v>1366585.8702222221</v>
      </c>
      <c r="AH32" s="94">
        <f t="shared" si="6"/>
        <v>2.6945220730265698E-2</v>
      </c>
      <c r="AI32" s="98">
        <f t="shared" si="11"/>
        <v>1315105.6399999999</v>
      </c>
      <c r="AJ32" s="243">
        <v>2.8000000000000001E-2</v>
      </c>
      <c r="AK32" s="244">
        <v>433205.42222222203</v>
      </c>
      <c r="AL32" s="94">
        <v>2.3154574540053999E-2</v>
      </c>
      <c r="AM32" s="98">
        <v>358238.83</v>
      </c>
      <c r="AN32" s="243">
        <v>2.8000000000000001E-2</v>
      </c>
      <c r="AO32" s="244">
        <v>520678.72888888902</v>
      </c>
      <c r="AP32" s="94">
        <v>2.2109122422891501E-2</v>
      </c>
      <c r="AQ32" s="98">
        <v>411133.92</v>
      </c>
      <c r="AR32" s="243">
        <v>2.8000000000000001E-2</v>
      </c>
      <c r="AS32" s="244">
        <v>527443.86638222204</v>
      </c>
      <c r="AT32" s="94">
        <v>2.1374892758407898E-2</v>
      </c>
      <c r="AU32" s="98">
        <v>402644.86</v>
      </c>
      <c r="AV32" s="243">
        <f t="shared" si="12"/>
        <v>2.8000000000000011E-2</v>
      </c>
      <c r="AW32" s="244">
        <f t="shared" si="13"/>
        <v>1481328.017493333</v>
      </c>
      <c r="AX32" s="94">
        <f t="shared" si="14"/>
        <v>2.2153427662518179E-2</v>
      </c>
      <c r="AY32" s="98">
        <f t="shared" si="15"/>
        <v>1172017.6100000001</v>
      </c>
      <c r="AZ32" s="243"/>
      <c r="BA32" s="244"/>
      <c r="BB32" s="94"/>
      <c r="BC32" s="98"/>
      <c r="BD32" s="243"/>
      <c r="BE32" s="244"/>
      <c r="BF32" s="94"/>
      <c r="BG32" s="98"/>
      <c r="BH32" s="243"/>
      <c r="BI32" s="244"/>
      <c r="BJ32" s="94"/>
      <c r="BK32" s="98"/>
      <c r="BL32" s="243" t="e">
        <f t="shared" si="16"/>
        <v>#DIV/0!</v>
      </c>
      <c r="BM32" s="244">
        <f t="shared" si="17"/>
        <v>0</v>
      </c>
      <c r="BN32" s="94" t="e">
        <f t="shared" si="18"/>
        <v>#DIV/0!</v>
      </c>
      <c r="BO32" s="98">
        <f t="shared" si="19"/>
        <v>0</v>
      </c>
      <c r="BP32" s="82"/>
      <c r="BQ32" s="257">
        <f t="shared" si="7"/>
        <v>2.8000000000000011E-2</v>
      </c>
      <c r="BR32" s="76">
        <f t="shared" si="2"/>
        <v>3973165.6921599992</v>
      </c>
      <c r="BS32" s="258">
        <f t="shared" si="8"/>
        <v>2.4707988472192507E-2</v>
      </c>
      <c r="BT32" s="76">
        <f t="shared" si="3"/>
        <v>3506033.2899999996</v>
      </c>
      <c r="BU32" s="76">
        <f t="shared" si="4"/>
        <v>467132.40215999959</v>
      </c>
      <c r="BV32" s="232"/>
      <c r="BW32" s="246"/>
    </row>
    <row r="33" spans="1:76" s="231" customFormat="1" ht="21">
      <c r="A33" s="260"/>
      <c r="B33" s="260" t="s">
        <v>53</v>
      </c>
      <c r="C33" s="82"/>
      <c r="D33" s="243">
        <v>0</v>
      </c>
      <c r="E33" s="244">
        <v>0</v>
      </c>
      <c r="F33" s="94">
        <v>0</v>
      </c>
      <c r="G33" s="98">
        <v>0</v>
      </c>
      <c r="H33" s="243">
        <v>0</v>
      </c>
      <c r="I33" s="244">
        <v>0</v>
      </c>
      <c r="J33" s="94">
        <v>0</v>
      </c>
      <c r="K33" s="98">
        <v>0</v>
      </c>
      <c r="L33" s="243">
        <v>0</v>
      </c>
      <c r="M33" s="244">
        <v>0</v>
      </c>
      <c r="N33" s="94">
        <v>0</v>
      </c>
      <c r="O33" s="98">
        <v>0</v>
      </c>
      <c r="P33" s="245">
        <f t="shared" si="9"/>
        <v>0</v>
      </c>
      <c r="Q33" s="76">
        <f t="shared" si="0"/>
        <v>0</v>
      </c>
      <c r="R33" s="245">
        <f t="shared" si="9"/>
        <v>0</v>
      </c>
      <c r="S33" s="76">
        <f t="shared" si="1"/>
        <v>0</v>
      </c>
      <c r="T33" s="243">
        <v>0</v>
      </c>
      <c r="U33" s="244">
        <v>0</v>
      </c>
      <c r="V33" s="94">
        <v>0</v>
      </c>
      <c r="W33" s="98">
        <v>0</v>
      </c>
      <c r="X33" s="243">
        <v>0</v>
      </c>
      <c r="Y33" s="244">
        <v>0</v>
      </c>
      <c r="Z33" s="94">
        <v>0</v>
      </c>
      <c r="AA33" s="98">
        <v>0</v>
      </c>
      <c r="AB33" s="243">
        <v>0</v>
      </c>
      <c r="AC33" s="244">
        <v>0</v>
      </c>
      <c r="AD33" s="94">
        <v>0</v>
      </c>
      <c r="AE33" s="98">
        <v>0</v>
      </c>
      <c r="AF33" s="243">
        <f t="shared" si="5"/>
        <v>0</v>
      </c>
      <c r="AG33" s="244">
        <f t="shared" si="10"/>
        <v>0</v>
      </c>
      <c r="AH33" s="94">
        <f t="shared" si="6"/>
        <v>0</v>
      </c>
      <c r="AI33" s="98">
        <f t="shared" si="11"/>
        <v>0</v>
      </c>
      <c r="AJ33" s="243">
        <v>0</v>
      </c>
      <c r="AK33" s="244">
        <v>0</v>
      </c>
      <c r="AL33" s="94">
        <v>0</v>
      </c>
      <c r="AM33" s="98">
        <v>0</v>
      </c>
      <c r="AN33" s="243">
        <v>0</v>
      </c>
      <c r="AO33" s="244">
        <v>0</v>
      </c>
      <c r="AP33" s="94">
        <v>0</v>
      </c>
      <c r="AQ33" s="98">
        <v>0</v>
      </c>
      <c r="AR33" s="243">
        <v>0</v>
      </c>
      <c r="AS33" s="244">
        <v>0</v>
      </c>
      <c r="AT33" s="94">
        <v>0</v>
      </c>
      <c r="AU33" s="98">
        <v>0</v>
      </c>
      <c r="AV33" s="243">
        <f t="shared" si="12"/>
        <v>0</v>
      </c>
      <c r="AW33" s="244">
        <f t="shared" si="13"/>
        <v>0</v>
      </c>
      <c r="AX33" s="94">
        <f t="shared" si="14"/>
        <v>0</v>
      </c>
      <c r="AY33" s="98">
        <f t="shared" si="15"/>
        <v>0</v>
      </c>
      <c r="AZ33" s="243"/>
      <c r="BA33" s="244"/>
      <c r="BB33" s="94"/>
      <c r="BC33" s="98"/>
      <c r="BD33" s="243"/>
      <c r="BE33" s="244"/>
      <c r="BF33" s="94"/>
      <c r="BG33" s="98"/>
      <c r="BH33" s="243"/>
      <c r="BI33" s="244"/>
      <c r="BJ33" s="94"/>
      <c r="BK33" s="98"/>
      <c r="BL33" s="243" t="e">
        <f t="shared" si="16"/>
        <v>#DIV/0!</v>
      </c>
      <c r="BM33" s="244">
        <f t="shared" si="17"/>
        <v>0</v>
      </c>
      <c r="BN33" s="94" t="e">
        <f t="shared" si="18"/>
        <v>#DIV/0!</v>
      </c>
      <c r="BO33" s="98">
        <f t="shared" si="19"/>
        <v>0</v>
      </c>
      <c r="BP33" s="82"/>
      <c r="BQ33" s="257">
        <f t="shared" si="7"/>
        <v>0</v>
      </c>
      <c r="BR33" s="76">
        <f t="shared" si="2"/>
        <v>0</v>
      </c>
      <c r="BS33" s="258">
        <f t="shared" si="8"/>
        <v>0</v>
      </c>
      <c r="BT33" s="76">
        <f t="shared" si="3"/>
        <v>0</v>
      </c>
      <c r="BU33" s="76">
        <f t="shared" si="4"/>
        <v>0</v>
      </c>
      <c r="BV33" s="232"/>
      <c r="BW33" s="246"/>
    </row>
    <row r="34" spans="1:76" s="231" customFormat="1" ht="21">
      <c r="A34" s="260"/>
      <c r="B34" s="260" t="s">
        <v>54</v>
      </c>
      <c r="C34" s="82"/>
      <c r="D34" s="243">
        <v>1.7500000000000002E-2</v>
      </c>
      <c r="E34" s="244">
        <v>290485.02777777798</v>
      </c>
      <c r="F34" s="94">
        <v>2.0930979976879701E-2</v>
      </c>
      <c r="G34" s="98">
        <v>347436.36</v>
      </c>
      <c r="H34" s="243">
        <v>1.7500000000000002E-2</v>
      </c>
      <c r="I34" s="244">
        <v>199650.305555556</v>
      </c>
      <c r="J34" s="94">
        <v>2.10900307078585E-2</v>
      </c>
      <c r="K34" s="98">
        <v>240607.49</v>
      </c>
      <c r="L34" s="243">
        <v>1.7500000000000002E-2</v>
      </c>
      <c r="M34" s="244">
        <v>213147.04444444401</v>
      </c>
      <c r="N34" s="94">
        <v>2.6260708960751899E-2</v>
      </c>
      <c r="O34" s="98">
        <v>319851</v>
      </c>
      <c r="P34" s="245">
        <f t="shared" si="9"/>
        <v>1.7500000000000002E-2</v>
      </c>
      <c r="Q34" s="76">
        <f t="shared" si="0"/>
        <v>703282.37777777796</v>
      </c>
      <c r="R34" s="245">
        <f t="shared" si="9"/>
        <v>2.2591437489452235E-2</v>
      </c>
      <c r="S34" s="76">
        <f t="shared" si="1"/>
        <v>907894.85</v>
      </c>
      <c r="T34" s="243">
        <v>1.7500000000000002E-2</v>
      </c>
      <c r="U34" s="244">
        <v>287388.33666666702</v>
      </c>
      <c r="V34" s="94">
        <v>3.3005879118198002E-2</v>
      </c>
      <c r="W34" s="98">
        <v>542028.84</v>
      </c>
      <c r="X34" s="243">
        <v>1.7500000000000002E-2</v>
      </c>
      <c r="Y34" s="244">
        <v>314932.73777777801</v>
      </c>
      <c r="Z34" s="94">
        <v>3.81491610233217E-2</v>
      </c>
      <c r="AA34" s="98">
        <v>686538.27</v>
      </c>
      <c r="AB34" s="243">
        <v>1.7500000000000002E-2</v>
      </c>
      <c r="AC34" s="244">
        <v>251795.094444444</v>
      </c>
      <c r="AD34" s="94">
        <v>3.2287910802780803E-2</v>
      </c>
      <c r="AE34" s="98">
        <v>464567.86</v>
      </c>
      <c r="AF34" s="243">
        <f t="shared" si="5"/>
        <v>1.7500000000000009E-2</v>
      </c>
      <c r="AG34" s="244">
        <f t="shared" si="10"/>
        <v>854116.16888888902</v>
      </c>
      <c r="AH34" s="94">
        <f t="shared" si="6"/>
        <v>3.4690669787395774E-2</v>
      </c>
      <c r="AI34" s="98">
        <f t="shared" si="11"/>
        <v>1693134.9699999997</v>
      </c>
      <c r="AJ34" s="243">
        <v>1.7500000000000002E-2</v>
      </c>
      <c r="AK34" s="244">
        <v>270753.38888888899</v>
      </c>
      <c r="AL34" s="94">
        <v>2.58524874932313E-2</v>
      </c>
      <c r="AM34" s="98">
        <v>399979.92</v>
      </c>
      <c r="AN34" s="243">
        <v>1.7500000000000002E-2</v>
      </c>
      <c r="AO34" s="244">
        <v>325424.20555555599</v>
      </c>
      <c r="AP34" s="94">
        <v>2.3834183252468201E-2</v>
      </c>
      <c r="AQ34" s="98">
        <v>443212.58</v>
      </c>
      <c r="AR34" s="243">
        <v>1.7500000000000002E-2</v>
      </c>
      <c r="AS34" s="244">
        <v>329652.41648888902</v>
      </c>
      <c r="AT34" s="94">
        <v>2.8636185957757701E-2</v>
      </c>
      <c r="AU34" s="98">
        <v>539427.88</v>
      </c>
      <c r="AV34" s="243">
        <f t="shared" si="12"/>
        <v>1.7500000000000022E-2</v>
      </c>
      <c r="AW34" s="244">
        <f t="shared" si="13"/>
        <v>925830.01093333401</v>
      </c>
      <c r="AX34" s="94">
        <f t="shared" si="14"/>
        <v>2.6134232379881554E-2</v>
      </c>
      <c r="AY34" s="98">
        <f t="shared" si="15"/>
        <v>1382620.38</v>
      </c>
      <c r="AZ34" s="243"/>
      <c r="BA34" s="244"/>
      <c r="BB34" s="94"/>
      <c r="BC34" s="98"/>
      <c r="BD34" s="243"/>
      <c r="BE34" s="244"/>
      <c r="BF34" s="94"/>
      <c r="BG34" s="98"/>
      <c r="BH34" s="243"/>
      <c r="BI34" s="244"/>
      <c r="BJ34" s="94"/>
      <c r="BK34" s="98"/>
      <c r="BL34" s="243" t="e">
        <f t="shared" si="16"/>
        <v>#DIV/0!</v>
      </c>
      <c r="BM34" s="244">
        <f t="shared" si="17"/>
        <v>0</v>
      </c>
      <c r="BN34" s="94" t="e">
        <f t="shared" si="18"/>
        <v>#DIV/0!</v>
      </c>
      <c r="BO34" s="98">
        <f t="shared" si="19"/>
        <v>0</v>
      </c>
      <c r="BP34" s="82"/>
      <c r="BQ34" s="257">
        <f t="shared" si="7"/>
        <v>1.7500000000000019E-2</v>
      </c>
      <c r="BR34" s="76">
        <f t="shared" si="2"/>
        <v>2483228.5576000009</v>
      </c>
      <c r="BS34" s="258">
        <f t="shared" si="8"/>
        <v>2.8073887233069424E-2</v>
      </c>
      <c r="BT34" s="76">
        <f t="shared" si="3"/>
        <v>3983650.1999999997</v>
      </c>
      <c r="BU34" s="76">
        <f t="shared" si="4"/>
        <v>-1500421.6423999988</v>
      </c>
      <c r="BV34" s="232"/>
      <c r="BW34" s="246"/>
    </row>
    <row r="35" spans="1:76" s="231" customFormat="1" ht="21">
      <c r="A35" s="260"/>
      <c r="B35" s="260" t="s">
        <v>55</v>
      </c>
      <c r="C35" s="82"/>
      <c r="D35" s="243">
        <v>2.2000000000000001E-3</v>
      </c>
      <c r="E35" s="244">
        <v>36518.117777777799</v>
      </c>
      <c r="F35" s="94">
        <v>2.6554458964752501E-3</v>
      </c>
      <c r="G35" s="98">
        <v>44078.13</v>
      </c>
      <c r="H35" s="243">
        <v>2.2000000000000001E-3</v>
      </c>
      <c r="I35" s="244">
        <v>25098.895555555599</v>
      </c>
      <c r="J35" s="94">
        <v>0</v>
      </c>
      <c r="K35" s="98">
        <v>0</v>
      </c>
      <c r="L35" s="243">
        <v>2.2000000000000001E-3</v>
      </c>
      <c r="M35" s="244">
        <v>26795.628444444399</v>
      </c>
      <c r="N35" s="94">
        <v>1.93444882651173E-3</v>
      </c>
      <c r="O35" s="98">
        <v>23561.26</v>
      </c>
      <c r="P35" s="245">
        <f t="shared" si="9"/>
        <v>2.2000000000000001E-3</v>
      </c>
      <c r="Q35" s="76">
        <f t="shared" si="0"/>
        <v>88412.641777777797</v>
      </c>
      <c r="R35" s="245">
        <f t="shared" si="9"/>
        <v>1.683092542059998E-3</v>
      </c>
      <c r="S35" s="76">
        <f t="shared" si="1"/>
        <v>67639.39</v>
      </c>
      <c r="T35" s="243">
        <v>2.2000000000000001E-3</v>
      </c>
      <c r="U35" s="244">
        <v>36128.819466666697</v>
      </c>
      <c r="V35" s="94">
        <v>8.2586423914373405E-4</v>
      </c>
      <c r="W35" s="98">
        <v>13562.5</v>
      </c>
      <c r="X35" s="243">
        <v>2.2000000000000001E-3</v>
      </c>
      <c r="Y35" s="244">
        <v>39591.544177777803</v>
      </c>
      <c r="Z35" s="94">
        <v>1.5562139663797801E-3</v>
      </c>
      <c r="AA35" s="98">
        <v>28005.87</v>
      </c>
      <c r="AB35" s="243">
        <v>2.2000000000000001E-3</v>
      </c>
      <c r="AC35" s="244">
        <v>31654.2404444444</v>
      </c>
      <c r="AD35" s="94">
        <v>1.1186005256434599E-3</v>
      </c>
      <c r="AE35" s="98">
        <v>16094.75</v>
      </c>
      <c r="AF35" s="243">
        <f t="shared" si="5"/>
        <v>2.200000000000001E-3</v>
      </c>
      <c r="AG35" s="244">
        <f t="shared" si="10"/>
        <v>107374.6040888889</v>
      </c>
      <c r="AH35" s="94">
        <f t="shared" si="6"/>
        <v>1.1814605984016603E-3</v>
      </c>
      <c r="AI35" s="98">
        <f t="shared" si="11"/>
        <v>57663.119999999995</v>
      </c>
      <c r="AJ35" s="243">
        <v>2.2000000000000001E-3</v>
      </c>
      <c r="AK35" s="244">
        <v>34037.568888888898</v>
      </c>
      <c r="AL35" s="94">
        <v>1.5957441078505001E-3</v>
      </c>
      <c r="AM35" s="98">
        <v>24688.75</v>
      </c>
      <c r="AN35" s="243">
        <v>2.2000000000000001E-3</v>
      </c>
      <c r="AO35" s="244">
        <v>40910.471555555603</v>
      </c>
      <c r="AP35" s="94">
        <v>1.31206627445268E-3</v>
      </c>
      <c r="AQ35" s="98">
        <v>24398.75</v>
      </c>
      <c r="AR35" s="243">
        <v>2.2000000000000001E-3</v>
      </c>
      <c r="AS35" s="244">
        <v>41442.018072888903</v>
      </c>
      <c r="AT35" s="94">
        <v>3.13984805882619E-4</v>
      </c>
      <c r="AU35" s="98">
        <v>5914.62</v>
      </c>
      <c r="AV35" s="243">
        <f t="shared" si="12"/>
        <v>2.2000000000000027E-3</v>
      </c>
      <c r="AW35" s="244">
        <f t="shared" si="13"/>
        <v>116390.05851733341</v>
      </c>
      <c r="AX35" s="94">
        <f t="shared" si="14"/>
        <v>1.0396477632321106E-3</v>
      </c>
      <c r="AY35" s="98">
        <f t="shared" si="15"/>
        <v>55002.119999999995</v>
      </c>
      <c r="AZ35" s="243"/>
      <c r="BA35" s="244"/>
      <c r="BB35" s="94"/>
      <c r="BC35" s="98"/>
      <c r="BD35" s="243"/>
      <c r="BE35" s="244"/>
      <c r="BF35" s="94"/>
      <c r="BG35" s="98"/>
      <c r="BH35" s="243"/>
      <c r="BI35" s="244"/>
      <c r="BJ35" s="94"/>
      <c r="BK35" s="98"/>
      <c r="BL35" s="243" t="e">
        <f t="shared" si="16"/>
        <v>#DIV/0!</v>
      </c>
      <c r="BM35" s="244">
        <f t="shared" si="17"/>
        <v>0</v>
      </c>
      <c r="BN35" s="94" t="e">
        <f t="shared" si="18"/>
        <v>#DIV/0!</v>
      </c>
      <c r="BO35" s="98">
        <f t="shared" si="19"/>
        <v>0</v>
      </c>
      <c r="BP35" s="82"/>
      <c r="BQ35" s="257">
        <f t="shared" si="7"/>
        <v>2.2000000000000023E-3</v>
      </c>
      <c r="BR35" s="76">
        <f t="shared" si="2"/>
        <v>312177.30438400013</v>
      </c>
      <c r="BS35" s="258">
        <f t="shared" si="8"/>
        <v>1.2706567083174891E-3</v>
      </c>
      <c r="BT35" s="76">
        <f t="shared" si="3"/>
        <v>180304.63</v>
      </c>
      <c r="BU35" s="76">
        <f t="shared" si="4"/>
        <v>131872.67438400013</v>
      </c>
      <c r="BV35" s="232"/>
      <c r="BW35" s="246"/>
    </row>
    <row r="36" spans="1:76" s="231" customFormat="1" ht="21">
      <c r="A36" s="260"/>
      <c r="B36" s="260" t="s">
        <v>56</v>
      </c>
      <c r="C36" s="82"/>
      <c r="D36" s="243">
        <v>3.5000000000000001E-3</v>
      </c>
      <c r="E36" s="244">
        <v>58097.005555555603</v>
      </c>
      <c r="F36" s="94">
        <v>8.5018478194659308E-3</v>
      </c>
      <c r="G36" s="98">
        <v>141123.4</v>
      </c>
      <c r="H36" s="243">
        <v>3.5000000000000001E-3</v>
      </c>
      <c r="I36" s="244">
        <v>39930.061111111099</v>
      </c>
      <c r="J36" s="94">
        <v>4.5059209776649801E-4</v>
      </c>
      <c r="K36" s="98">
        <v>5140.62</v>
      </c>
      <c r="L36" s="243">
        <v>3.5000000000000001E-3</v>
      </c>
      <c r="M36" s="244">
        <v>42629.408888888902</v>
      </c>
      <c r="N36" s="94">
        <v>1.28198493538681E-3</v>
      </c>
      <c r="O36" s="98">
        <v>15614.36</v>
      </c>
      <c r="P36" s="245">
        <f t="shared" si="9"/>
        <v>3.5000000000000009E-3</v>
      </c>
      <c r="Q36" s="76">
        <f t="shared" si="0"/>
        <v>140656.4755555556</v>
      </c>
      <c r="R36" s="245">
        <f t="shared" si="9"/>
        <v>4.028071425522234E-3</v>
      </c>
      <c r="S36" s="76">
        <f t="shared" si="1"/>
        <v>161878.38</v>
      </c>
      <c r="T36" s="243">
        <v>3.5000000000000001E-3</v>
      </c>
      <c r="U36" s="244">
        <v>57477.667333333302</v>
      </c>
      <c r="V36" s="94">
        <v>2.0902314859657799E-3</v>
      </c>
      <c r="W36" s="98">
        <v>34326.18</v>
      </c>
      <c r="X36" s="243">
        <v>3.5000000000000001E-3</v>
      </c>
      <c r="Y36" s="244">
        <v>62986.547555555597</v>
      </c>
      <c r="Z36" s="94">
        <v>1.0920342941376699E-3</v>
      </c>
      <c r="AA36" s="98">
        <v>19652.419999999998</v>
      </c>
      <c r="AB36" s="243">
        <v>3.5000000000000001E-3</v>
      </c>
      <c r="AC36" s="244">
        <v>50359.018888888902</v>
      </c>
      <c r="AD36" s="94">
        <v>2.1553928649699901E-3</v>
      </c>
      <c r="AE36" s="98">
        <v>31012.42</v>
      </c>
      <c r="AF36" s="243">
        <f t="shared" si="5"/>
        <v>3.5000000000000022E-3</v>
      </c>
      <c r="AG36" s="244">
        <f t="shared" si="10"/>
        <v>170823.23377777782</v>
      </c>
      <c r="AH36" s="94">
        <f t="shared" si="6"/>
        <v>1.7413823835402504E-3</v>
      </c>
      <c r="AI36" s="98">
        <f t="shared" si="11"/>
        <v>84991.01999999999</v>
      </c>
      <c r="AJ36" s="243">
        <v>3.5000000000000001E-3</v>
      </c>
      <c r="AK36" s="244">
        <v>54150.677777777797</v>
      </c>
      <c r="AL36" s="94">
        <v>1.8731190293914399E-3</v>
      </c>
      <c r="AM36" s="98">
        <v>28980.19</v>
      </c>
      <c r="AN36" s="243">
        <v>3.5000000000000001E-3</v>
      </c>
      <c r="AO36" s="244">
        <v>65084.841111111098</v>
      </c>
      <c r="AP36" s="94">
        <v>1.7761205685768401E-3</v>
      </c>
      <c r="AQ36" s="98">
        <v>33028.15</v>
      </c>
      <c r="AR36" s="243">
        <v>3.5000000000000001E-3</v>
      </c>
      <c r="AS36" s="244">
        <v>65930.483297777799</v>
      </c>
      <c r="AT36" s="94">
        <v>2.3131050672146399E-3</v>
      </c>
      <c r="AU36" s="98">
        <v>43572.61</v>
      </c>
      <c r="AV36" s="243">
        <f t="shared" si="12"/>
        <v>3.5000000000000027E-3</v>
      </c>
      <c r="AW36" s="244">
        <f t="shared" si="13"/>
        <v>185166.00218666671</v>
      </c>
      <c r="AX36" s="94">
        <f t="shared" si="14"/>
        <v>1.9956866845754549E-3</v>
      </c>
      <c r="AY36" s="98">
        <f t="shared" si="15"/>
        <v>105580.95000000001</v>
      </c>
      <c r="AZ36" s="243"/>
      <c r="BA36" s="244"/>
      <c r="BB36" s="94"/>
      <c r="BC36" s="98"/>
      <c r="BD36" s="243"/>
      <c r="BE36" s="244"/>
      <c r="BF36" s="94"/>
      <c r="BG36" s="98"/>
      <c r="BH36" s="243"/>
      <c r="BI36" s="244"/>
      <c r="BJ36" s="94"/>
      <c r="BK36" s="98"/>
      <c r="BL36" s="243" t="e">
        <f t="shared" si="16"/>
        <v>#DIV/0!</v>
      </c>
      <c r="BM36" s="244">
        <f t="shared" si="17"/>
        <v>0</v>
      </c>
      <c r="BN36" s="94" t="e">
        <f t="shared" si="18"/>
        <v>#DIV/0!</v>
      </c>
      <c r="BO36" s="98">
        <f t="shared" si="19"/>
        <v>0</v>
      </c>
      <c r="BP36" s="82"/>
      <c r="BQ36" s="257">
        <f t="shared" si="7"/>
        <v>3.5000000000000031E-3</v>
      </c>
      <c r="BR36" s="76">
        <f t="shared" si="2"/>
        <v>496645.71152000013</v>
      </c>
      <c r="BS36" s="258">
        <f t="shared" si="8"/>
        <v>2.4838153162031773E-3</v>
      </c>
      <c r="BT36" s="76">
        <f t="shared" si="3"/>
        <v>352450.35</v>
      </c>
      <c r="BU36" s="76">
        <f t="shared" si="4"/>
        <v>144195.36152000015</v>
      </c>
      <c r="BV36" s="232"/>
      <c r="BW36" s="246"/>
    </row>
    <row r="37" spans="1:76" s="231" customFormat="1" ht="21">
      <c r="A37" s="260"/>
      <c r="B37" s="260" t="s">
        <v>57</v>
      </c>
      <c r="C37" s="82"/>
      <c r="D37" s="243">
        <v>3.5000000000000003E-2</v>
      </c>
      <c r="E37" s="244">
        <v>580970.05555555597</v>
      </c>
      <c r="F37" s="94">
        <v>4.1719017646826499E-2</v>
      </c>
      <c r="G37" s="98">
        <v>692500</v>
      </c>
      <c r="H37" s="243">
        <v>3.5000000000000003E-2</v>
      </c>
      <c r="I37" s="244">
        <v>399300.61111111101</v>
      </c>
      <c r="J37" s="94">
        <v>3.9663099828297001E-2</v>
      </c>
      <c r="K37" s="98">
        <v>452500</v>
      </c>
      <c r="L37" s="243">
        <v>3.5000000000000003E-2</v>
      </c>
      <c r="M37" s="244">
        <v>426294.088888889</v>
      </c>
      <c r="N37" s="94">
        <v>3.2119172789113699E-2</v>
      </c>
      <c r="O37" s="98">
        <v>391206.1</v>
      </c>
      <c r="P37" s="245">
        <f t="shared" si="9"/>
        <v>3.5000000000000003E-2</v>
      </c>
      <c r="Q37" s="76">
        <f t="shared" si="0"/>
        <v>1406564.7555555559</v>
      </c>
      <c r="R37" s="245">
        <f t="shared" si="9"/>
        <v>3.8225906974871826E-2</v>
      </c>
      <c r="S37" s="76">
        <f t="shared" si="1"/>
        <v>1536206.1</v>
      </c>
      <c r="T37" s="243">
        <v>3.5000000000000003E-2</v>
      </c>
      <c r="U37" s="244">
        <v>574776.67333333299</v>
      </c>
      <c r="V37" s="94">
        <v>4.8196152149575198E-2</v>
      </c>
      <c r="W37" s="98">
        <v>791486.4</v>
      </c>
      <c r="X37" s="243">
        <v>3.5000000000000003E-2</v>
      </c>
      <c r="Y37" s="244">
        <v>629865.47555555601</v>
      </c>
      <c r="Z37" s="94">
        <v>4.2263205054254599E-2</v>
      </c>
      <c r="AA37" s="98">
        <v>760575.25</v>
      </c>
      <c r="AB37" s="243">
        <v>3.5000000000000003E-2</v>
      </c>
      <c r="AC37" s="244">
        <v>503590.18888888898</v>
      </c>
      <c r="AD37" s="94">
        <v>4.1825675846610497E-2</v>
      </c>
      <c r="AE37" s="98">
        <v>601800</v>
      </c>
      <c r="AF37" s="243">
        <f t="shared" si="5"/>
        <v>3.5000000000000017E-2</v>
      </c>
      <c r="AG37" s="244">
        <f t="shared" si="10"/>
        <v>1708232.337777778</v>
      </c>
      <c r="AH37" s="94">
        <f t="shared" si="6"/>
        <v>4.4130506186335176E-2</v>
      </c>
      <c r="AI37" s="98">
        <f t="shared" si="11"/>
        <v>2153861.65</v>
      </c>
      <c r="AJ37" s="243">
        <v>3.5000000000000003E-2</v>
      </c>
      <c r="AK37" s="244">
        <v>541506.77777777798</v>
      </c>
      <c r="AL37" s="94">
        <v>4.2484232781737997E-2</v>
      </c>
      <c r="AM37" s="98">
        <v>657300</v>
      </c>
      <c r="AN37" s="243">
        <v>3.5000000000000003E-2</v>
      </c>
      <c r="AO37" s="244">
        <v>650848.41111111105</v>
      </c>
      <c r="AP37" s="94">
        <v>3.3314209007569401E-2</v>
      </c>
      <c r="AQ37" s="98">
        <v>619500</v>
      </c>
      <c r="AR37" s="243">
        <v>3.5000000000000003E-2</v>
      </c>
      <c r="AS37" s="244">
        <v>659304.83297777805</v>
      </c>
      <c r="AT37" s="94">
        <v>3.4279628890209801E-2</v>
      </c>
      <c r="AU37" s="98">
        <v>645735</v>
      </c>
      <c r="AV37" s="243">
        <f t="shared" si="12"/>
        <v>3.5000000000000031E-2</v>
      </c>
      <c r="AW37" s="244">
        <f t="shared" si="13"/>
        <v>1851660.0218666671</v>
      </c>
      <c r="AX37" s="94">
        <f t="shared" si="14"/>
        <v>3.6339675861320364E-2</v>
      </c>
      <c r="AY37" s="98">
        <f t="shared" si="15"/>
        <v>1922535</v>
      </c>
      <c r="AZ37" s="243"/>
      <c r="BA37" s="244"/>
      <c r="BB37" s="94"/>
      <c r="BC37" s="98"/>
      <c r="BD37" s="243"/>
      <c r="BE37" s="244"/>
      <c r="BF37" s="94"/>
      <c r="BG37" s="98"/>
      <c r="BH37" s="243"/>
      <c r="BI37" s="244"/>
      <c r="BJ37" s="94"/>
      <c r="BK37" s="98"/>
      <c r="BL37" s="243" t="e">
        <f t="shared" si="16"/>
        <v>#DIV/0!</v>
      </c>
      <c r="BM37" s="244">
        <f t="shared" si="17"/>
        <v>0</v>
      </c>
      <c r="BN37" s="94" t="e">
        <f t="shared" si="18"/>
        <v>#DIV/0!</v>
      </c>
      <c r="BO37" s="98">
        <f t="shared" si="19"/>
        <v>0</v>
      </c>
      <c r="BP37" s="82"/>
      <c r="BQ37" s="257">
        <f t="shared" si="7"/>
        <v>3.5000000000000031E-2</v>
      </c>
      <c r="BR37" s="76">
        <f t="shared" si="2"/>
        <v>4966457.1152000008</v>
      </c>
      <c r="BS37" s="258">
        <f t="shared" si="8"/>
        <v>3.955356740095186E-2</v>
      </c>
      <c r="BT37" s="76">
        <f t="shared" si="3"/>
        <v>5612602.75</v>
      </c>
      <c r="BU37" s="76">
        <f t="shared" si="4"/>
        <v>-646145.63479999918</v>
      </c>
      <c r="BV37" s="232"/>
      <c r="BW37" s="246"/>
    </row>
    <row r="38" spans="1:76" s="231" customFormat="1" ht="21">
      <c r="A38" s="260"/>
      <c r="B38" s="260" t="s">
        <v>58</v>
      </c>
      <c r="C38" s="82"/>
      <c r="D38" s="243">
        <v>1.1694318540583999E-5</v>
      </c>
      <c r="E38" s="244">
        <v>194.115682634499</v>
      </c>
      <c r="F38" s="94">
        <v>0</v>
      </c>
      <c r="G38" s="98">
        <v>0</v>
      </c>
      <c r="H38" s="243">
        <v>1.1694318540583999E-5</v>
      </c>
      <c r="I38" s="244">
        <v>133.41567256523399</v>
      </c>
      <c r="J38" s="94">
        <v>1.7688603031049699E-4</v>
      </c>
      <c r="K38" s="98">
        <v>2018.02</v>
      </c>
      <c r="L38" s="243">
        <v>1.1694318540583999E-5</v>
      </c>
      <c r="M38" s="244">
        <v>142.434824783848</v>
      </c>
      <c r="N38" s="94">
        <v>2.8332084152234202E-5</v>
      </c>
      <c r="O38" s="98">
        <v>345.08</v>
      </c>
      <c r="P38" s="245">
        <f t="shared" si="9"/>
        <v>1.1694318540583999E-5</v>
      </c>
      <c r="Q38" s="76">
        <f t="shared" si="0"/>
        <v>469.96617998358101</v>
      </c>
      <c r="R38" s="245">
        <f t="shared" si="9"/>
        <v>5.8801771957759836E-5</v>
      </c>
      <c r="S38" s="76">
        <f t="shared" si="1"/>
        <v>2363.1</v>
      </c>
      <c r="T38" s="243">
        <v>1.1694318540583999E-5</v>
      </c>
      <c r="U38" s="244">
        <v>192.04632879020599</v>
      </c>
      <c r="V38" s="94">
        <v>0</v>
      </c>
      <c r="W38" s="98">
        <v>0</v>
      </c>
      <c r="X38" s="243">
        <v>1.1694318540583999E-5</v>
      </c>
      <c r="Y38" s="244">
        <v>210.452785967517</v>
      </c>
      <c r="Z38" s="94">
        <v>2.8982466428880901E-4</v>
      </c>
      <c r="AA38" s="98">
        <v>5215.7299999999996</v>
      </c>
      <c r="AB38" s="243">
        <v>1.1694318540583999E-5</v>
      </c>
      <c r="AC38" s="244">
        <v>168.26125950798701</v>
      </c>
      <c r="AD38" s="94">
        <v>0</v>
      </c>
      <c r="AE38" s="98">
        <v>0</v>
      </c>
      <c r="AF38" s="243">
        <f t="shared" si="5"/>
        <v>1.1694318540584023E-5</v>
      </c>
      <c r="AG38" s="244">
        <f t="shared" si="10"/>
        <v>570.76037426570997</v>
      </c>
      <c r="AH38" s="94">
        <f t="shared" si="6"/>
        <v>1.0686517633630459E-4</v>
      </c>
      <c r="AI38" s="98">
        <f t="shared" si="11"/>
        <v>5215.7299999999996</v>
      </c>
      <c r="AJ38" s="243">
        <v>1.1694318540583999E-5</v>
      </c>
      <c r="AK38" s="244">
        <v>180.93007860624499</v>
      </c>
      <c r="AL38" s="94">
        <v>0</v>
      </c>
      <c r="AM38" s="98">
        <v>0</v>
      </c>
      <c r="AN38" s="243">
        <v>1.1694318540583999E-5</v>
      </c>
      <c r="AO38" s="244">
        <v>217.46367546189401</v>
      </c>
      <c r="AP38" s="94">
        <v>1.7747143271473801E-5</v>
      </c>
      <c r="AQ38" s="98">
        <v>330.02</v>
      </c>
      <c r="AR38" s="243">
        <v>1.1694318540583999E-5</v>
      </c>
      <c r="AS38" s="244">
        <v>220.28916377681901</v>
      </c>
      <c r="AT38" s="94">
        <v>5.0249821240301301E-5</v>
      </c>
      <c r="AU38" s="98">
        <v>946.57</v>
      </c>
      <c r="AV38" s="243">
        <f t="shared" si="12"/>
        <v>1.1694318540584003E-5</v>
      </c>
      <c r="AW38" s="244">
        <f t="shared" si="13"/>
        <v>618.68291784495796</v>
      </c>
      <c r="AX38" s="94">
        <f t="shared" si="14"/>
        <v>2.4130050588313328E-5</v>
      </c>
      <c r="AY38" s="98">
        <f t="shared" si="15"/>
        <v>1276.5900000000001</v>
      </c>
      <c r="AZ38" s="243"/>
      <c r="BA38" s="244"/>
      <c r="BB38" s="94"/>
      <c r="BC38" s="98"/>
      <c r="BD38" s="243"/>
      <c r="BE38" s="244"/>
      <c r="BF38" s="94"/>
      <c r="BG38" s="98"/>
      <c r="BH38" s="243"/>
      <c r="BI38" s="244"/>
      <c r="BJ38" s="94"/>
      <c r="BK38" s="98"/>
      <c r="BL38" s="243" t="e">
        <f t="shared" si="16"/>
        <v>#DIV/0!</v>
      </c>
      <c r="BM38" s="244">
        <f t="shared" si="17"/>
        <v>0</v>
      </c>
      <c r="BN38" s="94" t="e">
        <f t="shared" si="18"/>
        <v>#DIV/0!</v>
      </c>
      <c r="BO38" s="98">
        <f t="shared" si="19"/>
        <v>0</v>
      </c>
      <c r="BP38" s="82"/>
      <c r="BQ38" s="257">
        <f t="shared" si="7"/>
        <v>1.1694318540584013E-5</v>
      </c>
      <c r="BR38" s="76">
        <f t="shared" si="2"/>
        <v>1659.4094720942489</v>
      </c>
      <c r="BS38" s="258">
        <f t="shared" si="8"/>
        <v>6.240659947539261E-5</v>
      </c>
      <c r="BT38" s="76">
        <f t="shared" si="3"/>
        <v>8855.42</v>
      </c>
      <c r="BU38" s="76">
        <f t="shared" si="4"/>
        <v>-7196.0105279057516</v>
      </c>
      <c r="BV38" s="232"/>
      <c r="BW38" s="246"/>
    </row>
    <row r="39" spans="1:76" s="231" customFormat="1" ht="21">
      <c r="A39" s="260"/>
      <c r="B39" s="260" t="s">
        <v>284</v>
      </c>
      <c r="C39" s="82"/>
      <c r="D39" s="243">
        <v>6.0000000000000001E-3</v>
      </c>
      <c r="E39" s="244">
        <v>99594.866666666698</v>
      </c>
      <c r="F39" s="94">
        <v>0</v>
      </c>
      <c r="G39" s="98">
        <v>0</v>
      </c>
      <c r="H39" s="243">
        <v>6.0000000000000001E-3</v>
      </c>
      <c r="I39" s="244">
        <v>68451.533333333296</v>
      </c>
      <c r="J39" s="94">
        <v>1.4272413668843999E-3</v>
      </c>
      <c r="K39" s="98">
        <v>16282.81</v>
      </c>
      <c r="L39" s="243">
        <v>6.0000000000000001E-3</v>
      </c>
      <c r="M39" s="244">
        <v>73078.986666666693</v>
      </c>
      <c r="N39" s="94">
        <v>0</v>
      </c>
      <c r="O39" s="98">
        <v>0</v>
      </c>
      <c r="P39" s="245">
        <f t="shared" si="9"/>
        <v>6.0000000000000001E-3</v>
      </c>
      <c r="Q39" s="76">
        <f t="shared" si="0"/>
        <v>241125.38666666669</v>
      </c>
      <c r="R39" s="245">
        <f t="shared" si="9"/>
        <v>4.051703611576029E-4</v>
      </c>
      <c r="S39" s="76">
        <f t="shared" si="1"/>
        <v>16282.81</v>
      </c>
      <c r="T39" s="243">
        <v>6.0000000000000001E-3</v>
      </c>
      <c r="U39" s="244">
        <v>98533.144</v>
      </c>
      <c r="V39" s="94">
        <v>1.4657307595909001E-3</v>
      </c>
      <c r="W39" s="98">
        <v>24070.51</v>
      </c>
      <c r="X39" s="243">
        <v>6.0000000000000001E-3</v>
      </c>
      <c r="Y39" s="244">
        <v>107976.938666667</v>
      </c>
      <c r="Z39" s="94">
        <v>2.6326454843987401E-4</v>
      </c>
      <c r="AA39" s="98">
        <v>4737.75</v>
      </c>
      <c r="AB39" s="243">
        <v>6.0000000000000001E-3</v>
      </c>
      <c r="AC39" s="244">
        <v>86329.746666666702</v>
      </c>
      <c r="AD39" s="94">
        <v>3.5678225859885099E-3</v>
      </c>
      <c r="AE39" s="98">
        <v>51334.87</v>
      </c>
      <c r="AF39" s="243">
        <f t="shared" si="5"/>
        <v>6.0000000000000097E-3</v>
      </c>
      <c r="AG39" s="244">
        <f t="shared" si="10"/>
        <v>292839.82933333371</v>
      </c>
      <c r="AH39" s="94">
        <f t="shared" si="6"/>
        <v>1.6420538869138901E-3</v>
      </c>
      <c r="AI39" s="98">
        <f t="shared" si="11"/>
        <v>80143.13</v>
      </c>
      <c r="AJ39" s="243">
        <v>6.0000000000000001E-3</v>
      </c>
      <c r="AK39" s="244">
        <v>92829.733333333294</v>
      </c>
      <c r="AL39" s="94">
        <v>2.3020772798370598E-3</v>
      </c>
      <c r="AM39" s="98">
        <v>35616.870000000003</v>
      </c>
      <c r="AN39" s="243">
        <v>6.0000000000000001E-3</v>
      </c>
      <c r="AO39" s="244">
        <v>111574.013333333</v>
      </c>
      <c r="AP39" s="94">
        <v>2.0939935117508198E-3</v>
      </c>
      <c r="AQ39" s="98">
        <v>38939.21</v>
      </c>
      <c r="AR39" s="243">
        <v>6.0000000000000001E-3</v>
      </c>
      <c r="AS39" s="244">
        <v>113023.685653333</v>
      </c>
      <c r="AT39" s="94">
        <v>4.2703578211065497E-3</v>
      </c>
      <c r="AU39" s="98">
        <v>80441.929999999993</v>
      </c>
      <c r="AV39" s="243">
        <f t="shared" si="12"/>
        <v>5.9999999999999897E-3</v>
      </c>
      <c r="AW39" s="244">
        <f t="shared" si="13"/>
        <v>317427.43231999927</v>
      </c>
      <c r="AX39" s="94">
        <f t="shared" si="14"/>
        <v>2.929765878150302E-3</v>
      </c>
      <c r="AY39" s="98">
        <f t="shared" si="15"/>
        <v>154998.00999999998</v>
      </c>
      <c r="AZ39" s="243"/>
      <c r="BA39" s="244"/>
      <c r="BB39" s="94"/>
      <c r="BC39" s="98"/>
      <c r="BD39" s="243"/>
      <c r="BE39" s="244"/>
      <c r="BF39" s="94"/>
      <c r="BG39" s="98"/>
      <c r="BH39" s="243"/>
      <c r="BI39" s="244"/>
      <c r="BJ39" s="94"/>
      <c r="BK39" s="98"/>
      <c r="BL39" s="243" t="e">
        <f t="shared" si="16"/>
        <v>#DIV/0!</v>
      </c>
      <c r="BM39" s="244">
        <f t="shared" si="17"/>
        <v>0</v>
      </c>
      <c r="BN39" s="94" t="e">
        <f t="shared" si="18"/>
        <v>#DIV/0!</v>
      </c>
      <c r="BO39" s="98">
        <f t="shared" si="19"/>
        <v>0</v>
      </c>
      <c r="BP39" s="82"/>
      <c r="BQ39" s="257">
        <f t="shared" si="7"/>
        <v>6.0000000000000019E-3</v>
      </c>
      <c r="BR39" s="76">
        <f t="shared" si="2"/>
        <v>851392.64831999969</v>
      </c>
      <c r="BS39" s="258">
        <f t="shared" si="8"/>
        <v>1.771854270737146E-3</v>
      </c>
      <c r="BT39" s="76">
        <f t="shared" si="3"/>
        <v>251423.95</v>
      </c>
      <c r="BU39" s="76">
        <f t="shared" si="4"/>
        <v>599968.69831999973</v>
      </c>
      <c r="BV39" s="232"/>
      <c r="BW39" s="246"/>
    </row>
    <row r="40" spans="1:76" s="231" customFormat="1" ht="21">
      <c r="A40" s="260"/>
      <c r="B40" s="260" t="s">
        <v>61</v>
      </c>
      <c r="C40" s="82"/>
      <c r="D40" s="243">
        <v>1E-3</v>
      </c>
      <c r="E40" s="244">
        <v>16599.144444444399</v>
      </c>
      <c r="F40" s="94">
        <v>8.8558781142000003E-5</v>
      </c>
      <c r="G40" s="98">
        <v>1470</v>
      </c>
      <c r="H40" s="243">
        <v>1E-3</v>
      </c>
      <c r="I40" s="244">
        <v>11408.5888888889</v>
      </c>
      <c r="J40" s="94">
        <v>1.20961497818895E-4</v>
      </c>
      <c r="K40" s="98">
        <v>1380</v>
      </c>
      <c r="L40" s="243">
        <v>1E-3</v>
      </c>
      <c r="M40" s="244">
        <v>12179.8311111111</v>
      </c>
      <c r="N40" s="94">
        <v>7.9639856345389904E-5</v>
      </c>
      <c r="O40" s="98">
        <v>970</v>
      </c>
      <c r="P40" s="245">
        <f t="shared" si="9"/>
        <v>9.9999999999999872E-4</v>
      </c>
      <c r="Q40" s="76">
        <f t="shared" si="0"/>
        <v>40187.564444444397</v>
      </c>
      <c r="R40" s="245">
        <f t="shared" si="9"/>
        <v>9.5054279919869065E-5</v>
      </c>
      <c r="S40" s="76">
        <f t="shared" si="1"/>
        <v>3820</v>
      </c>
      <c r="T40" s="243">
        <v>1E-3</v>
      </c>
      <c r="U40" s="244">
        <v>16422.190666666698</v>
      </c>
      <c r="V40" s="94">
        <v>1.58025202159387E-4</v>
      </c>
      <c r="W40" s="98">
        <v>2595.12</v>
      </c>
      <c r="X40" s="243">
        <v>1E-3</v>
      </c>
      <c r="Y40" s="244">
        <v>17996.156444444401</v>
      </c>
      <c r="Z40" s="94">
        <v>8.0501634027927701E-5</v>
      </c>
      <c r="AA40" s="98">
        <v>1448.72</v>
      </c>
      <c r="AB40" s="243">
        <v>1E-3</v>
      </c>
      <c r="AC40" s="244">
        <v>14388.291111111101</v>
      </c>
      <c r="AD40" s="94">
        <v>1.71054365038486E-4</v>
      </c>
      <c r="AE40" s="98">
        <v>2461.1799999999998</v>
      </c>
      <c r="AF40" s="243">
        <f t="shared" si="5"/>
        <v>1E-3</v>
      </c>
      <c r="AG40" s="244">
        <f t="shared" si="10"/>
        <v>48806.638222222202</v>
      </c>
      <c r="AH40" s="94">
        <f t="shared" si="6"/>
        <v>1.3328146000103305E-4</v>
      </c>
      <c r="AI40" s="98">
        <f t="shared" si="11"/>
        <v>6505.0199999999995</v>
      </c>
      <c r="AJ40" s="243">
        <v>1E-3</v>
      </c>
      <c r="AK40" s="244">
        <v>15471.6222222222</v>
      </c>
      <c r="AL40" s="94">
        <v>1.8944231948671601E-4</v>
      </c>
      <c r="AM40" s="98">
        <v>2930.98</v>
      </c>
      <c r="AN40" s="243">
        <v>1E-3</v>
      </c>
      <c r="AO40" s="244">
        <v>18595.6688888889</v>
      </c>
      <c r="AP40" s="94">
        <v>2.8153060969633199E-4</v>
      </c>
      <c r="AQ40" s="98">
        <v>5235.25</v>
      </c>
      <c r="AR40" s="243">
        <v>1E-3</v>
      </c>
      <c r="AS40" s="244">
        <v>18837.280942222202</v>
      </c>
      <c r="AT40" s="94">
        <v>2.9881860430202602E-4</v>
      </c>
      <c r="AU40" s="98">
        <v>5628.93</v>
      </c>
      <c r="AV40" s="243">
        <f t="shared" si="12"/>
        <v>1E-3</v>
      </c>
      <c r="AW40" s="244">
        <f t="shared" si="13"/>
        <v>52904.572053333301</v>
      </c>
      <c r="AX40" s="94">
        <f t="shared" si="14"/>
        <v>2.6075553519444491E-4</v>
      </c>
      <c r="AY40" s="98">
        <f t="shared" si="15"/>
        <v>13795.16</v>
      </c>
      <c r="AZ40" s="243"/>
      <c r="BA40" s="244"/>
      <c r="BB40" s="94"/>
      <c r="BC40" s="98"/>
      <c r="BD40" s="243"/>
      <c r="BE40" s="244"/>
      <c r="BF40" s="94"/>
      <c r="BG40" s="98"/>
      <c r="BH40" s="243"/>
      <c r="BI40" s="244"/>
      <c r="BJ40" s="94"/>
      <c r="BK40" s="98"/>
      <c r="BL40" s="243" t="e">
        <f t="shared" si="16"/>
        <v>#DIV/0!</v>
      </c>
      <c r="BM40" s="244">
        <f t="shared" si="17"/>
        <v>0</v>
      </c>
      <c r="BN40" s="94" t="e">
        <f t="shared" si="18"/>
        <v>#DIV/0!</v>
      </c>
      <c r="BO40" s="98">
        <f t="shared" si="19"/>
        <v>0</v>
      </c>
      <c r="BP40" s="82"/>
      <c r="BQ40" s="257">
        <f t="shared" si="7"/>
        <v>1.0000000000000002E-3</v>
      </c>
      <c r="BR40" s="76">
        <f t="shared" si="2"/>
        <v>141898.77471999993</v>
      </c>
      <c r="BS40" s="258">
        <f t="shared" si="8"/>
        <v>1.6998159460921959E-4</v>
      </c>
      <c r="BT40" s="76">
        <f t="shared" si="3"/>
        <v>24120.18</v>
      </c>
      <c r="BU40" s="76">
        <f t="shared" si="4"/>
        <v>117778.59471999994</v>
      </c>
      <c r="BV40" s="232"/>
      <c r="BW40" s="246"/>
    </row>
    <row r="41" spans="1:76" s="231" customFormat="1" ht="21">
      <c r="A41" s="260"/>
      <c r="B41" s="260" t="s">
        <v>63</v>
      </c>
      <c r="C41" s="82"/>
      <c r="D41" s="243">
        <v>0</v>
      </c>
      <c r="E41" s="244">
        <v>0</v>
      </c>
      <c r="F41" s="94">
        <v>0</v>
      </c>
      <c r="G41" s="98">
        <v>0</v>
      </c>
      <c r="H41" s="243">
        <v>0</v>
      </c>
      <c r="I41" s="244">
        <v>0</v>
      </c>
      <c r="J41" s="94">
        <v>0</v>
      </c>
      <c r="K41" s="98">
        <v>0</v>
      </c>
      <c r="L41" s="243">
        <v>0</v>
      </c>
      <c r="M41" s="244">
        <v>0</v>
      </c>
      <c r="N41" s="94">
        <v>0</v>
      </c>
      <c r="O41" s="98">
        <v>0</v>
      </c>
      <c r="P41" s="245">
        <f t="shared" si="9"/>
        <v>0</v>
      </c>
      <c r="Q41" s="76">
        <f t="shared" si="0"/>
        <v>0</v>
      </c>
      <c r="R41" s="245">
        <f t="shared" si="9"/>
        <v>0</v>
      </c>
      <c r="S41" s="76">
        <f t="shared" si="1"/>
        <v>0</v>
      </c>
      <c r="T41" s="243">
        <v>0</v>
      </c>
      <c r="U41" s="244">
        <v>0</v>
      </c>
      <c r="V41" s="94">
        <v>0</v>
      </c>
      <c r="W41" s="98">
        <v>0</v>
      </c>
      <c r="X41" s="243">
        <v>0</v>
      </c>
      <c r="Y41" s="244">
        <v>0</v>
      </c>
      <c r="Z41" s="94">
        <v>0</v>
      </c>
      <c r="AA41" s="98">
        <v>0</v>
      </c>
      <c r="AB41" s="243">
        <v>0</v>
      </c>
      <c r="AC41" s="244">
        <v>0</v>
      </c>
      <c r="AD41" s="94">
        <v>0</v>
      </c>
      <c r="AE41" s="98">
        <v>0</v>
      </c>
      <c r="AF41" s="243">
        <f t="shared" si="5"/>
        <v>0</v>
      </c>
      <c r="AG41" s="244">
        <f t="shared" si="10"/>
        <v>0</v>
      </c>
      <c r="AH41" s="94">
        <f t="shared" si="6"/>
        <v>0</v>
      </c>
      <c r="AI41" s="98">
        <f t="shared" si="11"/>
        <v>0</v>
      </c>
      <c r="AJ41" s="243">
        <v>0</v>
      </c>
      <c r="AK41" s="244">
        <v>0</v>
      </c>
      <c r="AL41" s="94">
        <v>0</v>
      </c>
      <c r="AM41" s="98">
        <v>0</v>
      </c>
      <c r="AN41" s="243">
        <v>0</v>
      </c>
      <c r="AO41" s="244">
        <v>0</v>
      </c>
      <c r="AP41" s="94">
        <v>0</v>
      </c>
      <c r="AQ41" s="98">
        <v>0</v>
      </c>
      <c r="AR41" s="243">
        <v>0</v>
      </c>
      <c r="AS41" s="244">
        <v>0</v>
      </c>
      <c r="AT41" s="94">
        <v>0</v>
      </c>
      <c r="AU41" s="98">
        <v>0</v>
      </c>
      <c r="AV41" s="243">
        <f t="shared" si="12"/>
        <v>0</v>
      </c>
      <c r="AW41" s="244">
        <f t="shared" si="13"/>
        <v>0</v>
      </c>
      <c r="AX41" s="94">
        <f t="shared" si="14"/>
        <v>0</v>
      </c>
      <c r="AY41" s="98">
        <f t="shared" si="15"/>
        <v>0</v>
      </c>
      <c r="AZ41" s="243"/>
      <c r="BA41" s="244"/>
      <c r="BB41" s="94"/>
      <c r="BC41" s="98"/>
      <c r="BD41" s="243"/>
      <c r="BE41" s="244"/>
      <c r="BF41" s="94"/>
      <c r="BG41" s="98"/>
      <c r="BH41" s="243"/>
      <c r="BI41" s="244"/>
      <c r="BJ41" s="94"/>
      <c r="BK41" s="98"/>
      <c r="BL41" s="243" t="e">
        <f t="shared" si="16"/>
        <v>#DIV/0!</v>
      </c>
      <c r="BM41" s="244">
        <f t="shared" si="17"/>
        <v>0</v>
      </c>
      <c r="BN41" s="94" t="e">
        <f t="shared" si="18"/>
        <v>#DIV/0!</v>
      </c>
      <c r="BO41" s="98">
        <f t="shared" si="19"/>
        <v>0</v>
      </c>
      <c r="BP41" s="82"/>
      <c r="BQ41" s="257">
        <f t="shared" si="7"/>
        <v>0</v>
      </c>
      <c r="BR41" s="76">
        <f t="shared" si="2"/>
        <v>0</v>
      </c>
      <c r="BS41" s="258">
        <f t="shared" si="8"/>
        <v>0</v>
      </c>
      <c r="BT41" s="76">
        <f t="shared" si="3"/>
        <v>0</v>
      </c>
      <c r="BU41" s="76">
        <f t="shared" si="4"/>
        <v>0</v>
      </c>
      <c r="BV41" s="232"/>
      <c r="BW41" s="246"/>
    </row>
    <row r="42" spans="1:76" s="231" customFormat="1" ht="21">
      <c r="A42" s="260"/>
      <c r="B42" s="261" t="s">
        <v>65</v>
      </c>
      <c r="C42" s="82">
        <v>0</v>
      </c>
      <c r="D42" s="243">
        <v>0</v>
      </c>
      <c r="E42" s="244">
        <v>0</v>
      </c>
      <c r="F42" s="94">
        <v>0</v>
      </c>
      <c r="G42" s="98"/>
      <c r="H42" s="243">
        <v>0</v>
      </c>
      <c r="I42" s="244">
        <v>0</v>
      </c>
      <c r="J42" s="94">
        <v>0</v>
      </c>
      <c r="K42" s="98"/>
      <c r="L42" s="243">
        <v>0</v>
      </c>
      <c r="M42" s="244">
        <v>0</v>
      </c>
      <c r="N42" s="94">
        <v>0</v>
      </c>
      <c r="O42" s="98"/>
      <c r="P42" s="245">
        <f t="shared" si="9"/>
        <v>0</v>
      </c>
      <c r="Q42" s="76">
        <f t="shared" si="0"/>
        <v>0</v>
      </c>
      <c r="R42" s="245">
        <f t="shared" si="9"/>
        <v>0</v>
      </c>
      <c r="S42" s="76">
        <f t="shared" si="1"/>
        <v>0</v>
      </c>
      <c r="T42" s="243">
        <v>0</v>
      </c>
      <c r="U42" s="244">
        <v>0</v>
      </c>
      <c r="V42" s="94">
        <v>0</v>
      </c>
      <c r="W42" s="98"/>
      <c r="X42" s="243">
        <v>0</v>
      </c>
      <c r="Y42" s="244">
        <v>0</v>
      </c>
      <c r="Z42" s="94">
        <v>0</v>
      </c>
      <c r="AA42" s="98"/>
      <c r="AB42" s="243">
        <v>0</v>
      </c>
      <c r="AC42" s="244">
        <v>0</v>
      </c>
      <c r="AD42" s="94">
        <v>0</v>
      </c>
      <c r="AE42" s="98"/>
      <c r="AF42" s="243">
        <f t="shared" si="5"/>
        <v>0</v>
      </c>
      <c r="AG42" s="244">
        <f t="shared" si="10"/>
        <v>0</v>
      </c>
      <c r="AH42" s="94">
        <f t="shared" si="6"/>
        <v>0</v>
      </c>
      <c r="AI42" s="98">
        <f t="shared" si="11"/>
        <v>0</v>
      </c>
      <c r="AJ42" s="243">
        <v>0</v>
      </c>
      <c r="AK42" s="244">
        <v>0</v>
      </c>
      <c r="AL42" s="94">
        <v>0</v>
      </c>
      <c r="AM42" s="98"/>
      <c r="AN42" s="243">
        <v>0</v>
      </c>
      <c r="AO42" s="244">
        <v>0</v>
      </c>
      <c r="AP42" s="94">
        <v>0</v>
      </c>
      <c r="AQ42" s="98"/>
      <c r="AR42" s="243">
        <v>0</v>
      </c>
      <c r="AS42" s="244">
        <v>0</v>
      </c>
      <c r="AT42" s="94">
        <v>0</v>
      </c>
      <c r="AU42" s="98"/>
      <c r="AV42" s="243">
        <f t="shared" si="12"/>
        <v>0</v>
      </c>
      <c r="AW42" s="244">
        <f t="shared" si="13"/>
        <v>0</v>
      </c>
      <c r="AX42" s="94">
        <f t="shared" si="14"/>
        <v>0</v>
      </c>
      <c r="AY42" s="98">
        <f t="shared" si="15"/>
        <v>0</v>
      </c>
      <c r="AZ42" s="243"/>
      <c r="BA42" s="244"/>
      <c r="BB42" s="94"/>
      <c r="BC42" s="98"/>
      <c r="BD42" s="243"/>
      <c r="BE42" s="244"/>
      <c r="BF42" s="94"/>
      <c r="BG42" s="98"/>
      <c r="BH42" s="243"/>
      <c r="BI42" s="244"/>
      <c r="BJ42" s="94"/>
      <c r="BK42" s="98"/>
      <c r="BL42" s="243" t="e">
        <f t="shared" si="16"/>
        <v>#DIV/0!</v>
      </c>
      <c r="BM42" s="244">
        <f t="shared" si="17"/>
        <v>0</v>
      </c>
      <c r="BN42" s="94" t="e">
        <f t="shared" si="18"/>
        <v>#DIV/0!</v>
      </c>
      <c r="BO42" s="98">
        <f t="shared" si="19"/>
        <v>0</v>
      </c>
      <c r="BP42" s="82"/>
      <c r="BQ42" s="257">
        <f t="shared" si="7"/>
        <v>0</v>
      </c>
      <c r="BR42" s="76">
        <f t="shared" si="2"/>
        <v>0</v>
      </c>
      <c r="BS42" s="258">
        <f t="shared" si="8"/>
        <v>0</v>
      </c>
      <c r="BT42" s="76">
        <f t="shared" si="3"/>
        <v>0</v>
      </c>
      <c r="BU42" s="76">
        <f t="shared" si="4"/>
        <v>0</v>
      </c>
      <c r="BV42" s="232"/>
    </row>
    <row r="43" spans="1:76" s="231" customFormat="1" ht="36.75" customHeight="1">
      <c r="A43" s="256"/>
      <c r="B43" s="256" t="s">
        <v>66</v>
      </c>
      <c r="C43" s="82"/>
      <c r="D43" s="243">
        <v>0.599988305681459</v>
      </c>
      <c r="E43" s="244">
        <v>9959292.5509840306</v>
      </c>
      <c r="F43" s="94">
        <v>0.53249611834077104</v>
      </c>
      <c r="G43" s="98">
        <v>8838979.9844444394</v>
      </c>
      <c r="H43" s="243">
        <v>0.599988305681459</v>
      </c>
      <c r="I43" s="244">
        <v>6845019.91766077</v>
      </c>
      <c r="J43" s="94">
        <v>0.559613384360516</v>
      </c>
      <c r="K43" s="98">
        <f>K13-K19</f>
        <v>6384399.0388888996</v>
      </c>
      <c r="L43" s="243">
        <v>0.599988305681459</v>
      </c>
      <c r="M43" s="244">
        <v>7307756.2318418799</v>
      </c>
      <c r="N43" s="94">
        <v>0.56006679640148305</v>
      </c>
      <c r="O43" s="98">
        <v>6821518.9911110997</v>
      </c>
      <c r="P43" s="245">
        <f>P13-P19</f>
        <v>0.59998830568145967</v>
      </c>
      <c r="Q43" s="76">
        <f t="shared" si="0"/>
        <v>24112068.700486682</v>
      </c>
      <c r="R43" s="245">
        <f>R13-R19</f>
        <v>0.54855023734815922</v>
      </c>
      <c r="S43" s="76">
        <f t="shared" si="1"/>
        <v>22044898.014444441</v>
      </c>
      <c r="T43" s="243">
        <v>0.599988305681459</v>
      </c>
      <c r="U43" s="244">
        <v>9853122.3536712099</v>
      </c>
      <c r="V43" s="94">
        <v>0.56109312598408501</v>
      </c>
      <c r="W43" s="98">
        <v>9214378.2966666706</v>
      </c>
      <c r="X43" s="243">
        <v>0.599988305681459</v>
      </c>
      <c r="Y43" s="244">
        <v>10797483.4138807</v>
      </c>
      <c r="Z43" s="94">
        <v>0.493441051252129</v>
      </c>
      <c r="AA43" s="98">
        <v>8880042.3544444405</v>
      </c>
      <c r="AB43" s="243">
        <v>0.599988305681459</v>
      </c>
      <c r="AC43" s="244">
        <v>8632806.4054071605</v>
      </c>
      <c r="AD43" s="94">
        <f>AE43/AE13</f>
        <v>0.49596296502511034</v>
      </c>
      <c r="AE43" s="98">
        <f>AE13-AE19</f>
        <v>7136059.5211111009</v>
      </c>
      <c r="AF43" s="243">
        <f t="shared" si="5"/>
        <v>0.59998830568145967</v>
      </c>
      <c r="AG43" s="244">
        <f t="shared" si="10"/>
        <v>29283412.172959067</v>
      </c>
      <c r="AH43" s="94">
        <f t="shared" si="6"/>
        <v>0.51694771636073256</v>
      </c>
      <c r="AI43" s="98">
        <f t="shared" si="11"/>
        <v>25230480.172222212</v>
      </c>
      <c r="AJ43" s="243">
        <v>0.599988305681459</v>
      </c>
      <c r="AK43" s="244">
        <v>9282792.4032547306</v>
      </c>
      <c r="AL43" s="94">
        <f>AM43/AM13</f>
        <v>0.53110281418453498</v>
      </c>
      <c r="AM43" s="98">
        <f>AM13-AM19</f>
        <v>8217022.1022221996</v>
      </c>
      <c r="AN43" s="243">
        <v>0.599988305681459</v>
      </c>
      <c r="AO43" s="244">
        <v>11157183.8696579</v>
      </c>
      <c r="AP43" s="94">
        <v>0.53701167129598004</v>
      </c>
      <c r="AQ43" s="98">
        <v>9986091.2288888898</v>
      </c>
      <c r="AR43" s="243">
        <v>0.599988305681459</v>
      </c>
      <c r="AS43" s="244">
        <v>11302148.2761696</v>
      </c>
      <c r="AT43" s="94">
        <v>0.51292488771908595</v>
      </c>
      <c r="AU43" s="98">
        <v>9662110.2122222204</v>
      </c>
      <c r="AV43" s="243">
        <f t="shared" si="12"/>
        <v>0.59998830568146122</v>
      </c>
      <c r="AW43" s="244">
        <f t="shared" si="13"/>
        <v>31742124.549082235</v>
      </c>
      <c r="AX43" s="94">
        <f t="shared" si="14"/>
        <v>0.52670728562443092</v>
      </c>
      <c r="AY43" s="98">
        <f t="shared" si="15"/>
        <v>27865223.543333311</v>
      </c>
      <c r="AZ43" s="243"/>
      <c r="BA43" s="244"/>
      <c r="BB43" s="94"/>
      <c r="BC43" s="98"/>
      <c r="BD43" s="243"/>
      <c r="BE43" s="244"/>
      <c r="BF43" s="94"/>
      <c r="BG43" s="98"/>
      <c r="BH43" s="243"/>
      <c r="BI43" s="244"/>
      <c r="BJ43" s="94"/>
      <c r="BK43" s="98"/>
      <c r="BL43" s="243" t="e">
        <f t="shared" si="16"/>
        <v>#DIV/0!</v>
      </c>
      <c r="BM43" s="244">
        <f t="shared" si="17"/>
        <v>0</v>
      </c>
      <c r="BN43" s="94" t="e">
        <f t="shared" si="18"/>
        <v>#DIV/0!</v>
      </c>
      <c r="BO43" s="98">
        <f t="shared" si="19"/>
        <v>0</v>
      </c>
      <c r="BP43" s="82"/>
      <c r="BQ43" s="257">
        <f t="shared" si="7"/>
        <v>0.59998830568146022</v>
      </c>
      <c r="BR43" s="76">
        <f t="shared" si="2"/>
        <v>85137605.422527969</v>
      </c>
      <c r="BS43" s="258">
        <f t="shared" si="8"/>
        <v>0.52953664947615131</v>
      </c>
      <c r="BT43" s="76">
        <f t="shared" si="3"/>
        <v>75140601.729999959</v>
      </c>
      <c r="BU43" s="76">
        <f t="shared" si="4"/>
        <v>9997003.6925280094</v>
      </c>
      <c r="BV43" s="232"/>
      <c r="BW43" s="246"/>
      <c r="BX43" s="247"/>
    </row>
    <row r="44" spans="1:76" s="231" customFormat="1" ht="36" customHeight="1">
      <c r="A44" s="256"/>
      <c r="B44" s="256" t="s">
        <v>67</v>
      </c>
      <c r="C44" s="82"/>
      <c r="D44" s="243">
        <v>0.37</v>
      </c>
      <c r="E44" s="244">
        <v>6141683.4444444403</v>
      </c>
      <c r="F44" s="94">
        <v>0.34640925616648199</v>
      </c>
      <c r="G44" s="98">
        <v>5750097.2800000003</v>
      </c>
      <c r="H44" s="243">
        <v>0.37</v>
      </c>
      <c r="I44" s="244">
        <v>4221177.8888888899</v>
      </c>
      <c r="J44" s="94">
        <f>K44/K13</f>
        <v>0.3839385506825751</v>
      </c>
      <c r="K44" s="98">
        <f>SUM(K45:K69)</f>
        <v>4380197.083333334</v>
      </c>
      <c r="L44" s="243">
        <v>0.37</v>
      </c>
      <c r="M44" s="244">
        <v>4506537.5111111104</v>
      </c>
      <c r="N44" s="94">
        <v>0.45133784438080099</v>
      </c>
      <c r="O44" s="98">
        <v>5497218.71861111</v>
      </c>
      <c r="P44" s="243">
        <f>Q44/S13</f>
        <v>0.37000000000000005</v>
      </c>
      <c r="Q44" s="244">
        <f>SUM(Q45:Q70)</f>
        <v>14869398.844444448</v>
      </c>
      <c r="R44" s="94">
        <f>S44/S13</f>
        <v>0.38886439867606337</v>
      </c>
      <c r="S44" s="98">
        <f>SUM(S45:S70)</f>
        <v>15627513.081944436</v>
      </c>
      <c r="T44" s="243">
        <v>0.37</v>
      </c>
      <c r="U44" s="244">
        <v>6076210.5466666697</v>
      </c>
      <c r="V44" s="94">
        <v>0.391237100161275</v>
      </c>
      <c r="W44" s="98">
        <v>6424970.2547222199</v>
      </c>
      <c r="X44" s="243">
        <v>0.37</v>
      </c>
      <c r="Y44" s="244">
        <v>6658577.8844444398</v>
      </c>
      <c r="Z44" s="94">
        <v>0.35145974995784401</v>
      </c>
      <c r="AA44" s="98">
        <v>6324924.6441666698</v>
      </c>
      <c r="AB44" s="243">
        <v>0.37</v>
      </c>
      <c r="AC44" s="244">
        <v>5323667.7111111097</v>
      </c>
      <c r="AD44" s="94">
        <f>AE44/AE13</f>
        <v>0.43182859536944485</v>
      </c>
      <c r="AE44" s="98">
        <f>SUM(AE45:AE70)</f>
        <v>6213275.5402777754</v>
      </c>
      <c r="AF44" s="243">
        <f>AG44/AI13</f>
        <v>0.37000000000000022</v>
      </c>
      <c r="AG44" s="244">
        <f>SUM(AG45:AG70)</f>
        <v>18058456.142222226</v>
      </c>
      <c r="AH44" s="94">
        <f>AI44/AI13</f>
        <v>0.38853670586417316</v>
      </c>
      <c r="AI44" s="98">
        <f>SUM(AI45:AI70)</f>
        <v>18963170.439166658</v>
      </c>
      <c r="AJ44" s="243">
        <v>0.37</v>
      </c>
      <c r="AK44" s="244">
        <v>5724500.2222222202</v>
      </c>
      <c r="AL44" s="94">
        <f>AM44/AM13</f>
        <v>0.39353546388872568</v>
      </c>
      <c r="AM44" s="98">
        <f>SUM(AM45:AM70)</f>
        <v>6088632.0283333305</v>
      </c>
      <c r="AN44" s="243">
        <v>0.37</v>
      </c>
      <c r="AO44" s="244">
        <v>6880397.4888888896</v>
      </c>
      <c r="AP44" s="94">
        <v>0.40090996526550798</v>
      </c>
      <c r="AQ44" s="98">
        <v>7455188.9683333402</v>
      </c>
      <c r="AR44" s="243">
        <v>0.37</v>
      </c>
      <c r="AS44" s="244">
        <v>6969793.9486222202</v>
      </c>
      <c r="AT44" s="94">
        <v>0.41473146810814099</v>
      </c>
      <c r="AU44" s="98">
        <v>7812413.1803333303</v>
      </c>
      <c r="AV44" s="243">
        <f t="shared" si="12"/>
        <v>0.37000000000000011</v>
      </c>
      <c r="AW44" s="244">
        <f t="shared" si="13"/>
        <v>19574691.659733329</v>
      </c>
      <c r="AX44" s="94">
        <f t="shared" si="14"/>
        <v>0.40367464187160801</v>
      </c>
      <c r="AY44" s="98">
        <f t="shared" si="15"/>
        <v>21356234.177000001</v>
      </c>
      <c r="AZ44" s="243"/>
      <c r="BA44" s="244"/>
      <c r="BB44" s="94"/>
      <c r="BC44" s="98"/>
      <c r="BD44" s="243"/>
      <c r="BE44" s="244"/>
      <c r="BF44" s="94"/>
      <c r="BG44" s="98"/>
      <c r="BH44" s="243"/>
      <c r="BI44" s="244"/>
      <c r="BJ44" s="94"/>
      <c r="BK44" s="98"/>
      <c r="BL44" s="243" t="e">
        <f t="shared" si="16"/>
        <v>#DIV/0!</v>
      </c>
      <c r="BM44" s="244">
        <f t="shared" si="17"/>
        <v>0</v>
      </c>
      <c r="BN44" s="94" t="e">
        <f t="shared" si="18"/>
        <v>#DIV/0!</v>
      </c>
      <c r="BO44" s="98">
        <f t="shared" si="19"/>
        <v>0</v>
      </c>
      <c r="BP44" s="82"/>
      <c r="BQ44" s="257">
        <f t="shared" si="7"/>
        <v>0.37000000000000016</v>
      </c>
      <c r="BR44" s="76">
        <f t="shared" si="2"/>
        <v>52502546.64639999</v>
      </c>
      <c r="BS44" s="258">
        <f t="shared" si="8"/>
        <v>0.39427343758610817</v>
      </c>
      <c r="BT44" s="76">
        <f t="shared" si="3"/>
        <v>55946917.698111109</v>
      </c>
      <c r="BU44" s="76">
        <f t="shared" si="4"/>
        <v>-3444371.0517111197</v>
      </c>
      <c r="BV44" s="232"/>
      <c r="BW44" s="246"/>
      <c r="BX44" s="259">
        <f>BT44</f>
        <v>55946917.698111109</v>
      </c>
    </row>
    <row r="45" spans="1:76" s="231" customFormat="1" ht="21">
      <c r="A45" s="260"/>
      <c r="B45" s="260" t="s">
        <v>68</v>
      </c>
      <c r="C45" s="82"/>
      <c r="D45" s="243">
        <v>0.03</v>
      </c>
      <c r="E45" s="244">
        <v>497974.33333333302</v>
      </c>
      <c r="F45" s="94">
        <v>0.02</v>
      </c>
      <c r="G45" s="98">
        <v>331982.88888888899</v>
      </c>
      <c r="H45" s="243">
        <v>0.03</v>
      </c>
      <c r="I45" s="244">
        <v>342257.66666666698</v>
      </c>
      <c r="J45" s="94">
        <v>2.04601796112675E-2</v>
      </c>
      <c r="K45" s="262">
        <v>233421.77777777801</v>
      </c>
      <c r="L45" s="243">
        <v>0.03</v>
      </c>
      <c r="M45" s="244">
        <v>365394.933333333</v>
      </c>
      <c r="N45" s="94">
        <v>2.3545307780221E-2</v>
      </c>
      <c r="O45" s="98">
        <v>286777.87222222198</v>
      </c>
      <c r="P45" s="245">
        <f>(1/+$S$13)*Q45</f>
        <v>2.9999999999999992E-2</v>
      </c>
      <c r="Q45" s="76">
        <f t="shared" si="0"/>
        <v>1205626.9333333331</v>
      </c>
      <c r="R45" s="245">
        <f>(1/+$S$13)*S45</f>
        <v>2.1205130260306064E-2</v>
      </c>
      <c r="S45" s="76">
        <f t="shared" si="1"/>
        <v>852182.53888888902</v>
      </c>
      <c r="T45" s="243">
        <v>0.03</v>
      </c>
      <c r="U45" s="244">
        <v>492665.72</v>
      </c>
      <c r="V45" s="94">
        <v>1.99999999999999E-2</v>
      </c>
      <c r="W45" s="98">
        <v>328443.813333333</v>
      </c>
      <c r="X45" s="243">
        <v>0.03</v>
      </c>
      <c r="Y45" s="244">
        <v>539884.69333333301</v>
      </c>
      <c r="Z45" s="94">
        <v>2.0000000000000101E-2</v>
      </c>
      <c r="AA45" s="98">
        <v>359923.12888888898</v>
      </c>
      <c r="AB45" s="243">
        <v>0.03</v>
      </c>
      <c r="AC45" s="244">
        <v>431648.73333333299</v>
      </c>
      <c r="AD45" s="94">
        <v>0.02</v>
      </c>
      <c r="AE45" s="98">
        <v>287765.82222222199</v>
      </c>
      <c r="AF45" s="243">
        <f t="shared" si="5"/>
        <v>0.03</v>
      </c>
      <c r="AG45" s="244">
        <f t="shared" si="10"/>
        <v>1464199.146666666</v>
      </c>
      <c r="AH45" s="94">
        <f t="shared" si="6"/>
        <v>1.9999999999999997E-2</v>
      </c>
      <c r="AI45" s="98">
        <f t="shared" si="11"/>
        <v>976132.76444444398</v>
      </c>
      <c r="AJ45" s="243">
        <v>0.03</v>
      </c>
      <c r="AK45" s="244">
        <v>464148.66666666698</v>
      </c>
      <c r="AL45" s="94">
        <v>2.08143942386276E-2</v>
      </c>
      <c r="AM45" s="98">
        <v>322032.44444444397</v>
      </c>
      <c r="AN45" s="243">
        <v>0.03</v>
      </c>
      <c r="AO45" s="244">
        <v>557870.066666667</v>
      </c>
      <c r="AP45" s="94">
        <v>2.29657443531355E-2</v>
      </c>
      <c r="AQ45" s="98">
        <v>427063.37777777802</v>
      </c>
      <c r="AR45" s="243">
        <v>0.03</v>
      </c>
      <c r="AS45" s="244">
        <v>565118.42826666695</v>
      </c>
      <c r="AT45" s="94">
        <v>2.18394374488695E-2</v>
      </c>
      <c r="AU45" s="98">
        <v>411395.61884444399</v>
      </c>
      <c r="AV45" s="243">
        <f t="shared" si="12"/>
        <v>3.0000000000000034E-2</v>
      </c>
      <c r="AW45" s="244">
        <f t="shared" si="13"/>
        <v>1587137.1616000009</v>
      </c>
      <c r="AX45" s="94">
        <f t="shared" si="14"/>
        <v>2.1935560501212828E-2</v>
      </c>
      <c r="AY45" s="98">
        <f t="shared" si="15"/>
        <v>1160491.441066666</v>
      </c>
      <c r="AZ45" s="243"/>
      <c r="BA45" s="244"/>
      <c r="BB45" s="94"/>
      <c r="BC45" s="98"/>
      <c r="BD45" s="243"/>
      <c r="BE45" s="244"/>
      <c r="BF45" s="94"/>
      <c r="BG45" s="98"/>
      <c r="BH45" s="243"/>
      <c r="BI45" s="244"/>
      <c r="BJ45" s="94"/>
      <c r="BK45" s="98"/>
      <c r="BL45" s="243" t="e">
        <f t="shared" si="16"/>
        <v>#DIV/0!</v>
      </c>
      <c r="BM45" s="244">
        <f t="shared" si="17"/>
        <v>0</v>
      </c>
      <c r="BN45" s="94" t="e">
        <f t="shared" si="18"/>
        <v>#DIV/0!</v>
      </c>
      <c r="BO45" s="98">
        <f t="shared" si="19"/>
        <v>0</v>
      </c>
      <c r="BP45" s="82"/>
      <c r="BQ45" s="257">
        <f t="shared" si="7"/>
        <v>3.000000000000002E-2</v>
      </c>
      <c r="BR45" s="76">
        <f t="shared" si="2"/>
        <v>4256963.2416000003</v>
      </c>
      <c r="BS45" s="258">
        <f t="shared" si="8"/>
        <v>2.1062949629393393E-2</v>
      </c>
      <c r="BT45" s="76">
        <f t="shared" si="3"/>
        <v>2988806.7443999988</v>
      </c>
      <c r="BU45" s="76">
        <f t="shared" si="4"/>
        <v>1268156.4972000015</v>
      </c>
      <c r="BV45" s="232"/>
      <c r="BW45" s="246"/>
    </row>
    <row r="46" spans="1:76" s="231" customFormat="1" ht="21">
      <c r="A46" s="260"/>
      <c r="B46" s="260" t="s">
        <v>69</v>
      </c>
      <c r="C46" s="82"/>
      <c r="D46" s="243">
        <v>4.0000000000000001E-3</v>
      </c>
      <c r="E46" s="244">
        <v>66396.577777777798</v>
      </c>
      <c r="F46" s="94">
        <v>7.2507592426115696E-3</v>
      </c>
      <c r="G46" s="98">
        <v>120356.4</v>
      </c>
      <c r="H46" s="243">
        <v>4.0000000000000001E-3</v>
      </c>
      <c r="I46" s="244">
        <v>45634.355555555601</v>
      </c>
      <c r="J46" s="94">
        <v>6.5534634237557803E-3</v>
      </c>
      <c r="K46" s="262">
        <v>74765.77</v>
      </c>
      <c r="L46" s="243">
        <v>4.0000000000000001E-3</v>
      </c>
      <c r="M46" s="244">
        <v>48719.324444444399</v>
      </c>
      <c r="N46" s="94">
        <v>5.6788037017116103E-3</v>
      </c>
      <c r="O46" s="98">
        <v>69166.87</v>
      </c>
      <c r="P46" s="245">
        <f>(1/+$S$13)*Q46</f>
        <v>4.0000000000000001E-3</v>
      </c>
      <c r="Q46" s="76">
        <f t="shared" si="0"/>
        <v>160750.25777777779</v>
      </c>
      <c r="R46" s="245">
        <f>(1/+$S$13)*S46</f>
        <v>6.5763885832234225E-3</v>
      </c>
      <c r="S46" s="76">
        <f t="shared" si="1"/>
        <v>264289.04000000004</v>
      </c>
      <c r="T46" s="243">
        <v>4.0000000000000001E-3</v>
      </c>
      <c r="U46" s="244">
        <v>65688.762666666706</v>
      </c>
      <c r="V46" s="94">
        <v>5.5631652228614499E-3</v>
      </c>
      <c r="W46" s="98">
        <v>91359.360000000001</v>
      </c>
      <c r="X46" s="243">
        <v>4.0000000000000001E-3</v>
      </c>
      <c r="Y46" s="244">
        <v>71984.625777777794</v>
      </c>
      <c r="Z46" s="94">
        <v>6.3032970595795499E-3</v>
      </c>
      <c r="AA46" s="98">
        <v>113435.12</v>
      </c>
      <c r="AB46" s="243">
        <v>4.0000000000000001E-3</v>
      </c>
      <c r="AC46" s="244">
        <v>57553.164444444403</v>
      </c>
      <c r="AD46" s="94">
        <v>7.1402530854177597E-3</v>
      </c>
      <c r="AE46" s="98">
        <v>102736.04</v>
      </c>
      <c r="AF46" s="243">
        <f t="shared" si="5"/>
        <v>4.0000000000000018E-3</v>
      </c>
      <c r="AG46" s="244">
        <f t="shared" si="10"/>
        <v>195226.55288888889</v>
      </c>
      <c r="AH46" s="94">
        <f t="shared" si="6"/>
        <v>6.3009977986965282E-3</v>
      </c>
      <c r="AI46" s="98">
        <f t="shared" si="11"/>
        <v>307530.51999999996</v>
      </c>
      <c r="AJ46" s="243">
        <v>4.0000000000000001E-3</v>
      </c>
      <c r="AK46" s="244">
        <v>61886.488888888904</v>
      </c>
      <c r="AL46" s="94">
        <v>6.0200849440481098E-3</v>
      </c>
      <c r="AM46" s="98">
        <v>93140.479999999996</v>
      </c>
      <c r="AN46" s="243">
        <v>4.0000000000000001E-3</v>
      </c>
      <c r="AO46" s="244">
        <v>74382.675555555601</v>
      </c>
      <c r="AP46" s="94">
        <v>6.4192850880091402E-3</v>
      </c>
      <c r="AQ46" s="98">
        <v>119370.9</v>
      </c>
      <c r="AR46" s="243">
        <v>4.0000000000000001E-3</v>
      </c>
      <c r="AS46" s="244">
        <v>75349.123768888894</v>
      </c>
      <c r="AT46" s="94">
        <v>6.07674963022005E-3</v>
      </c>
      <c r="AU46" s="98">
        <v>114469.44</v>
      </c>
      <c r="AV46" s="243">
        <f t="shared" si="12"/>
        <v>4.0000000000000036E-3</v>
      </c>
      <c r="AW46" s="244">
        <f t="shared" si="13"/>
        <v>211618.28821333341</v>
      </c>
      <c r="AX46" s="94">
        <f t="shared" si="14"/>
        <v>6.1805777328728679E-3</v>
      </c>
      <c r="AY46" s="98">
        <f t="shared" si="15"/>
        <v>326980.82</v>
      </c>
      <c r="AZ46" s="243"/>
      <c r="BA46" s="244"/>
      <c r="BB46" s="94"/>
      <c r="BC46" s="98"/>
      <c r="BD46" s="243"/>
      <c r="BE46" s="244"/>
      <c r="BF46" s="94"/>
      <c r="BG46" s="98"/>
      <c r="BH46" s="243"/>
      <c r="BI46" s="244"/>
      <c r="BJ46" s="94"/>
      <c r="BK46" s="98"/>
      <c r="BL46" s="243" t="e">
        <f t="shared" si="16"/>
        <v>#DIV/0!</v>
      </c>
      <c r="BM46" s="244">
        <f t="shared" si="17"/>
        <v>0</v>
      </c>
      <c r="BN46" s="94" t="e">
        <f t="shared" si="18"/>
        <v>#DIV/0!</v>
      </c>
      <c r="BO46" s="98">
        <f t="shared" si="19"/>
        <v>0</v>
      </c>
      <c r="BP46" s="82"/>
      <c r="BQ46" s="257">
        <f t="shared" si="7"/>
        <v>4.0000000000000036E-3</v>
      </c>
      <c r="BR46" s="76">
        <f t="shared" si="2"/>
        <v>567595.09888000018</v>
      </c>
      <c r="BS46" s="258">
        <f t="shared" si="8"/>
        <v>6.3340954266416123E-3</v>
      </c>
      <c r="BT46" s="76">
        <f t="shared" si="3"/>
        <v>898800.37999999989</v>
      </c>
      <c r="BU46" s="76">
        <f t="shared" si="4"/>
        <v>-331205.28111999971</v>
      </c>
      <c r="BV46" s="232"/>
      <c r="BW46" s="246"/>
    </row>
    <row r="47" spans="1:76" s="231" customFormat="1" ht="21">
      <c r="A47" s="260"/>
      <c r="B47" s="260" t="s">
        <v>70</v>
      </c>
      <c r="C47" s="82"/>
      <c r="D47" s="243">
        <v>8.0000000000000002E-3</v>
      </c>
      <c r="E47" s="244">
        <v>132793.155555556</v>
      </c>
      <c r="F47" s="94">
        <v>4.1372614251202998E-3</v>
      </c>
      <c r="G47" s="98">
        <v>68675</v>
      </c>
      <c r="H47" s="243">
        <v>8.0000000000000002E-3</v>
      </c>
      <c r="I47" s="244">
        <v>91268.711111111101</v>
      </c>
      <c r="J47" s="94">
        <v>7.2700708920082598E-3</v>
      </c>
      <c r="K47" s="262">
        <v>82941.25</v>
      </c>
      <c r="L47" s="243">
        <v>8.0000000000000002E-3</v>
      </c>
      <c r="M47" s="244">
        <v>97438.6488888889</v>
      </c>
      <c r="N47" s="94">
        <v>1.29013488419106E-2</v>
      </c>
      <c r="O47" s="98">
        <v>157136.25</v>
      </c>
      <c r="P47" s="245">
        <f>(1/+$S$13)*Q47</f>
        <v>8.0000000000000106E-3</v>
      </c>
      <c r="Q47" s="76">
        <f t="shared" si="0"/>
        <v>321500.51555555599</v>
      </c>
      <c r="R47" s="245">
        <f>(1/+$S$13)*S47</f>
        <v>7.6827870578427679E-3</v>
      </c>
      <c r="S47" s="76">
        <f t="shared" si="1"/>
        <v>308752.5</v>
      </c>
      <c r="T47" s="243">
        <v>8.0000000000000002E-3</v>
      </c>
      <c r="U47" s="244">
        <v>131377.525333333</v>
      </c>
      <c r="V47" s="94">
        <v>6.3850074651022899E-3</v>
      </c>
      <c r="W47" s="98">
        <v>104855.81</v>
      </c>
      <c r="X47" s="243">
        <v>8.0000000000000002E-3</v>
      </c>
      <c r="Y47" s="244">
        <v>143969.25155555599</v>
      </c>
      <c r="Z47" s="94">
        <v>9.7814942064666302E-3</v>
      </c>
      <c r="AA47" s="98">
        <v>176029.3</v>
      </c>
      <c r="AB47" s="243">
        <v>8.0000000000000002E-3</v>
      </c>
      <c r="AC47" s="244">
        <v>115106.32888888899</v>
      </c>
      <c r="AD47" s="94">
        <v>8.2528105028610507E-3</v>
      </c>
      <c r="AE47" s="98">
        <v>118743.84</v>
      </c>
      <c r="AF47" s="243">
        <f t="shared" si="5"/>
        <v>8.0000000000000071E-3</v>
      </c>
      <c r="AG47" s="244">
        <f t="shared" si="10"/>
        <v>390453.10577777796</v>
      </c>
      <c r="AH47" s="94">
        <f t="shared" si="6"/>
        <v>8.1880040206916884E-3</v>
      </c>
      <c r="AI47" s="98">
        <f t="shared" si="11"/>
        <v>399628.95</v>
      </c>
      <c r="AJ47" s="243">
        <v>8.0000000000000002E-3</v>
      </c>
      <c r="AK47" s="244">
        <v>123772.977777778</v>
      </c>
      <c r="AL47" s="94">
        <v>8.2938232434148391E-3</v>
      </c>
      <c r="AM47" s="98">
        <v>128318.9</v>
      </c>
      <c r="AN47" s="243">
        <v>8.0000000000000002E-3</v>
      </c>
      <c r="AO47" s="244">
        <v>148765.351111111</v>
      </c>
      <c r="AP47" s="94">
        <v>5.3172058822299204E-3</v>
      </c>
      <c r="AQ47" s="98">
        <v>98877</v>
      </c>
      <c r="AR47" s="243">
        <v>8.0000000000000002E-3</v>
      </c>
      <c r="AS47" s="244">
        <v>150698.24753777799</v>
      </c>
      <c r="AT47" s="94">
        <v>9.7035235903020194E-3</v>
      </c>
      <c r="AU47" s="98">
        <v>182788</v>
      </c>
      <c r="AV47" s="243">
        <f t="shared" si="12"/>
        <v>8.0000000000000106E-3</v>
      </c>
      <c r="AW47" s="244">
        <f t="shared" si="13"/>
        <v>423236.57642666699</v>
      </c>
      <c r="AX47" s="94">
        <f t="shared" si="14"/>
        <v>7.7494984665350602E-3</v>
      </c>
      <c r="AY47" s="98">
        <f t="shared" si="15"/>
        <v>409983.9</v>
      </c>
      <c r="AZ47" s="243"/>
      <c r="BA47" s="244"/>
      <c r="BB47" s="94"/>
      <c r="BC47" s="98"/>
      <c r="BD47" s="243"/>
      <c r="BE47" s="244"/>
      <c r="BF47" s="94"/>
      <c r="BG47" s="98"/>
      <c r="BH47" s="243"/>
      <c r="BI47" s="244"/>
      <c r="BJ47" s="94"/>
      <c r="BK47" s="98"/>
      <c r="BL47" s="243" t="e">
        <f t="shared" si="16"/>
        <v>#DIV/0!</v>
      </c>
      <c r="BM47" s="244">
        <f t="shared" si="17"/>
        <v>0</v>
      </c>
      <c r="BN47" s="94" t="e">
        <f t="shared" si="18"/>
        <v>#DIV/0!</v>
      </c>
      <c r="BO47" s="98">
        <f t="shared" si="19"/>
        <v>0</v>
      </c>
      <c r="BP47" s="82"/>
      <c r="BQ47" s="257">
        <f t="shared" si="7"/>
        <v>8.0000000000000123E-3</v>
      </c>
      <c r="BR47" s="76">
        <f t="shared" si="2"/>
        <v>1135190.1977600011</v>
      </c>
      <c r="BS47" s="258">
        <f t="shared" si="8"/>
        <v>7.8814306339628475E-3</v>
      </c>
      <c r="BT47" s="76">
        <f t="shared" si="3"/>
        <v>1118365.3500000001</v>
      </c>
      <c r="BU47" s="76">
        <f t="shared" si="4"/>
        <v>16824.847760000965</v>
      </c>
      <c r="BV47" s="232"/>
      <c r="BW47" s="246"/>
    </row>
    <row r="48" spans="1:76" s="231" customFormat="1" ht="21">
      <c r="A48" s="260"/>
      <c r="B48" s="260" t="s">
        <v>71</v>
      </c>
      <c r="C48" s="82"/>
      <c r="D48" s="243">
        <v>0.04</v>
      </c>
      <c r="E48" s="244">
        <v>663965.77777777798</v>
      </c>
      <c r="F48" s="94">
        <v>0.04</v>
      </c>
      <c r="G48" s="98">
        <v>663965.77777777798</v>
      </c>
      <c r="H48" s="243">
        <v>0.04</v>
      </c>
      <c r="I48" s="244">
        <v>456343.55555555603</v>
      </c>
      <c r="J48" s="94">
        <v>0.04</v>
      </c>
      <c r="K48" s="262">
        <v>456343.55555555603</v>
      </c>
      <c r="L48" s="243">
        <v>0.04</v>
      </c>
      <c r="M48" s="244">
        <v>487193.24444444402</v>
      </c>
      <c r="N48" s="94">
        <v>0.04</v>
      </c>
      <c r="O48" s="98">
        <v>487193.24444444402</v>
      </c>
      <c r="P48" s="245">
        <f t="shared" ref="P48:P57" si="20">(1/+$S$13)*Q48</f>
        <v>0.04</v>
      </c>
      <c r="Q48" s="76">
        <f t="shared" si="0"/>
        <v>1607502.577777778</v>
      </c>
      <c r="R48" s="245">
        <f t="shared" ref="R48:R57" si="21">(1/+$S$13)*S48</f>
        <v>0.04</v>
      </c>
      <c r="S48" s="76">
        <f t="shared" ref="S48:S57" si="22">O48+K48+G48</f>
        <v>1607502.577777778</v>
      </c>
      <c r="T48" s="243">
        <v>0.04</v>
      </c>
      <c r="U48" s="244">
        <v>656887.62666666706</v>
      </c>
      <c r="V48" s="94">
        <v>3.9999999999999897E-2</v>
      </c>
      <c r="W48" s="98">
        <v>656887.62666666706</v>
      </c>
      <c r="X48" s="243">
        <v>0.04</v>
      </c>
      <c r="Y48" s="244">
        <v>719846.25777777797</v>
      </c>
      <c r="Z48" s="94">
        <v>4.0000000000000098E-2</v>
      </c>
      <c r="AA48" s="98">
        <v>719846.25777777797</v>
      </c>
      <c r="AB48" s="243">
        <v>0.04</v>
      </c>
      <c r="AC48" s="244">
        <v>575531.64444444398</v>
      </c>
      <c r="AD48" s="94">
        <v>0.04</v>
      </c>
      <c r="AE48" s="98">
        <v>575531.64444444398</v>
      </c>
      <c r="AF48" s="243">
        <f t="shared" ref="AF48:AF57" si="23">(1/+$AI$13)*AG48</f>
        <v>4.0000000000000022E-2</v>
      </c>
      <c r="AG48" s="244">
        <f t="shared" ref="AG48:AG57" si="24">AC48+Y48+U48</f>
        <v>1952265.5288888891</v>
      </c>
      <c r="AH48" s="94">
        <f t="shared" ref="AH48:AH57" si="25">(1/+$AI$13)*AI48</f>
        <v>4.0000000000000022E-2</v>
      </c>
      <c r="AI48" s="98">
        <f t="shared" ref="AI48:AI57" si="26">AE48+AA48+W48</f>
        <v>1952265.5288888891</v>
      </c>
      <c r="AJ48" s="243">
        <v>0.04</v>
      </c>
      <c r="AK48" s="244">
        <v>618864.88888888899</v>
      </c>
      <c r="AL48" s="94">
        <v>4.0000000000000098E-2</v>
      </c>
      <c r="AM48" s="98">
        <v>618864.88888888899</v>
      </c>
      <c r="AN48" s="243">
        <v>0.04</v>
      </c>
      <c r="AO48" s="244">
        <v>743826.75555555604</v>
      </c>
      <c r="AP48" s="94">
        <v>0.04</v>
      </c>
      <c r="AQ48" s="98">
        <v>743826.75555555604</v>
      </c>
      <c r="AR48" s="243">
        <v>0.04</v>
      </c>
      <c r="AS48" s="244">
        <v>753491.23768888903</v>
      </c>
      <c r="AT48" s="94">
        <v>0.04</v>
      </c>
      <c r="AU48" s="98">
        <v>753491.23768888903</v>
      </c>
      <c r="AV48" s="243">
        <f t="shared" si="12"/>
        <v>4.0000000000000036E-2</v>
      </c>
      <c r="AW48" s="244">
        <f t="shared" si="13"/>
        <v>2116182.8821333339</v>
      </c>
      <c r="AX48" s="94">
        <f t="shared" si="14"/>
        <v>4.0000000000000036E-2</v>
      </c>
      <c r="AY48" s="98">
        <f t="shared" si="15"/>
        <v>2116182.8821333339</v>
      </c>
      <c r="AZ48" s="243"/>
      <c r="BA48" s="244"/>
      <c r="BB48" s="94"/>
      <c r="BC48" s="98"/>
      <c r="BD48" s="243"/>
      <c r="BE48" s="244"/>
      <c r="BF48" s="94"/>
      <c r="BG48" s="98"/>
      <c r="BH48" s="243"/>
      <c r="BI48" s="244"/>
      <c r="BJ48" s="94"/>
      <c r="BK48" s="98"/>
      <c r="BL48" s="243" t="e">
        <f t="shared" si="16"/>
        <v>#DIV/0!</v>
      </c>
      <c r="BM48" s="244">
        <f t="shared" si="17"/>
        <v>0</v>
      </c>
      <c r="BN48" s="94" t="e">
        <f t="shared" si="18"/>
        <v>#DIV/0!</v>
      </c>
      <c r="BO48" s="98">
        <f t="shared" si="19"/>
        <v>0</v>
      </c>
      <c r="BP48" s="82"/>
      <c r="BQ48" s="257">
        <f t="shared" si="7"/>
        <v>4.0000000000000029E-2</v>
      </c>
      <c r="BR48" s="76">
        <f t="shared" si="2"/>
        <v>5675950.9888000004</v>
      </c>
      <c r="BS48" s="258">
        <f t="shared" si="8"/>
        <v>4.0000000000000029E-2</v>
      </c>
      <c r="BT48" s="76">
        <f t="shared" si="3"/>
        <v>5675950.9888000004</v>
      </c>
      <c r="BU48" s="76">
        <f t="shared" si="4"/>
        <v>0</v>
      </c>
      <c r="BV48" s="232"/>
    </row>
    <row r="49" spans="1:76" s="231" customFormat="1" ht="21">
      <c r="A49" s="260"/>
      <c r="B49" s="261" t="s">
        <v>72</v>
      </c>
      <c r="C49" s="82"/>
      <c r="D49" s="243">
        <v>1.6500000000000001E-2</v>
      </c>
      <c r="E49" s="244">
        <v>273885.88333333301</v>
      </c>
      <c r="F49" s="94">
        <v>1.6659292346392698E-2</v>
      </c>
      <c r="G49" s="98">
        <v>276530</v>
      </c>
      <c r="H49" s="243">
        <v>1.6500000000000001E-2</v>
      </c>
      <c r="I49" s="244">
        <v>188241.71666666699</v>
      </c>
      <c r="J49" s="94">
        <v>2.58378404963901E-2</v>
      </c>
      <c r="K49" s="262">
        <v>294773.3</v>
      </c>
      <c r="L49" s="243">
        <v>1.6500000000000001E-2</v>
      </c>
      <c r="M49" s="244">
        <v>200967.213333333</v>
      </c>
      <c r="N49" s="94">
        <v>4.0868949286653203E-2</v>
      </c>
      <c r="O49" s="98">
        <v>497776.9</v>
      </c>
      <c r="P49" s="245">
        <f t="shared" si="20"/>
        <v>1.649999999999999E-2</v>
      </c>
      <c r="Q49" s="76">
        <f t="shared" si="0"/>
        <v>663094.813333333</v>
      </c>
      <c r="R49" s="245">
        <f t="shared" si="21"/>
        <v>2.6602264028164815E-2</v>
      </c>
      <c r="S49" s="76">
        <f t="shared" si="22"/>
        <v>1069080.2</v>
      </c>
      <c r="T49" s="243">
        <v>1.6500000000000001E-2</v>
      </c>
      <c r="U49" s="244">
        <v>270966.14600000001</v>
      </c>
      <c r="V49" s="94">
        <v>3.05128597134787E-2</v>
      </c>
      <c r="W49" s="98">
        <v>501088</v>
      </c>
      <c r="X49" s="243">
        <v>1.6500000000000001E-2</v>
      </c>
      <c r="Y49" s="244">
        <v>296936.58133333299</v>
      </c>
      <c r="Z49" s="94">
        <v>1.66972631588099E-2</v>
      </c>
      <c r="AA49" s="98">
        <v>300486.56</v>
      </c>
      <c r="AB49" s="243">
        <v>1.6500000000000001E-2</v>
      </c>
      <c r="AC49" s="244">
        <v>237406.80333333299</v>
      </c>
      <c r="AD49" s="94">
        <v>3.42291086687617E-2</v>
      </c>
      <c r="AE49" s="98">
        <v>492498.38</v>
      </c>
      <c r="AF49" s="243">
        <f t="shared" si="23"/>
        <v>1.649999999999999E-2</v>
      </c>
      <c r="AG49" s="244">
        <f t="shared" si="24"/>
        <v>805309.53066666587</v>
      </c>
      <c r="AH49" s="94">
        <f t="shared" si="25"/>
        <v>2.6514281399754227E-2</v>
      </c>
      <c r="AI49" s="98">
        <f t="shared" si="26"/>
        <v>1294072.94</v>
      </c>
      <c r="AJ49" s="243">
        <v>1.6500000000000001E-2</v>
      </c>
      <c r="AK49" s="244">
        <v>255281.76666666701</v>
      </c>
      <c r="AL49" s="94">
        <v>1.7772796934315601E-2</v>
      </c>
      <c r="AM49" s="98">
        <v>274974</v>
      </c>
      <c r="AN49" s="243">
        <v>1.6500000000000001E-2</v>
      </c>
      <c r="AO49" s="244">
        <v>306828.53666666697</v>
      </c>
      <c r="AP49" s="94">
        <v>2.9373603244052901E-2</v>
      </c>
      <c r="AQ49" s="98">
        <v>546221.80000000005</v>
      </c>
      <c r="AR49" s="243">
        <v>1.6500000000000001E-2</v>
      </c>
      <c r="AS49" s="244">
        <v>310815.13554666698</v>
      </c>
      <c r="AT49" s="94">
        <v>3.27482985411814E-2</v>
      </c>
      <c r="AU49" s="98">
        <v>616888.9</v>
      </c>
      <c r="AV49" s="243">
        <f t="shared" si="12"/>
        <v>1.6500000000000029E-2</v>
      </c>
      <c r="AW49" s="244">
        <f t="shared" si="13"/>
        <v>872925.43888000096</v>
      </c>
      <c r="AX49" s="94">
        <f t="shared" si="14"/>
        <v>2.7182616628110355E-2</v>
      </c>
      <c r="AY49" s="98">
        <f t="shared" si="15"/>
        <v>1438084.7000000002</v>
      </c>
      <c r="AZ49" s="243"/>
      <c r="BA49" s="244"/>
      <c r="BB49" s="94"/>
      <c r="BC49" s="98"/>
      <c r="BD49" s="243"/>
      <c r="BE49" s="244"/>
      <c r="BF49" s="94"/>
      <c r="BG49" s="98"/>
      <c r="BH49" s="243"/>
      <c r="BI49" s="244"/>
      <c r="BJ49" s="94"/>
      <c r="BK49" s="98"/>
      <c r="BL49" s="243" t="e">
        <f t="shared" si="16"/>
        <v>#DIV/0!</v>
      </c>
      <c r="BM49" s="244">
        <f t="shared" si="17"/>
        <v>0</v>
      </c>
      <c r="BN49" s="94" t="e">
        <f t="shared" si="18"/>
        <v>#DIV/0!</v>
      </c>
      <c r="BO49" s="98">
        <f t="shared" si="19"/>
        <v>0</v>
      </c>
      <c r="BP49" s="82"/>
      <c r="BQ49" s="257">
        <f t="shared" si="7"/>
        <v>1.6500000000000008E-2</v>
      </c>
      <c r="BR49" s="76">
        <f t="shared" si="2"/>
        <v>2341329.7828799998</v>
      </c>
      <c r="BS49" s="258">
        <f t="shared" si="8"/>
        <v>2.6788376767176096E-2</v>
      </c>
      <c r="BT49" s="76">
        <f t="shared" si="3"/>
        <v>3801237.8400000003</v>
      </c>
      <c r="BU49" s="76">
        <f t="shared" si="4"/>
        <v>-1459908.0571200005</v>
      </c>
      <c r="BV49" s="232"/>
      <c r="BW49" s="246"/>
    </row>
    <row r="50" spans="1:76" s="231" customFormat="1" ht="21">
      <c r="A50" s="260"/>
      <c r="B50" s="260" t="s">
        <v>73</v>
      </c>
      <c r="C50" s="82"/>
      <c r="D50" s="243">
        <v>0.02</v>
      </c>
      <c r="E50" s="244">
        <v>331982.88888888899</v>
      </c>
      <c r="F50" s="94">
        <v>1.38260137905367E-2</v>
      </c>
      <c r="G50" s="98">
        <v>229500</v>
      </c>
      <c r="H50" s="243">
        <v>0.02</v>
      </c>
      <c r="I50" s="244">
        <v>228171.77777777801</v>
      </c>
      <c r="J50" s="94">
        <v>1.7881264894967001E-2</v>
      </c>
      <c r="K50" s="262">
        <v>204000</v>
      </c>
      <c r="L50" s="243">
        <v>0.02</v>
      </c>
      <c r="M50" s="244">
        <v>243596.62222222201</v>
      </c>
      <c r="N50" s="94">
        <v>2.2680938469499E-2</v>
      </c>
      <c r="O50" s="98">
        <v>276250</v>
      </c>
      <c r="P50" s="245">
        <f t="shared" si="20"/>
        <v>0.02</v>
      </c>
      <c r="Q50" s="76">
        <f t="shared" si="0"/>
        <v>803751.28888888902</v>
      </c>
      <c r="R50" s="245">
        <f t="shared" si="21"/>
        <v>1.7660935909195569E-2</v>
      </c>
      <c r="S50" s="76">
        <f t="shared" si="22"/>
        <v>709750</v>
      </c>
      <c r="T50" s="243">
        <v>0.02</v>
      </c>
      <c r="U50" s="244">
        <v>328443.813333333</v>
      </c>
      <c r="V50" s="94">
        <v>1.8316679309451401E-2</v>
      </c>
      <c r="W50" s="98">
        <v>300800</v>
      </c>
      <c r="X50" s="243">
        <v>0.02</v>
      </c>
      <c r="Y50" s="244">
        <v>359923.12888888898</v>
      </c>
      <c r="Z50" s="94">
        <v>1.3725152965996299E-2</v>
      </c>
      <c r="AA50" s="98">
        <v>247000</v>
      </c>
      <c r="AB50" s="243">
        <v>0.02</v>
      </c>
      <c r="AC50" s="244">
        <v>287765.82222222199</v>
      </c>
      <c r="AD50" s="94">
        <v>1.9668770795265501E-2</v>
      </c>
      <c r="AE50" s="98">
        <v>283000</v>
      </c>
      <c r="AF50" s="243">
        <f t="shared" si="23"/>
        <v>1.9999999999999997E-2</v>
      </c>
      <c r="AG50" s="244">
        <f t="shared" si="24"/>
        <v>976132.76444444398</v>
      </c>
      <c r="AH50" s="94">
        <f t="shared" si="25"/>
        <v>1.7022274638488162E-2</v>
      </c>
      <c r="AI50" s="98">
        <f t="shared" si="26"/>
        <v>830800</v>
      </c>
      <c r="AJ50" s="243">
        <v>0.02</v>
      </c>
      <c r="AK50" s="244">
        <v>309432.44444444397</v>
      </c>
      <c r="AL50" s="94">
        <v>1.4219581944290899E-2</v>
      </c>
      <c r="AM50" s="98">
        <v>220000</v>
      </c>
      <c r="AN50" s="243">
        <v>0.02</v>
      </c>
      <c r="AO50" s="244">
        <v>371913.37777777802</v>
      </c>
      <c r="AP50" s="94">
        <v>2.4844494853102601E-2</v>
      </c>
      <c r="AQ50" s="98">
        <v>462000</v>
      </c>
      <c r="AR50" s="243">
        <v>0.02</v>
      </c>
      <c r="AS50" s="244">
        <v>376745.61884444399</v>
      </c>
      <c r="AT50" s="94">
        <v>2.5481384573084499E-2</v>
      </c>
      <c r="AU50" s="98">
        <v>480000</v>
      </c>
      <c r="AV50" s="243">
        <f t="shared" si="12"/>
        <v>0.02</v>
      </c>
      <c r="AW50" s="244">
        <f t="shared" si="13"/>
        <v>1058091.441066666</v>
      </c>
      <c r="AX50" s="94">
        <f t="shared" si="14"/>
        <v>2.1964075218840886E-2</v>
      </c>
      <c r="AY50" s="98">
        <f t="shared" si="15"/>
        <v>1162000</v>
      </c>
      <c r="AZ50" s="243"/>
      <c r="BA50" s="244"/>
      <c r="BB50" s="94"/>
      <c r="BC50" s="98"/>
      <c r="BD50" s="243"/>
      <c r="BE50" s="244"/>
      <c r="BF50" s="94"/>
      <c r="BG50" s="98"/>
      <c r="BH50" s="243"/>
      <c r="BI50" s="244"/>
      <c r="BJ50" s="94"/>
      <c r="BK50" s="98"/>
      <c r="BL50" s="243" t="e">
        <f t="shared" si="16"/>
        <v>#DIV/0!</v>
      </c>
      <c r="BM50" s="244">
        <f t="shared" si="17"/>
        <v>0</v>
      </c>
      <c r="BN50" s="94" t="e">
        <f t="shared" si="18"/>
        <v>#DIV/0!</v>
      </c>
      <c r="BO50" s="98">
        <f t="shared" si="19"/>
        <v>0</v>
      </c>
      <c r="BP50" s="82"/>
      <c r="BQ50" s="257">
        <f t="shared" si="7"/>
        <v>2.0000000000000007E-2</v>
      </c>
      <c r="BR50" s="76">
        <f t="shared" si="2"/>
        <v>2837975.4943999993</v>
      </c>
      <c r="BS50" s="258">
        <f t="shared" si="8"/>
        <v>1.9045619000817835E-2</v>
      </c>
      <c r="BT50" s="76">
        <f t="shared" si="3"/>
        <v>2702550</v>
      </c>
      <c r="BU50" s="76">
        <f t="shared" si="4"/>
        <v>135425.49439999927</v>
      </c>
      <c r="BV50" s="232"/>
      <c r="BW50" s="246"/>
    </row>
    <row r="51" spans="1:76" s="231" customFormat="1" ht="21">
      <c r="A51" s="260"/>
      <c r="B51" s="260" t="s">
        <v>74</v>
      </c>
      <c r="C51" s="82"/>
      <c r="D51" s="243">
        <v>1.5E-3</v>
      </c>
      <c r="E51" s="244">
        <v>24898.7166666667</v>
      </c>
      <c r="F51" s="94">
        <v>0</v>
      </c>
      <c r="G51" s="98">
        <v>0</v>
      </c>
      <c r="H51" s="243">
        <v>1.5E-3</v>
      </c>
      <c r="I51" s="244">
        <v>17112.883333333299</v>
      </c>
      <c r="J51" s="94">
        <v>0</v>
      </c>
      <c r="K51" s="98">
        <v>0</v>
      </c>
      <c r="L51" s="243">
        <v>1.5E-3</v>
      </c>
      <c r="M51" s="244">
        <v>18269.746666666699</v>
      </c>
      <c r="N51" s="94">
        <v>1.4368015320044599E-4</v>
      </c>
      <c r="O51" s="98">
        <v>1750</v>
      </c>
      <c r="P51" s="245">
        <f t="shared" si="20"/>
        <v>1.5000000000000005E-3</v>
      </c>
      <c r="Q51" s="76">
        <f t="shared" si="0"/>
        <v>60281.346666666694</v>
      </c>
      <c r="R51" s="245">
        <f t="shared" si="21"/>
        <v>4.3545808863814358E-5</v>
      </c>
      <c r="S51" s="76">
        <f t="shared" si="22"/>
        <v>1750</v>
      </c>
      <c r="T51" s="243">
        <v>1.5E-3</v>
      </c>
      <c r="U51" s="244">
        <v>24633.286</v>
      </c>
      <c r="V51" s="94">
        <v>0</v>
      </c>
      <c r="W51" s="98">
        <v>0</v>
      </c>
      <c r="X51" s="243">
        <v>1.5E-3</v>
      </c>
      <c r="Y51" s="244">
        <v>26994.2346666667</v>
      </c>
      <c r="Z51" s="94">
        <v>0</v>
      </c>
      <c r="AA51" s="98">
        <v>0</v>
      </c>
      <c r="AB51" s="243">
        <v>1.5E-3</v>
      </c>
      <c r="AC51" s="244">
        <v>21582.436666666701</v>
      </c>
      <c r="AD51" s="94">
        <v>0</v>
      </c>
      <c r="AE51" s="98">
        <v>0</v>
      </c>
      <c r="AF51" s="243">
        <f t="shared" si="23"/>
        <v>1.5000000000000022E-3</v>
      </c>
      <c r="AG51" s="244">
        <f t="shared" si="24"/>
        <v>73209.957333333412</v>
      </c>
      <c r="AH51" s="94">
        <f t="shared" si="25"/>
        <v>0</v>
      </c>
      <c r="AI51" s="98">
        <f t="shared" si="26"/>
        <v>0</v>
      </c>
      <c r="AJ51" s="243">
        <v>1.5E-3</v>
      </c>
      <c r="AK51" s="244">
        <v>23207.433333333302</v>
      </c>
      <c r="AL51" s="94">
        <v>0</v>
      </c>
      <c r="AM51" s="98">
        <v>0</v>
      </c>
      <c r="AN51" s="243">
        <v>1.5E-3</v>
      </c>
      <c r="AO51" s="244">
        <v>27893.503333333301</v>
      </c>
      <c r="AP51" s="94">
        <v>0</v>
      </c>
      <c r="AQ51" s="98">
        <v>0</v>
      </c>
      <c r="AR51" s="243">
        <v>1.5E-3</v>
      </c>
      <c r="AS51" s="244">
        <v>28255.921413333301</v>
      </c>
      <c r="AT51" s="94">
        <v>0</v>
      </c>
      <c r="AU51" s="98">
        <v>0</v>
      </c>
      <c r="AV51" s="243">
        <f t="shared" si="12"/>
        <v>1.4999999999999989E-3</v>
      </c>
      <c r="AW51" s="244">
        <f t="shared" si="13"/>
        <v>79356.858079999904</v>
      </c>
      <c r="AX51" s="94">
        <f t="shared" si="14"/>
        <v>0</v>
      </c>
      <c r="AY51" s="98">
        <f t="shared" si="15"/>
        <v>0</v>
      </c>
      <c r="AZ51" s="243"/>
      <c r="BA51" s="244"/>
      <c r="BB51" s="94"/>
      <c r="BC51" s="98"/>
      <c r="BD51" s="243"/>
      <c r="BE51" s="244"/>
      <c r="BF51" s="94"/>
      <c r="BG51" s="98"/>
      <c r="BH51" s="243"/>
      <c r="BI51" s="244"/>
      <c r="BJ51" s="94"/>
      <c r="BK51" s="98"/>
      <c r="BL51" s="243" t="e">
        <f t="shared" si="16"/>
        <v>#DIV/0!</v>
      </c>
      <c r="BM51" s="244">
        <f t="shared" si="17"/>
        <v>0</v>
      </c>
      <c r="BN51" s="94" t="e">
        <f t="shared" si="18"/>
        <v>#DIV/0!</v>
      </c>
      <c r="BO51" s="98">
        <f t="shared" si="19"/>
        <v>0</v>
      </c>
      <c r="BP51" s="82"/>
      <c r="BQ51" s="257">
        <f t="shared" si="7"/>
        <v>1.5000000000000009E-3</v>
      </c>
      <c r="BR51" s="76">
        <f t="shared" si="2"/>
        <v>212848.16207999998</v>
      </c>
      <c r="BS51" s="258">
        <f t="shared" si="8"/>
        <v>1.2332735102562844E-5</v>
      </c>
      <c r="BT51" s="76">
        <f t="shared" si="3"/>
        <v>1750</v>
      </c>
      <c r="BU51" s="76">
        <f t="shared" si="4"/>
        <v>211098.16207999998</v>
      </c>
      <c r="BV51" s="232"/>
      <c r="BW51" s="246"/>
    </row>
    <row r="52" spans="1:76" s="231" customFormat="1" ht="21">
      <c r="A52" s="260"/>
      <c r="B52" s="260" t="s">
        <v>75</v>
      </c>
      <c r="C52" s="82"/>
      <c r="D52" s="243">
        <v>5.0000000000000001E-4</v>
      </c>
      <c r="E52" s="244">
        <v>8299.5722222222194</v>
      </c>
      <c r="F52" s="94">
        <v>1.4518820581783699E-3</v>
      </c>
      <c r="G52" s="98">
        <v>24100</v>
      </c>
      <c r="H52" s="243">
        <v>5.0000000000000001E-4</v>
      </c>
      <c r="I52" s="244">
        <v>5704.2944444444402</v>
      </c>
      <c r="J52" s="94">
        <v>1.1114433277852099E-3</v>
      </c>
      <c r="K52" s="98">
        <v>12680</v>
      </c>
      <c r="L52" s="243">
        <v>5.0000000000000001E-4</v>
      </c>
      <c r="M52" s="244">
        <v>6089.9155555555599</v>
      </c>
      <c r="N52" s="94">
        <v>2.05257361714923E-3</v>
      </c>
      <c r="O52" s="98">
        <v>25000</v>
      </c>
      <c r="P52" s="245">
        <f t="shared" si="20"/>
        <v>4.9999999999999979E-4</v>
      </c>
      <c r="Q52" s="76">
        <f t="shared" si="0"/>
        <v>20093.782222222217</v>
      </c>
      <c r="R52" s="245">
        <f t="shared" si="21"/>
        <v>1.5372914694894008E-3</v>
      </c>
      <c r="S52" s="76">
        <f t="shared" si="22"/>
        <v>61780</v>
      </c>
      <c r="T52" s="243">
        <v>5.0000000000000001E-4</v>
      </c>
      <c r="U52" s="244">
        <v>8211.0953333333291</v>
      </c>
      <c r="V52" s="94">
        <v>7.9161180526219504E-4</v>
      </c>
      <c r="W52" s="98">
        <v>13000</v>
      </c>
      <c r="X52" s="243">
        <v>5.0000000000000001E-4</v>
      </c>
      <c r="Y52" s="244">
        <v>8998.0782222222206</v>
      </c>
      <c r="Z52" s="94">
        <v>1.5336608172530301E-3</v>
      </c>
      <c r="AA52" s="98">
        <v>27600</v>
      </c>
      <c r="AB52" s="243">
        <v>5.0000000000000001E-4</v>
      </c>
      <c r="AC52" s="244">
        <v>7194.1455555555503</v>
      </c>
      <c r="AD52" s="94">
        <v>4.30905932617123E-4</v>
      </c>
      <c r="AE52" s="98">
        <v>6200</v>
      </c>
      <c r="AF52" s="243">
        <f t="shared" si="23"/>
        <v>5.0000000000000001E-4</v>
      </c>
      <c r="AG52" s="244">
        <f t="shared" si="24"/>
        <v>24403.319111111101</v>
      </c>
      <c r="AH52" s="94">
        <f t="shared" si="25"/>
        <v>9.5888595700679589E-4</v>
      </c>
      <c r="AI52" s="98">
        <f t="shared" si="26"/>
        <v>46800</v>
      </c>
      <c r="AJ52" s="243">
        <v>5.0000000000000001E-4</v>
      </c>
      <c r="AK52" s="244">
        <v>7735.8111111111102</v>
      </c>
      <c r="AL52" s="94">
        <v>4.5244124368198202E-4</v>
      </c>
      <c r="AM52" s="98">
        <v>7000</v>
      </c>
      <c r="AN52" s="243">
        <v>5.0000000000000001E-4</v>
      </c>
      <c r="AO52" s="244">
        <v>9297.8344444444392</v>
      </c>
      <c r="AP52" s="94">
        <v>7.5286348039704798E-4</v>
      </c>
      <c r="AQ52" s="98">
        <v>14000</v>
      </c>
      <c r="AR52" s="243">
        <v>5.0000000000000001E-4</v>
      </c>
      <c r="AS52" s="244">
        <v>9418.6404711111099</v>
      </c>
      <c r="AT52" s="94">
        <v>4.2468974288474202E-4</v>
      </c>
      <c r="AU52" s="98">
        <v>8000</v>
      </c>
      <c r="AV52" s="243">
        <f t="shared" si="12"/>
        <v>5.0000000000000012E-4</v>
      </c>
      <c r="AW52" s="244">
        <f t="shared" si="13"/>
        <v>26452.286026666658</v>
      </c>
      <c r="AX52" s="94">
        <f t="shared" si="14"/>
        <v>5.4815678257003932E-4</v>
      </c>
      <c r="AY52" s="98">
        <f t="shared" si="15"/>
        <v>29000</v>
      </c>
      <c r="AZ52" s="243"/>
      <c r="BA52" s="244"/>
      <c r="BB52" s="94"/>
      <c r="BC52" s="98"/>
      <c r="BD52" s="243"/>
      <c r="BE52" s="244"/>
      <c r="BF52" s="94"/>
      <c r="BG52" s="98"/>
      <c r="BH52" s="243"/>
      <c r="BI52" s="244"/>
      <c r="BJ52" s="94"/>
      <c r="BK52" s="98"/>
      <c r="BL52" s="243" t="e">
        <f t="shared" si="16"/>
        <v>#DIV/0!</v>
      </c>
      <c r="BM52" s="244">
        <f t="shared" si="17"/>
        <v>0</v>
      </c>
      <c r="BN52" s="94" t="e">
        <f t="shared" si="18"/>
        <v>#DIV/0!</v>
      </c>
      <c r="BO52" s="98">
        <f t="shared" si="19"/>
        <v>0</v>
      </c>
      <c r="BP52" s="82"/>
      <c r="BQ52" s="257">
        <f t="shared" si="7"/>
        <v>5.0000000000000023E-4</v>
      </c>
      <c r="BR52" s="76">
        <f t="shared" si="2"/>
        <v>70949.387359999993</v>
      </c>
      <c r="BS52" s="258">
        <f t="shared" si="8"/>
        <v>9.6956439737748347E-4</v>
      </c>
      <c r="BT52" s="76">
        <f t="shared" si="3"/>
        <v>137580</v>
      </c>
      <c r="BU52" s="76">
        <f t="shared" si="4"/>
        <v>-66630.612640000007</v>
      </c>
      <c r="BV52" s="232"/>
      <c r="BW52" s="246"/>
      <c r="BX52" s="199"/>
    </row>
    <row r="53" spans="1:76" s="231" customFormat="1" ht="21">
      <c r="A53" s="260"/>
      <c r="B53" s="260" t="s">
        <v>76</v>
      </c>
      <c r="C53" s="82"/>
      <c r="D53" s="243">
        <v>1.5E-3</v>
      </c>
      <c r="E53" s="244">
        <v>24898.7166666667</v>
      </c>
      <c r="F53" s="94">
        <v>7.2262760530495901E-3</v>
      </c>
      <c r="G53" s="98">
        <v>119950</v>
      </c>
      <c r="H53" s="243">
        <v>1.5E-3</v>
      </c>
      <c r="I53" s="244">
        <v>17112.883333333299</v>
      </c>
      <c r="J53" s="94">
        <v>3.2762360326966098E-3</v>
      </c>
      <c r="K53" s="98">
        <v>37377.230000000003</v>
      </c>
      <c r="L53" s="243">
        <v>1.5E-3</v>
      </c>
      <c r="M53" s="244">
        <v>18269.746666666699</v>
      </c>
      <c r="N53" s="94">
        <v>2.1042984723013899E-3</v>
      </c>
      <c r="O53" s="98">
        <v>25630</v>
      </c>
      <c r="P53" s="245">
        <f t="shared" si="20"/>
        <v>1.5000000000000005E-3</v>
      </c>
      <c r="Q53" s="76">
        <f t="shared" si="0"/>
        <v>60281.346666666694</v>
      </c>
      <c r="R53" s="245">
        <f t="shared" si="21"/>
        <v>4.5525831816188135E-3</v>
      </c>
      <c r="S53" s="76">
        <f t="shared" si="22"/>
        <v>182957.23</v>
      </c>
      <c r="T53" s="243">
        <v>1.5E-3</v>
      </c>
      <c r="U53" s="244">
        <v>24633.286</v>
      </c>
      <c r="V53" s="94">
        <v>2.4072610531944501E-3</v>
      </c>
      <c r="W53" s="98">
        <v>39532.5</v>
      </c>
      <c r="X53" s="243">
        <v>1.5E-3</v>
      </c>
      <c r="Y53" s="244">
        <v>26994.2346666667</v>
      </c>
      <c r="Z53" s="94">
        <v>1.0377215855869701E-3</v>
      </c>
      <c r="AA53" s="98">
        <v>18675</v>
      </c>
      <c r="AB53" s="243">
        <v>1.5E-3</v>
      </c>
      <c r="AC53" s="244">
        <v>21582.436666666701</v>
      </c>
      <c r="AD53" s="94">
        <v>7.6749906675659596E-3</v>
      </c>
      <c r="AE53" s="98">
        <v>110430</v>
      </c>
      <c r="AF53" s="243">
        <f t="shared" si="23"/>
        <v>1.5000000000000022E-3</v>
      </c>
      <c r="AG53" s="244">
        <f t="shared" si="24"/>
        <v>73209.957333333412</v>
      </c>
      <c r="AH53" s="94">
        <f t="shared" si="25"/>
        <v>3.455216465272084E-3</v>
      </c>
      <c r="AI53" s="98">
        <f t="shared" si="26"/>
        <v>168637.5</v>
      </c>
      <c r="AJ53" s="243">
        <v>1.5E-3</v>
      </c>
      <c r="AK53" s="244">
        <v>23207.433333333302</v>
      </c>
      <c r="AL53" s="94">
        <v>1.45912301087439E-3</v>
      </c>
      <c r="AM53" s="98">
        <v>22575</v>
      </c>
      <c r="AN53" s="243">
        <v>1.5E-3</v>
      </c>
      <c r="AO53" s="244">
        <v>27893.503333333301</v>
      </c>
      <c r="AP53" s="94">
        <v>2.6793873507702098E-3</v>
      </c>
      <c r="AQ53" s="98">
        <v>49825</v>
      </c>
      <c r="AR53" s="243">
        <v>1.5E-3</v>
      </c>
      <c r="AS53" s="244">
        <v>28255.921413333301</v>
      </c>
      <c r="AT53" s="94">
        <v>4.11577447073176E-3</v>
      </c>
      <c r="AU53" s="98">
        <v>77530</v>
      </c>
      <c r="AV53" s="243">
        <f t="shared" si="12"/>
        <v>1.4999999999999989E-3</v>
      </c>
      <c r="AW53" s="244">
        <f t="shared" si="13"/>
        <v>79356.858079999904</v>
      </c>
      <c r="AX53" s="94">
        <f t="shared" si="14"/>
        <v>2.8339705658871031E-3</v>
      </c>
      <c r="AY53" s="98">
        <f t="shared" si="15"/>
        <v>149930</v>
      </c>
      <c r="AZ53" s="243"/>
      <c r="BA53" s="244"/>
      <c r="BB53" s="94"/>
      <c r="BC53" s="98"/>
      <c r="BD53" s="243"/>
      <c r="BE53" s="244"/>
      <c r="BF53" s="94"/>
      <c r="BG53" s="98"/>
      <c r="BH53" s="243"/>
      <c r="BI53" s="244"/>
      <c r="BJ53" s="94"/>
      <c r="BK53" s="98"/>
      <c r="BL53" s="243" t="e">
        <f t="shared" si="16"/>
        <v>#DIV/0!</v>
      </c>
      <c r="BM53" s="244">
        <f t="shared" si="17"/>
        <v>0</v>
      </c>
      <c r="BN53" s="94" t="e">
        <f t="shared" si="18"/>
        <v>#DIV/0!</v>
      </c>
      <c r="BO53" s="98">
        <f t="shared" si="19"/>
        <v>0</v>
      </c>
      <c r="BP53" s="82"/>
      <c r="BQ53" s="257">
        <f t="shared" si="7"/>
        <v>1.5000000000000009E-3</v>
      </c>
      <c r="BR53" s="76">
        <f t="shared" si="2"/>
        <v>212848.16207999998</v>
      </c>
      <c r="BS53" s="258">
        <f t="shared" si="8"/>
        <v>3.5343837956996302E-3</v>
      </c>
      <c r="BT53" s="76">
        <f t="shared" si="3"/>
        <v>501524.73</v>
      </c>
      <c r="BU53" s="76">
        <f t="shared" si="4"/>
        <v>-288676.56792</v>
      </c>
      <c r="BV53" s="232"/>
      <c r="BW53" s="246"/>
      <c r="BX53" s="199"/>
    </row>
    <row r="54" spans="1:76" s="231" customFormat="1" ht="21">
      <c r="A54" s="260"/>
      <c r="B54" s="261" t="s">
        <v>78</v>
      </c>
      <c r="C54" s="82"/>
      <c r="D54" s="243">
        <v>0</v>
      </c>
      <c r="E54" s="244">
        <v>0</v>
      </c>
      <c r="F54" s="94">
        <v>0</v>
      </c>
      <c r="G54" s="98">
        <v>0</v>
      </c>
      <c r="H54" s="243">
        <v>0</v>
      </c>
      <c r="I54" s="244">
        <v>0</v>
      </c>
      <c r="J54" s="94">
        <v>0</v>
      </c>
      <c r="K54" s="98">
        <v>0</v>
      </c>
      <c r="L54" s="243">
        <v>0</v>
      </c>
      <c r="M54" s="244">
        <v>0</v>
      </c>
      <c r="N54" s="94">
        <v>0</v>
      </c>
      <c r="O54" s="98">
        <v>0</v>
      </c>
      <c r="P54" s="245">
        <f t="shared" si="20"/>
        <v>0</v>
      </c>
      <c r="Q54" s="76">
        <f t="shared" si="0"/>
        <v>0</v>
      </c>
      <c r="R54" s="245">
        <f t="shared" si="21"/>
        <v>0</v>
      </c>
      <c r="S54" s="76">
        <f t="shared" si="22"/>
        <v>0</v>
      </c>
      <c r="T54" s="243">
        <v>0</v>
      </c>
      <c r="U54" s="244">
        <v>0</v>
      </c>
      <c r="V54" s="94">
        <v>0</v>
      </c>
      <c r="W54" s="98">
        <v>0</v>
      </c>
      <c r="X54" s="243">
        <v>0</v>
      </c>
      <c r="Y54" s="244">
        <v>0</v>
      </c>
      <c r="Z54" s="94">
        <v>0</v>
      </c>
      <c r="AA54" s="98">
        <v>0</v>
      </c>
      <c r="AB54" s="243">
        <v>0</v>
      </c>
      <c r="AC54" s="244">
        <v>0</v>
      </c>
      <c r="AD54" s="94">
        <v>1.1745661711660301E-3</v>
      </c>
      <c r="AE54" s="98">
        <v>16900</v>
      </c>
      <c r="AF54" s="243">
        <f t="shared" si="23"/>
        <v>0</v>
      </c>
      <c r="AG54" s="244">
        <f t="shared" si="24"/>
        <v>0</v>
      </c>
      <c r="AH54" s="94">
        <f t="shared" si="25"/>
        <v>3.4626437336356515E-4</v>
      </c>
      <c r="AI54" s="98">
        <f t="shared" si="26"/>
        <v>16900</v>
      </c>
      <c r="AJ54" s="243">
        <v>0</v>
      </c>
      <c r="AK54" s="244">
        <v>0</v>
      </c>
      <c r="AL54" s="94">
        <v>0</v>
      </c>
      <c r="AM54" s="98">
        <v>0</v>
      </c>
      <c r="AN54" s="243">
        <v>0</v>
      </c>
      <c r="AO54" s="244">
        <v>0</v>
      </c>
      <c r="AP54" s="94">
        <v>0</v>
      </c>
      <c r="AQ54" s="98">
        <v>0</v>
      </c>
      <c r="AR54" s="243">
        <v>0</v>
      </c>
      <c r="AS54" s="244">
        <v>0</v>
      </c>
      <c r="AT54" s="94">
        <v>0</v>
      </c>
      <c r="AU54" s="98">
        <v>0</v>
      </c>
      <c r="AV54" s="243">
        <f t="shared" si="12"/>
        <v>0</v>
      </c>
      <c r="AW54" s="244">
        <f t="shared" si="13"/>
        <v>0</v>
      </c>
      <c r="AX54" s="94">
        <f t="shared" si="14"/>
        <v>0</v>
      </c>
      <c r="AY54" s="98">
        <f t="shared" si="15"/>
        <v>0</v>
      </c>
      <c r="AZ54" s="243"/>
      <c r="BA54" s="244"/>
      <c r="BB54" s="94"/>
      <c r="BC54" s="98"/>
      <c r="BD54" s="243"/>
      <c r="BE54" s="244"/>
      <c r="BF54" s="94"/>
      <c r="BG54" s="98"/>
      <c r="BH54" s="243"/>
      <c r="BI54" s="244"/>
      <c r="BJ54" s="94"/>
      <c r="BK54" s="98"/>
      <c r="BL54" s="243" t="e">
        <f t="shared" si="16"/>
        <v>#DIV/0!</v>
      </c>
      <c r="BM54" s="244">
        <f t="shared" si="17"/>
        <v>0</v>
      </c>
      <c r="BN54" s="94" t="e">
        <f t="shared" si="18"/>
        <v>#DIV/0!</v>
      </c>
      <c r="BO54" s="98">
        <f t="shared" si="19"/>
        <v>0</v>
      </c>
      <c r="BP54" s="82"/>
      <c r="BQ54" s="257">
        <f t="shared" si="7"/>
        <v>0</v>
      </c>
      <c r="BR54" s="76">
        <f t="shared" si="2"/>
        <v>0</v>
      </c>
      <c r="BS54" s="258">
        <f t="shared" si="8"/>
        <v>1.1909898470474975E-4</v>
      </c>
      <c r="BT54" s="76">
        <f t="shared" si="3"/>
        <v>16900</v>
      </c>
      <c r="BU54" s="76">
        <f t="shared" si="4"/>
        <v>-16900</v>
      </c>
      <c r="BV54" s="232"/>
      <c r="BW54" s="246"/>
      <c r="BX54" s="199"/>
    </row>
    <row r="55" spans="1:76" s="231" customFormat="1" ht="21">
      <c r="A55" s="260"/>
      <c r="B55" s="260" t="s">
        <v>79</v>
      </c>
      <c r="C55" s="82"/>
      <c r="D55" s="243">
        <v>1.4999999999999999E-2</v>
      </c>
      <c r="E55" s="244">
        <v>248987.16666666701</v>
      </c>
      <c r="F55" s="94">
        <v>2.1687864769469401E-3</v>
      </c>
      <c r="G55" s="98">
        <v>36000</v>
      </c>
      <c r="H55" s="243">
        <v>1.4999999999999999E-2</v>
      </c>
      <c r="I55" s="244">
        <v>171128.83333333299</v>
      </c>
      <c r="J55" s="94">
        <v>1.9546676821459098E-3</v>
      </c>
      <c r="K55" s="262">
        <v>22300</v>
      </c>
      <c r="L55" s="243">
        <v>1.4999999999999999E-2</v>
      </c>
      <c r="M55" s="244">
        <v>182697.46666666699</v>
      </c>
      <c r="N55" s="94">
        <v>1.6092177158449902E-2</v>
      </c>
      <c r="O55" s="98">
        <v>196000</v>
      </c>
      <c r="P55" s="245">
        <f t="shared" si="20"/>
        <v>1.5000000000000006E-2</v>
      </c>
      <c r="Q55" s="76">
        <f t="shared" si="0"/>
        <v>602813.46666666702</v>
      </c>
      <c r="R55" s="245">
        <f t="shared" si="21"/>
        <v>6.3278281108959953E-3</v>
      </c>
      <c r="S55" s="76">
        <f t="shared" si="22"/>
        <v>254300</v>
      </c>
      <c r="T55" s="243">
        <v>1.4999999999999999E-2</v>
      </c>
      <c r="U55" s="244">
        <v>246332.86</v>
      </c>
      <c r="V55" s="94">
        <v>5.9675351473611798E-4</v>
      </c>
      <c r="W55" s="98">
        <v>9800</v>
      </c>
      <c r="X55" s="243">
        <v>1.4999999999999999E-2</v>
      </c>
      <c r="Y55" s="244">
        <v>269942.34666666703</v>
      </c>
      <c r="Z55" s="94">
        <v>9.8854441807722307E-3</v>
      </c>
      <c r="AA55" s="98">
        <v>177900</v>
      </c>
      <c r="AB55" s="243">
        <v>1.4999999999999999E-2</v>
      </c>
      <c r="AC55" s="244">
        <v>215824.36666666699</v>
      </c>
      <c r="AD55" s="94">
        <v>3.09453010480281E-2</v>
      </c>
      <c r="AE55" s="98">
        <v>445250</v>
      </c>
      <c r="AF55" s="243">
        <f t="shared" si="23"/>
        <v>1.5000000000000019E-2</v>
      </c>
      <c r="AG55" s="244">
        <f t="shared" si="24"/>
        <v>732099.57333333394</v>
      </c>
      <c r="AH55" s="94">
        <f t="shared" si="25"/>
        <v>1.2968522788193406E-2</v>
      </c>
      <c r="AI55" s="98">
        <f t="shared" si="26"/>
        <v>632950</v>
      </c>
      <c r="AJ55" s="243">
        <v>1.4999999999999999E-2</v>
      </c>
      <c r="AK55" s="244">
        <v>232074.33333333299</v>
      </c>
      <c r="AL55" s="94">
        <v>6.8804006762201303E-3</v>
      </c>
      <c r="AM55" s="98">
        <v>106450.96</v>
      </c>
      <c r="AN55" s="243">
        <v>1.4999999999999999E-2</v>
      </c>
      <c r="AO55" s="244">
        <v>278935.03333333298</v>
      </c>
      <c r="AP55" s="94">
        <v>1.0505672109311999E-2</v>
      </c>
      <c r="AQ55" s="98">
        <v>195360</v>
      </c>
      <c r="AR55" s="243">
        <v>1.4999999999999999E-2</v>
      </c>
      <c r="AS55" s="244">
        <v>282559.21413333301</v>
      </c>
      <c r="AT55" s="94">
        <v>5.0756135290044101E-2</v>
      </c>
      <c r="AU55" s="98">
        <v>956107.58</v>
      </c>
      <c r="AV55" s="243">
        <f t="shared" si="12"/>
        <v>1.4999999999999989E-2</v>
      </c>
      <c r="AW55" s="244">
        <f t="shared" si="13"/>
        <v>793568.58079999895</v>
      </c>
      <c r="AX55" s="94">
        <f t="shared" si="14"/>
        <v>2.3777123435227629E-2</v>
      </c>
      <c r="AY55" s="98">
        <f t="shared" si="15"/>
        <v>1257918.54</v>
      </c>
      <c r="AZ55" s="243"/>
      <c r="BA55" s="244"/>
      <c r="BB55" s="94"/>
      <c r="BC55" s="98"/>
      <c r="BD55" s="243"/>
      <c r="BE55" s="244"/>
      <c r="BF55" s="94"/>
      <c r="BG55" s="98"/>
      <c r="BH55" s="243"/>
      <c r="BI55" s="244"/>
      <c r="BJ55" s="94"/>
      <c r="BK55" s="98"/>
      <c r="BL55" s="243" t="e">
        <f t="shared" si="16"/>
        <v>#DIV/0!</v>
      </c>
      <c r="BM55" s="244">
        <f t="shared" si="17"/>
        <v>0</v>
      </c>
      <c r="BN55" s="94" t="e">
        <f t="shared" si="18"/>
        <v>#DIV/0!</v>
      </c>
      <c r="BO55" s="98">
        <f t="shared" si="19"/>
        <v>0</v>
      </c>
      <c r="BP55" s="82"/>
      <c r="BQ55" s="257">
        <f t="shared" si="7"/>
        <v>1.5000000000000008E-2</v>
      </c>
      <c r="BR55" s="76">
        <f t="shared" si="2"/>
        <v>2128481.6207999997</v>
      </c>
      <c r="BS55" s="258">
        <f t="shared" si="8"/>
        <v>1.511759734524085E-2</v>
      </c>
      <c r="BT55" s="76">
        <f t="shared" si="3"/>
        <v>2145168.54</v>
      </c>
      <c r="BU55" s="76">
        <f t="shared" si="4"/>
        <v>-16686.919200000353</v>
      </c>
      <c r="BV55" s="232"/>
      <c r="BW55" s="246"/>
      <c r="BX55" s="199"/>
    </row>
    <row r="56" spans="1:76" s="231" customFormat="1" ht="21">
      <c r="A56" s="260"/>
      <c r="B56" s="261" t="s">
        <v>80</v>
      </c>
      <c r="C56" s="82"/>
      <c r="D56" s="243">
        <v>0</v>
      </c>
      <c r="E56" s="244">
        <v>0</v>
      </c>
      <c r="F56" s="94">
        <v>0</v>
      </c>
      <c r="G56" s="98">
        <v>0</v>
      </c>
      <c r="H56" s="243">
        <v>0</v>
      </c>
      <c r="I56" s="244">
        <v>0</v>
      </c>
      <c r="J56" s="94">
        <v>0</v>
      </c>
      <c r="K56" s="98">
        <v>0</v>
      </c>
      <c r="L56" s="243">
        <v>0</v>
      </c>
      <c r="M56" s="244">
        <v>0</v>
      </c>
      <c r="N56" s="94">
        <v>0</v>
      </c>
      <c r="O56" s="98">
        <v>0</v>
      </c>
      <c r="P56" s="245">
        <f t="shared" si="20"/>
        <v>0</v>
      </c>
      <c r="Q56" s="76">
        <f t="shared" si="0"/>
        <v>0</v>
      </c>
      <c r="R56" s="245">
        <f t="shared" si="21"/>
        <v>0</v>
      </c>
      <c r="S56" s="76">
        <f t="shared" si="22"/>
        <v>0</v>
      </c>
      <c r="T56" s="243">
        <v>0</v>
      </c>
      <c r="U56" s="244">
        <v>0</v>
      </c>
      <c r="V56" s="94">
        <v>0</v>
      </c>
      <c r="W56" s="98">
        <v>0</v>
      </c>
      <c r="X56" s="243">
        <v>0</v>
      </c>
      <c r="Y56" s="244">
        <v>0</v>
      </c>
      <c r="Z56" s="94">
        <v>0</v>
      </c>
      <c r="AA56" s="98">
        <v>0</v>
      </c>
      <c r="AB56" s="243">
        <v>0</v>
      </c>
      <c r="AC56" s="244">
        <v>0</v>
      </c>
      <c r="AD56" s="94">
        <v>0</v>
      </c>
      <c r="AE56" s="98">
        <v>0</v>
      </c>
      <c r="AF56" s="243">
        <f t="shared" si="23"/>
        <v>0</v>
      </c>
      <c r="AG56" s="244">
        <f t="shared" si="24"/>
        <v>0</v>
      </c>
      <c r="AH56" s="94">
        <f t="shared" si="25"/>
        <v>0</v>
      </c>
      <c r="AI56" s="98">
        <f t="shared" si="26"/>
        <v>0</v>
      </c>
      <c r="AJ56" s="243">
        <v>0</v>
      </c>
      <c r="AK56" s="244">
        <v>0</v>
      </c>
      <c r="AL56" s="94">
        <v>0</v>
      </c>
      <c r="AM56" s="98">
        <v>0</v>
      </c>
      <c r="AN56" s="243">
        <v>0</v>
      </c>
      <c r="AO56" s="244">
        <v>0</v>
      </c>
      <c r="AP56" s="94">
        <v>0</v>
      </c>
      <c r="AQ56" s="98">
        <v>0</v>
      </c>
      <c r="AR56" s="243">
        <v>0</v>
      </c>
      <c r="AS56" s="244">
        <v>0</v>
      </c>
      <c r="AT56" s="94">
        <v>0</v>
      </c>
      <c r="AU56" s="98">
        <v>0</v>
      </c>
      <c r="AV56" s="243">
        <f t="shared" si="12"/>
        <v>0</v>
      </c>
      <c r="AW56" s="244">
        <f t="shared" si="13"/>
        <v>0</v>
      </c>
      <c r="AX56" s="94">
        <f t="shared" si="14"/>
        <v>0</v>
      </c>
      <c r="AY56" s="98">
        <f t="shared" si="15"/>
        <v>0</v>
      </c>
      <c r="AZ56" s="243"/>
      <c r="BA56" s="244"/>
      <c r="BB56" s="94"/>
      <c r="BC56" s="98"/>
      <c r="BD56" s="243"/>
      <c r="BE56" s="244"/>
      <c r="BF56" s="94"/>
      <c r="BG56" s="98"/>
      <c r="BH56" s="243"/>
      <c r="BI56" s="244"/>
      <c r="BJ56" s="94"/>
      <c r="BK56" s="98"/>
      <c r="BL56" s="243" t="e">
        <f t="shared" si="16"/>
        <v>#DIV/0!</v>
      </c>
      <c r="BM56" s="244">
        <f t="shared" si="17"/>
        <v>0</v>
      </c>
      <c r="BN56" s="94" t="e">
        <f t="shared" si="18"/>
        <v>#DIV/0!</v>
      </c>
      <c r="BO56" s="98">
        <f t="shared" si="19"/>
        <v>0</v>
      </c>
      <c r="BP56" s="82"/>
      <c r="BQ56" s="257">
        <f t="shared" si="7"/>
        <v>0</v>
      </c>
      <c r="BR56" s="76">
        <f t="shared" si="2"/>
        <v>0</v>
      </c>
      <c r="BS56" s="258">
        <f t="shared" si="8"/>
        <v>0</v>
      </c>
      <c r="BT56" s="76">
        <f t="shared" si="3"/>
        <v>0</v>
      </c>
      <c r="BU56" s="76">
        <f t="shared" si="4"/>
        <v>0</v>
      </c>
      <c r="BV56" s="232"/>
      <c r="BW56" s="246"/>
      <c r="BX56" s="199"/>
    </row>
    <row r="57" spans="1:76" s="231" customFormat="1" ht="21">
      <c r="A57" s="260"/>
      <c r="B57" s="261" t="s">
        <v>81</v>
      </c>
      <c r="C57" s="82"/>
      <c r="D57" s="243">
        <v>3.5000000000000003E-2</v>
      </c>
      <c r="E57" s="244">
        <v>580970.05555555597</v>
      </c>
      <c r="F57" s="94">
        <v>3.5000000267751401E-2</v>
      </c>
      <c r="G57" s="98">
        <v>580970.06000000006</v>
      </c>
      <c r="H57" s="243">
        <v>3.5000000000000003E-2</v>
      </c>
      <c r="I57" s="244">
        <v>399300.61111111101</v>
      </c>
      <c r="J57" s="94">
        <v>3.49999999026075E-2</v>
      </c>
      <c r="K57" s="262">
        <v>399300.61</v>
      </c>
      <c r="L57" s="243">
        <v>3.5000000000000003E-2</v>
      </c>
      <c r="M57" s="244">
        <v>426294.088888889</v>
      </c>
      <c r="N57" s="94">
        <v>3.5000000091225503E-2</v>
      </c>
      <c r="O57" s="98">
        <v>426294.09</v>
      </c>
      <c r="P57" s="245">
        <f t="shared" si="20"/>
        <v>3.5000000000000003E-2</v>
      </c>
      <c r="Q57" s="76">
        <f t="shared" si="0"/>
        <v>1406564.7555555559</v>
      </c>
      <c r="R57" s="245">
        <f t="shared" si="21"/>
        <v>3.5000000110592525E-2</v>
      </c>
      <c r="S57" s="76">
        <f t="shared" si="22"/>
        <v>1406564.76</v>
      </c>
      <c r="T57" s="243">
        <v>3.5000000000000003E-2</v>
      </c>
      <c r="U57" s="244">
        <v>574776.67333333299</v>
      </c>
      <c r="V57" s="94">
        <v>3.4999999797022598E-2</v>
      </c>
      <c r="W57" s="98">
        <v>574776.67000000004</v>
      </c>
      <c r="X57" s="243">
        <v>3.5000000000000003E-2</v>
      </c>
      <c r="Y57" s="244">
        <v>629865.47555555601</v>
      </c>
      <c r="Z57" s="94">
        <v>3.5000000000000003E-2</v>
      </c>
      <c r="AA57" s="98">
        <v>629865.47555555601</v>
      </c>
      <c r="AB57" s="243">
        <v>3.5000000000000003E-2</v>
      </c>
      <c r="AC57" s="244">
        <v>503590.18888888898</v>
      </c>
      <c r="AD57" s="94">
        <v>3.5000000000000003E-2</v>
      </c>
      <c r="AE57" s="98">
        <v>503590.18888888898</v>
      </c>
      <c r="AF57" s="243">
        <f t="shared" si="23"/>
        <v>3.5000000000000017E-2</v>
      </c>
      <c r="AG57" s="244">
        <f t="shared" si="24"/>
        <v>1708232.337777778</v>
      </c>
      <c r="AH57" s="94">
        <f t="shared" si="25"/>
        <v>3.4999999931703309E-2</v>
      </c>
      <c r="AI57" s="98">
        <f t="shared" si="26"/>
        <v>1708232.3344444451</v>
      </c>
      <c r="AJ57" s="243">
        <v>3.5000000000000003E-2</v>
      </c>
      <c r="AK57" s="244">
        <v>541506.77777777798</v>
      </c>
      <c r="AL57" s="94">
        <v>3.5000000000000003E-2</v>
      </c>
      <c r="AM57" s="98">
        <v>541506.77777777705</v>
      </c>
      <c r="AN57" s="243">
        <v>3.5000000000000003E-2</v>
      </c>
      <c r="AO57" s="244">
        <v>650848.41111111105</v>
      </c>
      <c r="AP57" s="94">
        <v>3.5000000000000003E-2</v>
      </c>
      <c r="AQ57" s="98">
        <v>650848.41111111105</v>
      </c>
      <c r="AR57" s="243">
        <v>3.5000000000000003E-2</v>
      </c>
      <c r="AS57" s="244">
        <v>659304.83297777805</v>
      </c>
      <c r="AT57" s="94">
        <v>3.50000000000001E-2</v>
      </c>
      <c r="AU57" s="98">
        <v>659304.83297777805</v>
      </c>
      <c r="AV57" s="243">
        <f t="shared" si="12"/>
        <v>3.5000000000000031E-2</v>
      </c>
      <c r="AW57" s="244">
        <f t="shared" si="13"/>
        <v>1851660.0218666671</v>
      </c>
      <c r="AX57" s="94">
        <f t="shared" si="14"/>
        <v>3.500000000000001E-2</v>
      </c>
      <c r="AY57" s="98">
        <f t="shared" si="15"/>
        <v>1851660.0218666662</v>
      </c>
      <c r="AZ57" s="243"/>
      <c r="BA57" s="244"/>
      <c r="BB57" s="94"/>
      <c r="BC57" s="98"/>
      <c r="BD57" s="243"/>
      <c r="BE57" s="244"/>
      <c r="BF57" s="94"/>
      <c r="BG57" s="98"/>
      <c r="BH57" s="243"/>
      <c r="BI57" s="244"/>
      <c r="BJ57" s="94"/>
      <c r="BK57" s="98"/>
      <c r="BL57" s="243" t="e">
        <f t="shared" si="16"/>
        <v>#DIV/0!</v>
      </c>
      <c r="BM57" s="244">
        <f t="shared" si="17"/>
        <v>0</v>
      </c>
      <c r="BN57" s="94" t="e">
        <f t="shared" si="18"/>
        <v>#DIV/0!</v>
      </c>
      <c r="BO57" s="98">
        <f t="shared" si="19"/>
        <v>0</v>
      </c>
      <c r="BP57" s="82"/>
      <c r="BQ57" s="257">
        <f t="shared" si="7"/>
        <v>3.5000000000000031E-2</v>
      </c>
      <c r="BR57" s="76">
        <f t="shared" si="2"/>
        <v>4966457.1152000008</v>
      </c>
      <c r="BS57" s="258">
        <f t="shared" si="8"/>
        <v>3.500000000783033E-2</v>
      </c>
      <c r="BT57" s="76">
        <f t="shared" si="3"/>
        <v>4966457.1163111115</v>
      </c>
      <c r="BU57" s="76"/>
      <c r="BV57" s="232"/>
      <c r="BW57" s="246"/>
      <c r="BX57" s="199"/>
    </row>
    <row r="58" spans="1:76" s="231" customFormat="1" ht="21">
      <c r="A58" s="260"/>
      <c r="B58" s="260" t="s">
        <v>82</v>
      </c>
      <c r="C58" s="82"/>
      <c r="D58" s="243">
        <v>0</v>
      </c>
      <c r="E58" s="244">
        <v>0</v>
      </c>
      <c r="F58" s="94"/>
      <c r="G58" s="98"/>
      <c r="H58" s="243">
        <v>0</v>
      </c>
      <c r="I58" s="244">
        <v>0</v>
      </c>
      <c r="J58" s="94"/>
      <c r="K58" s="98"/>
      <c r="L58" s="243">
        <v>0</v>
      </c>
      <c r="M58" s="244">
        <v>0</v>
      </c>
      <c r="N58" s="94">
        <v>0</v>
      </c>
      <c r="O58" s="98"/>
      <c r="P58" s="245"/>
      <c r="Q58" s="76">
        <f t="shared" si="0"/>
        <v>0</v>
      </c>
      <c r="R58" s="245"/>
      <c r="S58" s="76"/>
      <c r="T58" s="243">
        <v>0</v>
      </c>
      <c r="U58" s="244">
        <v>0</v>
      </c>
      <c r="V58" s="94">
        <v>0</v>
      </c>
      <c r="W58" s="98"/>
      <c r="X58" s="243">
        <v>0</v>
      </c>
      <c r="Y58" s="244">
        <v>0</v>
      </c>
      <c r="Z58" s="94">
        <v>0</v>
      </c>
      <c r="AA58" s="98"/>
      <c r="AB58" s="243">
        <v>0</v>
      </c>
      <c r="AC58" s="244">
        <v>0</v>
      </c>
      <c r="AD58" s="94">
        <v>0</v>
      </c>
      <c r="AE58" s="98"/>
      <c r="AF58" s="243"/>
      <c r="AG58" s="244"/>
      <c r="AH58" s="94"/>
      <c r="AI58" s="98"/>
      <c r="AJ58" s="243">
        <v>0</v>
      </c>
      <c r="AK58" s="244">
        <v>0</v>
      </c>
      <c r="AL58" s="94">
        <v>0</v>
      </c>
      <c r="AM58" s="98"/>
      <c r="AN58" s="243">
        <v>0</v>
      </c>
      <c r="AO58" s="244">
        <v>0</v>
      </c>
      <c r="AP58" s="94">
        <v>0</v>
      </c>
      <c r="AQ58" s="98"/>
      <c r="AR58" s="243">
        <v>0</v>
      </c>
      <c r="AS58" s="244">
        <v>0</v>
      </c>
      <c r="AT58" s="94">
        <v>0</v>
      </c>
      <c r="AU58" s="98"/>
      <c r="AV58" s="243">
        <f t="shared" si="12"/>
        <v>0</v>
      </c>
      <c r="AW58" s="244"/>
      <c r="AX58" s="94">
        <f t="shared" si="14"/>
        <v>0</v>
      </c>
      <c r="AY58" s="98"/>
      <c r="AZ58" s="243"/>
      <c r="BA58" s="244"/>
      <c r="BB58" s="94"/>
      <c r="BC58" s="98"/>
      <c r="BD58" s="243"/>
      <c r="BE58" s="244"/>
      <c r="BF58" s="94"/>
      <c r="BG58" s="98"/>
      <c r="BH58" s="243"/>
      <c r="BI58" s="244"/>
      <c r="BJ58" s="94"/>
      <c r="BK58" s="98"/>
      <c r="BL58" s="243" t="e">
        <f t="shared" si="16"/>
        <v>#DIV/0!</v>
      </c>
      <c r="BM58" s="244"/>
      <c r="BN58" s="94" t="e">
        <f t="shared" si="18"/>
        <v>#DIV/0!</v>
      </c>
      <c r="BO58" s="98"/>
      <c r="BP58" s="82"/>
      <c r="BQ58" s="257">
        <f t="shared" si="7"/>
        <v>0</v>
      </c>
      <c r="BR58" s="76">
        <f t="shared" si="2"/>
        <v>0</v>
      </c>
      <c r="BS58" s="258">
        <f t="shared" si="8"/>
        <v>0</v>
      </c>
      <c r="BT58" s="76">
        <f t="shared" si="3"/>
        <v>0</v>
      </c>
      <c r="BU58" s="76"/>
      <c r="BV58" s="232"/>
      <c r="BW58" s="246"/>
      <c r="BX58" s="199"/>
    </row>
    <row r="59" spans="1:76" s="231" customFormat="1" ht="21">
      <c r="A59" s="260"/>
      <c r="B59" s="260" t="s">
        <v>83</v>
      </c>
      <c r="C59" s="82"/>
      <c r="D59" s="243">
        <v>3.0000000000000001E-3</v>
      </c>
      <c r="E59" s="244">
        <v>49797.433333333298</v>
      </c>
      <c r="F59" s="94">
        <v>3.3510715077015299E-3</v>
      </c>
      <c r="G59" s="98">
        <v>55624.92</v>
      </c>
      <c r="H59" s="243">
        <v>3.0000000000000001E-3</v>
      </c>
      <c r="I59" s="244">
        <v>34225.766666666699</v>
      </c>
      <c r="J59" s="94">
        <v>6.0429287680918804E-3</v>
      </c>
      <c r="K59" s="262">
        <v>68941.289999999994</v>
      </c>
      <c r="L59" s="243">
        <v>3.0000000000000001E-3</v>
      </c>
      <c r="M59" s="244">
        <v>36539.493333333303</v>
      </c>
      <c r="N59" s="94">
        <v>6.6217264643698799E-3</v>
      </c>
      <c r="O59" s="98">
        <v>80651.509999999995</v>
      </c>
      <c r="P59" s="245">
        <f t="shared" ref="P59:P64" si="27">(1/+$S$13)*Q59</f>
        <v>2.9999999999999988E-3</v>
      </c>
      <c r="Q59" s="76">
        <f t="shared" si="0"/>
        <v>120562.6933333333</v>
      </c>
      <c r="R59" s="245">
        <f t="shared" ref="R59:R64" si="28">(1/+$S$13)*S59</f>
        <v>5.1064980631930126E-3</v>
      </c>
      <c r="S59" s="76">
        <f t="shared" ref="S59:S69" si="29">O59+K59+G59</f>
        <v>205217.71999999997</v>
      </c>
      <c r="T59" s="243">
        <v>3.0000000000000001E-3</v>
      </c>
      <c r="U59" s="244">
        <v>49266.572</v>
      </c>
      <c r="V59" s="94">
        <v>4.5297348879885504E-3</v>
      </c>
      <c r="W59" s="98">
        <v>74388.17</v>
      </c>
      <c r="X59" s="243">
        <v>3.0000000000000001E-3</v>
      </c>
      <c r="Y59" s="244">
        <v>53988.469333333298</v>
      </c>
      <c r="Z59" s="94">
        <v>3.65149137277511E-3</v>
      </c>
      <c r="AA59" s="98">
        <v>65712.81</v>
      </c>
      <c r="AB59" s="243">
        <v>3.0000000000000001E-3</v>
      </c>
      <c r="AC59" s="244">
        <v>43164.8733333333</v>
      </c>
      <c r="AD59" s="94">
        <v>3.2566230164619999E-3</v>
      </c>
      <c r="AE59" s="98">
        <v>46857.24</v>
      </c>
      <c r="AF59" s="243">
        <f t="shared" ref="AF59:AF69" si="30">(1/+$AI$13)*AG59</f>
        <v>2.9999999999999996E-3</v>
      </c>
      <c r="AG59" s="244">
        <f t="shared" ref="AG59:AG69" si="31">AC59+Y59+U59</f>
        <v>146419.91466666659</v>
      </c>
      <c r="AH59" s="94">
        <f t="shared" ref="AH59:AH69" si="32">(1/+$AI$13)*AI59</f>
        <v>3.8305899936963046E-3</v>
      </c>
      <c r="AI59" s="98">
        <f t="shared" ref="AI59:AI69" si="33">AE59+AA59+W59</f>
        <v>186958.21999999997</v>
      </c>
      <c r="AJ59" s="243">
        <v>3.0000000000000001E-3</v>
      </c>
      <c r="AK59" s="244">
        <v>46414.866666666698</v>
      </c>
      <c r="AL59" s="94">
        <v>2.75166232658215E-3</v>
      </c>
      <c r="AM59" s="98">
        <v>42572.68</v>
      </c>
      <c r="AN59" s="243">
        <v>3.0000000000000001E-3</v>
      </c>
      <c r="AO59" s="244">
        <v>55787.006666666697</v>
      </c>
      <c r="AP59" s="94">
        <v>7.0573637756270798E-4</v>
      </c>
      <c r="AQ59" s="98">
        <v>13123.64</v>
      </c>
      <c r="AR59" s="243">
        <v>3.0000000000000001E-3</v>
      </c>
      <c r="AS59" s="244">
        <v>56511.842826666703</v>
      </c>
      <c r="AT59" s="94">
        <v>7.8572029824246908E-3</v>
      </c>
      <c r="AU59" s="98">
        <v>148008.34</v>
      </c>
      <c r="AV59" s="243">
        <f t="shared" si="12"/>
        <v>3.0000000000000035E-3</v>
      </c>
      <c r="AW59" s="244">
        <f t="shared" ref="AW59:AW69" si="34">AS59+AO59+AK59</f>
        <v>158713.7161600001</v>
      </c>
      <c r="AX59" s="94">
        <f t="shared" si="14"/>
        <v>3.8504169317284055E-3</v>
      </c>
      <c r="AY59" s="98">
        <f t="shared" ref="AY59:AY72" si="35">AU59+AQ59+AM59</f>
        <v>203704.65999999997</v>
      </c>
      <c r="AZ59" s="243"/>
      <c r="BA59" s="244"/>
      <c r="BB59" s="94"/>
      <c r="BC59" s="98"/>
      <c r="BD59" s="243"/>
      <c r="BE59" s="244"/>
      <c r="BF59" s="94"/>
      <c r="BG59" s="98"/>
      <c r="BH59" s="243"/>
      <c r="BI59" s="244"/>
      <c r="BJ59" s="94"/>
      <c r="BK59" s="98"/>
      <c r="BL59" s="243" t="e">
        <f t="shared" si="16"/>
        <v>#DIV/0!</v>
      </c>
      <c r="BM59" s="244">
        <f t="shared" ref="BM59:BM69" si="36">BI59+BE59+BA59</f>
        <v>0</v>
      </c>
      <c r="BN59" s="94" t="e">
        <f t="shared" si="18"/>
        <v>#DIV/0!</v>
      </c>
      <c r="BO59" s="98">
        <f t="shared" ref="BO59:BO69" si="37">BK59+BG59+BC59</f>
        <v>0</v>
      </c>
      <c r="BP59" s="82"/>
      <c r="BQ59" s="257">
        <f t="shared" si="7"/>
        <v>3.0000000000000018E-3</v>
      </c>
      <c r="BR59" s="76">
        <f t="shared" si="2"/>
        <v>425696.32415999996</v>
      </c>
      <c r="BS59" s="258">
        <f t="shared" si="8"/>
        <v>4.1993357671749765E-3</v>
      </c>
      <c r="BT59" s="76">
        <f t="shared" si="3"/>
        <v>595880.6</v>
      </c>
      <c r="BU59" s="76">
        <f>BR59-BT59</f>
        <v>-170184.27584000002</v>
      </c>
      <c r="BV59" s="232"/>
      <c r="BW59" s="246"/>
    </row>
    <row r="60" spans="1:76" s="231" customFormat="1" ht="21">
      <c r="A60" s="260"/>
      <c r="B60" s="261" t="s">
        <v>84</v>
      </c>
      <c r="C60" s="82"/>
      <c r="D60" s="243">
        <v>1E-3</v>
      </c>
      <c r="E60" s="244">
        <v>16599.144444444399</v>
      </c>
      <c r="F60" s="94">
        <v>0</v>
      </c>
      <c r="G60" s="98">
        <v>0</v>
      </c>
      <c r="H60" s="243">
        <v>1E-3</v>
      </c>
      <c r="I60" s="244">
        <v>11408.5888888889</v>
      </c>
      <c r="J60" s="94">
        <v>0</v>
      </c>
      <c r="K60" s="98">
        <v>0</v>
      </c>
      <c r="L60" s="243">
        <v>1E-3</v>
      </c>
      <c r="M60" s="244">
        <v>12179.8311111111</v>
      </c>
      <c r="N60" s="94">
        <v>0</v>
      </c>
      <c r="O60" s="98">
        <v>0</v>
      </c>
      <c r="P60" s="245">
        <f t="shared" si="27"/>
        <v>9.9999999999999872E-4</v>
      </c>
      <c r="Q60" s="76">
        <f t="shared" si="0"/>
        <v>40187.564444444397</v>
      </c>
      <c r="R60" s="245">
        <f t="shared" si="28"/>
        <v>0</v>
      </c>
      <c r="S60" s="76">
        <f t="shared" si="29"/>
        <v>0</v>
      </c>
      <c r="T60" s="243">
        <v>1E-3</v>
      </c>
      <c r="U60" s="244">
        <v>16422.190666666698</v>
      </c>
      <c r="V60" s="94">
        <v>0</v>
      </c>
      <c r="W60" s="98">
        <v>0</v>
      </c>
      <c r="X60" s="243">
        <v>1E-3</v>
      </c>
      <c r="Y60" s="244">
        <v>17996.156444444401</v>
      </c>
      <c r="Z60" s="94">
        <v>0</v>
      </c>
      <c r="AA60" s="98">
        <v>0</v>
      </c>
      <c r="AB60" s="243">
        <v>1E-3</v>
      </c>
      <c r="AC60" s="244">
        <v>14388.291111111101</v>
      </c>
      <c r="AD60" s="94">
        <v>0</v>
      </c>
      <c r="AE60" s="98">
        <v>0</v>
      </c>
      <c r="AF60" s="243">
        <f t="shared" si="30"/>
        <v>1E-3</v>
      </c>
      <c r="AG60" s="244">
        <f t="shared" si="31"/>
        <v>48806.638222222202</v>
      </c>
      <c r="AH60" s="94">
        <f t="shared" si="32"/>
        <v>0</v>
      </c>
      <c r="AI60" s="98">
        <f t="shared" si="33"/>
        <v>0</v>
      </c>
      <c r="AJ60" s="243">
        <v>1E-3</v>
      </c>
      <c r="AK60" s="244">
        <v>15471.6222222222</v>
      </c>
      <c r="AL60" s="94">
        <v>0</v>
      </c>
      <c r="AM60" s="98">
        <v>0</v>
      </c>
      <c r="AN60" s="243">
        <v>1E-3</v>
      </c>
      <c r="AO60" s="244">
        <v>18595.6688888889</v>
      </c>
      <c r="AP60" s="94">
        <v>0</v>
      </c>
      <c r="AQ60" s="98">
        <v>0</v>
      </c>
      <c r="AR60" s="243">
        <v>1E-3</v>
      </c>
      <c r="AS60" s="244">
        <v>18837.280942222202</v>
      </c>
      <c r="AT60" s="94">
        <v>0</v>
      </c>
      <c r="AU60" s="98">
        <v>0</v>
      </c>
      <c r="AV60" s="243">
        <f t="shared" si="12"/>
        <v>1E-3</v>
      </c>
      <c r="AW60" s="244">
        <f t="shared" si="34"/>
        <v>52904.572053333301</v>
      </c>
      <c r="AX60" s="94">
        <f t="shared" si="14"/>
        <v>0</v>
      </c>
      <c r="AY60" s="98">
        <f t="shared" si="35"/>
        <v>0</v>
      </c>
      <c r="AZ60" s="243"/>
      <c r="BA60" s="244"/>
      <c r="BB60" s="94"/>
      <c r="BC60" s="98"/>
      <c r="BD60" s="243"/>
      <c r="BE60" s="244"/>
      <c r="BF60" s="94"/>
      <c r="BG60" s="98"/>
      <c r="BH60" s="243"/>
      <c r="BI60" s="244"/>
      <c r="BJ60" s="94"/>
      <c r="BK60" s="98"/>
      <c r="BL60" s="243" t="e">
        <f t="shared" si="16"/>
        <v>#DIV/0!</v>
      </c>
      <c r="BM60" s="244">
        <f t="shared" si="36"/>
        <v>0</v>
      </c>
      <c r="BN60" s="94" t="e">
        <f t="shared" si="18"/>
        <v>#DIV/0!</v>
      </c>
      <c r="BO60" s="98">
        <f t="shared" si="37"/>
        <v>0</v>
      </c>
      <c r="BP60" s="82"/>
      <c r="BQ60" s="257">
        <f t="shared" si="7"/>
        <v>1.0000000000000002E-3</v>
      </c>
      <c r="BR60" s="76">
        <f t="shared" si="2"/>
        <v>141898.77471999993</v>
      </c>
      <c r="BS60" s="258">
        <f t="shared" si="8"/>
        <v>0</v>
      </c>
      <c r="BT60" s="76">
        <f t="shared" si="3"/>
        <v>0</v>
      </c>
      <c r="BU60" s="76">
        <f>BR60-BT60</f>
        <v>141898.77471999993</v>
      </c>
      <c r="BV60" s="232"/>
      <c r="BW60" s="246"/>
      <c r="BX60" s="199"/>
    </row>
    <row r="61" spans="1:76" s="231" customFormat="1" ht="21">
      <c r="A61" s="260"/>
      <c r="B61" s="261" t="s">
        <v>86</v>
      </c>
      <c r="C61" s="82"/>
      <c r="D61" s="243">
        <v>1E-3</v>
      </c>
      <c r="E61" s="244">
        <v>16599.144444444399</v>
      </c>
      <c r="F61" s="94"/>
      <c r="G61" s="98">
        <v>0</v>
      </c>
      <c r="H61" s="243">
        <v>1E-3</v>
      </c>
      <c r="I61" s="244">
        <v>11408.5888888889</v>
      </c>
      <c r="J61" s="94"/>
      <c r="K61" s="98">
        <v>0</v>
      </c>
      <c r="L61" s="243">
        <v>1E-3</v>
      </c>
      <c r="M61" s="244">
        <v>12179.8311111111</v>
      </c>
      <c r="N61" s="94">
        <v>0</v>
      </c>
      <c r="O61" s="98">
        <v>0</v>
      </c>
      <c r="P61" s="245">
        <f t="shared" si="27"/>
        <v>9.9999999999999872E-4</v>
      </c>
      <c r="Q61" s="76">
        <f t="shared" si="0"/>
        <v>40187.564444444397</v>
      </c>
      <c r="R61" s="245">
        <f t="shared" si="28"/>
        <v>0</v>
      </c>
      <c r="S61" s="76">
        <f t="shared" si="29"/>
        <v>0</v>
      </c>
      <c r="T61" s="243">
        <v>1E-3</v>
      </c>
      <c r="U61" s="244">
        <v>16422.190666666698</v>
      </c>
      <c r="V61" s="94">
        <v>0</v>
      </c>
      <c r="W61" s="98">
        <v>0</v>
      </c>
      <c r="X61" s="243">
        <v>1E-3</v>
      </c>
      <c r="Y61" s="244">
        <v>17996.156444444401</v>
      </c>
      <c r="Z61" s="94">
        <v>0</v>
      </c>
      <c r="AA61" s="98">
        <v>0</v>
      </c>
      <c r="AB61" s="243">
        <v>1E-3</v>
      </c>
      <c r="AC61" s="244">
        <v>14388.291111111101</v>
      </c>
      <c r="AD61" s="94">
        <v>0</v>
      </c>
      <c r="AE61" s="98">
        <v>0</v>
      </c>
      <c r="AF61" s="243">
        <f t="shared" si="30"/>
        <v>1E-3</v>
      </c>
      <c r="AG61" s="244">
        <f t="shared" si="31"/>
        <v>48806.638222222202</v>
      </c>
      <c r="AH61" s="94">
        <f t="shared" si="32"/>
        <v>0</v>
      </c>
      <c r="AI61" s="98">
        <f t="shared" si="33"/>
        <v>0</v>
      </c>
      <c r="AJ61" s="243">
        <v>1E-3</v>
      </c>
      <c r="AK61" s="244">
        <v>15471.6222222222</v>
      </c>
      <c r="AL61" s="94">
        <v>0</v>
      </c>
      <c r="AM61" s="98">
        <v>0</v>
      </c>
      <c r="AN61" s="243">
        <v>1E-3</v>
      </c>
      <c r="AO61" s="244">
        <v>18595.6688888889</v>
      </c>
      <c r="AP61" s="94">
        <v>0</v>
      </c>
      <c r="AQ61" s="98">
        <v>0</v>
      </c>
      <c r="AR61" s="243">
        <v>1E-3</v>
      </c>
      <c r="AS61" s="244">
        <v>18837.280942222202</v>
      </c>
      <c r="AT61" s="94">
        <v>0</v>
      </c>
      <c r="AU61" s="98">
        <v>0</v>
      </c>
      <c r="AV61" s="243">
        <f t="shared" si="12"/>
        <v>1E-3</v>
      </c>
      <c r="AW61" s="244">
        <f t="shared" si="34"/>
        <v>52904.572053333301</v>
      </c>
      <c r="AX61" s="94">
        <f t="shared" si="14"/>
        <v>0</v>
      </c>
      <c r="AY61" s="98">
        <f t="shared" si="35"/>
        <v>0</v>
      </c>
      <c r="AZ61" s="243"/>
      <c r="BA61" s="244"/>
      <c r="BB61" s="94"/>
      <c r="BC61" s="98"/>
      <c r="BD61" s="243"/>
      <c r="BE61" s="244"/>
      <c r="BF61" s="94"/>
      <c r="BG61" s="98"/>
      <c r="BH61" s="243"/>
      <c r="BI61" s="244"/>
      <c r="BJ61" s="94"/>
      <c r="BK61" s="98"/>
      <c r="BL61" s="243" t="e">
        <f t="shared" si="16"/>
        <v>#DIV/0!</v>
      </c>
      <c r="BM61" s="244">
        <f t="shared" si="36"/>
        <v>0</v>
      </c>
      <c r="BN61" s="94" t="e">
        <f t="shared" si="18"/>
        <v>#DIV/0!</v>
      </c>
      <c r="BO61" s="98">
        <f t="shared" si="37"/>
        <v>0</v>
      </c>
      <c r="BP61" s="82"/>
      <c r="BQ61" s="257">
        <f t="shared" si="7"/>
        <v>1.0000000000000002E-3</v>
      </c>
      <c r="BR61" s="76">
        <f t="shared" si="2"/>
        <v>141898.77471999993</v>
      </c>
      <c r="BS61" s="258">
        <f t="shared" si="8"/>
        <v>0</v>
      </c>
      <c r="BT61" s="76">
        <f t="shared" si="3"/>
        <v>0</v>
      </c>
      <c r="BU61" s="76"/>
      <c r="BV61" s="232"/>
      <c r="BW61" s="246"/>
      <c r="BX61" s="199"/>
    </row>
    <row r="62" spans="1:76" s="231" customFormat="1" ht="21">
      <c r="A62" s="260"/>
      <c r="B62" s="260" t="s">
        <v>87</v>
      </c>
      <c r="C62" s="82"/>
      <c r="D62" s="243">
        <v>3.5000000000000001E-3</v>
      </c>
      <c r="E62" s="244">
        <v>58097.005555555603</v>
      </c>
      <c r="F62" s="94">
        <v>0</v>
      </c>
      <c r="G62" s="98">
        <v>0</v>
      </c>
      <c r="H62" s="243">
        <v>3.5000000000000001E-3</v>
      </c>
      <c r="I62" s="244">
        <v>39930.061111111099</v>
      </c>
      <c r="J62" s="94">
        <v>0</v>
      </c>
      <c r="K62" s="98">
        <v>0</v>
      </c>
      <c r="L62" s="243">
        <v>3.5000000000000001E-3</v>
      </c>
      <c r="M62" s="244">
        <v>42629.408888888902</v>
      </c>
      <c r="N62" s="94">
        <v>2.3717077631435898E-3</v>
      </c>
      <c r="O62" s="98">
        <v>28887</v>
      </c>
      <c r="P62" s="245">
        <f t="shared" si="27"/>
        <v>3.5000000000000009E-3</v>
      </c>
      <c r="Q62" s="76">
        <f t="shared" si="0"/>
        <v>140656.4755555556</v>
      </c>
      <c r="R62" s="245">
        <f t="shared" si="28"/>
        <v>7.1880444608514601E-4</v>
      </c>
      <c r="S62" s="76">
        <f t="shared" si="29"/>
        <v>28887</v>
      </c>
      <c r="T62" s="243">
        <v>3.5000000000000001E-3</v>
      </c>
      <c r="U62" s="244">
        <v>57477.667333333302</v>
      </c>
      <c r="V62" s="94">
        <v>0</v>
      </c>
      <c r="W62" s="98">
        <v>0</v>
      </c>
      <c r="X62" s="243">
        <v>3.5000000000000001E-3</v>
      </c>
      <c r="Y62" s="244">
        <v>62986.547555555597</v>
      </c>
      <c r="Z62" s="94">
        <v>9.1894622338122998E-4</v>
      </c>
      <c r="AA62" s="98">
        <v>16537.5</v>
      </c>
      <c r="AB62" s="243">
        <v>3.5000000000000001E-3</v>
      </c>
      <c r="AC62" s="244">
        <v>50359.018888888902</v>
      </c>
      <c r="AD62" s="94">
        <v>9.0733499198654005E-3</v>
      </c>
      <c r="AE62" s="98">
        <v>130550</v>
      </c>
      <c r="AF62" s="243">
        <f t="shared" si="30"/>
        <v>3.5000000000000022E-3</v>
      </c>
      <c r="AG62" s="244">
        <f t="shared" si="31"/>
        <v>170823.23377777782</v>
      </c>
      <c r="AH62" s="94">
        <f t="shared" si="32"/>
        <v>3.0136781666931E-3</v>
      </c>
      <c r="AI62" s="98">
        <f t="shared" si="33"/>
        <v>147087.5</v>
      </c>
      <c r="AJ62" s="243">
        <v>3.5000000000000001E-3</v>
      </c>
      <c r="AK62" s="244">
        <v>54150.677777777797</v>
      </c>
      <c r="AL62" s="94">
        <v>7.5331467073050003E-3</v>
      </c>
      <c r="AM62" s="98">
        <v>116550</v>
      </c>
      <c r="AN62" s="243">
        <v>3.5000000000000001E-3</v>
      </c>
      <c r="AO62" s="244">
        <v>65084.841111111098</v>
      </c>
      <c r="AP62" s="94">
        <v>4.4995541972676798E-3</v>
      </c>
      <c r="AQ62" s="98">
        <v>83672.22</v>
      </c>
      <c r="AR62" s="243">
        <v>3.5000000000000001E-3</v>
      </c>
      <c r="AS62" s="244">
        <v>65930.483297777799</v>
      </c>
      <c r="AT62" s="94">
        <v>5.5740528753622396E-4</v>
      </c>
      <c r="AU62" s="98">
        <v>10500</v>
      </c>
      <c r="AV62" s="243">
        <f t="shared" si="12"/>
        <v>3.5000000000000027E-3</v>
      </c>
      <c r="AW62" s="244">
        <f t="shared" si="34"/>
        <v>185166.00218666671</v>
      </c>
      <c r="AX62" s="94">
        <f t="shared" si="14"/>
        <v>3.9830625562488273E-3</v>
      </c>
      <c r="AY62" s="98">
        <f t="shared" si="35"/>
        <v>210722.22</v>
      </c>
      <c r="AZ62" s="243"/>
      <c r="BA62" s="244"/>
      <c r="BB62" s="94"/>
      <c r="BC62" s="98"/>
      <c r="BD62" s="243"/>
      <c r="BE62" s="244"/>
      <c r="BF62" s="94"/>
      <c r="BG62" s="98"/>
      <c r="BH62" s="243"/>
      <c r="BI62" s="244"/>
      <c r="BJ62" s="94"/>
      <c r="BK62" s="98"/>
      <c r="BL62" s="243" t="e">
        <f t="shared" si="16"/>
        <v>#DIV/0!</v>
      </c>
      <c r="BM62" s="244">
        <f t="shared" si="36"/>
        <v>0</v>
      </c>
      <c r="BN62" s="94" t="e">
        <f t="shared" si="18"/>
        <v>#DIV/0!</v>
      </c>
      <c r="BO62" s="98">
        <f t="shared" si="37"/>
        <v>0</v>
      </c>
      <c r="BP62" s="82"/>
      <c r="BQ62" s="257">
        <f t="shared" si="7"/>
        <v>3.5000000000000031E-3</v>
      </c>
      <c r="BR62" s="76">
        <f t="shared" si="2"/>
        <v>496645.71152000013</v>
      </c>
      <c r="BS62" s="258">
        <f t="shared" si="8"/>
        <v>2.7251589787370945E-3</v>
      </c>
      <c r="BT62" s="76">
        <f t="shared" si="3"/>
        <v>386696.72</v>
      </c>
      <c r="BU62" s="76">
        <f>BR62-BT62</f>
        <v>109948.99152000016</v>
      </c>
      <c r="BV62" s="232"/>
      <c r="BW62" s="246"/>
      <c r="BX62" s="199"/>
    </row>
    <row r="63" spans="1:76" s="231" customFormat="1" ht="21">
      <c r="A63" s="260"/>
      <c r="B63" s="261" t="s">
        <v>88</v>
      </c>
      <c r="C63" s="82"/>
      <c r="D63" s="243">
        <v>1.5E-3</v>
      </c>
      <c r="E63" s="244">
        <v>24898.7166666667</v>
      </c>
      <c r="F63" s="94">
        <v>0</v>
      </c>
      <c r="G63" s="98">
        <v>0</v>
      </c>
      <c r="H63" s="243">
        <v>1.5E-3</v>
      </c>
      <c r="I63" s="244">
        <v>17112.883333333299</v>
      </c>
      <c r="J63" s="94">
        <v>0</v>
      </c>
      <c r="K63" s="98">
        <v>0</v>
      </c>
      <c r="L63" s="243">
        <v>1.5E-3</v>
      </c>
      <c r="M63" s="244">
        <v>18269.746666666699</v>
      </c>
      <c r="N63" s="94">
        <v>0</v>
      </c>
      <c r="O63" s="98">
        <v>0</v>
      </c>
      <c r="P63" s="245">
        <f t="shared" si="27"/>
        <v>1.5000000000000005E-3</v>
      </c>
      <c r="Q63" s="76">
        <f t="shared" si="0"/>
        <v>60281.346666666694</v>
      </c>
      <c r="R63" s="245">
        <f t="shared" si="28"/>
        <v>0</v>
      </c>
      <c r="S63" s="76">
        <f t="shared" si="29"/>
        <v>0</v>
      </c>
      <c r="T63" s="243">
        <v>1.5E-3</v>
      </c>
      <c r="U63" s="244">
        <v>24633.286</v>
      </c>
      <c r="V63" s="94">
        <v>1.217864315788E-4</v>
      </c>
      <c r="W63" s="98">
        <v>2000</v>
      </c>
      <c r="X63" s="243">
        <v>1.5E-3</v>
      </c>
      <c r="Y63" s="244">
        <v>26994.2346666667</v>
      </c>
      <c r="Z63" s="94">
        <v>0</v>
      </c>
      <c r="AA63" s="98">
        <v>0</v>
      </c>
      <c r="AB63" s="243">
        <v>1.5E-3</v>
      </c>
      <c r="AC63" s="244">
        <v>21582.436666666701</v>
      </c>
      <c r="AD63" s="94">
        <v>0</v>
      </c>
      <c r="AE63" s="98">
        <v>0</v>
      </c>
      <c r="AF63" s="243">
        <f t="shared" si="30"/>
        <v>1.5000000000000022E-3</v>
      </c>
      <c r="AG63" s="244">
        <f t="shared" si="31"/>
        <v>73209.957333333412</v>
      </c>
      <c r="AH63" s="94">
        <f t="shared" si="32"/>
        <v>4.0978032350717774E-5</v>
      </c>
      <c r="AI63" s="98">
        <f t="shared" si="33"/>
        <v>2000</v>
      </c>
      <c r="AJ63" s="243">
        <v>1.5E-3</v>
      </c>
      <c r="AK63" s="244">
        <v>23207.433333333302</v>
      </c>
      <c r="AL63" s="94">
        <v>0</v>
      </c>
      <c r="AM63" s="98">
        <v>0</v>
      </c>
      <c r="AN63" s="243">
        <v>1.5E-3</v>
      </c>
      <c r="AO63" s="244">
        <v>27893.503333333301</v>
      </c>
      <c r="AP63" s="94">
        <v>0</v>
      </c>
      <c r="AQ63" s="98">
        <v>0</v>
      </c>
      <c r="AR63" s="243">
        <v>1.5E-3</v>
      </c>
      <c r="AS63" s="244">
        <v>28255.921413333301</v>
      </c>
      <c r="AT63" s="94">
        <v>0</v>
      </c>
      <c r="AU63" s="98">
        <v>0</v>
      </c>
      <c r="AV63" s="243">
        <f t="shared" si="12"/>
        <v>1.4999999999999989E-3</v>
      </c>
      <c r="AW63" s="244">
        <f t="shared" si="34"/>
        <v>79356.858079999904</v>
      </c>
      <c r="AX63" s="94">
        <f t="shared" si="14"/>
        <v>0</v>
      </c>
      <c r="AY63" s="98">
        <f t="shared" si="35"/>
        <v>0</v>
      </c>
      <c r="AZ63" s="243"/>
      <c r="BA63" s="244"/>
      <c r="BB63" s="94"/>
      <c r="BC63" s="98"/>
      <c r="BD63" s="243"/>
      <c r="BE63" s="244"/>
      <c r="BF63" s="94"/>
      <c r="BG63" s="98"/>
      <c r="BH63" s="243"/>
      <c r="BI63" s="244"/>
      <c r="BJ63" s="94"/>
      <c r="BK63" s="98"/>
      <c r="BL63" s="243" t="e">
        <f t="shared" si="16"/>
        <v>#DIV/0!</v>
      </c>
      <c r="BM63" s="244">
        <f t="shared" si="36"/>
        <v>0</v>
      </c>
      <c r="BN63" s="94" t="e">
        <f t="shared" si="18"/>
        <v>#DIV/0!</v>
      </c>
      <c r="BO63" s="98">
        <f t="shared" si="37"/>
        <v>0</v>
      </c>
      <c r="BP63" s="82"/>
      <c r="BQ63" s="257">
        <f t="shared" si="7"/>
        <v>1.5000000000000009E-3</v>
      </c>
      <c r="BR63" s="76">
        <f t="shared" si="2"/>
        <v>212848.16207999998</v>
      </c>
      <c r="BS63" s="258">
        <f t="shared" si="8"/>
        <v>1.4094554402928965E-5</v>
      </c>
      <c r="BT63" s="76">
        <f t="shared" si="3"/>
        <v>2000</v>
      </c>
      <c r="BU63" s="76">
        <f>BR63-BT63</f>
        <v>210848.16207999998</v>
      </c>
      <c r="BV63" s="232"/>
      <c r="BW63" s="246"/>
      <c r="BX63" s="199"/>
    </row>
    <row r="64" spans="1:76" s="231" customFormat="1" ht="21">
      <c r="A64" s="260"/>
      <c r="B64" s="260" t="s">
        <v>89</v>
      </c>
      <c r="C64" s="82"/>
      <c r="D64" s="243">
        <v>5.0000000000000001E-4</v>
      </c>
      <c r="E64" s="244">
        <v>8299.5722222222194</v>
      </c>
      <c r="F64" s="94">
        <v>6.0244068804081601E-5</v>
      </c>
      <c r="G64" s="98">
        <v>1000</v>
      </c>
      <c r="H64" s="243">
        <v>5.0000000000000001E-4</v>
      </c>
      <c r="I64" s="244">
        <v>5704.2944444444402</v>
      </c>
      <c r="J64" s="94">
        <v>0</v>
      </c>
      <c r="K64" s="98">
        <v>0</v>
      </c>
      <c r="L64" s="243">
        <v>5.0000000000000001E-4</v>
      </c>
      <c r="M64" s="244">
        <v>6089.9155555555599</v>
      </c>
      <c r="N64" s="94">
        <v>0</v>
      </c>
      <c r="O64" s="98">
        <v>0</v>
      </c>
      <c r="P64" s="245">
        <f t="shared" si="27"/>
        <v>4.9999999999999979E-4</v>
      </c>
      <c r="Q64" s="76">
        <f t="shared" si="0"/>
        <v>20093.782222222217</v>
      </c>
      <c r="R64" s="245">
        <f t="shared" si="28"/>
        <v>2.4883319350751063E-5</v>
      </c>
      <c r="S64" s="76">
        <f t="shared" si="29"/>
        <v>1000</v>
      </c>
      <c r="T64" s="243">
        <v>5.0000000000000001E-4</v>
      </c>
      <c r="U64" s="244">
        <v>8211.0953333333291</v>
      </c>
      <c r="V64" s="94">
        <v>1.52233039473499E-4</v>
      </c>
      <c r="W64" s="98">
        <v>2500</v>
      </c>
      <c r="X64" s="243">
        <v>5.0000000000000001E-4</v>
      </c>
      <c r="Y64" s="244">
        <v>8998.0782222222206</v>
      </c>
      <c r="Z64" s="94">
        <v>1.1113484182992999E-4</v>
      </c>
      <c r="AA64" s="98">
        <v>2000</v>
      </c>
      <c r="AB64" s="243">
        <v>5.0000000000000001E-4</v>
      </c>
      <c r="AC64" s="244">
        <v>7194.1455555555503</v>
      </c>
      <c r="AD64" s="94">
        <v>0</v>
      </c>
      <c r="AE64" s="98">
        <v>0</v>
      </c>
      <c r="AF64" s="243">
        <f t="shared" si="30"/>
        <v>5.0000000000000001E-4</v>
      </c>
      <c r="AG64" s="244">
        <f t="shared" si="31"/>
        <v>24403.319111111101</v>
      </c>
      <c r="AH64" s="94">
        <f t="shared" si="32"/>
        <v>9.2200572789114985E-5</v>
      </c>
      <c r="AI64" s="98">
        <f t="shared" si="33"/>
        <v>4500</v>
      </c>
      <c r="AJ64" s="243">
        <v>5.0000000000000001E-4</v>
      </c>
      <c r="AK64" s="244">
        <v>7735.8111111111102</v>
      </c>
      <c r="AL64" s="94">
        <v>0</v>
      </c>
      <c r="AM64" s="98">
        <v>0</v>
      </c>
      <c r="AN64" s="243">
        <v>5.0000000000000001E-4</v>
      </c>
      <c r="AO64" s="244">
        <v>9297.8344444444392</v>
      </c>
      <c r="AP64" s="94">
        <v>0</v>
      </c>
      <c r="AQ64" s="98">
        <v>0</v>
      </c>
      <c r="AR64" s="243">
        <v>5.0000000000000001E-4</v>
      </c>
      <c r="AS64" s="244">
        <v>9418.6404711111099</v>
      </c>
      <c r="AT64" s="94">
        <v>0</v>
      </c>
      <c r="AU64" s="98">
        <v>0</v>
      </c>
      <c r="AV64" s="243">
        <f t="shared" si="12"/>
        <v>5.0000000000000012E-4</v>
      </c>
      <c r="AW64" s="244">
        <f t="shared" si="34"/>
        <v>26452.286026666658</v>
      </c>
      <c r="AX64" s="94">
        <f t="shared" si="14"/>
        <v>0</v>
      </c>
      <c r="AY64" s="98">
        <f t="shared" si="35"/>
        <v>0</v>
      </c>
      <c r="AZ64" s="243"/>
      <c r="BA64" s="244"/>
      <c r="BB64" s="94"/>
      <c r="BC64" s="98"/>
      <c r="BD64" s="243"/>
      <c r="BE64" s="244"/>
      <c r="BF64" s="94"/>
      <c r="BG64" s="98"/>
      <c r="BH64" s="243"/>
      <c r="BI64" s="244"/>
      <c r="BJ64" s="94"/>
      <c r="BK64" s="98"/>
      <c r="BL64" s="243" t="e">
        <f t="shared" si="16"/>
        <v>#DIV/0!</v>
      </c>
      <c r="BM64" s="244">
        <f t="shared" si="36"/>
        <v>0</v>
      </c>
      <c r="BN64" s="94" t="e">
        <f t="shared" si="18"/>
        <v>#DIV/0!</v>
      </c>
      <c r="BO64" s="98">
        <f t="shared" si="37"/>
        <v>0</v>
      </c>
      <c r="BP64" s="82"/>
      <c r="BQ64" s="257">
        <f t="shared" si="7"/>
        <v>5.0000000000000023E-4</v>
      </c>
      <c r="BR64" s="76">
        <f t="shared" si="2"/>
        <v>70949.387359999993</v>
      </c>
      <c r="BS64" s="258">
        <f t="shared" si="8"/>
        <v>3.876002460805465E-5</v>
      </c>
      <c r="BT64" s="76">
        <f t="shared" si="3"/>
        <v>5500</v>
      </c>
      <c r="BU64" s="76">
        <f>BR64-BT64</f>
        <v>65449.387359999993</v>
      </c>
      <c r="BV64" s="232"/>
      <c r="BW64" s="246"/>
      <c r="BX64" s="199"/>
    </row>
    <row r="65" spans="1:76" s="231" customFormat="1" ht="23.25" customHeight="1">
      <c r="A65" s="260"/>
      <c r="B65" s="260" t="s">
        <v>151</v>
      </c>
      <c r="C65" s="82"/>
      <c r="D65" s="243">
        <v>0</v>
      </c>
      <c r="E65" s="244">
        <v>0</v>
      </c>
      <c r="F65" s="94"/>
      <c r="G65" s="98"/>
      <c r="H65" s="243">
        <v>0</v>
      </c>
      <c r="I65" s="244">
        <v>0</v>
      </c>
      <c r="J65" s="94"/>
      <c r="K65" s="98"/>
      <c r="L65" s="243">
        <v>0</v>
      </c>
      <c r="M65" s="244">
        <v>0</v>
      </c>
      <c r="N65" s="94">
        <v>0</v>
      </c>
      <c r="O65" s="98"/>
      <c r="P65" s="245">
        <f t="shared" ref="P65:R67" si="38">(1/+$S$13)*Q65</f>
        <v>0</v>
      </c>
      <c r="Q65" s="76">
        <f t="shared" si="0"/>
        <v>0</v>
      </c>
      <c r="R65" s="245">
        <f t="shared" si="38"/>
        <v>0</v>
      </c>
      <c r="S65" s="76">
        <f t="shared" si="29"/>
        <v>0</v>
      </c>
      <c r="T65" s="243">
        <v>0</v>
      </c>
      <c r="U65" s="244">
        <v>0</v>
      </c>
      <c r="V65" s="94">
        <v>0</v>
      </c>
      <c r="W65" s="98"/>
      <c r="X65" s="243">
        <v>0</v>
      </c>
      <c r="Y65" s="244">
        <v>0</v>
      </c>
      <c r="Z65" s="94">
        <v>0</v>
      </c>
      <c r="AA65" s="98"/>
      <c r="AB65" s="243">
        <v>0</v>
      </c>
      <c r="AC65" s="244">
        <v>0</v>
      </c>
      <c r="AD65" s="94">
        <v>0</v>
      </c>
      <c r="AE65" s="98"/>
      <c r="AF65" s="243">
        <f t="shared" si="30"/>
        <v>0</v>
      </c>
      <c r="AG65" s="244">
        <f t="shared" si="31"/>
        <v>0</v>
      </c>
      <c r="AH65" s="94">
        <f t="shared" si="32"/>
        <v>0</v>
      </c>
      <c r="AI65" s="98">
        <f t="shared" si="33"/>
        <v>0</v>
      </c>
      <c r="AJ65" s="243">
        <v>0</v>
      </c>
      <c r="AK65" s="244">
        <v>0</v>
      </c>
      <c r="AL65" s="94">
        <v>0</v>
      </c>
      <c r="AM65" s="98"/>
      <c r="AN65" s="243">
        <v>0</v>
      </c>
      <c r="AO65" s="244">
        <v>0</v>
      </c>
      <c r="AP65" s="94">
        <v>0</v>
      </c>
      <c r="AQ65" s="98"/>
      <c r="AR65" s="243">
        <v>0</v>
      </c>
      <c r="AS65" s="244">
        <v>0</v>
      </c>
      <c r="AT65" s="94">
        <v>0</v>
      </c>
      <c r="AU65" s="98"/>
      <c r="AV65" s="243">
        <f t="shared" si="12"/>
        <v>0</v>
      </c>
      <c r="AW65" s="244">
        <f t="shared" si="34"/>
        <v>0</v>
      </c>
      <c r="AX65" s="94">
        <f t="shared" si="14"/>
        <v>0</v>
      </c>
      <c r="AY65" s="98">
        <f t="shared" si="35"/>
        <v>0</v>
      </c>
      <c r="AZ65" s="243"/>
      <c r="BA65" s="244"/>
      <c r="BB65" s="94"/>
      <c r="BC65" s="98"/>
      <c r="BD65" s="243"/>
      <c r="BE65" s="244"/>
      <c r="BF65" s="94"/>
      <c r="BG65" s="98"/>
      <c r="BH65" s="243"/>
      <c r="BI65" s="244"/>
      <c r="BJ65" s="94"/>
      <c r="BK65" s="98"/>
      <c r="BL65" s="243" t="e">
        <f t="shared" si="16"/>
        <v>#DIV/0!</v>
      </c>
      <c r="BM65" s="244">
        <f t="shared" si="36"/>
        <v>0</v>
      </c>
      <c r="BN65" s="94" t="e">
        <f t="shared" si="18"/>
        <v>#DIV/0!</v>
      </c>
      <c r="BO65" s="98">
        <f t="shared" si="37"/>
        <v>0</v>
      </c>
      <c r="BP65" s="82"/>
      <c r="BQ65" s="257">
        <f t="shared" si="7"/>
        <v>0</v>
      </c>
      <c r="BR65" s="76">
        <f t="shared" si="2"/>
        <v>0</v>
      </c>
      <c r="BS65" s="258">
        <f t="shared" si="8"/>
        <v>0</v>
      </c>
      <c r="BT65" s="76">
        <f t="shared" si="3"/>
        <v>0</v>
      </c>
      <c r="BU65" s="76"/>
      <c r="BV65" s="232"/>
      <c r="BW65" s="246"/>
      <c r="BX65" s="199"/>
    </row>
    <row r="66" spans="1:76" s="231" customFormat="1" ht="18.95" customHeight="1">
      <c r="A66" s="260"/>
      <c r="B66" s="260" t="s">
        <v>91</v>
      </c>
      <c r="C66" s="82"/>
      <c r="D66" s="243">
        <v>5.0000000000000001E-3</v>
      </c>
      <c r="E66" s="244">
        <v>82995.722222222204</v>
      </c>
      <c r="F66" s="94">
        <v>0</v>
      </c>
      <c r="G66" s="98">
        <v>0</v>
      </c>
      <c r="H66" s="243">
        <v>5.0000000000000001E-3</v>
      </c>
      <c r="I66" s="244">
        <v>57042.944444444503</v>
      </c>
      <c r="J66" s="94">
        <v>0</v>
      </c>
      <c r="K66" s="98">
        <v>0</v>
      </c>
      <c r="L66" s="243">
        <v>5.0000000000000001E-3</v>
      </c>
      <c r="M66" s="244">
        <v>60899.155555555597</v>
      </c>
      <c r="N66" s="94">
        <v>0</v>
      </c>
      <c r="O66" s="98">
        <v>0</v>
      </c>
      <c r="P66" s="245">
        <f t="shared" si="38"/>
        <v>5.000000000000001E-3</v>
      </c>
      <c r="Q66" s="76">
        <f t="shared" si="0"/>
        <v>200937.82222222228</v>
      </c>
      <c r="R66" s="245">
        <f t="shared" si="38"/>
        <v>0</v>
      </c>
      <c r="S66" s="76">
        <f t="shared" si="29"/>
        <v>0</v>
      </c>
      <c r="T66" s="243">
        <v>5.0000000000000001E-3</v>
      </c>
      <c r="U66" s="244">
        <v>82110.953333333295</v>
      </c>
      <c r="V66" s="94">
        <v>0</v>
      </c>
      <c r="W66" s="98">
        <v>0</v>
      </c>
      <c r="X66" s="243">
        <v>5.0000000000000001E-3</v>
      </c>
      <c r="Y66" s="244">
        <v>89980.782222222202</v>
      </c>
      <c r="Z66" s="94">
        <v>0</v>
      </c>
      <c r="AA66" s="98">
        <v>0</v>
      </c>
      <c r="AB66" s="243">
        <v>5.0000000000000001E-3</v>
      </c>
      <c r="AC66" s="244">
        <v>71941.4555555556</v>
      </c>
      <c r="AD66" s="94">
        <v>0</v>
      </c>
      <c r="AE66" s="98">
        <v>0</v>
      </c>
      <c r="AF66" s="243">
        <f t="shared" si="30"/>
        <v>5.000000000000001E-3</v>
      </c>
      <c r="AG66" s="244">
        <f t="shared" si="31"/>
        <v>244033.19111111108</v>
      </c>
      <c r="AH66" s="94">
        <f t="shared" si="32"/>
        <v>0</v>
      </c>
      <c r="AI66" s="98">
        <f t="shared" si="33"/>
        <v>0</v>
      </c>
      <c r="AJ66" s="243">
        <v>5.0000000000000001E-3</v>
      </c>
      <c r="AK66" s="244">
        <v>77358.111111111095</v>
      </c>
      <c r="AL66" s="94">
        <v>0</v>
      </c>
      <c r="AM66" s="98">
        <v>0</v>
      </c>
      <c r="AN66" s="243">
        <v>5.0000000000000001E-3</v>
      </c>
      <c r="AO66" s="244">
        <v>92978.344444444403</v>
      </c>
      <c r="AP66" s="94">
        <v>0</v>
      </c>
      <c r="AQ66" s="98">
        <v>0</v>
      </c>
      <c r="AR66" s="243">
        <v>5.0000000000000001E-3</v>
      </c>
      <c r="AS66" s="244">
        <v>94186.404711111099</v>
      </c>
      <c r="AT66" s="94">
        <v>0</v>
      </c>
      <c r="AU66" s="98">
        <v>0</v>
      </c>
      <c r="AV66" s="243">
        <f t="shared" si="12"/>
        <v>5.0000000000000018E-3</v>
      </c>
      <c r="AW66" s="244">
        <f t="shared" si="34"/>
        <v>264522.86026666663</v>
      </c>
      <c r="AX66" s="94">
        <f t="shared" si="14"/>
        <v>0</v>
      </c>
      <c r="AY66" s="98">
        <f t="shared" si="35"/>
        <v>0</v>
      </c>
      <c r="AZ66" s="243"/>
      <c r="BA66" s="244"/>
      <c r="BB66" s="94"/>
      <c r="BC66" s="98"/>
      <c r="BD66" s="243"/>
      <c r="BE66" s="244"/>
      <c r="BF66" s="94"/>
      <c r="BG66" s="98"/>
      <c r="BH66" s="243"/>
      <c r="BI66" s="244"/>
      <c r="BJ66" s="94"/>
      <c r="BK66" s="98"/>
      <c r="BL66" s="243" t="e">
        <f t="shared" si="16"/>
        <v>#DIV/0!</v>
      </c>
      <c r="BM66" s="244">
        <f t="shared" si="36"/>
        <v>0</v>
      </c>
      <c r="BN66" s="94" t="e">
        <f t="shared" si="18"/>
        <v>#DIV/0!</v>
      </c>
      <c r="BO66" s="98">
        <f t="shared" si="37"/>
        <v>0</v>
      </c>
      <c r="BP66" s="82"/>
      <c r="BQ66" s="257">
        <f t="shared" si="7"/>
        <v>5.0000000000000036E-3</v>
      </c>
      <c r="BR66" s="76">
        <f t="shared" si="2"/>
        <v>709493.87360000005</v>
      </c>
      <c r="BS66" s="258">
        <f t="shared" si="8"/>
        <v>0</v>
      </c>
      <c r="BT66" s="76">
        <f t="shared" si="3"/>
        <v>0</v>
      </c>
      <c r="BU66" s="76">
        <f>BR66-BT66</f>
        <v>709493.87360000005</v>
      </c>
      <c r="BV66" s="232"/>
      <c r="BW66" s="246"/>
      <c r="BX66" s="199"/>
    </row>
    <row r="67" spans="1:76" s="231" customFormat="1" ht="18.95" customHeight="1">
      <c r="A67" s="260"/>
      <c r="B67" s="260" t="s">
        <v>92</v>
      </c>
      <c r="C67" s="82"/>
      <c r="D67" s="243">
        <v>2.5000000000000001E-3</v>
      </c>
      <c r="E67" s="244">
        <v>41497.861111111102</v>
      </c>
      <c r="F67" s="94">
        <v>0</v>
      </c>
      <c r="G67" s="98">
        <v>0</v>
      </c>
      <c r="H67" s="243">
        <v>2.5000000000000001E-3</v>
      </c>
      <c r="I67" s="244">
        <v>28521.472222222201</v>
      </c>
      <c r="J67" s="94">
        <v>0</v>
      </c>
      <c r="K67" s="98">
        <v>0</v>
      </c>
      <c r="L67" s="243">
        <v>2.5000000000000001E-3</v>
      </c>
      <c r="M67" s="244">
        <v>30449.577777777798</v>
      </c>
      <c r="N67" s="94">
        <v>0</v>
      </c>
      <c r="O67" s="98">
        <v>0</v>
      </c>
      <c r="P67" s="245">
        <f t="shared" si="38"/>
        <v>2.4999999999999996E-3</v>
      </c>
      <c r="Q67" s="76">
        <f t="shared" si="0"/>
        <v>100468.91111111111</v>
      </c>
      <c r="R67" s="245">
        <f t="shared" si="38"/>
        <v>0</v>
      </c>
      <c r="S67" s="76">
        <f t="shared" si="29"/>
        <v>0</v>
      </c>
      <c r="T67" s="243">
        <v>2.5000000000000001E-3</v>
      </c>
      <c r="U67" s="244">
        <v>41055.476666666698</v>
      </c>
      <c r="V67" s="94">
        <v>0</v>
      </c>
      <c r="W67" s="98">
        <v>0</v>
      </c>
      <c r="X67" s="243">
        <v>2.5000000000000001E-3</v>
      </c>
      <c r="Y67" s="244">
        <v>44990.391111111101</v>
      </c>
      <c r="Z67" s="94">
        <v>0</v>
      </c>
      <c r="AA67" s="98">
        <v>0</v>
      </c>
      <c r="AB67" s="243">
        <v>2.5000000000000001E-3</v>
      </c>
      <c r="AC67" s="244">
        <v>35970.7277777778</v>
      </c>
      <c r="AD67" s="94">
        <v>0</v>
      </c>
      <c r="AE67" s="98">
        <v>0</v>
      </c>
      <c r="AF67" s="243">
        <f t="shared" si="30"/>
        <v>2.5000000000000018E-3</v>
      </c>
      <c r="AG67" s="244">
        <f t="shared" si="31"/>
        <v>122016.5955555556</v>
      </c>
      <c r="AH67" s="94">
        <f t="shared" si="32"/>
        <v>0</v>
      </c>
      <c r="AI67" s="98">
        <f t="shared" si="33"/>
        <v>0</v>
      </c>
      <c r="AJ67" s="243">
        <v>2.5000000000000001E-3</v>
      </c>
      <c r="AK67" s="244">
        <v>38679.055555555598</v>
      </c>
      <c r="AL67" s="94">
        <v>0</v>
      </c>
      <c r="AM67" s="98">
        <v>0</v>
      </c>
      <c r="AN67" s="243">
        <v>2.5000000000000001E-3</v>
      </c>
      <c r="AO67" s="244">
        <v>46489.172222222202</v>
      </c>
      <c r="AP67" s="94">
        <v>0</v>
      </c>
      <c r="AQ67" s="98">
        <v>0</v>
      </c>
      <c r="AR67" s="243">
        <v>2.5000000000000001E-3</v>
      </c>
      <c r="AS67" s="244">
        <v>47093.202355555499</v>
      </c>
      <c r="AT67" s="94">
        <v>0</v>
      </c>
      <c r="AU67" s="98">
        <v>0</v>
      </c>
      <c r="AV67" s="243">
        <f t="shared" si="12"/>
        <v>2.5000000000000005E-3</v>
      </c>
      <c r="AW67" s="244">
        <f t="shared" si="34"/>
        <v>132261.43013333328</v>
      </c>
      <c r="AX67" s="94">
        <f t="shared" si="14"/>
        <v>0</v>
      </c>
      <c r="AY67" s="98">
        <f t="shared" si="35"/>
        <v>0</v>
      </c>
      <c r="AZ67" s="243"/>
      <c r="BA67" s="244"/>
      <c r="BB67" s="94"/>
      <c r="BC67" s="98"/>
      <c r="BD67" s="243"/>
      <c r="BE67" s="244"/>
      <c r="BF67" s="94"/>
      <c r="BG67" s="98"/>
      <c r="BH67" s="243"/>
      <c r="BI67" s="244"/>
      <c r="BJ67" s="94"/>
      <c r="BK67" s="98"/>
      <c r="BL67" s="243" t="e">
        <f t="shared" si="16"/>
        <v>#DIV/0!</v>
      </c>
      <c r="BM67" s="244">
        <f t="shared" si="36"/>
        <v>0</v>
      </c>
      <c r="BN67" s="94" t="e">
        <f t="shared" si="18"/>
        <v>#DIV/0!</v>
      </c>
      <c r="BO67" s="98">
        <f t="shared" si="37"/>
        <v>0</v>
      </c>
      <c r="BP67" s="82"/>
      <c r="BQ67" s="257">
        <f t="shared" si="7"/>
        <v>2.5000000000000018E-3</v>
      </c>
      <c r="BR67" s="76">
        <f t="shared" si="2"/>
        <v>354746.93680000002</v>
      </c>
      <c r="BS67" s="258">
        <f t="shared" si="8"/>
        <v>0</v>
      </c>
      <c r="BT67" s="76">
        <f t="shared" si="3"/>
        <v>0</v>
      </c>
      <c r="BU67" s="76"/>
      <c r="BV67" s="232"/>
      <c r="BW67" s="246"/>
      <c r="BX67" s="199"/>
    </row>
    <row r="68" spans="1:76" s="231" customFormat="1" ht="18.95" customHeight="1">
      <c r="A68" s="260"/>
      <c r="B68" s="260" t="s">
        <v>93</v>
      </c>
      <c r="C68" s="82"/>
      <c r="D68" s="243">
        <v>0.03</v>
      </c>
      <c r="E68" s="244">
        <v>497974.33333333302</v>
      </c>
      <c r="F68" s="94">
        <v>6.0244068804081598E-2</v>
      </c>
      <c r="G68" s="98">
        <v>1000000</v>
      </c>
      <c r="H68" s="243">
        <v>0.03</v>
      </c>
      <c r="I68" s="244">
        <v>342257.66666666698</v>
      </c>
      <c r="J68" s="94">
        <v>7.8887933360148696E-2</v>
      </c>
      <c r="K68" s="262">
        <v>900000</v>
      </c>
      <c r="L68" s="243">
        <v>0.03</v>
      </c>
      <c r="M68" s="244">
        <v>365394.933333333</v>
      </c>
      <c r="N68" s="94">
        <v>0.107584414598706</v>
      </c>
      <c r="O68" s="98">
        <v>1310360</v>
      </c>
      <c r="P68" s="245">
        <f>(1/+$S$13)*Q68</f>
        <v>2.9999999999999992E-2</v>
      </c>
      <c r="Q68" s="76">
        <f t="shared" si="0"/>
        <v>1205626.9333333331</v>
      </c>
      <c r="R68" s="245">
        <f>(1/+$S$13)*S68</f>
        <v>7.9884413110877184E-2</v>
      </c>
      <c r="S68" s="76">
        <f t="shared" si="29"/>
        <v>3210360</v>
      </c>
      <c r="T68" s="243">
        <v>0.03</v>
      </c>
      <c r="U68" s="244">
        <v>492665.72</v>
      </c>
      <c r="V68" s="94">
        <v>9.1725981056688902E-2</v>
      </c>
      <c r="W68" s="98">
        <v>1506341.55</v>
      </c>
      <c r="X68" s="243">
        <v>0.03</v>
      </c>
      <c r="Y68" s="244">
        <v>539884.69333333301</v>
      </c>
      <c r="Z68" s="94">
        <v>5.8345791960713003E-2</v>
      </c>
      <c r="AA68" s="98">
        <v>1050000</v>
      </c>
      <c r="AB68" s="243">
        <v>0.03</v>
      </c>
      <c r="AC68" s="244">
        <v>431648.73333333299</v>
      </c>
      <c r="AD68" s="94">
        <v>8.1663624326632295E-2</v>
      </c>
      <c r="AE68" s="98">
        <v>1175000</v>
      </c>
      <c r="AF68" s="243">
        <f t="shared" si="30"/>
        <v>0.03</v>
      </c>
      <c r="AG68" s="244">
        <f t="shared" si="31"/>
        <v>1464199.146666666</v>
      </c>
      <c r="AH68" s="94">
        <f t="shared" si="32"/>
        <v>7.6451517373738689E-2</v>
      </c>
      <c r="AI68" s="98">
        <f t="shared" si="33"/>
        <v>3731341.55</v>
      </c>
      <c r="AJ68" s="243">
        <v>0.03</v>
      </c>
      <c r="AK68" s="244">
        <v>464148.66666666698</v>
      </c>
      <c r="AL68" s="94">
        <v>9.8955363439587801E-2</v>
      </c>
      <c r="AM68" s="98">
        <v>1531000</v>
      </c>
      <c r="AN68" s="243">
        <v>0.03</v>
      </c>
      <c r="AO68" s="244">
        <v>557870.066666667</v>
      </c>
      <c r="AP68" s="94">
        <v>4.8008367181318602E-2</v>
      </c>
      <c r="AQ68" s="98">
        <v>892747.7</v>
      </c>
      <c r="AR68" s="243">
        <v>0.03</v>
      </c>
      <c r="AS68" s="244">
        <v>565118.42826666695</v>
      </c>
      <c r="AT68" s="94">
        <v>4.7392598896743098E-2</v>
      </c>
      <c r="AU68" s="98">
        <v>892747.7</v>
      </c>
      <c r="AV68" s="243">
        <f t="shared" si="12"/>
        <v>3.0000000000000034E-2</v>
      </c>
      <c r="AW68" s="244">
        <f t="shared" si="34"/>
        <v>1587137.1616000009</v>
      </c>
      <c r="AX68" s="94">
        <f t="shared" si="14"/>
        <v>6.2688256823183977E-2</v>
      </c>
      <c r="AY68" s="98">
        <f t="shared" si="35"/>
        <v>3316495.4</v>
      </c>
      <c r="AZ68" s="243"/>
      <c r="BA68" s="244"/>
      <c r="BB68" s="94"/>
      <c r="BC68" s="98"/>
      <c r="BD68" s="243"/>
      <c r="BE68" s="244"/>
      <c r="BF68" s="94"/>
      <c r="BG68" s="98"/>
      <c r="BH68" s="243"/>
      <c r="BI68" s="244"/>
      <c r="BJ68" s="94"/>
      <c r="BK68" s="98"/>
      <c r="BL68" s="243" t="e">
        <f t="shared" si="16"/>
        <v>#DIV/0!</v>
      </c>
      <c r="BM68" s="244">
        <f t="shared" si="36"/>
        <v>0</v>
      </c>
      <c r="BN68" s="94" t="e">
        <f t="shared" si="18"/>
        <v>#DIV/0!</v>
      </c>
      <c r="BO68" s="98">
        <f t="shared" si="37"/>
        <v>0</v>
      </c>
      <c r="BP68" s="82"/>
      <c r="BQ68" s="257">
        <f t="shared" si="7"/>
        <v>3.000000000000002E-2</v>
      </c>
      <c r="BR68" s="76">
        <f t="shared" si="2"/>
        <v>4256963.2416000003</v>
      </c>
      <c r="BS68" s="258">
        <f t="shared" si="8"/>
        <v>7.229235749386749E-2</v>
      </c>
      <c r="BT68" s="76">
        <f t="shared" si="3"/>
        <v>10258196.949999999</v>
      </c>
      <c r="BU68" s="76">
        <f>BR68-BT68</f>
        <v>-6001233.708399999</v>
      </c>
      <c r="BV68" s="232"/>
      <c r="BW68" s="246"/>
      <c r="BX68" s="199"/>
    </row>
    <row r="69" spans="1:76" s="231" customFormat="1" ht="18.95" customHeight="1">
      <c r="A69" s="78"/>
      <c r="B69" s="88" t="s">
        <v>94</v>
      </c>
      <c r="C69" s="82"/>
      <c r="D69" s="243">
        <v>0.15</v>
      </c>
      <c r="E69" s="244">
        <v>2489871.6666666698</v>
      </c>
      <c r="F69" s="94">
        <v>0.13503360012530799</v>
      </c>
      <c r="G69" s="98">
        <v>2241442.2333333301</v>
      </c>
      <c r="H69" s="243">
        <v>0.15</v>
      </c>
      <c r="I69" s="244">
        <v>1711288.33333333</v>
      </c>
      <c r="J69" s="94">
        <v>0.13969999999999999</v>
      </c>
      <c r="K69" s="262">
        <v>1593352.3</v>
      </c>
      <c r="L69" s="243">
        <v>0.15</v>
      </c>
      <c r="M69" s="244">
        <v>1826974.66666667</v>
      </c>
      <c r="N69" s="94">
        <v>0.13369191798225999</v>
      </c>
      <c r="O69" s="98">
        <v>1628344.9819444399</v>
      </c>
      <c r="P69" s="245">
        <f>(1/+$S$13)*Q69</f>
        <v>0.15000000000000005</v>
      </c>
      <c r="Q69" s="76">
        <f t="shared" si="0"/>
        <v>6028134.6666666698</v>
      </c>
      <c r="R69" s="245">
        <f>(1/+$S$13)*S69</f>
        <v>0.1359410452163641</v>
      </c>
      <c r="S69" s="76">
        <f t="shared" si="29"/>
        <v>5463139.5152777694</v>
      </c>
      <c r="T69" s="243">
        <v>0.15</v>
      </c>
      <c r="U69" s="244">
        <v>2463328.6</v>
      </c>
      <c r="V69" s="94">
        <v>0.13513402686443601</v>
      </c>
      <c r="W69" s="98">
        <v>2219196.7547222199</v>
      </c>
      <c r="X69" s="243">
        <v>0.15</v>
      </c>
      <c r="Y69" s="244">
        <v>2699423.4666666701</v>
      </c>
      <c r="Z69" s="94">
        <v>0.13446835158467901</v>
      </c>
      <c r="AA69" s="98">
        <v>2419913.4919444402</v>
      </c>
      <c r="AB69" s="243">
        <v>0.15</v>
      </c>
      <c r="AC69" s="244">
        <v>2158243.6666666698</v>
      </c>
      <c r="AD69" s="94">
        <v>0.13331829123480199</v>
      </c>
      <c r="AE69" s="98">
        <v>1918222.38472222</v>
      </c>
      <c r="AF69" s="243">
        <f t="shared" si="30"/>
        <v>0.15000000000000019</v>
      </c>
      <c r="AG69" s="244">
        <f t="shared" si="31"/>
        <v>7320995.7333333399</v>
      </c>
      <c r="AH69" s="94">
        <f t="shared" si="32"/>
        <v>0.1343532943517354</v>
      </c>
      <c r="AI69" s="98">
        <f t="shared" si="33"/>
        <v>6557332.6313888803</v>
      </c>
      <c r="AJ69" s="243">
        <v>0.15</v>
      </c>
      <c r="AK69" s="244">
        <v>2320743.3333333302</v>
      </c>
      <c r="AL69" s="94">
        <v>0.13338264517977699</v>
      </c>
      <c r="AM69" s="98">
        <v>2063645.89722222</v>
      </c>
      <c r="AN69" s="243">
        <v>0.15</v>
      </c>
      <c r="AO69" s="244">
        <v>2789350.3333333302</v>
      </c>
      <c r="AP69" s="94">
        <v>0.13281436546574599</v>
      </c>
      <c r="AQ69" s="98">
        <v>2469771.9638888901</v>
      </c>
      <c r="AR69" s="243">
        <v>0.15</v>
      </c>
      <c r="AS69" s="244">
        <v>2825592.14133333</v>
      </c>
      <c r="AT69" s="94">
        <v>0.13277826765411899</v>
      </c>
      <c r="AU69" s="98">
        <v>2501181.5308222198</v>
      </c>
      <c r="AV69" s="243">
        <f t="shared" si="12"/>
        <v>0.14999999999999991</v>
      </c>
      <c r="AW69" s="244">
        <f t="shared" si="34"/>
        <v>7935685.8079999909</v>
      </c>
      <c r="AX69" s="94">
        <f t="shared" si="14"/>
        <v>0.13296770239142514</v>
      </c>
      <c r="AY69" s="98">
        <f t="shared" si="35"/>
        <v>7034599.3919333303</v>
      </c>
      <c r="AZ69" s="243"/>
      <c r="BA69" s="244"/>
      <c r="BB69" s="94"/>
      <c r="BC69" s="98"/>
      <c r="BD69" s="243"/>
      <c r="BE69" s="244"/>
      <c r="BF69" s="94"/>
      <c r="BG69" s="98"/>
      <c r="BH69" s="243"/>
      <c r="BI69" s="244"/>
      <c r="BJ69" s="94"/>
      <c r="BK69" s="98"/>
      <c r="BL69" s="243" t="e">
        <f t="shared" si="16"/>
        <v>#DIV/0!</v>
      </c>
      <c r="BM69" s="244">
        <f t="shared" si="36"/>
        <v>0</v>
      </c>
      <c r="BN69" s="94" t="e">
        <f t="shared" si="18"/>
        <v>#DIV/0!</v>
      </c>
      <c r="BO69" s="98">
        <f t="shared" si="37"/>
        <v>0</v>
      </c>
      <c r="BP69" s="82"/>
      <c r="BQ69" s="257">
        <f t="shared" si="7"/>
        <v>0.15000000000000011</v>
      </c>
      <c r="BR69" s="76">
        <f t="shared" si="2"/>
        <v>21284816.208000001</v>
      </c>
      <c r="BS69" s="258">
        <f t="shared" si="8"/>
        <v>0.13428637122625037</v>
      </c>
      <c r="BT69" s="76">
        <f t="shared" si="3"/>
        <v>19055071.538599979</v>
      </c>
      <c r="BU69" s="76">
        <f>BR69-BT69</f>
        <v>2229744.6694000214</v>
      </c>
      <c r="BV69" s="232"/>
      <c r="BW69" s="246"/>
      <c r="BX69" s="247"/>
    </row>
    <row r="70" spans="1:76" s="231" customFormat="1" ht="18.95" customHeight="1">
      <c r="A70" s="256"/>
      <c r="B70" s="261" t="s">
        <v>95</v>
      </c>
      <c r="C70" s="82"/>
      <c r="D70" s="243">
        <v>0</v>
      </c>
      <c r="E70" s="244">
        <v>0</v>
      </c>
      <c r="F70" s="94">
        <v>0</v>
      </c>
      <c r="G70" s="98"/>
      <c r="H70" s="243">
        <v>0</v>
      </c>
      <c r="I70" s="244">
        <v>0</v>
      </c>
      <c r="J70" s="94">
        <v>0</v>
      </c>
      <c r="K70" s="98"/>
      <c r="L70" s="243">
        <v>0</v>
      </c>
      <c r="M70" s="244">
        <v>0</v>
      </c>
      <c r="N70" s="94">
        <v>0</v>
      </c>
      <c r="O70" s="98"/>
      <c r="P70" s="245"/>
      <c r="Q70" s="76">
        <f t="shared" si="0"/>
        <v>0</v>
      </c>
      <c r="R70" s="245"/>
      <c r="S70" s="76"/>
      <c r="T70" s="243">
        <v>0</v>
      </c>
      <c r="U70" s="244">
        <v>0</v>
      </c>
      <c r="V70" s="94">
        <v>0</v>
      </c>
      <c r="W70" s="98"/>
      <c r="X70" s="243">
        <v>0</v>
      </c>
      <c r="Y70" s="244">
        <v>0</v>
      </c>
      <c r="Z70" s="94">
        <v>0</v>
      </c>
      <c r="AA70" s="98"/>
      <c r="AB70" s="243">
        <v>0</v>
      </c>
      <c r="AC70" s="244">
        <v>0</v>
      </c>
      <c r="AD70" s="94">
        <v>0</v>
      </c>
      <c r="AE70" s="98"/>
      <c r="AF70" s="243"/>
      <c r="AG70" s="244"/>
      <c r="AH70" s="94"/>
      <c r="AI70" s="98"/>
      <c r="AJ70" s="243">
        <v>0</v>
      </c>
      <c r="AK70" s="244">
        <v>0</v>
      </c>
      <c r="AL70" s="94">
        <v>0</v>
      </c>
      <c r="AM70" s="98"/>
      <c r="AN70" s="243">
        <v>0</v>
      </c>
      <c r="AO70" s="244">
        <v>0</v>
      </c>
      <c r="AP70" s="94">
        <v>0</v>
      </c>
      <c r="AQ70" s="98"/>
      <c r="AR70" s="243">
        <v>0</v>
      </c>
      <c r="AS70" s="244">
        <v>0</v>
      </c>
      <c r="AT70" s="94">
        <v>0</v>
      </c>
      <c r="AU70" s="98"/>
      <c r="AV70" s="243">
        <f t="shared" si="12"/>
        <v>0</v>
      </c>
      <c r="AW70" s="244"/>
      <c r="AX70" s="94">
        <f t="shared" si="14"/>
        <v>0</v>
      </c>
      <c r="AY70" s="98">
        <f t="shared" si="35"/>
        <v>0</v>
      </c>
      <c r="AZ70" s="243"/>
      <c r="BA70" s="244"/>
      <c r="BB70" s="94"/>
      <c r="BC70" s="98"/>
      <c r="BD70" s="243"/>
      <c r="BE70" s="244"/>
      <c r="BF70" s="94"/>
      <c r="BG70" s="98"/>
      <c r="BH70" s="243"/>
      <c r="BI70" s="244"/>
      <c r="BJ70" s="94"/>
      <c r="BK70" s="98"/>
      <c r="BL70" s="243" t="e">
        <f t="shared" si="16"/>
        <v>#DIV/0!</v>
      </c>
      <c r="BM70" s="244"/>
      <c r="BN70" s="94" t="e">
        <f t="shared" si="18"/>
        <v>#DIV/0!</v>
      </c>
      <c r="BO70" s="98"/>
      <c r="BP70" s="82"/>
      <c r="BQ70" s="257">
        <f t="shared" si="7"/>
        <v>0</v>
      </c>
      <c r="BR70" s="76">
        <f t="shared" si="2"/>
        <v>0</v>
      </c>
      <c r="BS70" s="258">
        <f t="shared" si="8"/>
        <v>0</v>
      </c>
      <c r="BT70" s="76">
        <f t="shared" si="3"/>
        <v>0</v>
      </c>
      <c r="BU70" s="76">
        <f>BR70-BT70</f>
        <v>0</v>
      </c>
      <c r="BV70" s="232"/>
      <c r="BW70" s="246"/>
      <c r="BX70" s="247"/>
    </row>
    <row r="71" spans="1:76" s="231" customFormat="1" ht="18.95" customHeight="1">
      <c r="A71" s="256"/>
      <c r="B71" s="260" t="s">
        <v>96</v>
      </c>
      <c r="C71" s="82"/>
      <c r="D71" s="243"/>
      <c r="E71" s="244"/>
      <c r="F71" s="94"/>
      <c r="G71" s="98"/>
      <c r="H71" s="243"/>
      <c r="I71" s="244"/>
      <c r="J71" s="94"/>
      <c r="K71" s="98"/>
      <c r="L71" s="243"/>
      <c r="M71" s="244"/>
      <c r="N71" s="94"/>
      <c r="O71" s="98"/>
      <c r="P71" s="245"/>
      <c r="Q71" s="76"/>
      <c r="R71" s="245"/>
      <c r="S71" s="76"/>
      <c r="T71" s="243"/>
      <c r="U71" s="244"/>
      <c r="V71" s="94"/>
      <c r="W71" s="98"/>
      <c r="X71" s="243"/>
      <c r="Y71" s="244"/>
      <c r="Z71" s="94"/>
      <c r="AA71" s="98"/>
      <c r="AB71" s="243"/>
      <c r="AC71" s="244"/>
      <c r="AD71" s="94"/>
      <c r="AE71" s="98"/>
      <c r="AF71" s="243"/>
      <c r="AG71" s="244"/>
      <c r="AH71" s="94"/>
      <c r="AI71" s="98"/>
      <c r="AJ71" s="243"/>
      <c r="AK71" s="244"/>
      <c r="AL71" s="94"/>
      <c r="AM71" s="98"/>
      <c r="AN71" s="243"/>
      <c r="AO71" s="244"/>
      <c r="AP71" s="94">
        <v>3.7023685682604002E-2</v>
      </c>
      <c r="AQ71" s="98">
        <v>688480.2</v>
      </c>
      <c r="AR71" s="243"/>
      <c r="AS71" s="244"/>
      <c r="AT71" s="94">
        <v>0</v>
      </c>
      <c r="AU71" s="98"/>
      <c r="AV71" s="243"/>
      <c r="AW71" s="244"/>
      <c r="AX71" s="94">
        <f t="shared" si="14"/>
        <v>1.3013623837764729E-2</v>
      </c>
      <c r="AY71" s="98">
        <f t="shared" si="35"/>
        <v>688480.2</v>
      </c>
      <c r="AZ71" s="243"/>
      <c r="BA71" s="244"/>
      <c r="BB71" s="94"/>
      <c r="BC71" s="98"/>
      <c r="BD71" s="243"/>
      <c r="BE71" s="244"/>
      <c r="BF71" s="94"/>
      <c r="BG71" s="98"/>
      <c r="BH71" s="243"/>
      <c r="BI71" s="244"/>
      <c r="BJ71" s="94"/>
      <c r="BK71" s="98"/>
      <c r="BL71" s="243"/>
      <c r="BM71" s="244"/>
      <c r="BN71" s="94"/>
      <c r="BO71" s="98"/>
      <c r="BP71" s="82"/>
      <c r="BQ71" s="257"/>
      <c r="BR71" s="76"/>
      <c r="BS71" s="258"/>
      <c r="BT71" s="76"/>
      <c r="BU71" s="76"/>
      <c r="BV71" s="232"/>
      <c r="BW71" s="246"/>
      <c r="BX71" s="247"/>
    </row>
    <row r="72" spans="1:76" s="231" customFormat="1" ht="26.25">
      <c r="A72" s="256"/>
      <c r="B72" s="263" t="s">
        <v>97</v>
      </c>
      <c r="C72" s="82"/>
      <c r="D72" s="243">
        <v>0.229988305681459</v>
      </c>
      <c r="E72" s="244">
        <v>3817609.1065395898</v>
      </c>
      <c r="F72" s="94">
        <v>0.18608686217428899</v>
      </c>
      <c r="G72" s="98">
        <v>3088882.7044444401</v>
      </c>
      <c r="H72" s="243">
        <v>0.229988305681459</v>
      </c>
      <c r="I72" s="244">
        <v>2623842.0287718801</v>
      </c>
      <c r="J72" s="94">
        <v>0.18093467455197099</v>
      </c>
      <c r="K72" s="98">
        <f>K43-K44</f>
        <v>2004201.9555555657</v>
      </c>
      <c r="L72" s="243">
        <v>0.229988305681459</v>
      </c>
      <c r="M72" s="244">
        <v>2801218.7207307699</v>
      </c>
      <c r="N72" s="94">
        <v>0.108728952020682</v>
      </c>
      <c r="O72" s="98">
        <v>1324300.27249999</v>
      </c>
      <c r="P72" s="245">
        <f>P43-P44</f>
        <v>0.22998830568145961</v>
      </c>
      <c r="Q72" s="76">
        <f t="shared" ref="Q72:Q82" si="39">M72+I72+E72</f>
        <v>9242669.8560422398</v>
      </c>
      <c r="R72" s="245">
        <f>R43-R44</f>
        <v>0.15968583867209585</v>
      </c>
      <c r="S72" s="76">
        <f t="shared" ref="S72:S77" si="40">O72+K72+G72</f>
        <v>6417384.9324999955</v>
      </c>
      <c r="T72" s="243">
        <v>0.229988305681459</v>
      </c>
      <c r="U72" s="244">
        <v>3776911.80700455</v>
      </c>
      <c r="V72" s="94">
        <v>0.16985602582281001</v>
      </c>
      <c r="W72" s="98">
        <v>2789408.0419444498</v>
      </c>
      <c r="X72" s="243">
        <v>0.229988305681459</v>
      </c>
      <c r="Y72" s="244">
        <v>4138905.5294362502</v>
      </c>
      <c r="Z72" s="94">
        <v>0.14198130129428499</v>
      </c>
      <c r="AA72" s="98">
        <v>2555117.7102777702</v>
      </c>
      <c r="AB72" s="243">
        <v>0.229988305681459</v>
      </c>
      <c r="AC72" s="244">
        <v>3309138.6942960499</v>
      </c>
      <c r="AD72" s="94">
        <f>AE72/AE13</f>
        <v>6.4134369655665505E-2</v>
      </c>
      <c r="AE72" s="98">
        <f>AE43-AE44</f>
        <v>922783.98083332554</v>
      </c>
      <c r="AF72" s="243">
        <f>(1/+$AI$13)*AG72</f>
        <v>0.22998830568145961</v>
      </c>
      <c r="AG72" s="244">
        <f>AC72+Y72+U72</f>
        <v>11224956.030736851</v>
      </c>
      <c r="AH72" s="94">
        <f>(1/+$AI$13)*AI72</f>
        <v>0.12841101049655923</v>
      </c>
      <c r="AI72" s="98">
        <f>AE72+AA72+W72</f>
        <v>6267309.733055545</v>
      </c>
      <c r="AJ72" s="243">
        <v>0.229988305681459</v>
      </c>
      <c r="AK72" s="244">
        <v>3558292.1810325002</v>
      </c>
      <c r="AL72" s="94">
        <f>AM72/AM13</f>
        <v>0.1375673502958093</v>
      </c>
      <c r="AM72" s="98">
        <f>AM43-AM44</f>
        <v>2128390.073888869</v>
      </c>
      <c r="AN72" s="243">
        <v>0.229988305681459</v>
      </c>
      <c r="AO72" s="244">
        <v>4276786.3807689799</v>
      </c>
      <c r="AP72" s="94">
        <v>0.136101706030472</v>
      </c>
      <c r="AQ72" s="98">
        <v>2530902.26055555</v>
      </c>
      <c r="AR72" s="243">
        <v>0.229988305681459</v>
      </c>
      <c r="AS72" s="244">
        <v>4332354.3275473304</v>
      </c>
      <c r="AT72" s="94">
        <v>9.8193419610944493E-2</v>
      </c>
      <c r="AU72" s="98">
        <v>1849697.0318888901</v>
      </c>
      <c r="AV72" s="243">
        <f>(1/+$AY$13)*AW72</f>
        <v>0.22998830568145937</v>
      </c>
      <c r="AW72" s="244">
        <f>AS72+AO72+AK72</f>
        <v>12167432.889348812</v>
      </c>
      <c r="AX72" s="94">
        <f t="shared" si="14"/>
        <v>0.12303264375282294</v>
      </c>
      <c r="AY72" s="98">
        <f t="shared" si="35"/>
        <v>6508989.3663333086</v>
      </c>
      <c r="AZ72" s="243"/>
      <c r="BA72" s="244"/>
      <c r="BB72" s="94"/>
      <c r="BC72" s="98"/>
      <c r="BD72" s="243"/>
      <c r="BE72" s="244"/>
      <c r="BF72" s="94"/>
      <c r="BG72" s="98"/>
      <c r="BH72" s="243"/>
      <c r="BI72" s="244"/>
      <c r="BJ72" s="94"/>
      <c r="BK72" s="98"/>
      <c r="BL72" s="243" t="e">
        <f t="shared" ref="BL72:BL82" si="41">BM72/$BO$13</f>
        <v>#DIV/0!</v>
      </c>
      <c r="BM72" s="244">
        <f t="shared" ref="BM72:BM77" si="42">BI72+BE72+BA72</f>
        <v>0</v>
      </c>
      <c r="BN72" s="94" t="e">
        <f t="shared" ref="BN72:BN82" si="43">BO72/$BO$13</f>
        <v>#DIV/0!</v>
      </c>
      <c r="BO72" s="98">
        <f t="shared" ref="BO72:BO77" si="44">BK72+BG72+BC72</f>
        <v>0</v>
      </c>
      <c r="BP72" s="82"/>
      <c r="BQ72" s="257">
        <f t="shared" ref="BQ72:BQ82" si="45">BR72/$BT$13</f>
        <v>0.2299883056814595</v>
      </c>
      <c r="BR72" s="76">
        <f t="shared" ref="BR72:BR82" si="46">(E72+I72+M72)+(U72+Y72+AC72)+(AK72+AO72+AS72)+(BA72+BE72+BI72)</f>
        <v>32635058.776127897</v>
      </c>
      <c r="BS72" s="258">
        <f t="shared" ref="BS72:BS82" si="47">BT72/$BT$13</f>
        <v>0.13526321189004317</v>
      </c>
      <c r="BT72" s="76">
        <f t="shared" ref="BT72:BT82" si="48">(G72+K72+O72)+(W72+AA72+AE72)+(AM72+AQ72+AU72)+BC72+BG72+BK72</f>
        <v>19193684.03188885</v>
      </c>
      <c r="BU72" s="76">
        <f>BR72-BT72</f>
        <v>13441374.744239047</v>
      </c>
      <c r="BV72" s="232"/>
      <c r="BW72" s="246"/>
      <c r="BX72" s="247"/>
    </row>
    <row r="73" spans="1:76" s="231" customFormat="1" ht="26.25">
      <c r="A73" s="256"/>
      <c r="B73" s="256" t="s">
        <v>98</v>
      </c>
      <c r="C73" s="82"/>
      <c r="D73" s="243">
        <v>9.6500000000000002E-2</v>
      </c>
      <c r="E73" s="244">
        <v>1601817.43888888</v>
      </c>
      <c r="F73" s="94">
        <v>8.4677353936581906E-2</v>
      </c>
      <c r="G73" s="98">
        <v>1405571.6291666699</v>
      </c>
      <c r="H73" s="243">
        <v>8.9599999999999999E-2</v>
      </c>
      <c r="I73" s="244">
        <v>1022209.56444445</v>
      </c>
      <c r="J73" s="94">
        <v>9.7917248140533403E-2</v>
      </c>
      <c r="K73" s="98">
        <f>SUM(K74:K87)</f>
        <v>1117097.6291666667</v>
      </c>
      <c r="L73" s="243">
        <v>8.77E-2</v>
      </c>
      <c r="M73" s="244">
        <v>1068171.18844444</v>
      </c>
      <c r="N73" s="94">
        <v>9.5978695038464401E-2</v>
      </c>
      <c r="O73" s="98">
        <v>1169004.2958333299</v>
      </c>
      <c r="P73" s="245">
        <f>SUM(P74:P86)</f>
        <v>8.7743728590668438E-2</v>
      </c>
      <c r="Q73" s="76">
        <f t="shared" si="39"/>
        <v>3692198.1917777699</v>
      </c>
      <c r="R73" s="245">
        <f>SUM(R74:R86)</f>
        <v>9.0305884527629429E-2</v>
      </c>
      <c r="S73" s="76">
        <f t="shared" si="40"/>
        <v>3691673.5541666662</v>
      </c>
      <c r="T73" s="243">
        <v>8.77E-2</v>
      </c>
      <c r="U73" s="244">
        <v>1440226.12146667</v>
      </c>
      <c r="V73" s="94">
        <v>7.9813608454430196E-2</v>
      </c>
      <c r="W73" s="98">
        <v>1310714.2958333299</v>
      </c>
      <c r="X73" s="243">
        <v>8.77E-2</v>
      </c>
      <c r="Y73" s="244">
        <v>1578262.9201777801</v>
      </c>
      <c r="Z73" s="94">
        <v>7.3368543994900601E-2</v>
      </c>
      <c r="AA73" s="98">
        <v>1320351.7958333299</v>
      </c>
      <c r="AB73" s="243">
        <v>8.77E-2</v>
      </c>
      <c r="AC73" s="244">
        <v>1261853.1304444401</v>
      </c>
      <c r="AD73" s="94">
        <f>AE73/AE13</f>
        <v>7.5110503915143401E-2</v>
      </c>
      <c r="AE73" s="98">
        <f>SUM(AE74:AE87)</f>
        <v>1080711.7958333334</v>
      </c>
      <c r="AF73" s="243">
        <f>AG73/AI13</f>
        <v>8.7700000000000042E-2</v>
      </c>
      <c r="AG73" s="244">
        <f>SUM(AG74:AG87)</f>
        <v>4280342.1720888894</v>
      </c>
      <c r="AH73" s="94">
        <f>+AI73/AI13</f>
        <v>7.6050677176326936E-2</v>
      </c>
      <c r="AI73" s="98">
        <f>SUM(AI74:AI87)</f>
        <v>3711777.8875000002</v>
      </c>
      <c r="AJ73" s="243">
        <v>8.77E-2</v>
      </c>
      <c r="AK73" s="244">
        <v>1356861.26888889</v>
      </c>
      <c r="AL73" s="94">
        <f>AM73/AM13</f>
        <v>8.2914045948640144E-2</v>
      </c>
      <c r="AM73" s="98">
        <f>SUM(AM74:AM87)</f>
        <v>1282814.7958333334</v>
      </c>
      <c r="AN73" s="243">
        <v>8.77E-2</v>
      </c>
      <c r="AO73" s="244">
        <v>1630840.1615555601</v>
      </c>
      <c r="AP73" s="94">
        <v>9.1940914093974799E-2</v>
      </c>
      <c r="AQ73" s="98">
        <v>1709702.7958333299</v>
      </c>
      <c r="AR73" s="243">
        <v>8.77E-2</v>
      </c>
      <c r="AS73" s="244">
        <v>1652029.53863289</v>
      </c>
      <c r="AT73" s="94">
        <v>8.0056695573996695E-2</v>
      </c>
      <c r="AU73" s="98">
        <v>1508050.4658333301</v>
      </c>
      <c r="AV73" s="243">
        <f>AW73/AY13</f>
        <v>8.7700000000000042E-2</v>
      </c>
      <c r="AW73" s="244">
        <f>SUM(AW74:AW87)</f>
        <v>4639730.9690773329</v>
      </c>
      <c r="AX73" s="94">
        <f>+AY73/AY13</f>
        <v>8.5069548487472127E-2</v>
      </c>
      <c r="AY73" s="98">
        <f>SUM(AY74:AY87)</f>
        <v>4500568.0575000001</v>
      </c>
      <c r="AZ73" s="243"/>
      <c r="BA73" s="244"/>
      <c r="BB73" s="94"/>
      <c r="BC73" s="98"/>
      <c r="BD73" s="243"/>
      <c r="BE73" s="244"/>
      <c r="BF73" s="94"/>
      <c r="BG73" s="98"/>
      <c r="BH73" s="243"/>
      <c r="BI73" s="244"/>
      <c r="BJ73" s="94"/>
      <c r="BK73" s="98"/>
      <c r="BL73" s="243" t="e">
        <f t="shared" si="41"/>
        <v>#DIV/0!</v>
      </c>
      <c r="BM73" s="244">
        <f t="shared" si="42"/>
        <v>0</v>
      </c>
      <c r="BN73" s="94" t="e">
        <f t="shared" si="43"/>
        <v>#DIV/0!</v>
      </c>
      <c r="BO73" s="98">
        <f t="shared" si="44"/>
        <v>0</v>
      </c>
      <c r="BP73" s="82"/>
      <c r="BQ73" s="257">
        <f t="shared" si="45"/>
        <v>8.8882172223340328E-2</v>
      </c>
      <c r="BR73" s="76">
        <f t="shared" si="46"/>
        <v>12612271.332944002</v>
      </c>
      <c r="BS73" s="258">
        <f t="shared" si="47"/>
        <v>8.3890925222265794E-2</v>
      </c>
      <c r="BT73" s="76">
        <f t="shared" si="48"/>
        <v>11904019.499166653</v>
      </c>
      <c r="BU73" s="76">
        <f>BR73-BT73</f>
        <v>708251.83377734944</v>
      </c>
      <c r="BV73" s="232"/>
      <c r="BW73" s="246"/>
      <c r="BX73" s="247">
        <f>BT73</f>
        <v>11904019.499166653</v>
      </c>
    </row>
    <row r="74" spans="1:76" s="231" customFormat="1" ht="21">
      <c r="A74" s="260"/>
      <c r="B74" s="261" t="s">
        <v>99</v>
      </c>
      <c r="C74" s="82"/>
      <c r="D74" s="243">
        <v>2.5000000000000001E-3</v>
      </c>
      <c r="E74" s="244">
        <v>41497.861111111102</v>
      </c>
      <c r="F74" s="94">
        <v>3.51423734690476E-3</v>
      </c>
      <c r="G74" s="98">
        <v>58333.333333333299</v>
      </c>
      <c r="H74" s="243">
        <v>2.5000000000000001E-3</v>
      </c>
      <c r="I74" s="244">
        <v>28521.472222222201</v>
      </c>
      <c r="J74" s="94">
        <v>5.1131067918614896E-3</v>
      </c>
      <c r="K74" s="98">
        <v>58333.333333333299</v>
      </c>
      <c r="L74" s="243">
        <v>2.5000000000000001E-3</v>
      </c>
      <c r="M74" s="244">
        <v>30449.577777777798</v>
      </c>
      <c r="N74" s="94">
        <v>2.4630883405790702E-3</v>
      </c>
      <c r="O74" s="98">
        <v>30000</v>
      </c>
      <c r="P74" s="245">
        <f>(1/+$S$13)*Q74</f>
        <v>2.4999999999999996E-3</v>
      </c>
      <c r="Q74" s="76">
        <f t="shared" si="39"/>
        <v>100468.91111111111</v>
      </c>
      <c r="R74" s="245">
        <f>(1/+$S$13)*S74</f>
        <v>3.6495535047768209E-3</v>
      </c>
      <c r="S74" s="76">
        <f t="shared" si="40"/>
        <v>146666.6666666666</v>
      </c>
      <c r="T74" s="243">
        <v>2.5000000000000001E-3</v>
      </c>
      <c r="U74" s="244">
        <v>41055.476666666698</v>
      </c>
      <c r="V74" s="94">
        <v>1.82679647368199E-3</v>
      </c>
      <c r="W74" s="98">
        <v>30000</v>
      </c>
      <c r="X74" s="243">
        <v>2.5000000000000001E-3</v>
      </c>
      <c r="Y74" s="244">
        <v>44990.391111111101</v>
      </c>
      <c r="Z74" s="94">
        <v>1.66702262744894E-3</v>
      </c>
      <c r="AA74" s="98">
        <v>30000</v>
      </c>
      <c r="AB74" s="243">
        <v>2.5000000000000001E-3</v>
      </c>
      <c r="AC74" s="244">
        <v>35970.7277777778</v>
      </c>
      <c r="AD74" s="94">
        <v>2.0850287062118898E-3</v>
      </c>
      <c r="AE74" s="98">
        <v>30000</v>
      </c>
      <c r="AF74" s="243">
        <f>(1/+$AI$13)*AG74</f>
        <v>2.5000000000000018E-3</v>
      </c>
      <c r="AG74" s="244">
        <f>AC74+Y74+U74</f>
        <v>122016.5955555556</v>
      </c>
      <c r="AH74" s="94">
        <f>(1/+$AI$13)*AI74</f>
        <v>1.8440114557822997E-3</v>
      </c>
      <c r="AI74" s="98">
        <f>AE74+AA74+W74</f>
        <v>90000</v>
      </c>
      <c r="AJ74" s="243">
        <v>2.5000000000000001E-3</v>
      </c>
      <c r="AK74" s="244">
        <v>38679.055555555598</v>
      </c>
      <c r="AL74" s="94">
        <v>1.9390339014942E-3</v>
      </c>
      <c r="AM74" s="98">
        <v>30000</v>
      </c>
      <c r="AN74" s="243">
        <v>2.5000000000000001E-3</v>
      </c>
      <c r="AO74" s="244">
        <v>46489.172222222202</v>
      </c>
      <c r="AP74" s="94">
        <v>1.6132788865651001E-3</v>
      </c>
      <c r="AQ74" s="98">
        <v>30000</v>
      </c>
      <c r="AR74" s="243">
        <v>2.5000000000000001E-3</v>
      </c>
      <c r="AS74" s="244">
        <v>47093.202355555499</v>
      </c>
      <c r="AT74" s="94">
        <v>1.5925865358177799E-3</v>
      </c>
      <c r="AU74" s="98">
        <v>30000</v>
      </c>
      <c r="AV74" s="243">
        <f t="shared" ref="AV74:AV82" si="49">(1/+$AY$13)*AW74</f>
        <v>2.5000000000000005E-3</v>
      </c>
      <c r="AW74" s="244">
        <f>AS74+AO74+AK74</f>
        <v>132261.43013333328</v>
      </c>
      <c r="AX74" s="94">
        <f t="shared" ref="AX74:AX80" si="50">(1/+$AY$13)*AY74</f>
        <v>1.7011762217690875E-3</v>
      </c>
      <c r="AY74" s="98">
        <f>AU74+AQ74+AM74</f>
        <v>90000</v>
      </c>
      <c r="AZ74" s="243"/>
      <c r="BA74" s="244"/>
      <c r="BB74" s="94"/>
      <c r="BC74" s="98"/>
      <c r="BD74" s="243"/>
      <c r="BE74" s="244"/>
      <c r="BF74" s="94"/>
      <c r="BG74" s="98"/>
      <c r="BH74" s="243"/>
      <c r="BI74" s="244"/>
      <c r="BJ74" s="94"/>
      <c r="BK74" s="98"/>
      <c r="BL74" s="243" t="e">
        <f t="shared" si="41"/>
        <v>#DIV/0!</v>
      </c>
      <c r="BM74" s="244">
        <f t="shared" si="42"/>
        <v>0</v>
      </c>
      <c r="BN74" s="94" t="e">
        <f t="shared" si="43"/>
        <v>#DIV/0!</v>
      </c>
      <c r="BO74" s="98">
        <f t="shared" si="44"/>
        <v>0</v>
      </c>
      <c r="BP74" s="82"/>
      <c r="BQ74" s="257">
        <f t="shared" si="45"/>
        <v>2.5000000000000018E-3</v>
      </c>
      <c r="BR74" s="76">
        <f t="shared" si="46"/>
        <v>354746.93680000002</v>
      </c>
      <c r="BS74" s="258">
        <f t="shared" si="47"/>
        <v>2.3021105524783972E-3</v>
      </c>
      <c r="BT74" s="76">
        <f t="shared" si="48"/>
        <v>326666.66666666663</v>
      </c>
      <c r="BU74" s="76">
        <f>BR74-BT74</f>
        <v>28080.270133333397</v>
      </c>
      <c r="BV74" s="232"/>
      <c r="BW74" s="246"/>
      <c r="BX74" s="247"/>
    </row>
    <row r="75" spans="1:76" s="231" customFormat="1" ht="21">
      <c r="A75" s="260"/>
      <c r="B75" s="260" t="s">
        <v>100</v>
      </c>
      <c r="C75" s="82"/>
      <c r="D75" s="243">
        <v>2E-3</v>
      </c>
      <c r="E75" s="244">
        <v>33198.288888888797</v>
      </c>
      <c r="F75" s="94">
        <v>1.70022593199248E-3</v>
      </c>
      <c r="G75" s="98">
        <v>28222.295833333301</v>
      </c>
      <c r="H75" s="243">
        <v>2E-3</v>
      </c>
      <c r="I75" s="244">
        <v>22817.177777777801</v>
      </c>
      <c r="J75" s="94">
        <v>2.4737762144115502E-3</v>
      </c>
      <c r="K75" s="264">
        <v>28222.295833333301</v>
      </c>
      <c r="L75" s="243">
        <v>2E-3</v>
      </c>
      <c r="M75" s="244">
        <v>24359.662222222199</v>
      </c>
      <c r="N75" s="94">
        <v>2.3171335937152201E-3</v>
      </c>
      <c r="O75" s="98">
        <v>28222.295833333301</v>
      </c>
      <c r="P75" s="245">
        <f>(1/+$S$13)*Q75</f>
        <v>1.9999999999999974E-3</v>
      </c>
      <c r="Q75" s="76">
        <f t="shared" si="39"/>
        <v>80375.128888888794</v>
      </c>
      <c r="R75" s="245">
        <f>(1/+$S$13)*S75</f>
        <v>2.1067932000966108E-3</v>
      </c>
      <c r="S75" s="76">
        <f t="shared" si="40"/>
        <v>84666.887499999895</v>
      </c>
      <c r="T75" s="243">
        <v>2E-3</v>
      </c>
      <c r="U75" s="244">
        <v>32844.381333333302</v>
      </c>
      <c r="V75" s="94">
        <v>1.7185463502514401E-3</v>
      </c>
      <c r="W75" s="98">
        <v>28222.295833333301</v>
      </c>
      <c r="X75" s="243">
        <v>2E-3</v>
      </c>
      <c r="Y75" s="244">
        <v>35992.312888888897</v>
      </c>
      <c r="Z75" s="94">
        <v>1.5682401917574899E-3</v>
      </c>
      <c r="AA75" s="98">
        <v>28222.295833333301</v>
      </c>
      <c r="AB75" s="243">
        <v>2E-3</v>
      </c>
      <c r="AC75" s="244">
        <v>28776.582222222201</v>
      </c>
      <c r="AD75" s="94">
        <v>1.96147656559014E-3</v>
      </c>
      <c r="AE75" s="98">
        <v>28222.295833333301</v>
      </c>
      <c r="AF75" s="243">
        <f>(1/+$AI$13)*AG75</f>
        <v>2E-3</v>
      </c>
      <c r="AG75" s="244">
        <f>AC75+Y75+U75</f>
        <v>97613.276444444404</v>
      </c>
      <c r="AH75" s="94">
        <f>(1/+$AI$13)*AI75</f>
        <v>1.734741227504789E-3</v>
      </c>
      <c r="AI75" s="98">
        <f>AE75+AA75+W75</f>
        <v>84666.887499999895</v>
      </c>
      <c r="AJ75" s="243">
        <v>2E-3</v>
      </c>
      <c r="AK75" s="244">
        <v>30943.244444444401</v>
      </c>
      <c r="AL75" s="94">
        <v>1.82413294662773E-3</v>
      </c>
      <c r="AM75" s="98">
        <v>28222.295833333301</v>
      </c>
      <c r="AN75" s="243">
        <v>2E-3</v>
      </c>
      <c r="AO75" s="244">
        <v>37191.337777777801</v>
      </c>
      <c r="AP75" s="94">
        <v>1.5176811332770299E-3</v>
      </c>
      <c r="AQ75" s="98">
        <v>28222.295833333301</v>
      </c>
      <c r="AR75" s="243">
        <v>2E-3</v>
      </c>
      <c r="AS75" s="244">
        <v>37674.561884444403</v>
      </c>
      <c r="AT75" s="94">
        <v>1.49821494513443E-3</v>
      </c>
      <c r="AU75" s="98">
        <v>28222.295833333301</v>
      </c>
      <c r="AV75" s="243">
        <f t="shared" si="49"/>
        <v>2E-3</v>
      </c>
      <c r="AW75" s="244">
        <f>AS75+AO75+AK75</f>
        <v>105809.1441066666</v>
      </c>
      <c r="AX75" s="94">
        <f t="shared" si="50"/>
        <v>1.60036995317998E-3</v>
      </c>
      <c r="AY75" s="98">
        <f>AU75+AQ75+AM75</f>
        <v>84666.887499999895</v>
      </c>
      <c r="AZ75" s="243"/>
      <c r="BA75" s="244"/>
      <c r="BB75" s="94"/>
      <c r="BC75" s="98"/>
      <c r="BD75" s="243"/>
      <c r="BE75" s="244"/>
      <c r="BF75" s="94"/>
      <c r="BG75" s="98"/>
      <c r="BH75" s="243"/>
      <c r="BI75" s="244"/>
      <c r="BJ75" s="94"/>
      <c r="BK75" s="98"/>
      <c r="BL75" s="243" t="e">
        <f t="shared" si="41"/>
        <v>#DIV/0!</v>
      </c>
      <c r="BM75" s="244">
        <f t="shared" si="42"/>
        <v>0</v>
      </c>
      <c r="BN75" s="94" t="e">
        <f t="shared" si="43"/>
        <v>#DIV/0!</v>
      </c>
      <c r="BO75" s="98">
        <f t="shared" si="44"/>
        <v>0</v>
      </c>
      <c r="BP75" s="82"/>
      <c r="BQ75" s="257">
        <f t="shared" si="45"/>
        <v>2.0000000000000005E-3</v>
      </c>
      <c r="BR75" s="76">
        <f t="shared" si="46"/>
        <v>283797.54943999986</v>
      </c>
      <c r="BS75" s="258">
        <f t="shared" si="47"/>
        <v>1.7900130779931222E-3</v>
      </c>
      <c r="BT75" s="76">
        <f t="shared" si="48"/>
        <v>254000.66249999969</v>
      </c>
      <c r="BU75" s="76">
        <f>BR75-BT75</f>
        <v>29796.886940000171</v>
      </c>
      <c r="BV75" s="232"/>
      <c r="BW75" s="246"/>
      <c r="BX75" s="199"/>
    </row>
    <row r="76" spans="1:76" s="231" customFormat="1" ht="21">
      <c r="A76" s="260"/>
      <c r="B76" s="260" t="s">
        <v>102</v>
      </c>
      <c r="C76" s="82"/>
      <c r="D76" s="243"/>
      <c r="E76" s="244"/>
      <c r="F76" s="94"/>
      <c r="G76" s="98"/>
      <c r="H76" s="243">
        <v>1.9E-3</v>
      </c>
      <c r="I76" s="244">
        <v>21676.318888888902</v>
      </c>
      <c r="J76" s="94">
        <v>1.8619305338180899E-3</v>
      </c>
      <c r="K76" s="264">
        <v>21242</v>
      </c>
      <c r="L76" s="243"/>
      <c r="M76" s="244"/>
      <c r="N76" s="94">
        <v>1.7440307510193599E-3</v>
      </c>
      <c r="O76" s="98">
        <v>21242</v>
      </c>
      <c r="P76" s="245">
        <f>(1/+$S$13)*Q76</f>
        <v>5.3937876526093998E-4</v>
      </c>
      <c r="Q76" s="76">
        <f t="shared" si="39"/>
        <v>21676.318888888902</v>
      </c>
      <c r="R76" s="245">
        <f>(1/+$S$13)*S76</f>
        <v>1.0571429392973082E-3</v>
      </c>
      <c r="S76" s="76">
        <f t="shared" si="40"/>
        <v>42484</v>
      </c>
      <c r="T76" s="243"/>
      <c r="U76" s="244"/>
      <c r="V76" s="94">
        <v>1.2934936897984299E-3</v>
      </c>
      <c r="W76" s="98">
        <v>21242</v>
      </c>
      <c r="X76" s="243"/>
      <c r="Y76" s="244"/>
      <c r="Z76" s="94">
        <v>1.4602840379348201E-3</v>
      </c>
      <c r="AA76" s="98">
        <v>26279.5</v>
      </c>
      <c r="AB76" s="243"/>
      <c r="AC76" s="244"/>
      <c r="AD76" s="94">
        <v>1.82645039616318E-3</v>
      </c>
      <c r="AE76" s="98">
        <v>26279.5</v>
      </c>
      <c r="AF76" s="243">
        <f>(1/+$AI$13)*AG76</f>
        <v>0</v>
      </c>
      <c r="AG76" s="244">
        <f>AC76+Y76+U76</f>
        <v>0</v>
      </c>
      <c r="AH76" s="94">
        <f>(1/+$AI$13)*AI76</f>
        <v>1.5121098827576612E-3</v>
      </c>
      <c r="AI76" s="98">
        <f>AE76+AA76+W76</f>
        <v>73801</v>
      </c>
      <c r="AJ76" s="243"/>
      <c r="AK76" s="244"/>
      <c r="AL76" s="94">
        <v>1.6985613804772299E-3</v>
      </c>
      <c r="AM76" s="98">
        <v>26279.5</v>
      </c>
      <c r="AN76" s="243"/>
      <c r="AO76" s="244"/>
      <c r="AP76" s="94">
        <v>1.4132054166495901E-3</v>
      </c>
      <c r="AQ76" s="98">
        <v>26279.5</v>
      </c>
      <c r="AR76" s="243"/>
      <c r="AS76" s="244"/>
      <c r="AT76" s="94">
        <v>1.39507926226745E-3</v>
      </c>
      <c r="AU76" s="98">
        <v>26279.5</v>
      </c>
      <c r="AV76" s="243">
        <f t="shared" si="49"/>
        <v>0</v>
      </c>
      <c r="AW76" s="244">
        <f>AS76+AO76+AK76</f>
        <v>0</v>
      </c>
      <c r="AX76" s="94">
        <f t="shared" si="50"/>
        <v>1.4902020173326912E-3</v>
      </c>
      <c r="AY76" s="98">
        <f>AU76+AQ76+AM76</f>
        <v>78838.5</v>
      </c>
      <c r="AZ76" s="243"/>
      <c r="BA76" s="244"/>
      <c r="BB76" s="94"/>
      <c r="BC76" s="98"/>
      <c r="BD76" s="243"/>
      <c r="BE76" s="244"/>
      <c r="BF76" s="94"/>
      <c r="BG76" s="98"/>
      <c r="BH76" s="243"/>
      <c r="BI76" s="244"/>
      <c r="BJ76" s="94"/>
      <c r="BK76" s="98"/>
      <c r="BL76" s="243" t="e">
        <f t="shared" si="41"/>
        <v>#DIV/0!</v>
      </c>
      <c r="BM76" s="244">
        <f t="shared" si="42"/>
        <v>0</v>
      </c>
      <c r="BN76" s="94" t="e">
        <f t="shared" si="43"/>
        <v>#DIV/0!</v>
      </c>
      <c r="BO76" s="98">
        <f t="shared" si="44"/>
        <v>0</v>
      </c>
      <c r="BP76" s="82"/>
      <c r="BQ76" s="257">
        <f t="shared" si="45"/>
        <v>1.5275902791734067E-4</v>
      </c>
      <c r="BR76" s="76">
        <f t="shared" si="46"/>
        <v>21676.318888888902</v>
      </c>
      <c r="BS76" s="258">
        <f t="shared" si="47"/>
        <v>1.375089393019955E-3</v>
      </c>
      <c r="BT76" s="76">
        <f t="shared" si="48"/>
        <v>195123.5</v>
      </c>
      <c r="BU76" s="76">
        <f>BR76-BT76</f>
        <v>-173447.1811111111</v>
      </c>
      <c r="BV76" s="232"/>
      <c r="BW76" s="246"/>
      <c r="BX76" s="247"/>
    </row>
    <row r="77" spans="1:76" s="231" customFormat="1" ht="21">
      <c r="A77" s="260"/>
      <c r="B77" s="260" t="s">
        <v>152</v>
      </c>
      <c r="C77" s="82"/>
      <c r="D77" s="243">
        <v>2E-3</v>
      </c>
      <c r="E77" s="244">
        <v>33198.288888888797</v>
      </c>
      <c r="F77" s="94">
        <v>5.5725763643775603E-3</v>
      </c>
      <c r="G77" s="98">
        <v>92500</v>
      </c>
      <c r="H77" s="243">
        <v>2E-3</v>
      </c>
      <c r="I77" s="244">
        <v>22817.177777777801</v>
      </c>
      <c r="J77" s="94">
        <v>3.8129167790738501E-3</v>
      </c>
      <c r="K77" s="264">
        <v>43500</v>
      </c>
      <c r="L77" s="243">
        <v>2E-3</v>
      </c>
      <c r="M77" s="244">
        <v>24359.662222222199</v>
      </c>
      <c r="N77" s="94">
        <v>6.31371644635102E-3</v>
      </c>
      <c r="O77" s="98">
        <v>76900</v>
      </c>
      <c r="P77" s="245">
        <f>(1/+$S$13)*Q77</f>
        <v>1.9999999999999974E-3</v>
      </c>
      <c r="Q77" s="76">
        <f t="shared" si="39"/>
        <v>80375.128888888794</v>
      </c>
      <c r="R77" s="245">
        <f>(1/+$S$13)*S77</f>
        <v>5.2976586897749015E-3</v>
      </c>
      <c r="S77" s="76">
        <f t="shared" si="40"/>
        <v>212900</v>
      </c>
      <c r="T77" s="243">
        <v>2E-3</v>
      </c>
      <c r="U77" s="244">
        <v>32844.381333333302</v>
      </c>
      <c r="V77" s="94">
        <v>2.6945247986809302E-3</v>
      </c>
      <c r="W77" s="98">
        <v>44250</v>
      </c>
      <c r="X77" s="243">
        <v>2E-3</v>
      </c>
      <c r="Y77" s="244">
        <v>35992.312888888897</v>
      </c>
      <c r="Z77" s="94">
        <v>2.4588583754871899E-3</v>
      </c>
      <c r="AA77" s="98">
        <v>44250</v>
      </c>
      <c r="AB77" s="243">
        <v>2E-3</v>
      </c>
      <c r="AC77" s="244">
        <v>28776.582222222201</v>
      </c>
      <c r="AD77" s="94">
        <v>3.0754173416625299E-3</v>
      </c>
      <c r="AE77" s="98">
        <v>44250</v>
      </c>
      <c r="AF77" s="243">
        <f>(1/+$AI$13)*AG77</f>
        <v>2E-3</v>
      </c>
      <c r="AG77" s="244">
        <f>AC77+Y77+U77</f>
        <v>97613.276444444404</v>
      </c>
      <c r="AH77" s="94">
        <f>(1/+$AI$13)*AI77</f>
        <v>2.719916897278892E-3</v>
      </c>
      <c r="AI77" s="98">
        <f>AE77+AA77+W77</f>
        <v>132750</v>
      </c>
      <c r="AJ77" s="243">
        <v>2E-3</v>
      </c>
      <c r="AK77" s="244">
        <v>30943.244444444401</v>
      </c>
      <c r="AL77" s="94">
        <v>2.86007500470395E-3</v>
      </c>
      <c r="AM77" s="98">
        <v>44250</v>
      </c>
      <c r="AN77" s="243">
        <v>2E-3</v>
      </c>
      <c r="AO77" s="244">
        <v>37191.337777777801</v>
      </c>
      <c r="AP77" s="94">
        <v>2.3795863576835299E-3</v>
      </c>
      <c r="AQ77" s="98">
        <v>44250</v>
      </c>
      <c r="AR77" s="243">
        <v>2E-3</v>
      </c>
      <c r="AS77" s="244">
        <v>37674.561884444403</v>
      </c>
      <c r="AT77" s="94">
        <v>4.20708276545197E-3</v>
      </c>
      <c r="AU77" s="98">
        <v>79250</v>
      </c>
      <c r="AV77" s="243">
        <f t="shared" si="49"/>
        <v>2E-3</v>
      </c>
      <c r="AW77" s="244">
        <f>AS77+AO77+AK77</f>
        <v>105809.1441066666</v>
      </c>
      <c r="AX77" s="94">
        <f t="shared" si="50"/>
        <v>3.1708034577973823E-3</v>
      </c>
      <c r="AY77" s="98">
        <f>AU77+AQ77+AM77</f>
        <v>167750</v>
      </c>
      <c r="AZ77" s="243"/>
      <c r="BA77" s="244"/>
      <c r="BB77" s="94"/>
      <c r="BC77" s="98"/>
      <c r="BD77" s="243"/>
      <c r="BE77" s="244"/>
      <c r="BF77" s="94"/>
      <c r="BG77" s="98"/>
      <c r="BH77" s="243"/>
      <c r="BI77" s="244"/>
      <c r="BJ77" s="94"/>
      <c r="BK77" s="98"/>
      <c r="BL77" s="243" t="e">
        <f t="shared" si="41"/>
        <v>#DIV/0!</v>
      </c>
      <c r="BM77" s="244">
        <f t="shared" si="42"/>
        <v>0</v>
      </c>
      <c r="BN77" s="94" t="e">
        <f t="shared" si="43"/>
        <v>#DIV/0!</v>
      </c>
      <c r="BO77" s="98">
        <f t="shared" si="44"/>
        <v>0</v>
      </c>
      <c r="BP77" s="82"/>
      <c r="BQ77" s="257">
        <f t="shared" si="45"/>
        <v>2.0000000000000005E-3</v>
      </c>
      <c r="BR77" s="76">
        <f t="shared" si="46"/>
        <v>283797.54943999986</v>
      </c>
      <c r="BS77" s="258">
        <f t="shared" si="47"/>
        <v>3.6180721152318652E-3</v>
      </c>
      <c r="BT77" s="76">
        <f t="shared" si="48"/>
        <v>513400</v>
      </c>
      <c r="BU77" s="76"/>
      <c r="BV77" s="232"/>
      <c r="BW77" s="246"/>
      <c r="BX77" s="247"/>
    </row>
    <row r="78" spans="1:76" s="231" customFormat="1" ht="21">
      <c r="A78" s="260"/>
      <c r="B78" s="260" t="s">
        <v>103</v>
      </c>
      <c r="C78" s="82"/>
      <c r="D78" s="243">
        <v>0</v>
      </c>
      <c r="E78" s="244">
        <v>0</v>
      </c>
      <c r="F78" s="94">
        <v>0</v>
      </c>
      <c r="G78" s="98">
        <v>0</v>
      </c>
      <c r="H78" s="243">
        <v>0</v>
      </c>
      <c r="I78" s="244">
        <v>0</v>
      </c>
      <c r="J78" s="94">
        <v>0</v>
      </c>
      <c r="K78" s="98">
        <v>0</v>
      </c>
      <c r="L78" s="243">
        <v>0</v>
      </c>
      <c r="M78" s="244">
        <v>0</v>
      </c>
      <c r="N78" s="94">
        <v>0</v>
      </c>
      <c r="O78" s="98">
        <v>0</v>
      </c>
      <c r="P78" s="245"/>
      <c r="Q78" s="76">
        <f t="shared" si="39"/>
        <v>0</v>
      </c>
      <c r="R78" s="245"/>
      <c r="S78" s="76"/>
      <c r="T78" s="243">
        <v>0</v>
      </c>
      <c r="U78" s="244">
        <v>0</v>
      </c>
      <c r="V78" s="94">
        <v>0</v>
      </c>
      <c r="W78" s="98">
        <v>0</v>
      </c>
      <c r="X78" s="243">
        <v>0</v>
      </c>
      <c r="Y78" s="244">
        <v>0</v>
      </c>
      <c r="Z78" s="94">
        <v>0</v>
      </c>
      <c r="AA78" s="98">
        <v>0</v>
      </c>
      <c r="AB78" s="243">
        <v>0</v>
      </c>
      <c r="AC78" s="244">
        <v>0</v>
      </c>
      <c r="AD78" s="94">
        <v>0</v>
      </c>
      <c r="AE78" s="98">
        <v>0</v>
      </c>
      <c r="AF78" s="243"/>
      <c r="AG78" s="244"/>
      <c r="AH78" s="94"/>
      <c r="AI78" s="98"/>
      <c r="AJ78" s="243">
        <v>0</v>
      </c>
      <c r="AK78" s="244">
        <v>0</v>
      </c>
      <c r="AL78" s="94">
        <v>0</v>
      </c>
      <c r="AM78" s="98">
        <v>0</v>
      </c>
      <c r="AN78" s="243">
        <v>0</v>
      </c>
      <c r="AO78" s="244">
        <v>0</v>
      </c>
      <c r="AP78" s="94">
        <v>0</v>
      </c>
      <c r="AQ78" s="98">
        <v>0</v>
      </c>
      <c r="AR78" s="243">
        <v>0</v>
      </c>
      <c r="AS78" s="244">
        <v>0</v>
      </c>
      <c r="AT78" s="94">
        <v>0</v>
      </c>
      <c r="AU78" s="98">
        <v>0</v>
      </c>
      <c r="AV78" s="243">
        <f t="shared" si="49"/>
        <v>0</v>
      </c>
      <c r="AW78" s="244"/>
      <c r="AX78" s="94">
        <f t="shared" si="50"/>
        <v>0</v>
      </c>
      <c r="AY78" s="98"/>
      <c r="AZ78" s="243"/>
      <c r="BA78" s="244"/>
      <c r="BB78" s="94"/>
      <c r="BC78" s="98"/>
      <c r="BD78" s="243"/>
      <c r="BE78" s="244"/>
      <c r="BF78" s="94"/>
      <c r="BG78" s="98"/>
      <c r="BH78" s="243"/>
      <c r="BI78" s="244"/>
      <c r="BJ78" s="94"/>
      <c r="BK78" s="98"/>
      <c r="BL78" s="243" t="e">
        <f t="shared" si="41"/>
        <v>#DIV/0!</v>
      </c>
      <c r="BM78" s="244"/>
      <c r="BN78" s="94" t="e">
        <f t="shared" si="43"/>
        <v>#DIV/0!</v>
      </c>
      <c r="BO78" s="98"/>
      <c r="BP78" s="82"/>
      <c r="BQ78" s="257">
        <f t="shared" si="45"/>
        <v>0</v>
      </c>
      <c r="BR78" s="76">
        <f t="shared" si="46"/>
        <v>0</v>
      </c>
      <c r="BS78" s="258">
        <f t="shared" si="47"/>
        <v>0</v>
      </c>
      <c r="BT78" s="76">
        <f t="shared" si="48"/>
        <v>0</v>
      </c>
      <c r="BU78" s="76">
        <f>BR78-BT78</f>
        <v>0</v>
      </c>
      <c r="BV78" s="232"/>
      <c r="BW78" s="246"/>
      <c r="BX78" s="247"/>
    </row>
    <row r="79" spans="1:76" s="231" customFormat="1" ht="21">
      <c r="A79" s="260"/>
      <c r="B79" s="261" t="s">
        <v>104</v>
      </c>
      <c r="C79" s="82"/>
      <c r="D79" s="243">
        <v>3.5000000000000003E-2</v>
      </c>
      <c r="E79" s="244">
        <v>580970.05555555399</v>
      </c>
      <c r="F79" s="94">
        <v>3.28330174982246E-2</v>
      </c>
      <c r="G79" s="98">
        <v>545000</v>
      </c>
      <c r="H79" s="243">
        <v>3.5000000000000003E-2</v>
      </c>
      <c r="I79" s="244">
        <v>399300.611111112</v>
      </c>
      <c r="J79" s="94">
        <v>3.4623037419176397E-2</v>
      </c>
      <c r="K79" s="264">
        <v>395000</v>
      </c>
      <c r="L79" s="243">
        <v>3.5000000000000003E-2</v>
      </c>
      <c r="M79" s="244">
        <v>426294.088888889</v>
      </c>
      <c r="N79" s="94">
        <v>3.24306631509578E-2</v>
      </c>
      <c r="O79" s="98">
        <v>395000</v>
      </c>
      <c r="P79" s="245">
        <f>(1/+$S$13)*Q79</f>
        <v>3.4999999999999983E-2</v>
      </c>
      <c r="Q79" s="76">
        <f t="shared" si="39"/>
        <v>1406564.755555555</v>
      </c>
      <c r="R79" s="245">
        <f>(1/+$S$13)*S79</f>
        <v>3.321923133325267E-2</v>
      </c>
      <c r="S79" s="76">
        <f>O79+K79+G79</f>
        <v>1335000</v>
      </c>
      <c r="T79" s="243">
        <v>3.5000000000000003E-2</v>
      </c>
      <c r="U79" s="244">
        <v>574776.67333333299</v>
      </c>
      <c r="V79" s="94">
        <v>2.74019471052298E-2</v>
      </c>
      <c r="W79" s="98">
        <v>450000</v>
      </c>
      <c r="X79" s="243">
        <v>3.5000000000000003E-2</v>
      </c>
      <c r="Y79" s="244">
        <v>629865.47555555601</v>
      </c>
      <c r="Z79" s="94">
        <v>2.50053394117342E-2</v>
      </c>
      <c r="AA79" s="98">
        <v>450000</v>
      </c>
      <c r="AB79" s="243">
        <v>3.5000000000000003E-2</v>
      </c>
      <c r="AC79" s="244">
        <v>503590.18888888898</v>
      </c>
      <c r="AD79" s="94">
        <v>2.71053731807545E-2</v>
      </c>
      <c r="AE79" s="98">
        <v>390000</v>
      </c>
      <c r="AF79" s="243">
        <f>(1/+$AI$13)*AG79</f>
        <v>3.5000000000000017E-2</v>
      </c>
      <c r="AG79" s="244">
        <f>AC79+Y79+U79</f>
        <v>1708232.337777778</v>
      </c>
      <c r="AH79" s="94">
        <f t="shared" ref="AH79:AH86" si="51">(1/+$AI$13)*AI79</f>
        <v>2.6430830866212961E-2</v>
      </c>
      <c r="AI79" s="98">
        <f>AE79+AA79+W79</f>
        <v>1290000</v>
      </c>
      <c r="AJ79" s="243">
        <v>3.5000000000000003E-2</v>
      </c>
      <c r="AK79" s="244">
        <v>541506.77777777798</v>
      </c>
      <c r="AL79" s="94">
        <v>2.5207440719424701E-2</v>
      </c>
      <c r="AM79" s="98">
        <v>390000</v>
      </c>
      <c r="AN79" s="243">
        <v>3.5000000000000003E-2</v>
      </c>
      <c r="AO79" s="244">
        <v>650848.41111111105</v>
      </c>
      <c r="AP79" s="94">
        <v>2.0972625525346299E-2</v>
      </c>
      <c r="AQ79" s="98">
        <v>390000</v>
      </c>
      <c r="AR79" s="243">
        <v>3.5000000000000003E-2</v>
      </c>
      <c r="AS79" s="244">
        <v>659304.83297777805</v>
      </c>
      <c r="AT79" s="94">
        <v>2.0172762787025199E-2</v>
      </c>
      <c r="AU79" s="98">
        <v>380000</v>
      </c>
      <c r="AV79" s="243">
        <f t="shared" si="49"/>
        <v>3.5000000000000031E-2</v>
      </c>
      <c r="AW79" s="244">
        <f>AS79+AO79+AK79</f>
        <v>1851660.0218666671</v>
      </c>
      <c r="AX79" s="94">
        <f t="shared" si="50"/>
        <v>2.1926271302801573E-2</v>
      </c>
      <c r="AY79" s="98">
        <f t="shared" ref="AY79:AY86" si="52">AU79+AQ79+AM79</f>
        <v>1160000</v>
      </c>
      <c r="AZ79" s="243"/>
      <c r="BA79" s="244"/>
      <c r="BB79" s="94"/>
      <c r="BC79" s="98"/>
      <c r="BD79" s="243"/>
      <c r="BE79" s="244"/>
      <c r="BF79" s="94"/>
      <c r="BG79" s="98"/>
      <c r="BH79" s="243"/>
      <c r="BI79" s="244"/>
      <c r="BJ79" s="94"/>
      <c r="BK79" s="98"/>
      <c r="BL79" s="243" t="e">
        <f t="shared" si="41"/>
        <v>#DIV/0!</v>
      </c>
      <c r="BM79" s="244">
        <f>BI79+BE79+BA79</f>
        <v>0</v>
      </c>
      <c r="BN79" s="94" t="e">
        <f t="shared" si="43"/>
        <v>#DIV/0!</v>
      </c>
      <c r="BO79" s="98">
        <f>BK79+BG79+BC79</f>
        <v>0</v>
      </c>
      <c r="BP79" s="82"/>
      <c r="BQ79" s="257">
        <f t="shared" si="45"/>
        <v>3.5000000000000024E-2</v>
      </c>
      <c r="BR79" s="76">
        <f t="shared" si="46"/>
        <v>4966457.1151999999</v>
      </c>
      <c r="BS79" s="258">
        <f t="shared" si="47"/>
        <v>2.6673944207543064E-2</v>
      </c>
      <c r="BT79" s="76">
        <f t="shared" si="48"/>
        <v>3785000</v>
      </c>
      <c r="BU79" s="76">
        <f>BR79-BT79</f>
        <v>1181457.1151999999</v>
      </c>
      <c r="BV79" s="232"/>
      <c r="BW79" s="246"/>
      <c r="BX79" s="247"/>
    </row>
    <row r="80" spans="1:76" s="231" customFormat="1" ht="21">
      <c r="A80" s="260"/>
      <c r="B80" s="261" t="s">
        <v>105</v>
      </c>
      <c r="C80" s="82"/>
      <c r="D80" s="243">
        <v>2.5000000000000001E-2</v>
      </c>
      <c r="E80" s="244">
        <v>414978.61111111002</v>
      </c>
      <c r="F80" s="94">
        <v>2.56037292417347E-2</v>
      </c>
      <c r="G80" s="98">
        <v>425000</v>
      </c>
      <c r="H80" s="243">
        <v>2.5000000000000001E-2</v>
      </c>
      <c r="I80" s="244">
        <v>285214.72222222202</v>
      </c>
      <c r="J80" s="94">
        <v>3.02403744547237E-2</v>
      </c>
      <c r="K80" s="264">
        <v>345000</v>
      </c>
      <c r="L80" s="243">
        <v>2.5000000000000001E-2</v>
      </c>
      <c r="M80" s="244">
        <v>304495.77777777798</v>
      </c>
      <c r="N80" s="94">
        <v>2.5862427576080298E-2</v>
      </c>
      <c r="O80" s="98">
        <v>315000</v>
      </c>
      <c r="P80" s="245">
        <f>(1/+$S$13)*Q80</f>
        <v>2.499999999999997E-2</v>
      </c>
      <c r="Q80" s="76">
        <f t="shared" si="39"/>
        <v>1004689.1111111101</v>
      </c>
      <c r="R80" s="245">
        <f>(1/+$S$13)*S80</f>
        <v>2.6998401495564903E-2</v>
      </c>
      <c r="S80" s="76">
        <f>O80+K80+G80</f>
        <v>1085000</v>
      </c>
      <c r="T80" s="243">
        <v>2.5000000000000001E-2</v>
      </c>
      <c r="U80" s="244">
        <v>410554.76666666701</v>
      </c>
      <c r="V80" s="94">
        <v>2.3565674510497701E-2</v>
      </c>
      <c r="W80" s="98">
        <v>387000</v>
      </c>
      <c r="X80" s="243">
        <v>2.5000000000000001E-2</v>
      </c>
      <c r="Y80" s="244">
        <v>449903.911111111</v>
      </c>
      <c r="Z80" s="94">
        <v>1.9448597320237699E-2</v>
      </c>
      <c r="AA80" s="98">
        <v>350000</v>
      </c>
      <c r="AB80" s="243">
        <v>2.5000000000000001E-2</v>
      </c>
      <c r="AC80" s="244">
        <v>359707.27777777798</v>
      </c>
      <c r="AD80" s="94">
        <v>2.0155277493381599E-2</v>
      </c>
      <c r="AE80" s="98">
        <v>290000</v>
      </c>
      <c r="AF80" s="243">
        <f>(1/+$AI$13)*AG80</f>
        <v>2.5000000000000022E-2</v>
      </c>
      <c r="AG80" s="244">
        <f>AC80+Y80+U80</f>
        <v>1220165.9555555561</v>
      </c>
      <c r="AH80" s="94">
        <f t="shared" si="51"/>
        <v>2.1042219612093575E-2</v>
      </c>
      <c r="AI80" s="98">
        <f>AE80+AA80+W80</f>
        <v>1027000</v>
      </c>
      <c r="AJ80" s="243">
        <v>2.5000000000000001E-2</v>
      </c>
      <c r="AK80" s="244">
        <v>386790.55555555603</v>
      </c>
      <c r="AL80" s="94">
        <v>2.32684068179305E-2</v>
      </c>
      <c r="AM80" s="98">
        <v>360000</v>
      </c>
      <c r="AN80" s="243">
        <v>2.5000000000000001E-2</v>
      </c>
      <c r="AO80" s="244">
        <v>464891.72222222202</v>
      </c>
      <c r="AP80" s="94">
        <v>2.1510385154201402E-2</v>
      </c>
      <c r="AQ80" s="98">
        <v>400000</v>
      </c>
      <c r="AR80" s="243">
        <v>2.5000000000000001E-2</v>
      </c>
      <c r="AS80" s="244">
        <v>470932.02355555497</v>
      </c>
      <c r="AT80" s="94">
        <v>2.0135531829853101E-2</v>
      </c>
      <c r="AU80" s="98">
        <v>379298.67</v>
      </c>
      <c r="AV80" s="243">
        <f t="shared" si="49"/>
        <v>2.5000000000000005E-2</v>
      </c>
      <c r="AW80" s="244">
        <f>AS80+AO80+AK80</f>
        <v>1322614.3013333329</v>
      </c>
      <c r="AX80" s="94">
        <f t="shared" si="50"/>
        <v>2.1534975632190513E-2</v>
      </c>
      <c r="AY80" s="98">
        <f t="shared" si="52"/>
        <v>1139298.67</v>
      </c>
      <c r="AZ80" s="243"/>
      <c r="BA80" s="244"/>
      <c r="BB80" s="94"/>
      <c r="BC80" s="98"/>
      <c r="BD80" s="243"/>
      <c r="BE80" s="244"/>
      <c r="BF80" s="94"/>
      <c r="BG80" s="98"/>
      <c r="BH80" s="243"/>
      <c r="BI80" s="244"/>
      <c r="BJ80" s="94"/>
      <c r="BK80" s="98"/>
      <c r="BL80" s="243" t="e">
        <f t="shared" si="41"/>
        <v>#DIV/0!</v>
      </c>
      <c r="BM80" s="244">
        <f>BI80+BE80+BA80</f>
        <v>0</v>
      </c>
      <c r="BN80" s="94" t="e">
        <f t="shared" si="43"/>
        <v>#DIV/0!</v>
      </c>
      <c r="BO80" s="98">
        <f>BK80+BG80+BC80</f>
        <v>0</v>
      </c>
      <c r="BP80" s="82"/>
      <c r="BQ80" s="257">
        <f t="shared" si="45"/>
        <v>2.5000000000000008E-2</v>
      </c>
      <c r="BR80" s="76">
        <f t="shared" si="46"/>
        <v>3547469.3679999989</v>
      </c>
      <c r="BS80" s="258">
        <f t="shared" si="47"/>
        <v>2.2912802992242794E-2</v>
      </c>
      <c r="BT80" s="76">
        <f t="shared" si="48"/>
        <v>3251298.67</v>
      </c>
      <c r="BU80" s="76">
        <f>BR80-BT80</f>
        <v>296170.69799999893</v>
      </c>
      <c r="BV80" s="232"/>
      <c r="BW80" s="246"/>
      <c r="BX80" s="247"/>
    </row>
    <row r="81" spans="1:76" s="231" customFormat="1" ht="21">
      <c r="A81" s="260"/>
      <c r="B81" s="261" t="s">
        <v>106</v>
      </c>
      <c r="C81" s="82"/>
      <c r="D81" s="243">
        <v>0.02</v>
      </c>
      <c r="E81" s="244">
        <v>331982.888888888</v>
      </c>
      <c r="F81" s="94">
        <v>1.16883132530927E-2</v>
      </c>
      <c r="G81" s="98">
        <v>194016</v>
      </c>
      <c r="H81" s="243">
        <v>0.02</v>
      </c>
      <c r="I81" s="244">
        <v>228171.77777777801</v>
      </c>
      <c r="J81" s="94">
        <v>1.84071844507014E-2</v>
      </c>
      <c r="K81" s="264">
        <v>210000</v>
      </c>
      <c r="L81" s="243">
        <v>0.02</v>
      </c>
      <c r="M81" s="244">
        <v>243596.62222222201</v>
      </c>
      <c r="N81" s="94">
        <v>2.3809853958930999E-2</v>
      </c>
      <c r="O81" s="98">
        <v>290000</v>
      </c>
      <c r="P81" s="245">
        <f>(1/+$S$13)*Q81</f>
        <v>1.9999999999999976E-2</v>
      </c>
      <c r="Q81" s="76">
        <f t="shared" si="39"/>
        <v>803751.28888888797</v>
      </c>
      <c r="R81" s="245">
        <f>(1/+$S$13)*S81</f>
        <v>1.7269421762530851E-2</v>
      </c>
      <c r="S81" s="76">
        <f>O81+K81+G81</f>
        <v>694016</v>
      </c>
      <c r="T81" s="243">
        <v>0.02</v>
      </c>
      <c r="U81" s="244">
        <v>328443.813333333</v>
      </c>
      <c r="V81" s="94">
        <v>2.1312625526289899E-2</v>
      </c>
      <c r="W81" s="98">
        <v>350000</v>
      </c>
      <c r="X81" s="243">
        <v>0.02</v>
      </c>
      <c r="Y81" s="244">
        <v>359923.12888888898</v>
      </c>
      <c r="Z81" s="94">
        <v>2.0559945738536999E-2</v>
      </c>
      <c r="AA81" s="98">
        <v>370000</v>
      </c>
      <c r="AB81" s="243">
        <v>0.02</v>
      </c>
      <c r="AC81" s="244">
        <v>287765.82222222199</v>
      </c>
      <c r="AD81" s="94">
        <v>1.7722744002801001E-2</v>
      </c>
      <c r="AE81" s="98">
        <v>255000</v>
      </c>
      <c r="AF81" s="243">
        <f>(1/+$AI$13)*AG81</f>
        <v>1.9999999999999997E-2</v>
      </c>
      <c r="AG81" s="244">
        <f>AC81+Y81+U81</f>
        <v>976132.76444444398</v>
      </c>
      <c r="AH81" s="94">
        <f t="shared" si="51"/>
        <v>1.9976790770974914E-2</v>
      </c>
      <c r="AI81" s="98">
        <f t="shared" ref="AI81:AI86" si="53">AE81+AA81+W81</f>
        <v>975000</v>
      </c>
      <c r="AJ81" s="243">
        <v>0.02</v>
      </c>
      <c r="AK81" s="244">
        <v>309432.44444444397</v>
      </c>
      <c r="AL81" s="94">
        <v>2.4603948734816299E-2</v>
      </c>
      <c r="AM81" s="98">
        <v>380663</v>
      </c>
      <c r="AN81" s="243">
        <v>0.02</v>
      </c>
      <c r="AO81" s="244">
        <v>371913.37777777802</v>
      </c>
      <c r="AP81" s="94">
        <v>1.99439451313096E-2</v>
      </c>
      <c r="AQ81" s="98">
        <v>370871</v>
      </c>
      <c r="AR81" s="243">
        <v>0.02</v>
      </c>
      <c r="AS81" s="244">
        <v>376745.61884444399</v>
      </c>
      <c r="AT81" s="94">
        <v>3.1055437448446702E-2</v>
      </c>
      <c r="AU81" s="98">
        <v>585000</v>
      </c>
      <c r="AV81" s="243">
        <f t="shared" si="49"/>
        <v>0.02</v>
      </c>
      <c r="AW81" s="244">
        <f>AS81+AO81+AK81</f>
        <v>1058091.441066666</v>
      </c>
      <c r="AX81" s="94">
        <f t="shared" ref="AX81:AX87" si="54">(1/+$AY$13)*AY81</f>
        <v>2.5263109559843618E-2</v>
      </c>
      <c r="AY81" s="98">
        <f t="shared" si="52"/>
        <v>1336534</v>
      </c>
      <c r="AZ81" s="243"/>
      <c r="BA81" s="244"/>
      <c r="BB81" s="94"/>
      <c r="BC81" s="98"/>
      <c r="BD81" s="243"/>
      <c r="BE81" s="244"/>
      <c r="BF81" s="94"/>
      <c r="BG81" s="98"/>
      <c r="BH81" s="243"/>
      <c r="BI81" s="244"/>
      <c r="BJ81" s="94"/>
      <c r="BK81" s="98"/>
      <c r="BL81" s="243" t="e">
        <f t="shared" si="41"/>
        <v>#DIV/0!</v>
      </c>
      <c r="BM81" s="244">
        <f>BI81+BE81+BA81</f>
        <v>0</v>
      </c>
      <c r="BN81" s="94" t="e">
        <f t="shared" si="43"/>
        <v>#DIV/0!</v>
      </c>
      <c r="BO81" s="98">
        <f>BK81+BG81+BC81</f>
        <v>0</v>
      </c>
      <c r="BP81" s="82"/>
      <c r="BQ81" s="257">
        <f t="shared" si="45"/>
        <v>0.02</v>
      </c>
      <c r="BR81" s="76">
        <f t="shared" si="46"/>
        <v>2837975.4943999983</v>
      </c>
      <c r="BS81" s="258">
        <f t="shared" si="47"/>
        <v>2.1180943992861575E-2</v>
      </c>
      <c r="BT81" s="76">
        <f t="shared" si="48"/>
        <v>3005550</v>
      </c>
      <c r="BU81" s="76">
        <f>BR81-BT81</f>
        <v>-167574.50560000166</v>
      </c>
      <c r="BV81" s="232"/>
      <c r="BW81" s="246"/>
      <c r="BX81" s="247"/>
    </row>
    <row r="82" spans="1:76" s="231" customFormat="1" ht="21">
      <c r="A82" s="260"/>
      <c r="B82" s="260" t="s">
        <v>107</v>
      </c>
      <c r="C82" s="82"/>
      <c r="D82" s="243"/>
      <c r="E82" s="244"/>
      <c r="F82" s="94"/>
      <c r="G82" s="98"/>
      <c r="H82" s="243">
        <v>1.1999999999999999E-3</v>
      </c>
      <c r="I82" s="244">
        <v>13690.3066666667</v>
      </c>
      <c r="J82" s="94">
        <v>1.3849214967670499E-3</v>
      </c>
      <c r="K82" s="264">
        <v>15800</v>
      </c>
      <c r="L82" s="243">
        <v>1.1999999999999999E-3</v>
      </c>
      <c r="M82" s="244">
        <v>14615.797333333299</v>
      </c>
      <c r="N82" s="94">
        <v>1.03778122083065E-3</v>
      </c>
      <c r="O82" s="98">
        <v>12640</v>
      </c>
      <c r="P82" s="245">
        <f>(1/+$S$13)*Q82</f>
        <v>7.043498254075721E-4</v>
      </c>
      <c r="Q82" s="76">
        <f t="shared" si="39"/>
        <v>28306.103999999999</v>
      </c>
      <c r="R82" s="245">
        <f>(1/+$S$13)*S82</f>
        <v>7.0768160233536024E-4</v>
      </c>
      <c r="S82" s="76">
        <f>O82+K82+G82</f>
        <v>28440</v>
      </c>
      <c r="T82" s="243">
        <v>1.1999999999999999E-3</v>
      </c>
      <c r="U82" s="244">
        <v>19706.628799999999</v>
      </c>
      <c r="V82" s="94">
        <v>0</v>
      </c>
      <c r="W82" s="98">
        <v>0</v>
      </c>
      <c r="X82" s="243">
        <v>1.1999999999999999E-3</v>
      </c>
      <c r="Y82" s="244">
        <v>21595.3877333333</v>
      </c>
      <c r="Z82" s="94">
        <v>1.2002562917632399E-3</v>
      </c>
      <c r="AA82" s="98">
        <v>21600</v>
      </c>
      <c r="AB82" s="243">
        <v>1.1999999999999999E-3</v>
      </c>
      <c r="AC82" s="244">
        <v>17265.949333333301</v>
      </c>
      <c r="AD82" s="94">
        <v>1.1787362285784499E-3</v>
      </c>
      <c r="AE82" s="98">
        <v>16960</v>
      </c>
      <c r="AF82" s="243">
        <f>(1/+$AI$13)*AG82</f>
        <v>1.199999999999999E-3</v>
      </c>
      <c r="AG82" s="244">
        <f>AC82+Y82+U82</f>
        <v>58567.9658666666</v>
      </c>
      <c r="AH82" s="94">
        <f t="shared" si="51"/>
        <v>7.9005646372183862E-4</v>
      </c>
      <c r="AI82" s="98">
        <f t="shared" si="53"/>
        <v>38560</v>
      </c>
      <c r="AJ82" s="243">
        <v>1.1999999999999999E-3</v>
      </c>
      <c r="AK82" s="244">
        <v>18565.946666666699</v>
      </c>
      <c r="AL82" s="94">
        <v>1.51244644316548E-3</v>
      </c>
      <c r="AM82" s="98">
        <v>23400</v>
      </c>
      <c r="AN82" s="243">
        <v>1.1999999999999999E-3</v>
      </c>
      <c r="AO82" s="244">
        <v>22314.802666666699</v>
      </c>
      <c r="AP82" s="94">
        <v>0</v>
      </c>
      <c r="AQ82" s="98">
        <v>0</v>
      </c>
      <c r="AR82" s="243">
        <v>1.1999999999999999E-3</v>
      </c>
      <c r="AS82" s="244">
        <v>22604.737130666701</v>
      </c>
      <c r="AT82" s="94">
        <v>0</v>
      </c>
      <c r="AU82" s="98">
        <v>0</v>
      </c>
      <c r="AV82" s="243">
        <f t="shared" si="49"/>
        <v>1.2000000000000027E-3</v>
      </c>
      <c r="AW82" s="244">
        <f>AS82+AO82+AK82</f>
        <v>63485.486464000103</v>
      </c>
      <c r="AX82" s="94">
        <f t="shared" si="54"/>
        <v>4.4230581765996273E-4</v>
      </c>
      <c r="AY82" s="98">
        <f t="shared" si="52"/>
        <v>23400</v>
      </c>
      <c r="AZ82" s="243"/>
      <c r="BA82" s="244"/>
      <c r="BB82" s="94"/>
      <c r="BC82" s="98"/>
      <c r="BD82" s="243"/>
      <c r="BE82" s="244"/>
      <c r="BF82" s="94"/>
      <c r="BG82" s="98"/>
      <c r="BH82" s="243"/>
      <c r="BI82" s="244"/>
      <c r="BJ82" s="94"/>
      <c r="BK82" s="98"/>
      <c r="BL82" s="243" t="e">
        <f t="shared" si="41"/>
        <v>#DIV/0!</v>
      </c>
      <c r="BM82" s="244">
        <f>BI82+BE82+BA82</f>
        <v>0</v>
      </c>
      <c r="BN82" s="94" t="e">
        <f t="shared" si="43"/>
        <v>#DIV/0!</v>
      </c>
      <c r="BO82" s="98">
        <f>BK82+BG82+BC82</f>
        <v>0</v>
      </c>
      <c r="BP82" s="82"/>
      <c r="BQ82" s="257">
        <f t="shared" si="45"/>
        <v>1.0596254733514221E-3</v>
      </c>
      <c r="BR82" s="76">
        <f t="shared" si="46"/>
        <v>150359.5563306667</v>
      </c>
      <c r="BS82" s="258">
        <f t="shared" si="47"/>
        <v>6.3707385901238926E-4</v>
      </c>
      <c r="BT82" s="76">
        <f t="shared" si="48"/>
        <v>90400</v>
      </c>
      <c r="BU82" s="76">
        <f>BR82-BT82</f>
        <v>59959.556330666703</v>
      </c>
      <c r="BV82" s="232"/>
      <c r="BW82" s="246"/>
      <c r="BX82" s="247"/>
    </row>
    <row r="83" spans="1:76" s="231" customFormat="1" ht="21">
      <c r="A83" s="260"/>
      <c r="B83" s="260" t="s">
        <v>153</v>
      </c>
      <c r="C83" s="82"/>
      <c r="D83" s="243"/>
      <c r="E83" s="244"/>
      <c r="F83" s="94"/>
      <c r="G83" s="98"/>
      <c r="H83" s="243"/>
      <c r="I83" s="244"/>
      <c r="J83" s="94"/>
      <c r="K83" s="264"/>
      <c r="L83" s="243"/>
      <c r="M83" s="244"/>
      <c r="N83" s="94"/>
      <c r="O83" s="98"/>
      <c r="P83" s="245"/>
      <c r="Q83" s="76"/>
      <c r="R83" s="245"/>
      <c r="S83" s="76"/>
      <c r="T83" s="243"/>
      <c r="U83" s="244"/>
      <c r="V83" s="94"/>
      <c r="W83" s="98"/>
      <c r="X83" s="243"/>
      <c r="Y83" s="244"/>
      <c r="Z83" s="94"/>
      <c r="AA83" s="98"/>
      <c r="AB83" s="243"/>
      <c r="AC83" s="244"/>
      <c r="AD83" s="94"/>
      <c r="AE83" s="98"/>
      <c r="AF83" s="243"/>
      <c r="AG83" s="244"/>
      <c r="AH83" s="94">
        <f t="shared" si="51"/>
        <v>0</v>
      </c>
      <c r="AI83" s="98">
        <f t="shared" si="53"/>
        <v>0</v>
      </c>
      <c r="AJ83" s="243"/>
      <c r="AK83" s="244"/>
      <c r="AL83" s="94"/>
      <c r="AM83" s="98"/>
      <c r="AN83" s="243"/>
      <c r="AO83" s="244"/>
      <c r="AP83" s="94">
        <v>2.2590206488942301E-2</v>
      </c>
      <c r="AQ83" s="98">
        <v>420080</v>
      </c>
      <c r="AR83" s="243"/>
      <c r="AS83" s="244"/>
      <c r="AT83" s="94">
        <v>0</v>
      </c>
      <c r="AU83" s="98"/>
      <c r="AV83" s="243"/>
      <c r="AW83" s="244"/>
      <c r="AX83" s="94">
        <f t="shared" si="54"/>
        <v>7.9403345248973134E-3</v>
      </c>
      <c r="AY83" s="98">
        <f t="shared" si="52"/>
        <v>420080</v>
      </c>
      <c r="AZ83" s="243"/>
      <c r="BA83" s="244"/>
      <c r="BB83" s="94"/>
      <c r="BC83" s="98"/>
      <c r="BD83" s="243"/>
      <c r="BE83" s="244"/>
      <c r="BF83" s="94"/>
      <c r="BG83" s="98"/>
      <c r="BH83" s="243"/>
      <c r="BI83" s="244"/>
      <c r="BJ83" s="94"/>
      <c r="BK83" s="98"/>
      <c r="BL83" s="243"/>
      <c r="BM83" s="244"/>
      <c r="BN83" s="94"/>
      <c r="BO83" s="98"/>
      <c r="BP83" s="82"/>
      <c r="BQ83" s="257"/>
      <c r="BR83" s="76"/>
      <c r="BS83" s="258"/>
      <c r="BT83" s="76"/>
      <c r="BU83" s="76"/>
      <c r="BV83" s="232"/>
      <c r="BW83" s="246"/>
      <c r="BX83" s="247"/>
    </row>
    <row r="84" spans="1:76" s="231" customFormat="1" ht="21">
      <c r="A84" s="260"/>
      <c r="B84" s="261" t="s">
        <v>109</v>
      </c>
      <c r="C84" s="82"/>
      <c r="D84" s="243">
        <v>0</v>
      </c>
      <c r="E84" s="244">
        <v>0</v>
      </c>
      <c r="F84" s="94">
        <v>0</v>
      </c>
      <c r="G84" s="98">
        <v>0</v>
      </c>
      <c r="H84" s="243">
        <v>0</v>
      </c>
      <c r="I84" s="244">
        <v>0</v>
      </c>
      <c r="J84" s="94">
        <v>0</v>
      </c>
      <c r="K84" s="98">
        <v>0</v>
      </c>
      <c r="L84" s="243">
        <v>0</v>
      </c>
      <c r="M84" s="244">
        <v>0</v>
      </c>
      <c r="N84" s="94">
        <v>0</v>
      </c>
      <c r="O84" s="98">
        <v>0</v>
      </c>
      <c r="P84" s="245">
        <f t="shared" ref="P84:R84" si="55">(1/+$S$13)*Q84</f>
        <v>0</v>
      </c>
      <c r="Q84" s="76">
        <f>M84+I84+E84</f>
        <v>0</v>
      </c>
      <c r="R84" s="245">
        <f t="shared" si="55"/>
        <v>0</v>
      </c>
      <c r="S84" s="76">
        <f>O84+K84+G84</f>
        <v>0</v>
      </c>
      <c r="T84" s="243">
        <v>0</v>
      </c>
      <c r="U84" s="244">
        <v>0</v>
      </c>
      <c r="V84" s="94">
        <v>0</v>
      </c>
      <c r="W84" s="98">
        <v>0</v>
      </c>
      <c r="X84" s="243">
        <v>0</v>
      </c>
      <c r="Y84" s="244">
        <v>0</v>
      </c>
      <c r="Z84" s="94">
        <v>0</v>
      </c>
      <c r="AA84" s="98">
        <v>0</v>
      </c>
      <c r="AB84" s="243">
        <v>0</v>
      </c>
      <c r="AC84" s="244">
        <v>0</v>
      </c>
      <c r="AD84" s="94">
        <v>0</v>
      </c>
      <c r="AE84" s="98">
        <v>0</v>
      </c>
      <c r="AF84" s="243">
        <f>(1/+$AI$13)*AG84</f>
        <v>0</v>
      </c>
      <c r="AG84" s="244">
        <f>AC84+Y84+U84</f>
        <v>0</v>
      </c>
      <c r="AH84" s="94">
        <f t="shared" si="51"/>
        <v>0</v>
      </c>
      <c r="AI84" s="98">
        <f t="shared" si="53"/>
        <v>0</v>
      </c>
      <c r="AJ84" s="243">
        <v>0</v>
      </c>
      <c r="AK84" s="244">
        <v>0</v>
      </c>
      <c r="AL84" s="94">
        <v>0</v>
      </c>
      <c r="AM84" s="98">
        <v>0</v>
      </c>
      <c r="AN84" s="243">
        <v>0</v>
      </c>
      <c r="AO84" s="244">
        <v>0</v>
      </c>
      <c r="AP84" s="94">
        <v>0</v>
      </c>
      <c r="AQ84" s="98">
        <v>0</v>
      </c>
      <c r="AR84" s="243">
        <v>0</v>
      </c>
      <c r="AS84" s="244">
        <v>0</v>
      </c>
      <c r="AT84" s="94">
        <v>0</v>
      </c>
      <c r="AU84" s="98">
        <v>0</v>
      </c>
      <c r="AV84" s="243">
        <f>(1/+$AY$13)*AW84</f>
        <v>0</v>
      </c>
      <c r="AW84" s="244">
        <f>AS84+AO84+AK84</f>
        <v>0</v>
      </c>
      <c r="AX84" s="94">
        <f t="shared" si="54"/>
        <v>0</v>
      </c>
      <c r="AY84" s="98">
        <f t="shared" si="52"/>
        <v>0</v>
      </c>
      <c r="AZ84" s="243"/>
      <c r="BA84" s="244"/>
      <c r="BB84" s="94"/>
      <c r="BC84" s="98"/>
      <c r="BD84" s="243"/>
      <c r="BE84" s="244"/>
      <c r="BF84" s="94"/>
      <c r="BG84" s="98"/>
      <c r="BH84" s="243"/>
      <c r="BI84" s="244"/>
      <c r="BJ84" s="94"/>
      <c r="BK84" s="98"/>
      <c r="BL84" s="243" t="e">
        <f>BM84/$BO$13</f>
        <v>#DIV/0!</v>
      </c>
      <c r="BM84" s="244">
        <f>BI84+BE84+BA84</f>
        <v>0</v>
      </c>
      <c r="BN84" s="94" t="e">
        <f>BO84/$BO$13</f>
        <v>#DIV/0!</v>
      </c>
      <c r="BO84" s="98">
        <f>BK84+BG84+BC84</f>
        <v>0</v>
      </c>
      <c r="BP84" s="82"/>
      <c r="BQ84" s="257">
        <f>BR84/$BT$13</f>
        <v>0</v>
      </c>
      <c r="BR84" s="76">
        <f t="shared" ref="BR84" si="56">(E84+I84+M84)+(U84+Y84+AC84)+(AK84+AO84+AS84)+(BA84+BE84+BI84)</f>
        <v>0</v>
      </c>
      <c r="BS84" s="258">
        <f>BT84/$BT$13</f>
        <v>0</v>
      </c>
      <c r="BT84" s="76">
        <f t="shared" ref="BT84" si="57">(G84+K84+O84)+(W84+AA84+AE84)+(AM84+AQ84+AU84)+BC84+BG84+BK84</f>
        <v>0</v>
      </c>
      <c r="BU84" s="76">
        <f>BR84-BT84</f>
        <v>0</v>
      </c>
      <c r="BV84" s="232"/>
      <c r="BW84" s="246"/>
      <c r="BX84" s="247"/>
    </row>
    <row r="85" spans="1:76" s="231" customFormat="1" ht="21">
      <c r="A85" s="260"/>
      <c r="B85" s="260" t="s">
        <v>154</v>
      </c>
      <c r="C85" s="82"/>
      <c r="D85" s="243">
        <v>0</v>
      </c>
      <c r="E85" s="244">
        <v>0</v>
      </c>
      <c r="F85" s="94">
        <v>0</v>
      </c>
      <c r="G85" s="98"/>
      <c r="H85" s="243">
        <v>0</v>
      </c>
      <c r="I85" s="244">
        <v>0</v>
      </c>
      <c r="J85" s="94">
        <v>0</v>
      </c>
      <c r="K85" s="98"/>
      <c r="L85" s="243">
        <v>0</v>
      </c>
      <c r="M85" s="244">
        <v>0</v>
      </c>
      <c r="N85" s="94">
        <v>0</v>
      </c>
      <c r="O85" s="98"/>
      <c r="P85" s="245">
        <v>0</v>
      </c>
      <c r="Q85" s="76">
        <f t="shared" ref="Q85:Q91" si="58">M85+I85+E85</f>
        <v>0</v>
      </c>
      <c r="R85" s="245">
        <v>0</v>
      </c>
      <c r="S85" s="76"/>
      <c r="T85" s="243">
        <v>0</v>
      </c>
      <c r="U85" s="244">
        <v>0</v>
      </c>
      <c r="V85" s="94">
        <v>0</v>
      </c>
      <c r="W85" s="98"/>
      <c r="X85" s="243">
        <v>0</v>
      </c>
      <c r="Y85" s="244">
        <v>0</v>
      </c>
      <c r="Z85" s="94">
        <v>0</v>
      </c>
      <c r="AA85" s="98"/>
      <c r="AB85" s="243">
        <v>0</v>
      </c>
      <c r="AC85" s="244">
        <v>0</v>
      </c>
      <c r="AD85" s="94">
        <v>0</v>
      </c>
      <c r="AE85" s="98"/>
      <c r="AF85" s="243">
        <v>0</v>
      </c>
      <c r="AG85" s="244"/>
      <c r="AH85" s="94">
        <f t="shared" si="51"/>
        <v>0</v>
      </c>
      <c r="AI85" s="98">
        <f t="shared" si="53"/>
        <v>0</v>
      </c>
      <c r="AJ85" s="243">
        <v>0</v>
      </c>
      <c r="AK85" s="244">
        <v>0</v>
      </c>
      <c r="AL85" s="94">
        <v>0</v>
      </c>
      <c r="AM85" s="98"/>
      <c r="AN85" s="243">
        <v>0</v>
      </c>
      <c r="AO85" s="244">
        <v>0</v>
      </c>
      <c r="AP85" s="94">
        <v>0</v>
      </c>
      <c r="AQ85" s="98"/>
      <c r="AR85" s="243">
        <v>0</v>
      </c>
      <c r="AS85" s="244">
        <v>0</v>
      </c>
      <c r="AT85" s="94">
        <v>0</v>
      </c>
      <c r="AU85" s="98"/>
      <c r="AV85" s="243">
        <f>(1/+$AY$13)*AW85</f>
        <v>0</v>
      </c>
      <c r="AW85" s="244">
        <f>AS85+AO85+AK85</f>
        <v>0</v>
      </c>
      <c r="AX85" s="94">
        <f t="shared" si="54"/>
        <v>0</v>
      </c>
      <c r="AY85" s="98">
        <f t="shared" si="52"/>
        <v>0</v>
      </c>
      <c r="AZ85" s="243"/>
      <c r="BA85" s="244"/>
      <c r="BB85" s="94"/>
      <c r="BC85" s="98"/>
      <c r="BD85" s="243"/>
      <c r="BE85" s="244"/>
      <c r="BF85" s="94"/>
      <c r="BG85" s="98"/>
      <c r="BH85" s="243"/>
      <c r="BI85" s="244"/>
      <c r="BJ85" s="94"/>
      <c r="BK85" s="98"/>
      <c r="BL85" s="243" t="e">
        <f>BM85/$BO$13</f>
        <v>#DIV/0!</v>
      </c>
      <c r="BM85" s="244">
        <f>BI85+BE85+BA85</f>
        <v>0</v>
      </c>
      <c r="BN85" s="94" t="e">
        <f>BO85/$BO$13</f>
        <v>#DIV/0!</v>
      </c>
      <c r="BO85" s="98">
        <f>BK85+BG85+BC85</f>
        <v>0</v>
      </c>
      <c r="BP85" s="82"/>
      <c r="BQ85" s="257">
        <f t="shared" ref="BQ85:BQ91" si="59">BR85/$BT$13</f>
        <v>0</v>
      </c>
      <c r="BR85" s="76">
        <f t="shared" ref="BR85:BR91" si="60">(E85+I85+M85)+(U85+Y85+AC85)+(AK85+AO85+AS85)+(BA85+BE85+BI85)</f>
        <v>0</v>
      </c>
      <c r="BS85" s="258">
        <f t="shared" ref="BS85:BS91" si="61">BT85/$BT$13</f>
        <v>0</v>
      </c>
      <c r="BT85" s="76">
        <f t="shared" ref="BT85:BT91" si="62">(G85+K85+O85)+(W85+AA85+AE85)+(AM85+AQ85+AU85)+BC85+BG85+BK85</f>
        <v>0</v>
      </c>
      <c r="BU85" s="76">
        <f t="shared" ref="BU85:BU91" si="63">BR85-BT85</f>
        <v>0</v>
      </c>
      <c r="BV85" s="232"/>
      <c r="BW85" s="246"/>
      <c r="BX85" s="247"/>
    </row>
    <row r="86" spans="1:76" s="231" customFormat="1" ht="24" customHeight="1">
      <c r="A86" s="260"/>
      <c r="B86" s="260" t="s">
        <v>111</v>
      </c>
      <c r="C86" s="82"/>
      <c r="D86" s="243">
        <v>0</v>
      </c>
      <c r="E86" s="244">
        <v>0</v>
      </c>
      <c r="F86" s="94">
        <v>0</v>
      </c>
      <c r="G86" s="98">
        <v>0</v>
      </c>
      <c r="H86" s="243">
        <v>0</v>
      </c>
      <c r="I86" s="244">
        <v>0</v>
      </c>
      <c r="J86" s="94">
        <v>0</v>
      </c>
      <c r="K86" s="98">
        <v>0</v>
      </c>
      <c r="L86" s="243">
        <v>0</v>
      </c>
      <c r="M86" s="244">
        <v>0</v>
      </c>
      <c r="N86" s="94">
        <v>0</v>
      </c>
      <c r="O86" s="98">
        <v>0</v>
      </c>
      <c r="P86" s="245">
        <f>(1/+$S$13)*Q86</f>
        <v>0</v>
      </c>
      <c r="Q86" s="76">
        <f t="shared" si="58"/>
        <v>0</v>
      </c>
      <c r="R86" s="245">
        <f>(1/+$S$13)*S86</f>
        <v>0</v>
      </c>
      <c r="S86" s="76">
        <f t="shared" ref="S86:S91" si="64">O86+K86+G86</f>
        <v>0</v>
      </c>
      <c r="T86" s="243">
        <v>0</v>
      </c>
      <c r="U86" s="244">
        <v>0</v>
      </c>
      <c r="V86" s="94">
        <v>0</v>
      </c>
      <c r="W86" s="98">
        <v>0</v>
      </c>
      <c r="X86" s="243">
        <v>0</v>
      </c>
      <c r="Y86" s="244">
        <v>0</v>
      </c>
      <c r="Z86" s="94">
        <v>0</v>
      </c>
      <c r="AA86" s="98">
        <v>0</v>
      </c>
      <c r="AB86" s="243">
        <v>0</v>
      </c>
      <c r="AC86" s="244">
        <v>0</v>
      </c>
      <c r="AD86" s="94">
        <v>0</v>
      </c>
      <c r="AE86" s="98">
        <v>0</v>
      </c>
      <c r="AF86" s="243">
        <f>(1/+$AI$13)*AG86</f>
        <v>0</v>
      </c>
      <c r="AG86" s="244">
        <f>AC86+Y86+U86</f>
        <v>0</v>
      </c>
      <c r="AH86" s="94">
        <f t="shared" si="51"/>
        <v>0</v>
      </c>
      <c r="AI86" s="98">
        <f t="shared" si="53"/>
        <v>0</v>
      </c>
      <c r="AJ86" s="243">
        <v>0</v>
      </c>
      <c r="AK86" s="244">
        <v>0</v>
      </c>
      <c r="AL86" s="94">
        <v>0</v>
      </c>
      <c r="AM86" s="98">
        <v>0</v>
      </c>
      <c r="AN86" s="243">
        <v>0</v>
      </c>
      <c r="AO86" s="244">
        <v>0</v>
      </c>
      <c r="AP86" s="94">
        <v>0</v>
      </c>
      <c r="AQ86" s="98">
        <v>0</v>
      </c>
      <c r="AR86" s="243">
        <v>0</v>
      </c>
      <c r="AS86" s="244">
        <v>0</v>
      </c>
      <c r="AT86" s="94">
        <v>0</v>
      </c>
      <c r="AU86" s="98">
        <v>0</v>
      </c>
      <c r="AV86" s="243">
        <f t="shared" ref="AV86:AV91" si="65">(1/+$AY$13)*AW86</f>
        <v>0</v>
      </c>
      <c r="AW86" s="244">
        <f>AS86+AO86+AK86</f>
        <v>0</v>
      </c>
      <c r="AX86" s="94">
        <f t="shared" si="54"/>
        <v>0</v>
      </c>
      <c r="AY86" s="98">
        <f t="shared" si="52"/>
        <v>0</v>
      </c>
      <c r="AZ86" s="243"/>
      <c r="BA86" s="244"/>
      <c r="BB86" s="94"/>
      <c r="BC86" s="98"/>
      <c r="BD86" s="243"/>
      <c r="BE86" s="244"/>
      <c r="BF86" s="94"/>
      <c r="BG86" s="98"/>
      <c r="BH86" s="243"/>
      <c r="BI86" s="244"/>
      <c r="BJ86" s="94"/>
      <c r="BK86" s="98"/>
      <c r="BL86" s="243" t="e">
        <f t="shared" ref="BL86:BL91" si="66">BM86/$BO$13</f>
        <v>#DIV/0!</v>
      </c>
      <c r="BM86" s="244">
        <f>BI86+BE86+BA86</f>
        <v>0</v>
      </c>
      <c r="BN86" s="94" t="e">
        <f t="shared" ref="BN86:BN91" si="67">BO86/$BO$13</f>
        <v>#DIV/0!</v>
      </c>
      <c r="BO86" s="98">
        <f>BK86+BG86+BC86</f>
        <v>0</v>
      </c>
      <c r="BP86" s="82"/>
      <c r="BQ86" s="257">
        <f t="shared" si="59"/>
        <v>0</v>
      </c>
      <c r="BR86" s="76">
        <f t="shared" si="60"/>
        <v>0</v>
      </c>
      <c r="BS86" s="258">
        <f t="shared" si="61"/>
        <v>0</v>
      </c>
      <c r="BT86" s="76">
        <f t="shared" si="62"/>
        <v>0</v>
      </c>
      <c r="BU86" s="76">
        <f t="shared" si="63"/>
        <v>0</v>
      </c>
      <c r="BV86" s="232"/>
      <c r="BW86" s="246"/>
      <c r="BX86" s="247"/>
    </row>
    <row r="87" spans="1:76" s="231" customFormat="1" ht="24" customHeight="1">
      <c r="A87" s="78"/>
      <c r="B87" s="78" t="s">
        <v>112</v>
      </c>
      <c r="C87" s="82"/>
      <c r="D87" s="243"/>
      <c r="E87" s="244"/>
      <c r="F87" s="94"/>
      <c r="G87" s="98"/>
      <c r="H87" s="243"/>
      <c r="I87" s="244"/>
      <c r="J87" s="94"/>
      <c r="K87" s="98"/>
      <c r="L87" s="243"/>
      <c r="M87" s="244"/>
      <c r="N87" s="94"/>
      <c r="O87" s="98"/>
      <c r="P87" s="245"/>
      <c r="Q87" s="76">
        <f t="shared" si="58"/>
        <v>0</v>
      </c>
      <c r="R87" s="245"/>
      <c r="S87" s="76"/>
      <c r="T87" s="243"/>
      <c r="U87" s="244"/>
      <c r="V87" s="94"/>
      <c r="W87" s="98"/>
      <c r="X87" s="243"/>
      <c r="Y87" s="244"/>
      <c r="Z87" s="94"/>
      <c r="AA87" s="98"/>
      <c r="AB87" s="243"/>
      <c r="AC87" s="244"/>
      <c r="AD87" s="94"/>
      <c r="AE87" s="98"/>
      <c r="AF87" s="243"/>
      <c r="AG87" s="244"/>
      <c r="AH87" s="94"/>
      <c r="AI87" s="98"/>
      <c r="AJ87" s="243"/>
      <c r="AK87" s="244"/>
      <c r="AL87" s="94"/>
      <c r="AM87" s="98"/>
      <c r="AN87" s="243"/>
      <c r="AO87" s="244"/>
      <c r="AP87" s="94">
        <v>0</v>
      </c>
      <c r="AQ87" s="98"/>
      <c r="AR87" s="243"/>
      <c r="AS87" s="244"/>
      <c r="AT87" s="94">
        <v>0</v>
      </c>
      <c r="AU87" s="98"/>
      <c r="AV87" s="243">
        <f t="shared" si="65"/>
        <v>0</v>
      </c>
      <c r="AW87" s="244"/>
      <c r="AX87" s="94">
        <f t="shared" si="54"/>
        <v>0</v>
      </c>
      <c r="AY87" s="98"/>
      <c r="AZ87" s="243"/>
      <c r="BA87" s="244"/>
      <c r="BB87" s="94"/>
      <c r="BC87" s="98"/>
      <c r="BD87" s="243"/>
      <c r="BE87" s="244"/>
      <c r="BF87" s="94"/>
      <c r="BG87" s="98"/>
      <c r="BH87" s="243"/>
      <c r="BI87" s="244"/>
      <c r="BJ87" s="94"/>
      <c r="BK87" s="98"/>
      <c r="BL87" s="243" t="e">
        <f t="shared" si="66"/>
        <v>#DIV/0!</v>
      </c>
      <c r="BM87" s="244"/>
      <c r="BN87" s="94" t="e">
        <f t="shared" si="67"/>
        <v>#DIV/0!</v>
      </c>
      <c r="BO87" s="98"/>
      <c r="BP87" s="82"/>
      <c r="BQ87" s="257">
        <f t="shared" si="59"/>
        <v>0</v>
      </c>
      <c r="BR87" s="76">
        <f t="shared" si="60"/>
        <v>0</v>
      </c>
      <c r="BS87" s="258">
        <f t="shared" si="61"/>
        <v>0</v>
      </c>
      <c r="BT87" s="76">
        <f t="shared" si="62"/>
        <v>0</v>
      </c>
      <c r="BU87" s="76">
        <f t="shared" si="63"/>
        <v>0</v>
      </c>
      <c r="BV87" s="232"/>
      <c r="BW87" s="246"/>
      <c r="BX87" s="247"/>
    </row>
    <row r="88" spans="1:76" s="231" customFormat="1" ht="21">
      <c r="A88" s="260"/>
      <c r="B88" s="260" t="s">
        <v>113</v>
      </c>
      <c r="C88" s="82"/>
      <c r="D88" s="243">
        <v>0.46650000000000003</v>
      </c>
      <c r="E88" s="244">
        <v>7743500.8833333096</v>
      </c>
      <c r="F88" s="94">
        <v>0.43108661010306498</v>
      </c>
      <c r="G88" s="98">
        <v>7155668.9091666704</v>
      </c>
      <c r="H88" s="243">
        <v>0.45960000000000001</v>
      </c>
      <c r="I88" s="244">
        <v>5243387.4533333397</v>
      </c>
      <c r="J88" s="94">
        <v>0.476595957949079</v>
      </c>
      <c r="K88" s="98">
        <f>K73+K44</f>
        <v>5497294.7125000004</v>
      </c>
      <c r="L88" s="243">
        <v>0.4577</v>
      </c>
      <c r="M88" s="244">
        <v>5574708.6995555498</v>
      </c>
      <c r="N88" s="94">
        <v>0.54731653941926595</v>
      </c>
      <c r="O88" s="98">
        <v>6666223.0144444397</v>
      </c>
      <c r="P88" s="245">
        <f>(1/+$S$13)*Q88</f>
        <v>0.4618741467122715</v>
      </c>
      <c r="Q88" s="76">
        <f t="shared" si="58"/>
        <v>18561597.036222201</v>
      </c>
      <c r="R88" s="245">
        <f>(1/+$S$13)*S88</f>
        <v>0.48072549066311493</v>
      </c>
      <c r="S88" s="76">
        <f t="shared" si="64"/>
        <v>19319186.63611111</v>
      </c>
      <c r="T88" s="243">
        <v>0.4577</v>
      </c>
      <c r="U88" s="244">
        <v>7516436.6681333296</v>
      </c>
      <c r="V88" s="94">
        <v>0.47105070861570397</v>
      </c>
      <c r="W88" s="98">
        <v>7735684.5505555496</v>
      </c>
      <c r="X88" s="243">
        <v>0.4577</v>
      </c>
      <c r="Y88" s="244">
        <v>8236840.8046222199</v>
      </c>
      <c r="Z88" s="94">
        <v>0.42482829395274502</v>
      </c>
      <c r="AA88" s="98">
        <v>7645276.4400000004</v>
      </c>
      <c r="AB88" s="243">
        <v>0.4577</v>
      </c>
      <c r="AC88" s="244">
        <v>6585520.84155556</v>
      </c>
      <c r="AD88" s="94">
        <f>AE88/AE13</f>
        <v>0.50693909928458825</v>
      </c>
      <c r="AE88" s="98">
        <f>AE73+AE44</f>
        <v>7293987.3361111088</v>
      </c>
      <c r="AF88" s="243">
        <f>(1/+$AI$13)*AG88</f>
        <v>0.45770000000000016</v>
      </c>
      <c r="AG88" s="244">
        <f>AC88+Y88+U88</f>
        <v>22338798.314311109</v>
      </c>
      <c r="AH88" s="94">
        <f>(1/+$AI$13)*AI88</f>
        <v>0.46458738304050012</v>
      </c>
      <c r="AI88" s="98">
        <f>AE88+AA88+W88</f>
        <v>22674948.326666661</v>
      </c>
      <c r="AJ88" s="243">
        <v>0.4577</v>
      </c>
      <c r="AK88" s="244">
        <v>7081361.49111111</v>
      </c>
      <c r="AL88" s="94">
        <f>AM88/AM13</f>
        <v>0.47644950983736584</v>
      </c>
      <c r="AM88" s="98">
        <f>AM73+AM44</f>
        <v>7371446.8241666639</v>
      </c>
      <c r="AN88" s="243">
        <v>0.4577</v>
      </c>
      <c r="AO88" s="244">
        <v>8511237.6504444405</v>
      </c>
      <c r="AP88" s="94">
        <v>0.49285087935948302</v>
      </c>
      <c r="AQ88" s="98">
        <v>9164891.7641666699</v>
      </c>
      <c r="AR88" s="243">
        <v>0.4577</v>
      </c>
      <c r="AS88" s="244">
        <v>8621823.4872551095</v>
      </c>
      <c r="AT88" s="94">
        <v>0.49478816368213802</v>
      </c>
      <c r="AU88" s="98">
        <v>9320463.6461666599</v>
      </c>
      <c r="AV88" s="243">
        <f t="shared" si="65"/>
        <v>0.45770000000000022</v>
      </c>
      <c r="AW88" s="244">
        <f>AS88+AO88+AK88</f>
        <v>24214422.628810663</v>
      </c>
      <c r="AX88" s="94">
        <f t="shared" ref="AX88:AX91" si="68">(1/+$AY$13)*AY88</f>
        <v>0.4887441903590799</v>
      </c>
      <c r="AY88" s="98">
        <f>AU88+AQ88+AM88</f>
        <v>25856802.234499991</v>
      </c>
      <c r="AZ88" s="243"/>
      <c r="BA88" s="244"/>
      <c r="BB88" s="94"/>
      <c r="BC88" s="98"/>
      <c r="BD88" s="243"/>
      <c r="BE88" s="244"/>
      <c r="BF88" s="94"/>
      <c r="BG88" s="98"/>
      <c r="BH88" s="243"/>
      <c r="BI88" s="244"/>
      <c r="BJ88" s="94"/>
      <c r="BK88" s="98"/>
      <c r="BL88" s="243" t="e">
        <f t="shared" si="66"/>
        <v>#DIV/0!</v>
      </c>
      <c r="BM88" s="244">
        <f>BI88+BE88+BA88</f>
        <v>0</v>
      </c>
      <c r="BN88" s="94" t="e">
        <f t="shared" si="67"/>
        <v>#DIV/0!</v>
      </c>
      <c r="BO88" s="98">
        <f>BK88+BG88+BC88</f>
        <v>0</v>
      </c>
      <c r="BP88" s="82"/>
      <c r="BQ88" s="257">
        <f t="shared" si="59"/>
        <v>0.45888217222334032</v>
      </c>
      <c r="BR88" s="76">
        <f t="shared" si="60"/>
        <v>65114817.979343966</v>
      </c>
      <c r="BS88" s="258">
        <f t="shared" si="61"/>
        <v>0.47816436280837404</v>
      </c>
      <c r="BT88" s="76">
        <f t="shared" si="62"/>
        <v>67850937.197277769</v>
      </c>
      <c r="BU88" s="76">
        <f t="shared" si="63"/>
        <v>-2736119.2179338038</v>
      </c>
      <c r="BV88" s="232"/>
      <c r="BW88" s="246"/>
    </row>
    <row r="89" spans="1:76" s="231" customFormat="1" ht="30.75" customHeight="1">
      <c r="A89" s="82"/>
      <c r="B89" s="82" t="s">
        <v>114</v>
      </c>
      <c r="C89" s="82"/>
      <c r="D89" s="243">
        <v>0.133488305681459</v>
      </c>
      <c r="E89" s="244">
        <v>2215791.6676506898</v>
      </c>
      <c r="F89" s="94">
        <v>0.101409508237706</v>
      </c>
      <c r="G89" s="98">
        <v>1683311.0752777699</v>
      </c>
      <c r="H89" s="243">
        <v>0.14038830568145899</v>
      </c>
      <c r="I89" s="244">
        <v>1601632.4643274299</v>
      </c>
      <c r="J89" s="94">
        <v>8.3017426411436696E-2</v>
      </c>
      <c r="K89" s="98">
        <f>K43-K88</f>
        <v>887104.32638889924</v>
      </c>
      <c r="L89" s="243">
        <v>0.142288305681459</v>
      </c>
      <c r="M89" s="244">
        <v>1733047.5322863201</v>
      </c>
      <c r="N89" s="94">
        <v>1.27502569822169E-2</v>
      </c>
      <c r="O89" s="98">
        <v>155295.976666656</v>
      </c>
      <c r="P89" s="245">
        <f>P43-P88</f>
        <v>0.13811415896918816</v>
      </c>
      <c r="Q89" s="76">
        <f t="shared" si="58"/>
        <v>5550471.6642644405</v>
      </c>
      <c r="R89" s="245">
        <f>R43-R88</f>
        <v>6.782474668504429E-2</v>
      </c>
      <c r="S89" s="76">
        <f t="shared" si="64"/>
        <v>2725711.378333325</v>
      </c>
      <c r="T89" s="243">
        <v>0.142288305681459</v>
      </c>
      <c r="U89" s="244">
        <v>2336685.68553787</v>
      </c>
      <c r="V89" s="94">
        <v>9.0042417368380798E-2</v>
      </c>
      <c r="W89" s="98">
        <v>1478693.7461111201</v>
      </c>
      <c r="X89" s="243">
        <v>0.142288305681459</v>
      </c>
      <c r="Y89" s="244">
        <v>2560642.6092584701</v>
      </c>
      <c r="Z89" s="94">
        <v>6.86127572993845E-2</v>
      </c>
      <c r="AA89" s="98">
        <v>1234765.91444444</v>
      </c>
      <c r="AB89" s="243">
        <v>0.142288305681459</v>
      </c>
      <c r="AC89" s="244">
        <v>2047285.5638516</v>
      </c>
      <c r="AD89" s="94">
        <f>AE89/AE13</f>
        <v>-1.0976134259477898E-2</v>
      </c>
      <c r="AE89" s="98">
        <f>AE43-AE88</f>
        <v>-157927.81500000786</v>
      </c>
      <c r="AF89" s="243">
        <f>(1/+$AI$13)*AG89</f>
        <v>0.14228830568145912</v>
      </c>
      <c r="AG89" s="244">
        <f>AC89+Y89+U89</f>
        <v>6944613.8586479397</v>
      </c>
      <c r="AH89" s="94">
        <f>(1/+$AI$13)*AI89</f>
        <v>5.2360333320232461E-2</v>
      </c>
      <c r="AI89" s="98">
        <f>AE89+AA89+W89</f>
        <v>2555531.8455555523</v>
      </c>
      <c r="AJ89" s="243">
        <v>0.142288305681459</v>
      </c>
      <c r="AK89" s="244">
        <v>2201430.91214361</v>
      </c>
      <c r="AL89" s="94">
        <f>AM89/AM13</f>
        <v>5.4653304347169168E-2</v>
      </c>
      <c r="AM89" s="98">
        <f>AM43-AM88</f>
        <v>845575.27805553563</v>
      </c>
      <c r="AN89" s="243">
        <v>0.142288305681459</v>
      </c>
      <c r="AO89" s="244">
        <v>2645946.2192134298</v>
      </c>
      <c r="AP89" s="94">
        <v>4.4160791936497502E-2</v>
      </c>
      <c r="AQ89" s="98">
        <v>821199.46472221997</v>
      </c>
      <c r="AR89" s="243">
        <v>0.142288305681459</v>
      </c>
      <c r="AS89" s="244">
        <v>2680324.7889144402</v>
      </c>
      <c r="AT89" s="94">
        <v>1.8136724036947698E-2</v>
      </c>
      <c r="AU89" s="98">
        <v>341646.56605555897</v>
      </c>
      <c r="AV89" s="243">
        <f t="shared" si="65"/>
        <v>0.14228830568145934</v>
      </c>
      <c r="AW89" s="244">
        <f>AS89+AO89+AK89</f>
        <v>7527701.9202714805</v>
      </c>
      <c r="AX89" s="94">
        <f t="shared" si="68"/>
        <v>3.7963095265350931E-2</v>
      </c>
      <c r="AY89" s="98">
        <f>AU89+AQ89+AM89</f>
        <v>2008421.3088333146</v>
      </c>
      <c r="AZ89" s="243"/>
      <c r="BA89" s="244"/>
      <c r="BB89" s="94"/>
      <c r="BC89" s="98"/>
      <c r="BD89" s="243"/>
      <c r="BE89" s="244"/>
      <c r="BF89" s="94"/>
      <c r="BG89" s="98"/>
      <c r="BH89" s="243"/>
      <c r="BI89" s="244"/>
      <c r="BJ89" s="94"/>
      <c r="BK89" s="98"/>
      <c r="BL89" s="243" t="e">
        <f t="shared" si="66"/>
        <v>#DIV/0!</v>
      </c>
      <c r="BM89" s="244">
        <f>BI89+BE89+BA89</f>
        <v>0</v>
      </c>
      <c r="BN89" s="94" t="e">
        <f t="shared" si="67"/>
        <v>#DIV/0!</v>
      </c>
      <c r="BO89" s="98">
        <f>BK89+BG89+BC89</f>
        <v>0</v>
      </c>
      <c r="BP89" s="82"/>
      <c r="BQ89" s="257">
        <f t="shared" si="59"/>
        <v>0.14110613345811895</v>
      </c>
      <c r="BR89" s="76">
        <f t="shared" si="60"/>
        <v>20022787.443183862</v>
      </c>
      <c r="BS89" s="258">
        <f t="shared" si="61"/>
        <v>5.1372286667777343E-2</v>
      </c>
      <c r="BT89" s="76">
        <f t="shared" si="62"/>
        <v>7289664.5327221919</v>
      </c>
      <c r="BU89" s="76">
        <f t="shared" si="63"/>
        <v>12733122.91046167</v>
      </c>
      <c r="BV89" s="232"/>
      <c r="BX89" s="265">
        <f>BX13-BX19-BX44-BX73</f>
        <v>7289664.5327221379</v>
      </c>
    </row>
    <row r="90" spans="1:76" s="231" customFormat="1" ht="21">
      <c r="A90" s="82"/>
      <c r="B90" s="82" t="s">
        <v>155</v>
      </c>
      <c r="C90" s="82"/>
      <c r="D90" s="243">
        <v>0.1</v>
      </c>
      <c r="E90" s="244">
        <v>1659914.4444444401</v>
      </c>
      <c r="F90" s="94">
        <v>0.1</v>
      </c>
      <c r="G90" s="98">
        <v>1659914.4444444401</v>
      </c>
      <c r="H90" s="243">
        <v>0.1</v>
      </c>
      <c r="I90" s="244">
        <v>1140858.8888888899</v>
      </c>
      <c r="J90" s="94">
        <v>0.1</v>
      </c>
      <c r="K90" s="98">
        <v>1140858.8888888899</v>
      </c>
      <c r="L90" s="243">
        <v>0.1</v>
      </c>
      <c r="M90" s="244">
        <v>1217983.1111111101</v>
      </c>
      <c r="N90" s="94">
        <v>0.1</v>
      </c>
      <c r="O90" s="98">
        <v>1217983.1111111101</v>
      </c>
      <c r="P90" s="245">
        <f>(1/+$S$13)*Q90</f>
        <v>9.9999999999999881E-2</v>
      </c>
      <c r="Q90" s="76">
        <f t="shared" si="58"/>
        <v>4018756.4444444403</v>
      </c>
      <c r="R90" s="245">
        <f>(1/+$S$13)*S90</f>
        <v>9.9999999999999881E-2</v>
      </c>
      <c r="S90" s="76">
        <f t="shared" si="64"/>
        <v>4018756.4444444403</v>
      </c>
      <c r="T90" s="243">
        <v>0.1</v>
      </c>
      <c r="U90" s="244">
        <v>1642219.0666666699</v>
      </c>
      <c r="V90" s="94">
        <v>0.1</v>
      </c>
      <c r="W90" s="98">
        <v>1642219.0666666699</v>
      </c>
      <c r="X90" s="243">
        <v>0.1</v>
      </c>
      <c r="Y90" s="244">
        <v>1799615.64444444</v>
      </c>
      <c r="Z90" s="94">
        <v>0.1</v>
      </c>
      <c r="AA90" s="98">
        <v>1799615.64444444</v>
      </c>
      <c r="AB90" s="243">
        <v>0.1</v>
      </c>
      <c r="AC90" s="244">
        <v>1438829.1111111101</v>
      </c>
      <c r="AD90" s="94">
        <v>0.1</v>
      </c>
      <c r="AE90" s="98">
        <f>AD90*AE13</f>
        <v>1438829.1111111101</v>
      </c>
      <c r="AF90" s="243">
        <f>(1/+$AI$13)*AG90</f>
        <v>9.9999999999999992E-2</v>
      </c>
      <c r="AG90" s="244">
        <f>AC90+Y90+U90</f>
        <v>4880663.8222222198</v>
      </c>
      <c r="AH90" s="94">
        <f>(1/+$AI$13)*AI90</f>
        <v>9.9999999999999992E-2</v>
      </c>
      <c r="AI90" s="98">
        <f>AE90+AA90+W90</f>
        <v>4880663.8222222198</v>
      </c>
      <c r="AJ90" s="243">
        <v>0.1</v>
      </c>
      <c r="AK90" s="244">
        <v>1547162.2222222199</v>
      </c>
      <c r="AL90" s="94">
        <v>0.1</v>
      </c>
      <c r="AM90" s="98">
        <f>AL90*AM13</f>
        <v>1547162.2222222202</v>
      </c>
      <c r="AN90" s="243">
        <v>0.1</v>
      </c>
      <c r="AO90" s="244">
        <v>1859566.8888888899</v>
      </c>
      <c r="AP90" s="94">
        <v>0.1</v>
      </c>
      <c r="AQ90" s="98">
        <v>1859566.8888888899</v>
      </c>
      <c r="AR90" s="243">
        <v>0.1</v>
      </c>
      <c r="AS90" s="244">
        <v>1883728.0942222199</v>
      </c>
      <c r="AT90" s="94">
        <v>0.1</v>
      </c>
      <c r="AU90" s="98">
        <v>1883728.0942222199</v>
      </c>
      <c r="AV90" s="243">
        <f t="shared" si="65"/>
        <v>9.9999999999999992E-2</v>
      </c>
      <c r="AW90" s="244">
        <f>AS90+AO90+AK90</f>
        <v>5290457.2053333297</v>
      </c>
      <c r="AX90" s="94">
        <f t="shared" si="68"/>
        <v>9.9999999999999992E-2</v>
      </c>
      <c r="AY90" s="98">
        <f>AU90+AQ90+AM90</f>
        <v>5290457.2053333297</v>
      </c>
      <c r="AZ90" s="243"/>
      <c r="BA90" s="244"/>
      <c r="BB90" s="94"/>
      <c r="BC90" s="98"/>
      <c r="BD90" s="243"/>
      <c r="BE90" s="244"/>
      <c r="BF90" s="94"/>
      <c r="BG90" s="98"/>
      <c r="BH90" s="243"/>
      <c r="BI90" s="244"/>
      <c r="BJ90" s="94"/>
      <c r="BK90" s="98"/>
      <c r="BL90" s="243" t="e">
        <f t="shared" si="66"/>
        <v>#DIV/0!</v>
      </c>
      <c r="BM90" s="244">
        <f>BI90+BE90+BA90</f>
        <v>0</v>
      </c>
      <c r="BN90" s="94" t="e">
        <f t="shared" si="67"/>
        <v>#DIV/0!</v>
      </c>
      <c r="BO90" s="98">
        <f>BK90+BG90+BC90</f>
        <v>0</v>
      </c>
      <c r="BP90" s="82"/>
      <c r="BQ90" s="257">
        <f t="shared" si="59"/>
        <v>9.9999999999999992E-2</v>
      </c>
      <c r="BR90" s="76">
        <f t="shared" si="60"/>
        <v>14189877.47199999</v>
      </c>
      <c r="BS90" s="258">
        <f t="shared" si="61"/>
        <v>9.9999999999999992E-2</v>
      </c>
      <c r="BT90" s="76">
        <f t="shared" si="62"/>
        <v>14189877.47199999</v>
      </c>
      <c r="BU90" s="76">
        <f t="shared" si="63"/>
        <v>0</v>
      </c>
      <c r="BV90" s="232"/>
    </row>
    <row r="91" spans="1:76" s="231" customFormat="1" ht="21">
      <c r="A91" s="82"/>
      <c r="B91" s="82" t="s">
        <v>116</v>
      </c>
      <c r="C91" s="82"/>
      <c r="D91" s="243">
        <v>3.3488305681459003E-2</v>
      </c>
      <c r="E91" s="244">
        <v>555877.22320624499</v>
      </c>
      <c r="F91" s="94">
        <v>1.40950823770699E-3</v>
      </c>
      <c r="G91" s="98">
        <v>23396.6308333327</v>
      </c>
      <c r="H91" s="243">
        <v>4.0388305681459E-2</v>
      </c>
      <c r="I91" s="244">
        <v>460773.57543854101</v>
      </c>
      <c r="J91" s="94">
        <v>-1.6982573588563699E-2</v>
      </c>
      <c r="K91" s="98">
        <f>K89-K90</f>
        <v>-253754.56249999069</v>
      </c>
      <c r="L91" s="243">
        <v>4.2288305681458999E-2</v>
      </c>
      <c r="M91" s="244">
        <v>515064.42117521103</v>
      </c>
      <c r="N91" s="94">
        <v>-8.7249743017784001E-2</v>
      </c>
      <c r="O91" s="98">
        <v>-1062687.13444445</v>
      </c>
      <c r="P91" s="245">
        <f>(1/+$S$13)*Q91</f>
        <v>3.8114158969186851E-2</v>
      </c>
      <c r="Q91" s="76">
        <f t="shared" si="58"/>
        <v>1531715.219819997</v>
      </c>
      <c r="R91" s="245">
        <f>(1/+$S$13)*S91</f>
        <v>-3.2175253314955722E-2</v>
      </c>
      <c r="S91" s="76">
        <f t="shared" si="64"/>
        <v>-1293045.0661111081</v>
      </c>
      <c r="T91" s="243">
        <v>4.2288305681458999E-2</v>
      </c>
      <c r="U91" s="244">
        <v>694466.61887120304</v>
      </c>
      <c r="V91" s="94">
        <v>-9.9575826316200093E-3</v>
      </c>
      <c r="W91" s="98">
        <v>-163525.32055555299</v>
      </c>
      <c r="X91" s="243">
        <v>4.2288305681458999E-2</v>
      </c>
      <c r="Y91" s="244">
        <v>761026.96481402498</v>
      </c>
      <c r="Z91" s="94">
        <v>-3.1387242700614403E-2</v>
      </c>
      <c r="AA91" s="98">
        <v>-564849.73000000301</v>
      </c>
      <c r="AB91" s="243">
        <v>4.2288305681458999E-2</v>
      </c>
      <c r="AC91" s="244">
        <v>608456.45274048601</v>
      </c>
      <c r="AD91" s="94">
        <f>AE91/AE13</f>
        <v>-0.1109761342594779</v>
      </c>
      <c r="AE91" s="98">
        <f>AE89-AE90</f>
        <v>-1596756.9261111179</v>
      </c>
      <c r="AF91" s="243">
        <f>(1/+$AI$13)*AG91</f>
        <v>4.2288305681459012E-2</v>
      </c>
      <c r="AG91" s="244">
        <f>AC91+Y91+U91</f>
        <v>2063950.0364257139</v>
      </c>
      <c r="AH91" s="94">
        <f>(1/+$AI$13)*AI91</f>
        <v>-4.7639666679767663E-2</v>
      </c>
      <c r="AI91" s="98">
        <f>AE91+AA91+W91</f>
        <v>-2325131.976666674</v>
      </c>
      <c r="AJ91" s="243">
        <v>4.2288305681458999E-2</v>
      </c>
      <c r="AK91" s="244">
        <v>654268.68992138701</v>
      </c>
      <c r="AL91" s="94">
        <f>AM91/AM13</f>
        <v>-4.5346695652830844E-2</v>
      </c>
      <c r="AM91" s="98">
        <f>AM89-AM90</f>
        <v>-701586.94416668452</v>
      </c>
      <c r="AN91" s="243">
        <v>4.2288305681459401E-2</v>
      </c>
      <c r="AO91" s="244">
        <v>786379.33032453898</v>
      </c>
      <c r="AP91" s="94">
        <v>-5.58392080635026E-2</v>
      </c>
      <c r="AQ91" s="98">
        <v>-1038367.42416667</v>
      </c>
      <c r="AR91" s="243">
        <v>4.2288305681458999E-2</v>
      </c>
      <c r="AS91" s="244">
        <v>796596.69469221495</v>
      </c>
      <c r="AT91" s="94">
        <v>-8.1863275963051194E-2</v>
      </c>
      <c r="AU91" s="98">
        <v>-1542081.5281666601</v>
      </c>
      <c r="AV91" s="243">
        <f t="shared" si="65"/>
        <v>4.2288305681459172E-2</v>
      </c>
      <c r="AW91" s="244">
        <f>AS91+AO91+AK91</f>
        <v>2237244.7149381409</v>
      </c>
      <c r="AX91" s="94">
        <f t="shared" si="68"/>
        <v>-6.2036904734649054E-2</v>
      </c>
      <c r="AY91" s="98">
        <f>AU91+AQ91+AM91</f>
        <v>-3282035.8965000147</v>
      </c>
      <c r="AZ91" s="243"/>
      <c r="BA91" s="244"/>
      <c r="BB91" s="94"/>
      <c r="BC91" s="98"/>
      <c r="BD91" s="243"/>
      <c r="BE91" s="244"/>
      <c r="BF91" s="94"/>
      <c r="BG91" s="98"/>
      <c r="BH91" s="243"/>
      <c r="BI91" s="244"/>
      <c r="BJ91" s="94"/>
      <c r="BK91" s="98"/>
      <c r="BL91" s="243" t="e">
        <f t="shared" si="66"/>
        <v>#DIV/0!</v>
      </c>
      <c r="BM91" s="244">
        <f>BI91+BE91+BA91</f>
        <v>0</v>
      </c>
      <c r="BN91" s="94" t="e">
        <f t="shared" si="67"/>
        <v>#DIV/0!</v>
      </c>
      <c r="BO91" s="98">
        <f>BK91+BG91+BC91</f>
        <v>0</v>
      </c>
      <c r="BP91" s="216"/>
      <c r="BQ91" s="257">
        <f t="shared" si="59"/>
        <v>4.110613345811881E-2</v>
      </c>
      <c r="BR91" s="76">
        <f t="shared" si="60"/>
        <v>5832909.9711838514</v>
      </c>
      <c r="BS91" s="258">
        <f t="shared" si="61"/>
        <v>-4.8627713332222641E-2</v>
      </c>
      <c r="BT91" s="76">
        <f t="shared" si="62"/>
        <v>-6900212.939277797</v>
      </c>
      <c r="BU91" s="76">
        <f t="shared" si="63"/>
        <v>12733122.910461649</v>
      </c>
      <c r="BV91" s="232"/>
    </row>
    <row r="92" spans="1:76" s="231" customFormat="1" ht="21">
      <c r="A92" s="216"/>
      <c r="B92" s="216"/>
      <c r="C92" s="216"/>
      <c r="D92" s="216"/>
      <c r="E92" s="216"/>
      <c r="F92" s="216"/>
      <c r="G92" s="216"/>
      <c r="H92" s="216"/>
      <c r="I92" s="216"/>
      <c r="J92" s="266"/>
      <c r="K92" s="216"/>
      <c r="L92" s="266"/>
      <c r="M92" s="216"/>
      <c r="N92" s="266"/>
      <c r="O92" s="216"/>
      <c r="P92" s="216"/>
      <c r="Q92" s="216"/>
      <c r="R92" s="216"/>
      <c r="S92" s="216"/>
      <c r="T92" s="266"/>
      <c r="U92" s="216"/>
      <c r="V92" s="266"/>
      <c r="W92" s="216"/>
      <c r="X92" s="266"/>
      <c r="Y92" s="216"/>
      <c r="Z92" s="266"/>
      <c r="AA92" s="216"/>
      <c r="AB92" s="266"/>
      <c r="AC92" s="216"/>
      <c r="AD92" s="266"/>
      <c r="AE92" s="216"/>
      <c r="AF92" s="216"/>
      <c r="AG92" s="82"/>
      <c r="AH92" s="216"/>
      <c r="AI92" s="216"/>
      <c r="AJ92" s="266"/>
      <c r="AK92" s="216"/>
      <c r="AL92" s="266"/>
      <c r="AM92" s="216"/>
      <c r="AN92" s="266"/>
      <c r="AO92" s="216"/>
      <c r="AP92" s="266"/>
      <c r="AQ92" s="216"/>
      <c r="AR92" s="266"/>
      <c r="AS92" s="216"/>
      <c r="AT92" s="266"/>
      <c r="AU92" s="216"/>
      <c r="AV92" s="216"/>
      <c r="AW92" s="82"/>
      <c r="AX92" s="248"/>
      <c r="AY92" s="82"/>
      <c r="AZ92" s="266"/>
      <c r="BA92" s="216"/>
      <c r="BB92" s="266"/>
      <c r="BC92" s="216"/>
      <c r="BD92" s="266"/>
      <c r="BE92" s="216"/>
      <c r="BF92" s="266"/>
      <c r="BG92" s="216"/>
      <c r="BH92" s="266"/>
      <c r="BI92" s="216"/>
      <c r="BJ92" s="266"/>
      <c r="BK92" s="216"/>
      <c r="BL92" s="216"/>
      <c r="BM92" s="82"/>
      <c r="BN92" s="248"/>
      <c r="BO92" s="82"/>
      <c r="BP92" s="218"/>
      <c r="BQ92" s="218"/>
      <c r="BR92" s="82"/>
      <c r="BS92" s="82"/>
    </row>
    <row r="93" spans="1:76" s="231" customFormat="1" ht="21">
      <c r="B93" s="82"/>
      <c r="C93" s="82"/>
      <c r="D93" s="82"/>
      <c r="E93" s="218"/>
      <c r="F93" s="218"/>
      <c r="G93" s="218"/>
      <c r="H93" s="218"/>
      <c r="I93" s="218"/>
      <c r="J93" s="218"/>
      <c r="K93" s="218"/>
      <c r="L93" s="248"/>
      <c r="M93" s="82"/>
      <c r="N93" s="267"/>
      <c r="O93" s="82"/>
      <c r="P93" s="218"/>
      <c r="Q93" s="218"/>
      <c r="R93" s="218"/>
      <c r="S93" s="218"/>
      <c r="T93" s="248"/>
      <c r="U93" s="82"/>
      <c r="V93" s="267"/>
      <c r="W93" s="82"/>
      <c r="X93" s="248"/>
      <c r="Y93" s="82"/>
      <c r="Z93" s="267"/>
      <c r="AA93" s="82"/>
      <c r="AB93" s="248"/>
      <c r="AC93" s="82"/>
      <c r="AD93" s="267"/>
      <c r="AE93" s="82"/>
      <c r="AF93" s="218"/>
      <c r="AG93" s="82"/>
      <c r="AH93" s="248"/>
      <c r="AI93" s="82"/>
      <c r="AJ93" s="248"/>
      <c r="AK93" s="82"/>
      <c r="AL93" s="267"/>
      <c r="AM93" s="82"/>
      <c r="AN93" s="248"/>
      <c r="AO93" s="82"/>
      <c r="AP93" s="267"/>
      <c r="AQ93" s="82"/>
      <c r="AR93" s="248"/>
      <c r="AS93" s="82"/>
      <c r="AT93" s="267"/>
      <c r="AU93" s="82"/>
      <c r="AV93" s="218"/>
      <c r="AW93" s="82"/>
      <c r="AX93" s="248"/>
      <c r="AY93" s="82"/>
      <c r="AZ93" s="248"/>
      <c r="BA93" s="82"/>
      <c r="BB93" s="267"/>
      <c r="BC93" s="82"/>
      <c r="BD93" s="248"/>
      <c r="BE93" s="82"/>
      <c r="BF93" s="267"/>
      <c r="BG93" s="82"/>
      <c r="BH93" s="248"/>
      <c r="BI93" s="82"/>
      <c r="BJ93" s="267"/>
      <c r="BK93" s="82"/>
      <c r="BL93" s="218"/>
      <c r="BM93" s="82"/>
      <c r="BN93" s="248"/>
      <c r="BO93" s="82"/>
      <c r="BP93" s="82"/>
      <c r="BQ93" s="82"/>
      <c r="BR93" s="82"/>
      <c r="BS93" s="82"/>
    </row>
    <row r="94" spans="1:76" s="231" customFormat="1" ht="21"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248"/>
      <c r="M94" s="268"/>
      <c r="N94" s="248"/>
      <c r="O94" s="82"/>
      <c r="P94" s="82"/>
      <c r="Q94" s="82"/>
      <c r="R94" s="82"/>
      <c r="S94" s="82"/>
      <c r="T94" s="248"/>
      <c r="U94" s="268"/>
      <c r="V94" s="248"/>
      <c r="W94" s="82"/>
      <c r="X94" s="248"/>
      <c r="Y94" s="268"/>
      <c r="Z94" s="248"/>
      <c r="AA94" s="82"/>
      <c r="AB94" s="248"/>
      <c r="AC94" s="268"/>
      <c r="AD94" s="248"/>
      <c r="AE94" s="82"/>
      <c r="AF94" s="248"/>
      <c r="AG94" s="268"/>
      <c r="AH94" s="248"/>
      <c r="AI94" s="82"/>
      <c r="AJ94" s="248"/>
      <c r="AK94" s="268"/>
      <c r="AL94" s="248"/>
      <c r="AM94" s="82"/>
      <c r="AN94" s="248"/>
      <c r="AO94" s="268"/>
      <c r="AP94" s="248"/>
      <c r="AQ94" s="82"/>
      <c r="AR94" s="248"/>
      <c r="AS94" s="268"/>
      <c r="AT94" s="248"/>
      <c r="AU94" s="82"/>
      <c r="AV94" s="82"/>
      <c r="AW94" s="82"/>
      <c r="AX94" s="248"/>
      <c r="AY94" s="82"/>
      <c r="AZ94" s="248"/>
      <c r="BA94" s="268"/>
      <c r="BB94" s="248"/>
      <c r="BC94" s="82"/>
      <c r="BD94" s="248"/>
      <c r="BE94" s="268"/>
      <c r="BF94" s="248"/>
      <c r="BG94" s="82"/>
      <c r="BH94" s="248"/>
      <c r="BI94" s="268"/>
      <c r="BJ94" s="248"/>
      <c r="BK94" s="82"/>
      <c r="BL94" s="82"/>
      <c r="BM94" s="82"/>
      <c r="BN94" s="248"/>
      <c r="BO94" s="82"/>
      <c r="BP94" s="82"/>
      <c r="BQ94" s="82"/>
      <c r="BR94" s="82"/>
      <c r="BS94" s="82"/>
    </row>
    <row r="95" spans="1:76" s="231" customFormat="1" ht="21">
      <c r="B95" s="82"/>
      <c r="C95" s="82"/>
      <c r="D95" s="31"/>
      <c r="E95" s="31" t="s">
        <v>117</v>
      </c>
      <c r="F95" s="31"/>
      <c r="G95" s="82"/>
      <c r="H95" s="82"/>
      <c r="I95" s="82"/>
      <c r="J95" s="82"/>
      <c r="K95" s="82"/>
      <c r="L95" s="31"/>
      <c r="M95" s="31" t="s">
        <v>117</v>
      </c>
      <c r="N95" s="31"/>
      <c r="O95" s="82"/>
      <c r="P95" s="31"/>
      <c r="Q95" s="31" t="s">
        <v>117</v>
      </c>
      <c r="R95" s="31"/>
      <c r="S95" s="82"/>
      <c r="T95" s="31"/>
      <c r="U95" s="31" t="s">
        <v>117</v>
      </c>
      <c r="V95" s="31"/>
      <c r="W95" s="82"/>
      <c r="X95" s="31"/>
      <c r="Y95" s="31" t="s">
        <v>117</v>
      </c>
      <c r="Z95" s="31"/>
      <c r="AA95" s="82"/>
      <c r="AB95" s="31"/>
      <c r="AC95" s="31" t="s">
        <v>117</v>
      </c>
      <c r="AD95" s="31"/>
      <c r="AE95" s="82"/>
      <c r="AF95" s="31"/>
      <c r="AG95" s="31" t="s">
        <v>117</v>
      </c>
      <c r="AH95" s="31"/>
      <c r="AI95" s="82"/>
      <c r="AJ95" s="31"/>
      <c r="AK95" s="31" t="s">
        <v>117</v>
      </c>
      <c r="AL95" s="31"/>
      <c r="AM95" s="82"/>
      <c r="AN95" s="248"/>
      <c r="AO95" s="82"/>
      <c r="AP95" s="248"/>
      <c r="AQ95" s="82"/>
      <c r="AR95" s="248"/>
      <c r="AS95" s="82"/>
      <c r="AT95" s="248"/>
      <c r="AU95" s="82"/>
      <c r="AV95" s="82"/>
      <c r="AW95" s="82"/>
      <c r="AX95" s="248"/>
      <c r="AY95" s="82"/>
      <c r="AZ95" s="248"/>
      <c r="BA95" s="82"/>
      <c r="BB95" s="248"/>
      <c r="BC95" s="82"/>
      <c r="BD95" s="248"/>
      <c r="BE95" s="82"/>
      <c r="BF95" s="248"/>
      <c r="BG95" s="82"/>
      <c r="BH95" s="248"/>
      <c r="BI95" s="82"/>
      <c r="BJ95" s="248"/>
      <c r="BK95" s="82"/>
      <c r="BL95" s="82"/>
      <c r="BM95" s="82"/>
      <c r="BN95" s="248"/>
      <c r="BO95" s="82"/>
      <c r="BP95" s="82"/>
      <c r="BQ95" s="82"/>
      <c r="BR95" s="82"/>
      <c r="BS95" s="82"/>
    </row>
    <row r="96" spans="1:76" s="231" customFormat="1" ht="21">
      <c r="B96" s="82"/>
      <c r="C96" s="82"/>
      <c r="D96" s="31"/>
      <c r="E96" s="31"/>
      <c r="F96" s="31"/>
      <c r="G96" s="82"/>
      <c r="H96" s="82"/>
      <c r="I96" s="82"/>
      <c r="J96" s="82"/>
      <c r="K96" s="82"/>
      <c r="L96" s="31"/>
      <c r="M96" s="31"/>
      <c r="N96" s="31"/>
      <c r="O96" s="82"/>
      <c r="P96" s="31"/>
      <c r="Q96" s="31"/>
      <c r="R96" s="31"/>
      <c r="S96" s="82"/>
      <c r="T96" s="31"/>
      <c r="U96" s="31"/>
      <c r="V96" s="31"/>
      <c r="W96" s="82"/>
      <c r="X96" s="31"/>
      <c r="Y96" s="31"/>
      <c r="Z96" s="31"/>
      <c r="AA96" s="82"/>
      <c r="AB96" s="31"/>
      <c r="AC96" s="31"/>
      <c r="AD96" s="31"/>
      <c r="AE96" s="82"/>
      <c r="AF96" s="31"/>
      <c r="AG96" s="31"/>
      <c r="AH96" s="31"/>
      <c r="AI96" s="82"/>
      <c r="AJ96" s="31"/>
      <c r="AK96" s="31"/>
      <c r="AL96" s="31"/>
      <c r="AM96" s="82"/>
      <c r="AN96" s="248"/>
      <c r="AO96" s="82"/>
      <c r="AP96" s="248"/>
      <c r="AQ96" s="82"/>
      <c r="AR96" s="248"/>
      <c r="AS96" s="82"/>
      <c r="AT96" s="248"/>
      <c r="AU96" s="82"/>
      <c r="AV96" s="82"/>
      <c r="AW96" s="82"/>
      <c r="AX96" s="82"/>
      <c r="AY96" s="82"/>
      <c r="AZ96" s="248"/>
      <c r="BA96" s="82"/>
      <c r="BB96" s="248"/>
      <c r="BC96" s="82"/>
      <c r="BD96" s="248"/>
      <c r="BE96" s="82"/>
      <c r="BF96" s="248"/>
      <c r="BG96" s="82"/>
      <c r="BH96" s="248"/>
      <c r="BI96" s="82"/>
      <c r="BJ96" s="248"/>
      <c r="BK96" s="82"/>
      <c r="BL96" s="82"/>
      <c r="BM96" s="82"/>
      <c r="BN96" s="82"/>
      <c r="BO96" s="82"/>
      <c r="BP96" s="82"/>
      <c r="BQ96" s="82"/>
      <c r="BR96" s="82"/>
      <c r="BS96" s="82"/>
    </row>
    <row r="97" spans="1:16378" s="231" customFormat="1" ht="21">
      <c r="B97" s="82"/>
      <c r="C97" s="82"/>
      <c r="D97" s="109">
        <f t="shared" ref="D97:H97" si="69">D13</f>
        <v>1</v>
      </c>
      <c r="E97" s="31" t="s">
        <v>118</v>
      </c>
      <c r="F97" s="109">
        <f t="shared" si="69"/>
        <v>1</v>
      </c>
      <c r="G97" s="82"/>
      <c r="H97" s="109">
        <f t="shared" si="69"/>
        <v>1</v>
      </c>
      <c r="I97" s="31" t="s">
        <v>118</v>
      </c>
      <c r="J97" s="109">
        <f t="shared" ref="J97:N97" si="70">J13</f>
        <v>1</v>
      </c>
      <c r="K97" s="82"/>
      <c r="L97" s="109">
        <f t="shared" si="70"/>
        <v>1</v>
      </c>
      <c r="M97" s="31" t="s">
        <v>118</v>
      </c>
      <c r="N97" s="109">
        <f t="shared" si="70"/>
        <v>1</v>
      </c>
      <c r="O97" s="82"/>
      <c r="P97" s="109">
        <f t="shared" ref="P97:T97" si="71">P13</f>
        <v>1</v>
      </c>
      <c r="Q97" s="31" t="s">
        <v>118</v>
      </c>
      <c r="R97" s="109">
        <f t="shared" si="71"/>
        <v>1</v>
      </c>
      <c r="S97" s="82"/>
      <c r="T97" s="109">
        <f t="shared" si="71"/>
        <v>1</v>
      </c>
      <c r="U97" s="31" t="s">
        <v>118</v>
      </c>
      <c r="V97" s="109">
        <f t="shared" ref="V97:Z97" si="72">V13</f>
        <v>1</v>
      </c>
      <c r="W97" s="82"/>
      <c r="X97" s="109">
        <f t="shared" si="72"/>
        <v>1</v>
      </c>
      <c r="Y97" s="31" t="s">
        <v>118</v>
      </c>
      <c r="Z97" s="109">
        <f t="shared" si="72"/>
        <v>1</v>
      </c>
      <c r="AA97" s="82"/>
      <c r="AB97" s="109">
        <f t="shared" ref="AB97:AF97" si="73">AB13</f>
        <v>1</v>
      </c>
      <c r="AC97" s="31" t="s">
        <v>118</v>
      </c>
      <c r="AD97" s="109">
        <f t="shared" si="73"/>
        <v>1</v>
      </c>
      <c r="AE97" s="82"/>
      <c r="AF97" s="109">
        <f t="shared" si="73"/>
        <v>1</v>
      </c>
      <c r="AG97" s="31" t="s">
        <v>118</v>
      </c>
      <c r="AH97" s="109">
        <f t="shared" ref="AH97:AL97" si="74">AH13</f>
        <v>1</v>
      </c>
      <c r="AI97" s="82"/>
      <c r="AJ97" s="109">
        <f t="shared" si="74"/>
        <v>1</v>
      </c>
      <c r="AK97" s="31" t="s">
        <v>118</v>
      </c>
      <c r="AL97" s="109">
        <f t="shared" si="74"/>
        <v>1</v>
      </c>
      <c r="AM97" s="82"/>
      <c r="AN97" s="248"/>
      <c r="AO97" s="82"/>
      <c r="AP97" s="248"/>
      <c r="AQ97" s="82"/>
      <c r="AR97" s="248"/>
      <c r="AS97" s="82"/>
      <c r="AT97" s="248"/>
      <c r="AU97" s="82"/>
      <c r="AV97" s="82"/>
      <c r="AW97" s="82"/>
      <c r="AX97" s="82"/>
      <c r="AY97" s="82"/>
      <c r="AZ97" s="248"/>
      <c r="BA97" s="82"/>
      <c r="BB97" s="248"/>
      <c r="BC97" s="82"/>
      <c r="BD97" s="248"/>
      <c r="BE97" s="82"/>
      <c r="BF97" s="248"/>
      <c r="BG97" s="82"/>
      <c r="BH97" s="248"/>
      <c r="BI97" s="82"/>
      <c r="BJ97" s="248"/>
      <c r="BK97" s="82"/>
      <c r="BL97" s="82"/>
      <c r="BM97" s="82"/>
      <c r="BN97" s="82"/>
      <c r="BO97" s="82"/>
      <c r="BP97" s="82"/>
      <c r="BQ97" s="82"/>
      <c r="BR97" s="82"/>
      <c r="BS97" s="82"/>
    </row>
    <row r="98" spans="1:16378" s="231" customFormat="1" ht="21">
      <c r="B98" s="82"/>
      <c r="C98" s="82"/>
      <c r="D98" s="109">
        <f t="shared" ref="D98:H98" si="75">D19</f>
        <v>0.400011694318541</v>
      </c>
      <c r="E98" s="31" t="s">
        <v>119</v>
      </c>
      <c r="F98" s="109">
        <f t="shared" si="75"/>
        <v>0.46750388165922901</v>
      </c>
      <c r="G98" s="82"/>
      <c r="H98" s="109">
        <f t="shared" si="75"/>
        <v>0.400011694318541</v>
      </c>
      <c r="I98" s="31" t="s">
        <v>119</v>
      </c>
      <c r="J98" s="109">
        <f t="shared" ref="J98:N98" si="76">J19</f>
        <v>0.440386615639484</v>
      </c>
      <c r="K98" s="82"/>
      <c r="L98" s="109">
        <f t="shared" si="76"/>
        <v>0.400011694318541</v>
      </c>
      <c r="M98" s="31" t="s">
        <v>119</v>
      </c>
      <c r="N98" s="109">
        <f t="shared" si="76"/>
        <v>0.43993320359851701</v>
      </c>
      <c r="O98" s="82"/>
      <c r="P98" s="109">
        <f t="shared" ref="P98:T98" si="77">P19</f>
        <v>0.40001169431854039</v>
      </c>
      <c r="Q98" s="31" t="s">
        <v>119</v>
      </c>
      <c r="R98" s="109">
        <f t="shared" si="77"/>
        <v>0.45144976265184072</v>
      </c>
      <c r="S98" s="82"/>
      <c r="T98" s="109">
        <f t="shared" si="77"/>
        <v>0.400011694318541</v>
      </c>
      <c r="U98" s="31" t="s">
        <v>119</v>
      </c>
      <c r="V98" s="109">
        <f t="shared" ref="V98:Z98" si="78">V19</f>
        <v>0.43890687401591499</v>
      </c>
      <c r="W98" s="82"/>
      <c r="X98" s="109">
        <f t="shared" si="78"/>
        <v>0.400011694318541</v>
      </c>
      <c r="Y98" s="31" t="s">
        <v>119</v>
      </c>
      <c r="Z98" s="109">
        <f t="shared" si="78"/>
        <v>0.506558948747871</v>
      </c>
      <c r="AA98" s="82"/>
      <c r="AB98" s="109">
        <f t="shared" ref="AB98:AF98" si="79">AB19</f>
        <v>0.400011694318541</v>
      </c>
      <c r="AC98" s="31" t="s">
        <v>119</v>
      </c>
      <c r="AD98" s="109">
        <f t="shared" si="79"/>
        <v>0.50403703497488905</v>
      </c>
      <c r="AE98" s="82"/>
      <c r="AF98" s="109">
        <f t="shared" si="79"/>
        <v>0.40001169431854067</v>
      </c>
      <c r="AG98" s="31" t="s">
        <v>119</v>
      </c>
      <c r="AH98" s="109">
        <f t="shared" ref="AH98:AL98" si="80">AH19</f>
        <v>0.48305228363926755</v>
      </c>
      <c r="AI98" s="82"/>
      <c r="AJ98" s="109">
        <f t="shared" si="80"/>
        <v>0.400011694318541</v>
      </c>
      <c r="AK98" s="31" t="s">
        <v>119</v>
      </c>
      <c r="AL98" s="109">
        <f t="shared" si="80"/>
        <v>0.46889718581546402</v>
      </c>
      <c r="AM98" s="82"/>
      <c r="AN98" s="248"/>
      <c r="AO98" s="82"/>
      <c r="AP98" s="248"/>
      <c r="AQ98" s="82"/>
      <c r="AR98" s="248"/>
      <c r="AS98" s="82"/>
      <c r="AT98" s="248"/>
      <c r="AU98" s="82"/>
      <c r="AV98" s="82"/>
      <c r="AW98" s="82"/>
      <c r="AX98" s="82"/>
      <c r="AY98" s="82"/>
      <c r="AZ98" s="248"/>
      <c r="BA98" s="82"/>
      <c r="BB98" s="248"/>
      <c r="BC98" s="82"/>
      <c r="BD98" s="248"/>
      <c r="BE98" s="82"/>
      <c r="BF98" s="248"/>
      <c r="BG98" s="82"/>
      <c r="BH98" s="248"/>
      <c r="BI98" s="82"/>
      <c r="BJ98" s="248"/>
      <c r="BK98" s="82"/>
      <c r="BL98" s="82"/>
      <c r="BM98" s="82"/>
      <c r="BN98" s="82"/>
      <c r="BO98" s="82"/>
      <c r="BP98" s="82"/>
      <c r="BQ98" s="82"/>
      <c r="BR98" s="82"/>
      <c r="BS98" s="82"/>
    </row>
    <row r="99" spans="1:16378" s="231" customFormat="1" ht="21">
      <c r="B99" s="82"/>
      <c r="C99" s="82"/>
      <c r="D99" s="109">
        <f t="shared" ref="D99:H99" si="81">D44</f>
        <v>0.37</v>
      </c>
      <c r="E99" s="31" t="s">
        <v>120</v>
      </c>
      <c r="F99" s="109">
        <f t="shared" si="81"/>
        <v>0.34640925616648199</v>
      </c>
      <c r="G99" s="82"/>
      <c r="H99" s="109">
        <f t="shared" si="81"/>
        <v>0.37</v>
      </c>
      <c r="I99" s="31" t="s">
        <v>120</v>
      </c>
      <c r="J99" s="109">
        <f t="shared" ref="J99:N99" si="82">J44</f>
        <v>0.3839385506825751</v>
      </c>
      <c r="K99" s="82"/>
      <c r="L99" s="109">
        <f t="shared" si="82"/>
        <v>0.37</v>
      </c>
      <c r="M99" s="31" t="s">
        <v>120</v>
      </c>
      <c r="N99" s="109">
        <f t="shared" si="82"/>
        <v>0.45133784438080099</v>
      </c>
      <c r="O99" s="82"/>
      <c r="P99" s="109">
        <f t="shared" ref="P99:T99" si="83">P44</f>
        <v>0.37000000000000005</v>
      </c>
      <c r="Q99" s="31" t="s">
        <v>120</v>
      </c>
      <c r="R99" s="109">
        <f t="shared" si="83"/>
        <v>0.38886439867606337</v>
      </c>
      <c r="S99" s="82"/>
      <c r="T99" s="109">
        <f t="shared" si="83"/>
        <v>0.37</v>
      </c>
      <c r="U99" s="31" t="s">
        <v>120</v>
      </c>
      <c r="V99" s="109">
        <f t="shared" ref="V99:Z99" si="84">V44</f>
        <v>0.391237100161275</v>
      </c>
      <c r="W99" s="82"/>
      <c r="X99" s="109">
        <f t="shared" si="84"/>
        <v>0.37</v>
      </c>
      <c r="Y99" s="31" t="s">
        <v>120</v>
      </c>
      <c r="Z99" s="109">
        <f t="shared" si="84"/>
        <v>0.35145974995784401</v>
      </c>
      <c r="AA99" s="82"/>
      <c r="AB99" s="109">
        <f t="shared" ref="AB99:AF99" si="85">AB44</f>
        <v>0.37</v>
      </c>
      <c r="AC99" s="31" t="s">
        <v>120</v>
      </c>
      <c r="AD99" s="109">
        <f t="shared" si="85"/>
        <v>0.43182859536944485</v>
      </c>
      <c r="AE99" s="82"/>
      <c r="AF99" s="109">
        <f t="shared" si="85"/>
        <v>0.37000000000000022</v>
      </c>
      <c r="AG99" s="31" t="s">
        <v>120</v>
      </c>
      <c r="AH99" s="109">
        <f t="shared" ref="AH99:AL99" si="86">AH44</f>
        <v>0.38853670586417316</v>
      </c>
      <c r="AI99" s="82"/>
      <c r="AJ99" s="109">
        <f t="shared" si="86"/>
        <v>0.37</v>
      </c>
      <c r="AK99" s="31" t="s">
        <v>120</v>
      </c>
      <c r="AL99" s="109">
        <f t="shared" si="86"/>
        <v>0.39353546388872568</v>
      </c>
      <c r="AM99" s="82"/>
      <c r="AN99" s="248"/>
      <c r="AO99" s="82"/>
      <c r="AP99" s="248"/>
      <c r="AQ99" s="82"/>
      <c r="AR99" s="248"/>
      <c r="AS99" s="82"/>
      <c r="AT99" s="248"/>
      <c r="AU99" s="82"/>
      <c r="AV99" s="82"/>
      <c r="AW99" s="82"/>
      <c r="AX99" s="82"/>
      <c r="AY99" s="82"/>
      <c r="AZ99" s="248"/>
      <c r="BA99" s="82"/>
      <c r="BB99" s="248"/>
      <c r="BC99" s="82"/>
      <c r="BD99" s="248"/>
      <c r="BE99" s="82"/>
      <c r="BF99" s="248"/>
      <c r="BG99" s="82"/>
      <c r="BH99" s="248"/>
      <c r="BI99" s="82"/>
      <c r="BJ99" s="248"/>
      <c r="BK99" s="82"/>
      <c r="BL99" s="82"/>
      <c r="BM99" s="82"/>
      <c r="BN99" s="82"/>
      <c r="BO99" s="82"/>
      <c r="BP99" s="82"/>
      <c r="BQ99" s="82"/>
      <c r="BR99" s="82"/>
      <c r="BS99" s="82"/>
    </row>
    <row r="100" spans="1:16378" s="231" customFormat="1" ht="21">
      <c r="B100" s="82"/>
      <c r="C100" s="82"/>
      <c r="D100" s="109">
        <f t="shared" ref="D100:H100" si="87">D73</f>
        <v>9.6500000000000002E-2</v>
      </c>
      <c r="E100" s="31" t="s">
        <v>121</v>
      </c>
      <c r="F100" s="109">
        <f t="shared" si="87"/>
        <v>8.4677353936581906E-2</v>
      </c>
      <c r="G100" s="82"/>
      <c r="H100" s="109">
        <f t="shared" si="87"/>
        <v>8.9599999999999999E-2</v>
      </c>
      <c r="I100" s="31" t="s">
        <v>121</v>
      </c>
      <c r="J100" s="109">
        <f t="shared" ref="J100:N100" si="88">J73</f>
        <v>9.7917248140533403E-2</v>
      </c>
      <c r="K100" s="82"/>
      <c r="L100" s="109">
        <f t="shared" si="88"/>
        <v>8.77E-2</v>
      </c>
      <c r="M100" s="31" t="s">
        <v>121</v>
      </c>
      <c r="N100" s="109">
        <f t="shared" si="88"/>
        <v>9.5978695038464401E-2</v>
      </c>
      <c r="O100" s="82"/>
      <c r="P100" s="109">
        <f t="shared" ref="P100:T100" si="89">P73</f>
        <v>8.7743728590668438E-2</v>
      </c>
      <c r="Q100" s="31" t="s">
        <v>121</v>
      </c>
      <c r="R100" s="109">
        <f t="shared" si="89"/>
        <v>9.0305884527629429E-2</v>
      </c>
      <c r="S100" s="82"/>
      <c r="T100" s="109">
        <f t="shared" si="89"/>
        <v>8.77E-2</v>
      </c>
      <c r="U100" s="31" t="s">
        <v>121</v>
      </c>
      <c r="V100" s="109">
        <f t="shared" ref="V100:Z100" si="90">V73</f>
        <v>7.9813608454430196E-2</v>
      </c>
      <c r="W100" s="82"/>
      <c r="X100" s="109">
        <f t="shared" si="90"/>
        <v>8.77E-2</v>
      </c>
      <c r="Y100" s="31" t="s">
        <v>121</v>
      </c>
      <c r="Z100" s="109">
        <f t="shared" si="90"/>
        <v>7.3368543994900601E-2</v>
      </c>
      <c r="AA100" s="82"/>
      <c r="AB100" s="109">
        <f t="shared" ref="AB100:AF100" si="91">AB73</f>
        <v>8.77E-2</v>
      </c>
      <c r="AC100" s="31" t="s">
        <v>121</v>
      </c>
      <c r="AD100" s="109">
        <f t="shared" si="91"/>
        <v>7.5110503915143401E-2</v>
      </c>
      <c r="AE100" s="82"/>
      <c r="AF100" s="109">
        <f t="shared" si="91"/>
        <v>8.7700000000000042E-2</v>
      </c>
      <c r="AG100" s="31" t="s">
        <v>121</v>
      </c>
      <c r="AH100" s="109">
        <f t="shared" ref="AH100:AL100" si="92">AH73</f>
        <v>7.6050677176326936E-2</v>
      </c>
      <c r="AI100" s="82"/>
      <c r="AJ100" s="109">
        <f t="shared" si="92"/>
        <v>8.77E-2</v>
      </c>
      <c r="AK100" s="31" t="s">
        <v>121</v>
      </c>
      <c r="AL100" s="109">
        <f t="shared" si="92"/>
        <v>8.2914045948640144E-2</v>
      </c>
      <c r="AM100" s="82"/>
      <c r="AN100" s="248"/>
      <c r="AO100" s="82"/>
      <c r="AP100" s="248"/>
      <c r="AQ100" s="82"/>
      <c r="AR100" s="248"/>
      <c r="AS100" s="82"/>
      <c r="AT100" s="248"/>
      <c r="AU100" s="82"/>
      <c r="AV100" s="82"/>
      <c r="AW100" s="82"/>
      <c r="AX100" s="82"/>
      <c r="AY100" s="82"/>
      <c r="AZ100" s="248"/>
      <c r="BA100" s="82"/>
      <c r="BB100" s="248"/>
      <c r="BC100" s="82"/>
      <c r="BD100" s="248"/>
      <c r="BE100" s="82"/>
      <c r="BF100" s="248"/>
      <c r="BG100" s="82"/>
      <c r="BH100" s="248"/>
      <c r="BI100" s="82"/>
      <c r="BJ100" s="248"/>
      <c r="BK100" s="82"/>
      <c r="BL100" s="82"/>
      <c r="BM100" s="82"/>
      <c r="BN100" s="82"/>
      <c r="BO100" s="82"/>
      <c r="BP100" s="82"/>
      <c r="BQ100" s="82"/>
      <c r="BR100" s="82"/>
      <c r="BS100" s="82"/>
    </row>
    <row r="101" spans="1:16378" s="231" customFormat="1" ht="21">
      <c r="B101" s="82"/>
      <c r="C101" s="82"/>
      <c r="D101" s="109">
        <f t="shared" ref="D101:H101" si="93">D99+D100</f>
        <v>0.46650000000000003</v>
      </c>
      <c r="E101" s="31" t="s">
        <v>113</v>
      </c>
      <c r="F101" s="109">
        <f t="shared" si="93"/>
        <v>0.43108661010306393</v>
      </c>
      <c r="G101" s="82"/>
      <c r="H101" s="109">
        <f t="shared" si="93"/>
        <v>0.45960000000000001</v>
      </c>
      <c r="I101" s="31" t="s">
        <v>113</v>
      </c>
      <c r="J101" s="109">
        <f t="shared" ref="J101:N101" si="94">J99+J100</f>
        <v>0.48185579882310847</v>
      </c>
      <c r="K101" s="82"/>
      <c r="L101" s="109">
        <f t="shared" si="94"/>
        <v>0.4577</v>
      </c>
      <c r="M101" s="31" t="s">
        <v>113</v>
      </c>
      <c r="N101" s="109">
        <f t="shared" si="94"/>
        <v>0.54731653941926539</v>
      </c>
      <c r="O101" s="82"/>
      <c r="P101" s="109">
        <f t="shared" ref="P101:T101" si="95">P99+P100</f>
        <v>0.45774372859066847</v>
      </c>
      <c r="Q101" s="31" t="s">
        <v>113</v>
      </c>
      <c r="R101" s="109">
        <f t="shared" si="95"/>
        <v>0.47917028320369282</v>
      </c>
      <c r="S101" s="82"/>
      <c r="T101" s="109">
        <f t="shared" si="95"/>
        <v>0.4577</v>
      </c>
      <c r="U101" s="31" t="s">
        <v>113</v>
      </c>
      <c r="V101" s="109">
        <f t="shared" ref="V101:Z101" si="96">V99+V100</f>
        <v>0.47105070861570519</v>
      </c>
      <c r="W101" s="82"/>
      <c r="X101" s="109">
        <f t="shared" si="96"/>
        <v>0.4577</v>
      </c>
      <c r="Y101" s="31" t="s">
        <v>113</v>
      </c>
      <c r="Z101" s="109">
        <f t="shared" si="96"/>
        <v>0.42482829395274463</v>
      </c>
      <c r="AA101" s="82"/>
      <c r="AB101" s="109">
        <f t="shared" ref="AB101:AF101" si="97">AB99+AB100</f>
        <v>0.4577</v>
      </c>
      <c r="AC101" s="31" t="s">
        <v>113</v>
      </c>
      <c r="AD101" s="109">
        <f t="shared" si="97"/>
        <v>0.50693909928458825</v>
      </c>
      <c r="AE101" s="82"/>
      <c r="AF101" s="109">
        <f t="shared" si="97"/>
        <v>0.45770000000000027</v>
      </c>
      <c r="AG101" s="31" t="s">
        <v>113</v>
      </c>
      <c r="AH101" s="109">
        <f t="shared" ref="AH101:AL101" si="98">AH99+AH100</f>
        <v>0.46458738304050007</v>
      </c>
      <c r="AI101" s="82"/>
      <c r="AJ101" s="109">
        <f t="shared" si="98"/>
        <v>0.4577</v>
      </c>
      <c r="AK101" s="31" t="s">
        <v>113</v>
      </c>
      <c r="AL101" s="109">
        <f t="shared" si="98"/>
        <v>0.47644950983736584</v>
      </c>
      <c r="AM101" s="82"/>
      <c r="AN101" s="248"/>
      <c r="AO101" s="82"/>
      <c r="AP101" s="248"/>
      <c r="AQ101" s="82"/>
      <c r="AR101" s="248"/>
      <c r="AS101" s="82"/>
      <c r="AT101" s="248"/>
      <c r="AU101" s="82"/>
      <c r="AV101" s="82"/>
      <c r="AW101" s="82"/>
      <c r="AX101" s="82"/>
      <c r="AY101" s="82"/>
      <c r="AZ101" s="248"/>
      <c r="BA101" s="82"/>
      <c r="BB101" s="248"/>
      <c r="BC101" s="82"/>
      <c r="BD101" s="248"/>
      <c r="BE101" s="82"/>
      <c r="BF101" s="248"/>
      <c r="BG101" s="82"/>
      <c r="BH101" s="248"/>
      <c r="BI101" s="82"/>
      <c r="BJ101" s="248"/>
      <c r="BK101" s="82"/>
      <c r="BL101" s="82"/>
      <c r="BM101" s="82"/>
      <c r="BN101" s="82"/>
      <c r="BO101" s="82"/>
      <c r="BP101" s="82"/>
      <c r="BQ101" s="82"/>
      <c r="BR101" s="82"/>
      <c r="BS101" s="82"/>
    </row>
    <row r="102" spans="1:16378" s="231" customFormat="1" ht="21">
      <c r="B102" s="82"/>
      <c r="C102" s="82"/>
      <c r="D102" s="109">
        <f t="shared" ref="D102:H102" si="99">D97-D98-D99-D100</f>
        <v>0.133488305681459</v>
      </c>
      <c r="E102" s="31" t="s">
        <v>122</v>
      </c>
      <c r="F102" s="109">
        <f t="shared" si="99"/>
        <v>0.10140950823770714</v>
      </c>
      <c r="G102" s="82"/>
      <c r="H102" s="109">
        <f t="shared" si="99"/>
        <v>0.14038830568145899</v>
      </c>
      <c r="I102" s="31" t="s">
        <v>122</v>
      </c>
      <c r="J102" s="109">
        <f t="shared" ref="J102:N102" si="100">J97-J98-J99-J100</f>
        <v>7.7757585537407498E-2</v>
      </c>
      <c r="K102" s="82"/>
      <c r="L102" s="109">
        <f t="shared" si="100"/>
        <v>0.142288305681459</v>
      </c>
      <c r="M102" s="31" t="s">
        <v>122</v>
      </c>
      <c r="N102" s="109">
        <f t="shared" si="100"/>
        <v>1.2750256982217545E-2</v>
      </c>
      <c r="O102" s="82"/>
      <c r="P102" s="109">
        <f t="shared" ref="P102:T102" si="101">P97-P98-P99-P100</f>
        <v>0.14224457709079119</v>
      </c>
      <c r="Q102" s="31" t="s">
        <v>122</v>
      </c>
      <c r="R102" s="109">
        <f t="shared" si="101"/>
        <v>6.9379954144466419E-2</v>
      </c>
      <c r="S102" s="82"/>
      <c r="T102" s="109">
        <f t="shared" si="101"/>
        <v>0.142288305681459</v>
      </c>
      <c r="U102" s="31" t="s">
        <v>122</v>
      </c>
      <c r="V102" s="109">
        <f t="shared" ref="V102:Z102" si="102">V97-V98-V99-V100</f>
        <v>9.0042417368379812E-2</v>
      </c>
      <c r="W102" s="82"/>
      <c r="X102" s="109">
        <f t="shared" si="102"/>
        <v>0.142288305681459</v>
      </c>
      <c r="Y102" s="31" t="s">
        <v>122</v>
      </c>
      <c r="Z102" s="109">
        <f t="shared" si="102"/>
        <v>6.8612757299384389E-2</v>
      </c>
      <c r="AA102" s="82"/>
      <c r="AB102" s="109">
        <f t="shared" ref="AB102:AF102" si="103">AB97-AB98-AB99-AB100</f>
        <v>0.142288305681459</v>
      </c>
      <c r="AC102" s="31" t="s">
        <v>122</v>
      </c>
      <c r="AD102" s="109">
        <f t="shared" si="103"/>
        <v>-1.0976134259477299E-2</v>
      </c>
      <c r="AE102" s="82"/>
      <c r="AF102" s="109">
        <f t="shared" si="103"/>
        <v>0.14228830568145906</v>
      </c>
      <c r="AG102" s="31" t="s">
        <v>122</v>
      </c>
      <c r="AH102" s="109">
        <f t="shared" ref="AH102:AL102" si="104">AH97-AH98-AH99-AH100</f>
        <v>5.236033332023235E-2</v>
      </c>
      <c r="AI102" s="82"/>
      <c r="AJ102" s="109">
        <f t="shared" si="104"/>
        <v>0.142288305681459</v>
      </c>
      <c r="AK102" s="31" t="s">
        <v>122</v>
      </c>
      <c r="AL102" s="109">
        <f t="shared" si="104"/>
        <v>5.4653304347170154E-2</v>
      </c>
      <c r="AM102" s="82"/>
      <c r="AN102" s="248"/>
      <c r="AO102" s="82"/>
      <c r="AP102" s="248"/>
      <c r="AQ102" s="82"/>
      <c r="AR102" s="248"/>
      <c r="AS102" s="82"/>
      <c r="AT102" s="248"/>
      <c r="AU102" s="82"/>
      <c r="AV102" s="82"/>
      <c r="AW102" s="82"/>
      <c r="AX102" s="82"/>
      <c r="AY102" s="82"/>
      <c r="AZ102" s="248"/>
      <c r="BA102" s="82"/>
      <c r="BB102" s="248"/>
      <c r="BC102" s="82"/>
      <c r="BD102" s="248"/>
      <c r="BE102" s="82"/>
      <c r="BF102" s="248"/>
      <c r="BG102" s="82"/>
      <c r="BH102" s="248"/>
      <c r="BI102" s="82"/>
      <c r="BJ102" s="248"/>
      <c r="BK102" s="82"/>
      <c r="BL102" s="82"/>
      <c r="BM102" s="82"/>
      <c r="BN102" s="82"/>
      <c r="BO102" s="82"/>
      <c r="BP102" s="82"/>
      <c r="BQ102" s="82"/>
      <c r="BR102" s="82"/>
      <c r="BS102" s="82"/>
    </row>
    <row r="103" spans="1:16378" s="231" customFormat="1" ht="21"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  <c r="AE103" s="82"/>
      <c r="AF103" s="82"/>
      <c r="AG103" s="82"/>
      <c r="AH103" s="82"/>
      <c r="AI103" s="82"/>
      <c r="AJ103" s="248"/>
      <c r="AK103" s="82"/>
      <c r="AL103" s="248"/>
      <c r="AM103" s="82"/>
      <c r="AN103" s="248"/>
      <c r="AO103" s="82"/>
      <c r="AP103" s="248"/>
      <c r="AQ103" s="82"/>
      <c r="AR103" s="248"/>
      <c r="AS103" s="82"/>
      <c r="AT103" s="248"/>
      <c r="AU103" s="82"/>
      <c r="AV103" s="82"/>
      <c r="AW103" s="82"/>
      <c r="AX103" s="82"/>
      <c r="AY103" s="82"/>
      <c r="AZ103" s="248"/>
      <c r="BA103" s="82"/>
      <c r="BB103" s="248"/>
      <c r="BC103" s="82"/>
      <c r="BD103" s="248"/>
      <c r="BE103" s="82"/>
      <c r="BF103" s="248"/>
      <c r="BG103" s="82"/>
      <c r="BH103" s="248"/>
      <c r="BI103" s="82"/>
      <c r="BJ103" s="248"/>
      <c r="BK103" s="82"/>
      <c r="BL103" s="82"/>
      <c r="BM103" s="82"/>
      <c r="BN103" s="82"/>
      <c r="BO103" s="82"/>
      <c r="BP103" s="82"/>
      <c r="BQ103" s="82"/>
      <c r="BR103" s="82"/>
      <c r="BS103" s="82"/>
    </row>
    <row r="104" spans="1:16378" s="231" customFormat="1" ht="21"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248"/>
      <c r="M104" s="82"/>
      <c r="N104" s="248"/>
      <c r="O104" s="82"/>
      <c r="P104" s="82"/>
      <c r="Q104" s="82"/>
      <c r="R104" s="82"/>
      <c r="S104" s="82"/>
      <c r="T104" s="248"/>
      <c r="U104" s="82"/>
      <c r="V104" s="248"/>
      <c r="W104" s="82"/>
      <c r="X104" s="248"/>
      <c r="Y104" s="82"/>
      <c r="Z104" s="248"/>
      <c r="AA104" s="82"/>
      <c r="AB104" s="248"/>
      <c r="AC104" s="82"/>
      <c r="AD104" s="248"/>
      <c r="AE104" s="82"/>
      <c r="AF104" s="82"/>
      <c r="AG104" s="82"/>
      <c r="AH104" s="82"/>
      <c r="AI104" s="82"/>
      <c r="AJ104" s="248"/>
      <c r="AK104" s="82"/>
      <c r="AL104" s="248"/>
      <c r="AM104" s="82"/>
      <c r="AN104" s="248"/>
      <c r="AO104" s="82"/>
      <c r="AP104" s="248"/>
      <c r="AQ104" s="82"/>
      <c r="AR104" s="248"/>
      <c r="AS104" s="82"/>
      <c r="AT104" s="248"/>
      <c r="AU104" s="82"/>
      <c r="AV104" s="82"/>
      <c r="AW104" s="82"/>
      <c r="AX104" s="82"/>
      <c r="AY104" s="82"/>
      <c r="AZ104" s="248"/>
      <c r="BA104" s="82"/>
      <c r="BB104" s="248"/>
      <c r="BC104" s="82"/>
      <c r="BD104" s="248"/>
      <c r="BE104" s="82"/>
      <c r="BF104" s="248"/>
      <c r="BG104" s="82"/>
      <c r="BH104" s="248"/>
      <c r="BI104" s="82"/>
      <c r="BJ104" s="248"/>
      <c r="BK104" s="82"/>
      <c r="BL104" s="82"/>
      <c r="BM104" s="82"/>
      <c r="BN104" s="82"/>
      <c r="BO104" s="82"/>
      <c r="BP104" s="82"/>
      <c r="BQ104" s="82"/>
      <c r="BR104" s="82"/>
      <c r="BS104" s="82"/>
    </row>
    <row r="105" spans="1:16378" s="231" customFormat="1" ht="31.5" customHeight="1"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248"/>
      <c r="M105" s="82"/>
      <c r="N105" s="248"/>
      <c r="O105" s="82"/>
      <c r="P105" s="82"/>
      <c r="Q105" s="82"/>
      <c r="R105" s="82"/>
      <c r="S105" s="82"/>
      <c r="T105" s="248"/>
      <c r="U105" s="82"/>
      <c r="V105" s="248"/>
      <c r="W105" s="82"/>
      <c r="X105" s="248"/>
      <c r="Y105" s="82"/>
      <c r="Z105" s="248"/>
      <c r="AA105" s="82"/>
      <c r="AB105" s="248"/>
      <c r="AC105" s="82"/>
      <c r="AD105" s="248"/>
      <c r="AE105" s="82"/>
      <c r="AF105" s="82"/>
      <c r="AG105" s="82"/>
      <c r="AH105" s="82"/>
      <c r="AI105" s="82"/>
      <c r="AJ105" s="248"/>
      <c r="AK105" s="82"/>
      <c r="AL105" s="248"/>
      <c r="AM105" s="82"/>
      <c r="AN105" s="248"/>
      <c r="AO105" s="82"/>
      <c r="AP105" s="248"/>
      <c r="AQ105" s="82"/>
      <c r="AR105" s="248"/>
      <c r="AS105" s="82"/>
      <c r="AT105" s="248"/>
      <c r="AU105" s="82"/>
      <c r="AV105" s="82"/>
      <c r="AW105" s="82"/>
      <c r="AX105" s="82"/>
      <c r="AY105" s="82"/>
      <c r="AZ105" s="248"/>
      <c r="BA105" s="82"/>
      <c r="BB105" s="248"/>
      <c r="BC105" s="82"/>
      <c r="BD105" s="248"/>
      <c r="BE105" s="82"/>
      <c r="BF105" s="248"/>
      <c r="BG105" s="82"/>
      <c r="BH105" s="248"/>
      <c r="BI105" s="82"/>
      <c r="BJ105" s="248"/>
      <c r="BK105" s="82"/>
      <c r="BL105" s="82"/>
      <c r="BM105" s="82"/>
      <c r="BN105" s="82"/>
      <c r="BO105" s="82"/>
      <c r="BP105" s="82"/>
      <c r="BQ105" s="82"/>
      <c r="BR105" s="82"/>
      <c r="BS105" s="82"/>
    </row>
    <row r="106" spans="1:16378" s="231" customFormat="1" ht="21"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248"/>
      <c r="M106" s="82"/>
      <c r="N106" s="248"/>
      <c r="O106" s="82"/>
      <c r="P106" s="82"/>
      <c r="Q106" s="82"/>
      <c r="R106" s="82"/>
      <c r="S106" s="82"/>
      <c r="T106" s="248"/>
      <c r="U106" s="82"/>
      <c r="V106" s="248"/>
      <c r="W106" s="82"/>
      <c r="X106" s="248"/>
      <c r="Y106" s="82"/>
      <c r="Z106" s="248"/>
      <c r="AA106" s="82"/>
      <c r="AB106" s="248"/>
      <c r="AC106" s="82"/>
      <c r="AD106" s="248"/>
      <c r="AE106" s="82"/>
      <c r="AF106" s="82"/>
      <c r="AG106" s="82"/>
      <c r="AH106" s="82"/>
      <c r="AI106" s="82"/>
      <c r="AJ106" s="248"/>
      <c r="AK106" s="82"/>
      <c r="AL106" s="248"/>
      <c r="AM106" s="82"/>
      <c r="AN106" s="248"/>
      <c r="AO106" s="82"/>
      <c r="AP106" s="248"/>
      <c r="AQ106" s="82"/>
      <c r="AR106" s="248"/>
      <c r="AS106" s="82"/>
      <c r="AT106" s="248"/>
      <c r="AU106" s="82"/>
      <c r="AV106" s="82"/>
      <c r="AW106" s="82"/>
      <c r="AX106" s="82"/>
      <c r="AY106" s="82"/>
      <c r="AZ106" s="248"/>
      <c r="BA106" s="82"/>
      <c r="BB106" s="248"/>
      <c r="BC106" s="82"/>
      <c r="BD106" s="248"/>
      <c r="BE106" s="82"/>
      <c r="BF106" s="248"/>
      <c r="BG106" s="82"/>
      <c r="BH106" s="248"/>
      <c r="BI106" s="82"/>
      <c r="BJ106" s="248"/>
      <c r="BK106" s="82"/>
      <c r="BL106" s="82"/>
      <c r="BM106" s="82"/>
      <c r="BN106" s="82"/>
      <c r="BO106" s="82"/>
      <c r="BP106" s="82"/>
      <c r="BQ106" s="82"/>
      <c r="BR106" s="82"/>
      <c r="BS106" s="82"/>
    </row>
    <row r="107" spans="1:16378" s="231" customFormat="1" ht="21"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248"/>
      <c r="M107" s="82"/>
      <c r="N107" s="248"/>
      <c r="O107" s="82"/>
      <c r="P107" s="82"/>
      <c r="Q107" s="82"/>
      <c r="R107" s="82"/>
      <c r="S107" s="82"/>
      <c r="T107" s="248"/>
      <c r="U107" s="82"/>
      <c r="V107" s="248"/>
      <c r="W107" s="82"/>
      <c r="X107" s="248"/>
      <c r="Y107" s="82"/>
      <c r="Z107" s="248"/>
      <c r="AA107" s="82"/>
      <c r="AB107" s="248"/>
      <c r="AC107" s="82"/>
      <c r="AD107" s="248"/>
      <c r="AE107" s="82"/>
      <c r="AF107" s="82"/>
      <c r="AG107" s="82"/>
      <c r="AH107" s="82"/>
      <c r="AI107" s="82"/>
      <c r="AJ107" s="248"/>
      <c r="AK107" s="82"/>
      <c r="AL107" s="248"/>
      <c r="AM107" s="82"/>
      <c r="AN107" s="248"/>
      <c r="AO107" s="82"/>
      <c r="AP107" s="248"/>
      <c r="AQ107" s="82"/>
      <c r="AR107" s="248"/>
      <c r="AS107" s="82"/>
      <c r="AT107" s="248"/>
      <c r="AU107" s="82"/>
      <c r="AV107" s="82"/>
      <c r="AW107" s="82"/>
      <c r="AX107" s="82"/>
      <c r="AY107" s="82"/>
      <c r="AZ107" s="248"/>
      <c r="BA107" s="82"/>
      <c r="BB107" s="248"/>
      <c r="BC107" s="82"/>
      <c r="BD107" s="248"/>
      <c r="BE107" s="82"/>
      <c r="BF107" s="248"/>
      <c r="BG107" s="82"/>
      <c r="BH107" s="248"/>
      <c r="BI107" s="82"/>
      <c r="BJ107" s="248"/>
      <c r="BK107" s="82"/>
      <c r="BL107" s="82"/>
      <c r="BM107" s="82"/>
      <c r="BN107" s="82"/>
      <c r="BO107" s="82"/>
      <c r="BP107" s="82"/>
      <c r="BQ107" s="82"/>
      <c r="BR107" s="82"/>
      <c r="BS107" s="82"/>
    </row>
    <row r="108" spans="1:16378" ht="21">
      <c r="A108" s="231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248"/>
      <c r="M108" s="82"/>
      <c r="N108" s="248"/>
      <c r="O108" s="82"/>
      <c r="P108" s="82"/>
      <c r="Q108" s="82"/>
      <c r="R108" s="82"/>
      <c r="S108" s="82"/>
      <c r="T108" s="248"/>
      <c r="U108" s="82"/>
      <c r="V108" s="248"/>
      <c r="W108" s="82"/>
      <c r="X108" s="248"/>
      <c r="Y108" s="82"/>
      <c r="Z108" s="248"/>
      <c r="AA108" s="82"/>
      <c r="AB108" s="248"/>
      <c r="AC108" s="82"/>
      <c r="AD108" s="248"/>
      <c r="AE108" s="82"/>
      <c r="AF108" s="82"/>
      <c r="AG108" s="82"/>
      <c r="AH108" s="82"/>
      <c r="AI108" s="82"/>
      <c r="AJ108" s="248"/>
      <c r="AK108" s="82"/>
      <c r="AL108" s="248"/>
      <c r="AM108" s="82"/>
      <c r="AN108" s="248"/>
      <c r="AO108" s="82"/>
      <c r="AP108" s="248"/>
      <c r="AQ108" s="82"/>
      <c r="AR108" s="248"/>
      <c r="AS108" s="82"/>
      <c r="AT108" s="248"/>
      <c r="AU108" s="82"/>
      <c r="AV108" s="82"/>
      <c r="AW108" s="82"/>
      <c r="AX108" s="82"/>
      <c r="AY108" s="82"/>
      <c r="AZ108" s="248"/>
      <c r="BA108" s="82"/>
      <c r="BB108" s="248"/>
      <c r="BC108" s="82"/>
      <c r="BD108" s="248"/>
      <c r="BE108" s="82"/>
      <c r="BF108" s="248"/>
      <c r="BG108" s="82"/>
      <c r="BH108" s="248"/>
      <c r="BI108" s="82"/>
      <c r="BJ108" s="248"/>
      <c r="BK108" s="82"/>
      <c r="BL108" s="82"/>
      <c r="BM108" s="82"/>
      <c r="BN108" s="82"/>
      <c r="BO108" s="82"/>
      <c r="BP108" s="82"/>
      <c r="BQ108" s="82"/>
      <c r="BR108" s="82"/>
      <c r="BS108" s="82"/>
      <c r="BT108" s="231"/>
      <c r="BU108" s="231"/>
      <c r="BV108" s="231"/>
      <c r="BW108" s="231"/>
      <c r="BX108" s="231"/>
      <c r="BY108" s="231"/>
      <c r="BZ108" s="231"/>
      <c r="CA108" s="231"/>
      <c r="CB108" s="231"/>
      <c r="CC108" s="231"/>
      <c r="CD108" s="231"/>
      <c r="CE108" s="231"/>
      <c r="CF108" s="231"/>
      <c r="CG108" s="231"/>
      <c r="CH108" s="231"/>
      <c r="CI108" s="231"/>
      <c r="CJ108" s="231"/>
      <c r="CK108" s="231"/>
      <c r="CL108" s="231"/>
      <c r="CM108" s="231"/>
      <c r="CN108" s="231"/>
      <c r="CO108" s="231"/>
      <c r="CP108" s="231"/>
      <c r="CQ108" s="231"/>
      <c r="CR108" s="231"/>
      <c r="CS108" s="231"/>
      <c r="CT108" s="231"/>
      <c r="CU108" s="231"/>
      <c r="CV108" s="231"/>
      <c r="CW108" s="231"/>
      <c r="CX108" s="231"/>
      <c r="CY108" s="231"/>
      <c r="CZ108" s="231"/>
      <c r="DA108" s="231"/>
      <c r="DB108" s="231"/>
      <c r="DC108" s="231"/>
      <c r="DD108" s="231"/>
      <c r="DE108" s="231"/>
      <c r="DF108" s="231"/>
      <c r="DG108" s="231"/>
      <c r="DH108" s="231"/>
      <c r="DI108" s="231"/>
      <c r="DJ108" s="231"/>
      <c r="DK108" s="231"/>
      <c r="DL108" s="231"/>
      <c r="DM108" s="231"/>
      <c r="DN108" s="231"/>
      <c r="DO108" s="231"/>
      <c r="DP108" s="231"/>
      <c r="DQ108" s="231"/>
      <c r="DR108" s="231"/>
      <c r="DS108" s="231"/>
      <c r="DT108" s="231"/>
      <c r="DU108" s="231"/>
      <c r="DV108" s="231"/>
      <c r="DW108" s="231"/>
      <c r="DX108" s="231"/>
      <c r="DY108" s="231"/>
      <c r="DZ108" s="231"/>
      <c r="EA108" s="231"/>
      <c r="EB108" s="231"/>
      <c r="EC108" s="231"/>
      <c r="ED108" s="231"/>
      <c r="EE108" s="231"/>
      <c r="EF108" s="231"/>
      <c r="EG108" s="231"/>
      <c r="EH108" s="231"/>
      <c r="EI108" s="231"/>
      <c r="EJ108" s="231"/>
      <c r="EK108" s="231"/>
      <c r="EL108" s="231"/>
      <c r="EM108" s="231"/>
      <c r="EN108" s="231"/>
      <c r="EO108" s="231"/>
      <c r="EP108" s="231"/>
      <c r="EQ108" s="231"/>
      <c r="ER108" s="231"/>
      <c r="ES108" s="231"/>
      <c r="ET108" s="231"/>
      <c r="EU108" s="231"/>
      <c r="EV108" s="231"/>
      <c r="EW108" s="231"/>
      <c r="EX108" s="231"/>
      <c r="EY108" s="231"/>
      <c r="EZ108" s="231"/>
      <c r="FA108" s="231"/>
      <c r="FB108" s="231"/>
      <c r="FC108" s="231"/>
      <c r="FD108" s="231"/>
      <c r="FE108" s="231"/>
      <c r="FF108" s="231"/>
      <c r="FG108" s="231"/>
      <c r="FH108" s="231"/>
      <c r="FI108" s="231"/>
      <c r="FJ108" s="231"/>
      <c r="FK108" s="231"/>
      <c r="FL108" s="231"/>
      <c r="FM108" s="231"/>
      <c r="FN108" s="231"/>
      <c r="FO108" s="231"/>
      <c r="FP108" s="231"/>
      <c r="FQ108" s="231"/>
      <c r="FR108" s="231"/>
      <c r="FS108" s="231"/>
      <c r="FT108" s="231"/>
      <c r="FU108" s="231"/>
      <c r="FV108" s="231"/>
      <c r="FW108" s="231"/>
      <c r="FX108" s="231"/>
      <c r="FY108" s="231"/>
      <c r="FZ108" s="231"/>
      <c r="GA108" s="231"/>
      <c r="GB108" s="231"/>
      <c r="GC108" s="231"/>
      <c r="GD108" s="231"/>
      <c r="GE108" s="231"/>
      <c r="GF108" s="231"/>
      <c r="GG108" s="231"/>
      <c r="GH108" s="231"/>
      <c r="GI108" s="231"/>
      <c r="GJ108" s="231"/>
      <c r="GK108" s="231"/>
      <c r="GL108" s="231"/>
      <c r="GM108" s="231"/>
      <c r="GN108" s="231"/>
      <c r="GO108" s="231"/>
      <c r="GP108" s="231"/>
      <c r="GQ108" s="231"/>
      <c r="GR108" s="231"/>
      <c r="GS108" s="231"/>
      <c r="GT108" s="231"/>
      <c r="GU108" s="231"/>
      <c r="GV108" s="231"/>
      <c r="GW108" s="231"/>
      <c r="GX108" s="231"/>
      <c r="GY108" s="231"/>
      <c r="GZ108" s="231"/>
      <c r="HA108" s="231"/>
      <c r="HB108" s="231"/>
      <c r="HC108" s="231"/>
      <c r="HD108" s="231"/>
      <c r="HE108" s="231"/>
      <c r="HF108" s="231"/>
      <c r="HG108" s="231"/>
      <c r="HH108" s="231"/>
      <c r="HI108" s="231"/>
      <c r="HJ108" s="231"/>
      <c r="HK108" s="231"/>
      <c r="HL108" s="231"/>
      <c r="HM108" s="231"/>
      <c r="HN108" s="231"/>
      <c r="HO108" s="231"/>
      <c r="HP108" s="231"/>
      <c r="HQ108" s="231"/>
      <c r="HR108" s="231"/>
      <c r="HS108" s="231"/>
      <c r="HT108" s="231"/>
      <c r="HU108" s="231"/>
      <c r="HV108" s="231"/>
      <c r="HW108" s="231"/>
      <c r="HX108" s="231"/>
      <c r="HY108" s="231"/>
      <c r="HZ108" s="231"/>
      <c r="IA108" s="231"/>
      <c r="IB108" s="231"/>
      <c r="IC108" s="231"/>
      <c r="ID108" s="231"/>
      <c r="IE108" s="231"/>
      <c r="IF108" s="231"/>
      <c r="IG108" s="231"/>
      <c r="IH108" s="231"/>
      <c r="II108" s="231"/>
      <c r="IJ108" s="231"/>
      <c r="IK108" s="231"/>
      <c r="IL108" s="231"/>
      <c r="IM108" s="231"/>
      <c r="IN108" s="231"/>
      <c r="IO108" s="231"/>
      <c r="IP108" s="231"/>
      <c r="IQ108" s="231"/>
      <c r="IR108" s="231"/>
      <c r="IS108" s="231"/>
      <c r="IT108" s="231"/>
      <c r="IU108" s="231"/>
      <c r="IV108" s="231"/>
      <c r="IW108" s="231"/>
      <c r="IX108" s="231"/>
      <c r="IY108" s="231"/>
      <c r="IZ108" s="231"/>
      <c r="JA108" s="231"/>
      <c r="JB108" s="231"/>
      <c r="JC108" s="231"/>
      <c r="JD108" s="231"/>
      <c r="JE108" s="231"/>
      <c r="JF108" s="231"/>
      <c r="JG108" s="231"/>
      <c r="JH108" s="231"/>
      <c r="JI108" s="231"/>
      <c r="JJ108" s="231"/>
      <c r="JK108" s="231"/>
      <c r="JL108" s="231"/>
      <c r="JM108" s="231"/>
      <c r="JN108" s="231"/>
      <c r="JO108" s="231"/>
      <c r="JP108" s="231"/>
      <c r="JQ108" s="231"/>
      <c r="JR108" s="231"/>
      <c r="JS108" s="231"/>
      <c r="JT108" s="231"/>
      <c r="JU108" s="231"/>
      <c r="JV108" s="231"/>
      <c r="JW108" s="231"/>
      <c r="JX108" s="231"/>
      <c r="JY108" s="231"/>
      <c r="JZ108" s="231"/>
      <c r="KA108" s="231"/>
      <c r="KB108" s="231"/>
      <c r="KC108" s="231"/>
      <c r="KD108" s="231"/>
      <c r="KE108" s="231"/>
      <c r="KF108" s="231"/>
      <c r="KG108" s="231"/>
      <c r="KH108" s="231"/>
      <c r="KI108" s="231"/>
      <c r="KJ108" s="231"/>
      <c r="KK108" s="231"/>
      <c r="KL108" s="231"/>
      <c r="KM108" s="231"/>
      <c r="KN108" s="231"/>
      <c r="KO108" s="231"/>
      <c r="KP108" s="231"/>
      <c r="KQ108" s="231"/>
      <c r="KR108" s="231"/>
      <c r="KS108" s="231"/>
      <c r="KT108" s="231"/>
      <c r="KU108" s="231"/>
      <c r="KV108" s="231"/>
      <c r="KW108" s="231"/>
      <c r="KX108" s="231"/>
      <c r="KY108" s="231"/>
      <c r="KZ108" s="231"/>
      <c r="LA108" s="231"/>
      <c r="LB108" s="231"/>
      <c r="LC108" s="231"/>
      <c r="LD108" s="231"/>
      <c r="LE108" s="231"/>
      <c r="LF108" s="231"/>
      <c r="LG108" s="231"/>
      <c r="LH108" s="231"/>
      <c r="LI108" s="231"/>
      <c r="LJ108" s="231"/>
      <c r="LK108" s="231"/>
      <c r="LL108" s="231"/>
      <c r="LM108" s="231"/>
      <c r="LN108" s="231"/>
      <c r="LO108" s="231"/>
      <c r="LP108" s="231"/>
      <c r="LQ108" s="231"/>
      <c r="LR108" s="231"/>
      <c r="LS108" s="231"/>
      <c r="LT108" s="231"/>
      <c r="LU108" s="231"/>
      <c r="LV108" s="231"/>
      <c r="LW108" s="231"/>
      <c r="LX108" s="231"/>
      <c r="LY108" s="231"/>
      <c r="LZ108" s="231"/>
      <c r="MA108" s="231"/>
      <c r="MB108" s="231"/>
      <c r="MC108" s="231"/>
      <c r="MD108" s="231"/>
      <c r="ME108" s="231"/>
      <c r="MF108" s="231"/>
      <c r="MG108" s="231"/>
      <c r="MH108" s="231"/>
      <c r="MI108" s="231"/>
      <c r="MJ108" s="231"/>
      <c r="MK108" s="231"/>
      <c r="ML108" s="231"/>
      <c r="MM108" s="231"/>
      <c r="MN108" s="231"/>
      <c r="MO108" s="231"/>
      <c r="MP108" s="231"/>
      <c r="MQ108" s="231"/>
      <c r="MR108" s="231"/>
      <c r="MS108" s="231"/>
      <c r="MT108" s="231"/>
      <c r="MU108" s="231"/>
      <c r="MV108" s="231"/>
      <c r="MW108" s="231"/>
      <c r="MX108" s="231"/>
      <c r="MY108" s="231"/>
      <c r="MZ108" s="231"/>
      <c r="NA108" s="231"/>
      <c r="NB108" s="231"/>
      <c r="NC108" s="231"/>
      <c r="ND108" s="231"/>
      <c r="NE108" s="231"/>
      <c r="NF108" s="231"/>
      <c r="NG108" s="231"/>
      <c r="NH108" s="231"/>
      <c r="NI108" s="231"/>
      <c r="NJ108" s="231"/>
      <c r="NK108" s="231"/>
      <c r="NL108" s="231"/>
      <c r="NM108" s="231"/>
      <c r="NN108" s="231"/>
      <c r="NO108" s="231"/>
      <c r="NP108" s="231"/>
      <c r="NQ108" s="231"/>
      <c r="NR108" s="231"/>
      <c r="NS108" s="231"/>
      <c r="NT108" s="231"/>
      <c r="NU108" s="231"/>
      <c r="NV108" s="231"/>
      <c r="NW108" s="231"/>
      <c r="NX108" s="231"/>
      <c r="NY108" s="231"/>
      <c r="NZ108" s="231"/>
      <c r="OA108" s="231"/>
      <c r="OB108" s="231"/>
      <c r="OC108" s="231"/>
      <c r="OD108" s="231"/>
      <c r="OE108" s="231"/>
      <c r="OF108" s="231"/>
      <c r="OG108" s="231"/>
      <c r="OH108" s="231"/>
      <c r="OI108" s="231"/>
      <c r="OJ108" s="231"/>
      <c r="OK108" s="231"/>
      <c r="OL108" s="231"/>
      <c r="OM108" s="231"/>
      <c r="ON108" s="231"/>
      <c r="OO108" s="231"/>
      <c r="OP108" s="231"/>
      <c r="OQ108" s="231"/>
      <c r="OR108" s="231"/>
      <c r="OS108" s="231"/>
      <c r="OT108" s="231"/>
      <c r="OU108" s="231"/>
      <c r="OV108" s="231"/>
      <c r="OW108" s="231"/>
      <c r="OX108" s="231"/>
      <c r="OY108" s="231"/>
      <c r="OZ108" s="231"/>
      <c r="PA108" s="231"/>
      <c r="PB108" s="231"/>
      <c r="PC108" s="231"/>
      <c r="PD108" s="231"/>
      <c r="PE108" s="231"/>
      <c r="PF108" s="231"/>
      <c r="PG108" s="231"/>
      <c r="PH108" s="231"/>
      <c r="PI108" s="231"/>
      <c r="PJ108" s="231"/>
      <c r="PK108" s="231"/>
      <c r="PL108" s="231"/>
      <c r="PM108" s="231"/>
      <c r="PN108" s="231"/>
      <c r="PO108" s="231"/>
      <c r="PP108" s="231"/>
      <c r="PQ108" s="231"/>
      <c r="PR108" s="231"/>
      <c r="PS108" s="231"/>
      <c r="PT108" s="231"/>
      <c r="PU108" s="231"/>
      <c r="PV108" s="231"/>
      <c r="PW108" s="231"/>
      <c r="PX108" s="231"/>
      <c r="PY108" s="231"/>
      <c r="PZ108" s="231"/>
      <c r="QA108" s="231"/>
      <c r="QB108" s="231"/>
      <c r="QC108" s="231"/>
      <c r="QD108" s="231"/>
      <c r="QE108" s="231"/>
      <c r="QF108" s="231"/>
      <c r="QG108" s="231"/>
      <c r="QH108" s="231"/>
      <c r="QI108" s="231"/>
      <c r="QJ108" s="231"/>
      <c r="QK108" s="231"/>
      <c r="QL108" s="231"/>
      <c r="QM108" s="231"/>
      <c r="QN108" s="231"/>
      <c r="QO108" s="231"/>
      <c r="QP108" s="231"/>
      <c r="QQ108" s="231"/>
      <c r="QR108" s="231"/>
      <c r="QS108" s="231"/>
      <c r="QT108" s="231"/>
      <c r="QU108" s="231"/>
      <c r="QV108" s="231"/>
      <c r="QW108" s="231"/>
      <c r="QX108" s="231"/>
      <c r="QY108" s="231"/>
      <c r="QZ108" s="231"/>
      <c r="RA108" s="231"/>
      <c r="RB108" s="231"/>
      <c r="RC108" s="231"/>
      <c r="RD108" s="231"/>
      <c r="RE108" s="231"/>
      <c r="RF108" s="231"/>
      <c r="RG108" s="231"/>
      <c r="RH108" s="231"/>
      <c r="RI108" s="231"/>
      <c r="RJ108" s="231"/>
      <c r="RK108" s="231"/>
      <c r="RL108" s="231"/>
      <c r="RM108" s="231"/>
      <c r="RN108" s="231"/>
      <c r="RO108" s="231"/>
      <c r="RP108" s="231"/>
      <c r="RQ108" s="231"/>
      <c r="RR108" s="231"/>
      <c r="RS108" s="231"/>
      <c r="RT108" s="231"/>
      <c r="RU108" s="231"/>
      <c r="RV108" s="231"/>
      <c r="RW108" s="231"/>
      <c r="RX108" s="231"/>
      <c r="RY108" s="231"/>
      <c r="RZ108" s="231"/>
      <c r="SA108" s="231"/>
      <c r="SB108" s="231"/>
      <c r="SC108" s="231"/>
      <c r="SD108" s="231"/>
      <c r="SE108" s="231"/>
      <c r="SF108" s="231"/>
      <c r="SG108" s="231"/>
      <c r="SH108" s="231"/>
      <c r="SI108" s="231"/>
      <c r="SJ108" s="231"/>
      <c r="SK108" s="231"/>
      <c r="SL108" s="231"/>
      <c r="SM108" s="231"/>
      <c r="SN108" s="231"/>
      <c r="SO108" s="231"/>
      <c r="SP108" s="231"/>
      <c r="SQ108" s="231"/>
      <c r="SR108" s="231"/>
      <c r="SS108" s="231"/>
      <c r="ST108" s="231"/>
      <c r="SU108" s="231"/>
      <c r="SV108" s="231"/>
      <c r="SW108" s="231"/>
      <c r="SX108" s="231"/>
      <c r="SY108" s="231"/>
      <c r="SZ108" s="231"/>
      <c r="TA108" s="231"/>
      <c r="TB108" s="231"/>
      <c r="TC108" s="231"/>
      <c r="TD108" s="231"/>
      <c r="TE108" s="231"/>
      <c r="TF108" s="231"/>
      <c r="TG108" s="231"/>
      <c r="TH108" s="231"/>
      <c r="TI108" s="231"/>
      <c r="TJ108" s="231"/>
      <c r="TK108" s="231"/>
      <c r="TL108" s="231"/>
      <c r="TM108" s="231"/>
      <c r="TN108" s="231"/>
      <c r="TO108" s="231"/>
      <c r="TP108" s="231"/>
      <c r="TQ108" s="231"/>
      <c r="TR108" s="231"/>
      <c r="TS108" s="231"/>
      <c r="TT108" s="231"/>
      <c r="TU108" s="231"/>
      <c r="TV108" s="231"/>
      <c r="TW108" s="231"/>
      <c r="TX108" s="231"/>
      <c r="TY108" s="231"/>
      <c r="TZ108" s="231"/>
      <c r="UA108" s="231"/>
      <c r="UB108" s="231"/>
      <c r="UC108" s="231"/>
      <c r="UD108" s="231"/>
      <c r="UE108" s="231"/>
      <c r="UF108" s="231"/>
      <c r="UG108" s="231"/>
      <c r="UH108" s="231"/>
      <c r="UI108" s="231"/>
      <c r="UJ108" s="231"/>
      <c r="UK108" s="231"/>
      <c r="UL108" s="231"/>
      <c r="UM108" s="231"/>
      <c r="UN108" s="231"/>
      <c r="UO108" s="231"/>
      <c r="UP108" s="231"/>
      <c r="UQ108" s="231"/>
      <c r="UR108" s="231"/>
      <c r="US108" s="231"/>
      <c r="UT108" s="231"/>
      <c r="UU108" s="231"/>
      <c r="UV108" s="231"/>
      <c r="UW108" s="231"/>
      <c r="UX108" s="231"/>
      <c r="UY108" s="231"/>
      <c r="UZ108" s="231"/>
      <c r="VA108" s="231"/>
      <c r="VB108" s="231"/>
      <c r="VC108" s="231"/>
      <c r="VD108" s="231"/>
      <c r="VE108" s="231"/>
      <c r="VF108" s="231"/>
      <c r="VG108" s="231"/>
      <c r="VH108" s="231"/>
      <c r="VI108" s="231"/>
      <c r="VJ108" s="231"/>
      <c r="VK108" s="231"/>
      <c r="VL108" s="231"/>
      <c r="VM108" s="231"/>
      <c r="VN108" s="231"/>
      <c r="VO108" s="231"/>
      <c r="VP108" s="231"/>
      <c r="VQ108" s="231"/>
      <c r="VR108" s="231"/>
      <c r="VS108" s="231"/>
      <c r="VT108" s="231"/>
      <c r="VU108" s="231"/>
      <c r="VV108" s="231"/>
      <c r="VW108" s="231"/>
      <c r="VX108" s="231"/>
      <c r="VY108" s="231"/>
      <c r="VZ108" s="231"/>
      <c r="WA108" s="231"/>
      <c r="WB108" s="231"/>
      <c r="WC108" s="231"/>
      <c r="WD108" s="231"/>
      <c r="WE108" s="231"/>
      <c r="WF108" s="231"/>
      <c r="WG108" s="231"/>
      <c r="WH108" s="231"/>
      <c r="WI108" s="231"/>
      <c r="WJ108" s="231"/>
      <c r="WK108" s="231"/>
      <c r="WL108" s="231"/>
      <c r="WM108" s="231"/>
      <c r="WN108" s="231"/>
      <c r="WO108" s="231"/>
      <c r="WP108" s="231"/>
      <c r="WQ108" s="231"/>
      <c r="WR108" s="231"/>
      <c r="WS108" s="231"/>
      <c r="WT108" s="231"/>
      <c r="WU108" s="231"/>
      <c r="WV108" s="231"/>
      <c r="WW108" s="231"/>
      <c r="WX108" s="231"/>
      <c r="WY108" s="231"/>
      <c r="WZ108" s="231"/>
      <c r="XA108" s="231"/>
      <c r="XB108" s="231"/>
      <c r="XC108" s="231"/>
      <c r="XD108" s="231"/>
      <c r="XE108" s="231"/>
      <c r="XF108" s="231"/>
      <c r="XG108" s="231"/>
      <c r="XH108" s="231"/>
      <c r="XI108" s="231"/>
      <c r="XJ108" s="231"/>
      <c r="XK108" s="231"/>
      <c r="XL108" s="231"/>
      <c r="XM108" s="231"/>
      <c r="XN108" s="231"/>
      <c r="XO108" s="231"/>
      <c r="XP108" s="231"/>
      <c r="XQ108" s="231"/>
      <c r="XR108" s="231"/>
      <c r="XS108" s="231"/>
      <c r="XT108" s="231"/>
      <c r="XU108" s="231"/>
      <c r="XV108" s="231"/>
      <c r="XW108" s="231"/>
      <c r="XX108" s="231"/>
      <c r="XY108" s="231"/>
      <c r="XZ108" s="231"/>
      <c r="YA108" s="231"/>
      <c r="YB108" s="231"/>
      <c r="YC108" s="231"/>
      <c r="YD108" s="231"/>
      <c r="YE108" s="231"/>
      <c r="YF108" s="231"/>
      <c r="YG108" s="231"/>
      <c r="YH108" s="231"/>
      <c r="YI108" s="231"/>
      <c r="YJ108" s="231"/>
      <c r="YK108" s="231"/>
      <c r="YL108" s="231"/>
      <c r="YM108" s="231"/>
      <c r="YN108" s="231"/>
      <c r="YO108" s="231"/>
      <c r="YP108" s="231"/>
      <c r="YQ108" s="231"/>
      <c r="YR108" s="231"/>
      <c r="YS108" s="231"/>
      <c r="YT108" s="231"/>
      <c r="YU108" s="231"/>
      <c r="YV108" s="231"/>
      <c r="YW108" s="231"/>
      <c r="YX108" s="231"/>
      <c r="YY108" s="231"/>
      <c r="YZ108" s="231"/>
      <c r="ZA108" s="231"/>
      <c r="ZB108" s="231"/>
      <c r="ZC108" s="231"/>
      <c r="ZD108" s="231"/>
      <c r="ZE108" s="231"/>
      <c r="ZF108" s="231"/>
      <c r="ZG108" s="231"/>
      <c r="ZH108" s="231"/>
      <c r="ZI108" s="231"/>
      <c r="ZJ108" s="231"/>
      <c r="ZK108" s="231"/>
      <c r="ZL108" s="231"/>
      <c r="ZM108" s="231"/>
      <c r="ZN108" s="231"/>
      <c r="ZO108" s="231"/>
      <c r="ZP108" s="231"/>
      <c r="ZQ108" s="231"/>
      <c r="ZR108" s="231"/>
      <c r="ZS108" s="231"/>
      <c r="ZT108" s="231"/>
      <c r="ZU108" s="231"/>
      <c r="ZV108" s="231"/>
      <c r="ZW108" s="231"/>
      <c r="ZX108" s="231"/>
      <c r="ZY108" s="231"/>
      <c r="ZZ108" s="231"/>
      <c r="AAA108" s="231"/>
      <c r="AAB108" s="231"/>
      <c r="AAC108" s="231"/>
      <c r="AAD108" s="231"/>
      <c r="AAE108" s="231"/>
      <c r="AAF108" s="231"/>
      <c r="AAG108" s="231"/>
      <c r="AAH108" s="231"/>
      <c r="AAI108" s="231"/>
      <c r="AAJ108" s="231"/>
      <c r="AAK108" s="231"/>
      <c r="AAL108" s="231"/>
      <c r="AAM108" s="231"/>
      <c r="AAN108" s="231"/>
      <c r="AAO108" s="231"/>
      <c r="AAP108" s="231"/>
      <c r="AAQ108" s="231"/>
      <c r="AAR108" s="231"/>
      <c r="AAS108" s="231"/>
      <c r="AAT108" s="231"/>
      <c r="AAU108" s="231"/>
      <c r="AAV108" s="231"/>
      <c r="AAW108" s="231"/>
      <c r="AAX108" s="231"/>
      <c r="AAY108" s="231"/>
      <c r="AAZ108" s="231"/>
      <c r="ABA108" s="231"/>
      <c r="ABB108" s="231"/>
      <c r="ABC108" s="231"/>
      <c r="ABD108" s="231"/>
      <c r="ABE108" s="231"/>
      <c r="ABF108" s="231"/>
      <c r="ABG108" s="231"/>
      <c r="ABH108" s="231"/>
      <c r="ABI108" s="231"/>
      <c r="ABJ108" s="231"/>
      <c r="ABK108" s="231"/>
      <c r="ABL108" s="231"/>
      <c r="ABM108" s="231"/>
      <c r="ABN108" s="231"/>
      <c r="ABO108" s="231"/>
      <c r="ABP108" s="231"/>
      <c r="ABQ108" s="231"/>
      <c r="ABR108" s="231"/>
      <c r="ABS108" s="231"/>
      <c r="ABT108" s="231"/>
      <c r="ABU108" s="231"/>
      <c r="ABV108" s="231"/>
      <c r="ABW108" s="231"/>
      <c r="ABX108" s="231"/>
      <c r="ABY108" s="231"/>
      <c r="ABZ108" s="231"/>
      <c r="ACA108" s="231"/>
      <c r="ACB108" s="231"/>
      <c r="ACC108" s="231"/>
      <c r="ACD108" s="231"/>
      <c r="ACE108" s="231"/>
      <c r="ACF108" s="231"/>
      <c r="ACG108" s="231"/>
      <c r="ACH108" s="231"/>
      <c r="ACI108" s="231"/>
      <c r="ACJ108" s="231"/>
      <c r="ACK108" s="231"/>
      <c r="ACL108" s="231"/>
      <c r="ACM108" s="231"/>
      <c r="ACN108" s="231"/>
      <c r="ACO108" s="231"/>
      <c r="ACP108" s="231"/>
      <c r="ACQ108" s="231"/>
      <c r="ACR108" s="231"/>
      <c r="ACS108" s="231"/>
      <c r="ACT108" s="231"/>
      <c r="ACU108" s="231"/>
      <c r="ACV108" s="231"/>
      <c r="ACW108" s="231"/>
      <c r="ACX108" s="231"/>
      <c r="ACY108" s="231"/>
      <c r="ACZ108" s="231"/>
      <c r="ADA108" s="231"/>
      <c r="ADB108" s="231"/>
      <c r="ADC108" s="231"/>
      <c r="ADD108" s="231"/>
      <c r="ADE108" s="231"/>
      <c r="ADF108" s="231"/>
      <c r="ADG108" s="231"/>
      <c r="ADH108" s="231"/>
      <c r="ADI108" s="231"/>
      <c r="ADJ108" s="231"/>
      <c r="ADK108" s="231"/>
      <c r="ADL108" s="231"/>
      <c r="ADM108" s="231"/>
      <c r="ADN108" s="231"/>
      <c r="ADO108" s="231"/>
      <c r="ADP108" s="231"/>
      <c r="ADQ108" s="231"/>
      <c r="ADR108" s="231"/>
      <c r="ADS108" s="231"/>
      <c r="ADT108" s="231"/>
      <c r="ADU108" s="231"/>
      <c r="ADV108" s="231"/>
      <c r="ADW108" s="231"/>
      <c r="ADX108" s="231"/>
      <c r="ADY108" s="231"/>
      <c r="ADZ108" s="231"/>
      <c r="AEA108" s="231"/>
      <c r="AEB108" s="231"/>
      <c r="AEC108" s="231"/>
      <c r="AED108" s="231"/>
      <c r="AEE108" s="231"/>
      <c r="AEF108" s="231"/>
      <c r="AEG108" s="231"/>
      <c r="AEH108" s="231"/>
      <c r="AEI108" s="231"/>
      <c r="AEJ108" s="231"/>
      <c r="AEK108" s="231"/>
      <c r="AEL108" s="231"/>
      <c r="AEM108" s="231"/>
      <c r="AEN108" s="231"/>
      <c r="AEO108" s="231"/>
      <c r="AEP108" s="231"/>
      <c r="AEQ108" s="231"/>
      <c r="AER108" s="231"/>
      <c r="AES108" s="231"/>
      <c r="AET108" s="231"/>
      <c r="AEU108" s="231"/>
      <c r="AEV108" s="231"/>
      <c r="AEW108" s="231"/>
      <c r="AEX108" s="231"/>
      <c r="AEY108" s="231"/>
      <c r="AEZ108" s="231"/>
      <c r="AFA108" s="231"/>
      <c r="AFB108" s="231"/>
      <c r="AFC108" s="231"/>
      <c r="AFD108" s="231"/>
      <c r="AFE108" s="231"/>
      <c r="AFF108" s="231"/>
      <c r="AFG108" s="231"/>
      <c r="AFH108" s="231"/>
      <c r="AFI108" s="231"/>
      <c r="AFJ108" s="231"/>
      <c r="AFK108" s="231"/>
      <c r="AFL108" s="231"/>
      <c r="AFM108" s="231"/>
      <c r="AFN108" s="231"/>
      <c r="AFO108" s="231"/>
      <c r="AFP108" s="231"/>
      <c r="AFQ108" s="231"/>
      <c r="AFR108" s="231"/>
      <c r="AFS108" s="231"/>
      <c r="AFT108" s="231"/>
      <c r="AFU108" s="231"/>
      <c r="AFV108" s="231"/>
      <c r="AFW108" s="231"/>
      <c r="AFX108" s="231"/>
      <c r="AFY108" s="231"/>
      <c r="AFZ108" s="231"/>
      <c r="AGA108" s="231"/>
      <c r="AGB108" s="231"/>
      <c r="AGC108" s="231"/>
      <c r="AGD108" s="231"/>
      <c r="AGE108" s="231"/>
      <c r="AGF108" s="231"/>
      <c r="AGG108" s="231"/>
      <c r="AGH108" s="231"/>
      <c r="AGI108" s="231"/>
      <c r="AGJ108" s="231"/>
      <c r="AGK108" s="231"/>
      <c r="AGL108" s="231"/>
      <c r="AGM108" s="231"/>
      <c r="AGN108" s="231"/>
      <c r="AGO108" s="231"/>
      <c r="AGP108" s="231"/>
      <c r="AGQ108" s="231"/>
      <c r="AGR108" s="231"/>
      <c r="AGS108" s="231"/>
      <c r="AGT108" s="231"/>
      <c r="AGU108" s="231"/>
      <c r="AGV108" s="231"/>
      <c r="AGW108" s="231"/>
      <c r="AGX108" s="231"/>
      <c r="AGY108" s="231"/>
      <c r="AGZ108" s="231"/>
      <c r="AHA108" s="231"/>
      <c r="AHB108" s="231"/>
      <c r="AHC108" s="231"/>
      <c r="AHD108" s="231"/>
      <c r="AHE108" s="231"/>
      <c r="AHF108" s="231"/>
      <c r="AHG108" s="231"/>
      <c r="AHH108" s="231"/>
      <c r="AHI108" s="231"/>
      <c r="AHJ108" s="231"/>
      <c r="AHK108" s="231"/>
      <c r="AHL108" s="231"/>
      <c r="AHM108" s="231"/>
      <c r="AHN108" s="231"/>
      <c r="AHO108" s="231"/>
      <c r="AHP108" s="231"/>
      <c r="AHQ108" s="231"/>
      <c r="AHR108" s="231"/>
      <c r="AHS108" s="231"/>
      <c r="AHT108" s="231"/>
      <c r="AHU108" s="231"/>
      <c r="AHV108" s="231"/>
      <c r="AHW108" s="231"/>
      <c r="AHX108" s="231"/>
      <c r="AHY108" s="231"/>
      <c r="AHZ108" s="231"/>
      <c r="AIA108" s="231"/>
      <c r="AIB108" s="231"/>
      <c r="AIC108" s="231"/>
      <c r="AID108" s="231"/>
      <c r="AIE108" s="231"/>
      <c r="AIF108" s="231"/>
      <c r="AIG108" s="231"/>
      <c r="AIH108" s="231"/>
      <c r="AII108" s="231"/>
      <c r="AIJ108" s="231"/>
      <c r="AIK108" s="231"/>
      <c r="AIL108" s="231"/>
      <c r="AIM108" s="231"/>
      <c r="AIN108" s="231"/>
      <c r="AIO108" s="231"/>
      <c r="AIP108" s="231"/>
      <c r="AIQ108" s="231"/>
      <c r="AIR108" s="231"/>
      <c r="AIS108" s="231"/>
      <c r="AIT108" s="231"/>
      <c r="AIU108" s="231"/>
      <c r="AIV108" s="231"/>
      <c r="AIW108" s="231"/>
      <c r="AIX108" s="231"/>
      <c r="AIY108" s="231"/>
      <c r="AIZ108" s="231"/>
      <c r="AJA108" s="231"/>
      <c r="AJB108" s="231"/>
      <c r="AJC108" s="231"/>
      <c r="AJD108" s="231"/>
      <c r="AJE108" s="231"/>
      <c r="AJF108" s="231"/>
      <c r="AJG108" s="231"/>
      <c r="AJH108" s="231"/>
      <c r="AJI108" s="231"/>
      <c r="AJJ108" s="231"/>
      <c r="AJK108" s="231"/>
      <c r="AJL108" s="231"/>
      <c r="AJM108" s="231"/>
      <c r="AJN108" s="231"/>
      <c r="AJO108" s="231"/>
      <c r="AJP108" s="231"/>
      <c r="AJQ108" s="231"/>
      <c r="AJR108" s="231"/>
      <c r="AJS108" s="231"/>
      <c r="AJT108" s="231"/>
      <c r="AJU108" s="231"/>
      <c r="AJV108" s="231"/>
      <c r="AJW108" s="231"/>
      <c r="AJX108" s="231"/>
      <c r="AJY108" s="231"/>
      <c r="AJZ108" s="231"/>
      <c r="AKA108" s="231"/>
      <c r="AKB108" s="231"/>
      <c r="AKC108" s="231"/>
      <c r="AKD108" s="231"/>
      <c r="AKE108" s="231"/>
      <c r="AKF108" s="231"/>
      <c r="AKG108" s="231"/>
      <c r="AKH108" s="231"/>
      <c r="AKI108" s="231"/>
      <c r="AKJ108" s="231"/>
      <c r="AKK108" s="231"/>
      <c r="AKL108" s="231"/>
      <c r="AKM108" s="231"/>
      <c r="AKN108" s="231"/>
      <c r="AKO108" s="231"/>
      <c r="AKP108" s="231"/>
      <c r="AKQ108" s="231"/>
      <c r="AKR108" s="231"/>
      <c r="AKS108" s="231"/>
      <c r="AKT108" s="231"/>
      <c r="AKU108" s="231"/>
      <c r="AKV108" s="231"/>
      <c r="AKW108" s="231"/>
      <c r="AKX108" s="231"/>
      <c r="AKY108" s="231"/>
      <c r="AKZ108" s="231"/>
      <c r="ALA108" s="231"/>
      <c r="ALB108" s="231"/>
      <c r="ALC108" s="231"/>
      <c r="ALD108" s="231"/>
      <c r="ALE108" s="231"/>
      <c r="ALF108" s="231"/>
      <c r="ALG108" s="231"/>
      <c r="ALH108" s="231"/>
      <c r="ALI108" s="231"/>
      <c r="ALJ108" s="231"/>
      <c r="ALK108" s="231"/>
      <c r="ALL108" s="231"/>
      <c r="ALM108" s="231"/>
      <c r="ALN108" s="231"/>
      <c r="ALO108" s="231"/>
      <c r="ALP108" s="231"/>
      <c r="ALQ108" s="231"/>
      <c r="ALR108" s="231"/>
      <c r="ALS108" s="231"/>
      <c r="ALT108" s="231"/>
      <c r="ALU108" s="231"/>
      <c r="ALV108" s="231"/>
      <c r="ALW108" s="231"/>
      <c r="ALX108" s="231"/>
      <c r="ALY108" s="231"/>
      <c r="ALZ108" s="231"/>
      <c r="AMA108" s="231"/>
      <c r="AMB108" s="231"/>
      <c r="AMC108" s="231"/>
      <c r="AMD108" s="231"/>
      <c r="AME108" s="231"/>
      <c r="AMF108" s="231"/>
      <c r="AMG108" s="231"/>
      <c r="AMH108" s="231"/>
      <c r="AMI108" s="231"/>
      <c r="AMJ108" s="231"/>
      <c r="AMK108" s="231"/>
      <c r="AML108" s="231"/>
      <c r="AMM108" s="231"/>
      <c r="AMN108" s="231"/>
      <c r="AMO108" s="231"/>
      <c r="AMP108" s="231"/>
      <c r="AMQ108" s="231"/>
      <c r="AMR108" s="231"/>
      <c r="AMS108" s="231"/>
      <c r="AMT108" s="231"/>
      <c r="AMU108" s="231"/>
      <c r="AMV108" s="231"/>
      <c r="AMW108" s="231"/>
      <c r="AMX108" s="231"/>
      <c r="AMY108" s="231"/>
      <c r="AMZ108" s="231"/>
      <c r="ANA108" s="231"/>
      <c r="ANB108" s="231"/>
      <c r="ANC108" s="231"/>
      <c r="AND108" s="231"/>
      <c r="ANE108" s="231"/>
      <c r="ANF108" s="231"/>
      <c r="ANG108" s="231"/>
      <c r="ANH108" s="231"/>
      <c r="ANI108" s="231"/>
      <c r="ANJ108" s="231"/>
      <c r="ANK108" s="231"/>
      <c r="ANL108" s="231"/>
      <c r="ANM108" s="231"/>
      <c r="ANN108" s="231"/>
      <c r="ANO108" s="231"/>
      <c r="ANP108" s="231"/>
      <c r="ANQ108" s="231"/>
      <c r="ANR108" s="231"/>
      <c r="ANS108" s="231"/>
      <c r="ANT108" s="231"/>
      <c r="ANU108" s="231"/>
      <c r="ANV108" s="231"/>
      <c r="ANW108" s="231"/>
      <c r="ANX108" s="231"/>
      <c r="ANY108" s="231"/>
      <c r="ANZ108" s="231"/>
      <c r="AOA108" s="231"/>
      <c r="AOB108" s="231"/>
      <c r="AOC108" s="231"/>
      <c r="AOD108" s="231"/>
      <c r="AOE108" s="231"/>
      <c r="AOF108" s="231"/>
      <c r="AOG108" s="231"/>
      <c r="AOH108" s="231"/>
      <c r="AOI108" s="231"/>
      <c r="AOJ108" s="231"/>
      <c r="AOK108" s="231"/>
      <c r="AOL108" s="231"/>
      <c r="AOM108" s="231"/>
      <c r="AON108" s="231"/>
      <c r="AOO108" s="231"/>
      <c r="AOP108" s="231"/>
      <c r="AOQ108" s="231"/>
      <c r="AOR108" s="231"/>
      <c r="AOS108" s="231"/>
      <c r="AOT108" s="231"/>
      <c r="AOU108" s="231"/>
      <c r="AOV108" s="231"/>
      <c r="AOW108" s="231"/>
      <c r="AOX108" s="231"/>
      <c r="AOY108" s="231"/>
      <c r="AOZ108" s="231"/>
      <c r="APA108" s="231"/>
      <c r="APB108" s="231"/>
      <c r="APC108" s="231"/>
      <c r="APD108" s="231"/>
      <c r="APE108" s="231"/>
      <c r="APF108" s="231"/>
      <c r="APG108" s="231"/>
      <c r="APH108" s="231"/>
      <c r="API108" s="231"/>
      <c r="APJ108" s="231"/>
      <c r="APK108" s="231"/>
      <c r="APL108" s="231"/>
      <c r="APM108" s="231"/>
      <c r="APN108" s="231"/>
      <c r="APO108" s="231"/>
      <c r="APP108" s="231"/>
      <c r="APQ108" s="231"/>
      <c r="APR108" s="231"/>
      <c r="APS108" s="231"/>
      <c r="APT108" s="231"/>
      <c r="APU108" s="231"/>
      <c r="APV108" s="231"/>
      <c r="APW108" s="231"/>
      <c r="APX108" s="231"/>
      <c r="APY108" s="231"/>
      <c r="APZ108" s="231"/>
      <c r="AQA108" s="231"/>
      <c r="AQB108" s="231"/>
      <c r="AQC108" s="231"/>
      <c r="AQD108" s="231"/>
      <c r="AQE108" s="231"/>
      <c r="AQF108" s="231"/>
      <c r="AQG108" s="231"/>
      <c r="AQH108" s="231"/>
      <c r="AQI108" s="231"/>
      <c r="AQJ108" s="231"/>
      <c r="AQK108" s="231"/>
      <c r="AQL108" s="231"/>
      <c r="AQM108" s="231"/>
      <c r="AQN108" s="231"/>
      <c r="AQO108" s="231"/>
      <c r="AQP108" s="231"/>
      <c r="AQQ108" s="231"/>
      <c r="AQR108" s="231"/>
      <c r="AQS108" s="231"/>
      <c r="AQT108" s="231"/>
      <c r="AQU108" s="231"/>
      <c r="AQV108" s="231"/>
      <c r="AQW108" s="231"/>
      <c r="AQX108" s="231"/>
      <c r="AQY108" s="231"/>
      <c r="AQZ108" s="231"/>
      <c r="ARA108" s="231"/>
      <c r="ARB108" s="231"/>
      <c r="ARC108" s="231"/>
      <c r="ARD108" s="231"/>
      <c r="ARE108" s="231"/>
      <c r="ARF108" s="231"/>
      <c r="ARG108" s="231"/>
      <c r="ARH108" s="231"/>
      <c r="ARI108" s="231"/>
      <c r="ARJ108" s="231"/>
      <c r="ARK108" s="231"/>
      <c r="ARL108" s="231"/>
      <c r="ARM108" s="231"/>
      <c r="ARN108" s="231"/>
      <c r="ARO108" s="231"/>
      <c r="ARP108" s="231"/>
      <c r="ARQ108" s="231"/>
      <c r="ARR108" s="231"/>
      <c r="ARS108" s="231"/>
      <c r="ART108" s="231"/>
      <c r="ARU108" s="231"/>
      <c r="ARV108" s="231"/>
      <c r="ARW108" s="231"/>
      <c r="ARX108" s="231"/>
      <c r="ARY108" s="231"/>
      <c r="ARZ108" s="231"/>
      <c r="ASA108" s="231"/>
      <c r="ASB108" s="231"/>
      <c r="ASC108" s="231"/>
      <c r="ASD108" s="231"/>
      <c r="ASE108" s="231"/>
      <c r="ASF108" s="231"/>
      <c r="ASG108" s="231"/>
      <c r="ASH108" s="231"/>
      <c r="ASI108" s="231"/>
      <c r="ASJ108" s="231"/>
      <c r="ASK108" s="231"/>
      <c r="ASL108" s="231"/>
      <c r="ASM108" s="231"/>
      <c r="ASN108" s="231"/>
      <c r="ASO108" s="231"/>
      <c r="ASP108" s="231"/>
      <c r="ASQ108" s="231"/>
      <c r="ASR108" s="231"/>
      <c r="ASS108" s="231"/>
      <c r="AST108" s="231"/>
      <c r="ASU108" s="231"/>
      <c r="ASV108" s="231"/>
      <c r="ASW108" s="231"/>
      <c r="ASX108" s="231"/>
      <c r="ASY108" s="231"/>
      <c r="ASZ108" s="231"/>
      <c r="ATA108" s="231"/>
      <c r="ATB108" s="231"/>
      <c r="ATC108" s="231"/>
      <c r="ATD108" s="231"/>
      <c r="ATE108" s="231"/>
      <c r="ATF108" s="231"/>
      <c r="ATG108" s="231"/>
      <c r="ATH108" s="231"/>
      <c r="ATI108" s="231"/>
      <c r="ATJ108" s="231"/>
      <c r="ATK108" s="231"/>
      <c r="ATL108" s="231"/>
      <c r="ATM108" s="231"/>
      <c r="ATN108" s="231"/>
      <c r="ATO108" s="231"/>
      <c r="ATP108" s="231"/>
      <c r="ATQ108" s="231"/>
      <c r="ATR108" s="231"/>
      <c r="ATS108" s="231"/>
      <c r="ATT108" s="231"/>
      <c r="ATU108" s="231"/>
      <c r="ATV108" s="231"/>
      <c r="ATW108" s="231"/>
      <c r="ATX108" s="231"/>
      <c r="ATY108" s="231"/>
      <c r="ATZ108" s="231"/>
      <c r="AUA108" s="231"/>
      <c r="AUB108" s="231"/>
      <c r="AUC108" s="231"/>
      <c r="AUD108" s="231"/>
      <c r="AUE108" s="231"/>
      <c r="AUF108" s="231"/>
      <c r="AUG108" s="231"/>
      <c r="AUH108" s="231"/>
      <c r="AUI108" s="231"/>
      <c r="AUJ108" s="231"/>
      <c r="AUK108" s="231"/>
      <c r="AUL108" s="231"/>
      <c r="AUM108" s="231"/>
      <c r="AUN108" s="231"/>
      <c r="AUO108" s="231"/>
      <c r="AUP108" s="231"/>
      <c r="AUQ108" s="231"/>
      <c r="AUR108" s="231"/>
      <c r="AUS108" s="231"/>
      <c r="AUT108" s="231"/>
      <c r="AUU108" s="231"/>
      <c r="AUV108" s="231"/>
      <c r="AUW108" s="231"/>
      <c r="AUX108" s="231"/>
      <c r="AUY108" s="231"/>
      <c r="AUZ108" s="231"/>
      <c r="AVA108" s="231"/>
      <c r="AVB108" s="231"/>
      <c r="AVC108" s="231"/>
      <c r="AVD108" s="231"/>
      <c r="AVE108" s="231"/>
      <c r="AVF108" s="231"/>
      <c r="AVG108" s="231"/>
      <c r="AVH108" s="231"/>
      <c r="AVI108" s="231"/>
      <c r="AVJ108" s="231"/>
      <c r="AVK108" s="231"/>
      <c r="AVL108" s="231"/>
      <c r="AVM108" s="231"/>
      <c r="AVN108" s="231"/>
      <c r="AVO108" s="231"/>
      <c r="AVP108" s="231"/>
      <c r="AVQ108" s="231"/>
      <c r="AVR108" s="231"/>
      <c r="AVS108" s="231"/>
      <c r="AVT108" s="231"/>
      <c r="AVU108" s="231"/>
      <c r="AVV108" s="231"/>
      <c r="AVW108" s="231"/>
      <c r="AVX108" s="231"/>
      <c r="AVY108" s="231"/>
      <c r="AVZ108" s="231"/>
      <c r="AWA108" s="231"/>
      <c r="AWB108" s="231"/>
      <c r="AWC108" s="231"/>
      <c r="AWD108" s="231"/>
      <c r="AWE108" s="231"/>
      <c r="AWF108" s="231"/>
      <c r="AWG108" s="231"/>
      <c r="AWH108" s="231"/>
      <c r="AWI108" s="231"/>
      <c r="AWJ108" s="231"/>
      <c r="AWK108" s="231"/>
      <c r="AWL108" s="231"/>
      <c r="AWM108" s="231"/>
      <c r="AWN108" s="231"/>
      <c r="AWO108" s="231"/>
      <c r="AWP108" s="231"/>
      <c r="AWQ108" s="231"/>
      <c r="AWR108" s="231"/>
      <c r="AWS108" s="231"/>
      <c r="AWT108" s="231"/>
      <c r="AWU108" s="231"/>
      <c r="AWV108" s="231"/>
      <c r="AWW108" s="231"/>
      <c r="AWX108" s="231"/>
      <c r="AWY108" s="231"/>
      <c r="AWZ108" s="231"/>
      <c r="AXA108" s="231"/>
      <c r="AXB108" s="231"/>
      <c r="AXC108" s="231"/>
      <c r="AXD108" s="231"/>
      <c r="AXE108" s="231"/>
      <c r="AXF108" s="231"/>
      <c r="AXG108" s="231"/>
      <c r="AXH108" s="231"/>
      <c r="AXI108" s="231"/>
      <c r="AXJ108" s="231"/>
      <c r="AXK108" s="231"/>
      <c r="AXL108" s="231"/>
      <c r="AXM108" s="231"/>
      <c r="AXN108" s="231"/>
      <c r="AXO108" s="231"/>
      <c r="AXP108" s="231"/>
      <c r="AXQ108" s="231"/>
      <c r="AXR108" s="231"/>
      <c r="AXS108" s="231"/>
      <c r="AXT108" s="231"/>
      <c r="AXU108" s="231"/>
      <c r="AXV108" s="231"/>
      <c r="AXW108" s="231"/>
      <c r="AXX108" s="231"/>
      <c r="AXY108" s="231"/>
      <c r="AXZ108" s="231"/>
      <c r="AYA108" s="231"/>
      <c r="AYB108" s="231"/>
      <c r="AYC108" s="231"/>
      <c r="AYD108" s="231"/>
      <c r="AYE108" s="231"/>
      <c r="AYF108" s="231"/>
      <c r="AYG108" s="231"/>
      <c r="AYH108" s="231"/>
      <c r="AYI108" s="231"/>
      <c r="AYJ108" s="231"/>
      <c r="AYK108" s="231"/>
      <c r="AYL108" s="231"/>
      <c r="AYM108" s="231"/>
      <c r="AYN108" s="231"/>
      <c r="AYO108" s="231"/>
      <c r="AYP108" s="231"/>
      <c r="AYQ108" s="231"/>
      <c r="AYR108" s="231"/>
      <c r="AYS108" s="231"/>
      <c r="AYT108" s="231"/>
      <c r="AYU108" s="231"/>
      <c r="AYV108" s="231"/>
      <c r="AYW108" s="231"/>
      <c r="AYX108" s="231"/>
      <c r="AYY108" s="231"/>
      <c r="AYZ108" s="231"/>
      <c r="AZA108" s="231"/>
      <c r="AZB108" s="231"/>
      <c r="AZC108" s="231"/>
      <c r="AZD108" s="231"/>
      <c r="AZE108" s="231"/>
      <c r="AZF108" s="231"/>
      <c r="AZG108" s="231"/>
      <c r="AZH108" s="231"/>
      <c r="AZI108" s="231"/>
      <c r="AZJ108" s="231"/>
      <c r="AZK108" s="231"/>
      <c r="AZL108" s="231"/>
      <c r="AZM108" s="231"/>
      <c r="AZN108" s="231"/>
      <c r="AZO108" s="231"/>
      <c r="AZP108" s="231"/>
      <c r="AZQ108" s="231"/>
      <c r="AZR108" s="231"/>
      <c r="AZS108" s="231"/>
      <c r="AZT108" s="231"/>
      <c r="AZU108" s="231"/>
      <c r="AZV108" s="231"/>
      <c r="AZW108" s="231"/>
      <c r="AZX108" s="231"/>
      <c r="AZY108" s="231"/>
      <c r="AZZ108" s="231"/>
      <c r="BAA108" s="231"/>
      <c r="BAB108" s="231"/>
      <c r="BAC108" s="231"/>
      <c r="BAD108" s="231"/>
      <c r="BAE108" s="231"/>
      <c r="BAF108" s="231"/>
      <c r="BAG108" s="231"/>
      <c r="BAH108" s="231"/>
      <c r="BAI108" s="231"/>
      <c r="BAJ108" s="231"/>
      <c r="BAK108" s="231"/>
      <c r="BAL108" s="231"/>
      <c r="BAM108" s="231"/>
      <c r="BAN108" s="231"/>
      <c r="BAO108" s="231"/>
      <c r="BAP108" s="231"/>
      <c r="BAQ108" s="231"/>
      <c r="BAR108" s="231"/>
      <c r="BAS108" s="231"/>
      <c r="BAT108" s="231"/>
      <c r="BAU108" s="231"/>
      <c r="BAV108" s="231"/>
      <c r="BAW108" s="231"/>
      <c r="BAX108" s="231"/>
      <c r="BAY108" s="231"/>
      <c r="BAZ108" s="231"/>
      <c r="BBA108" s="231"/>
      <c r="BBB108" s="231"/>
      <c r="BBC108" s="231"/>
      <c r="BBD108" s="231"/>
      <c r="BBE108" s="231"/>
      <c r="BBF108" s="231"/>
      <c r="BBG108" s="231"/>
      <c r="BBH108" s="231"/>
      <c r="BBI108" s="231"/>
      <c r="BBJ108" s="231"/>
      <c r="BBK108" s="231"/>
      <c r="BBL108" s="231"/>
      <c r="BBM108" s="231"/>
      <c r="BBN108" s="231"/>
      <c r="BBO108" s="231"/>
      <c r="BBP108" s="231"/>
      <c r="BBQ108" s="231"/>
      <c r="BBR108" s="231"/>
      <c r="BBS108" s="231"/>
      <c r="BBT108" s="231"/>
      <c r="BBU108" s="231"/>
      <c r="BBV108" s="231"/>
      <c r="BBW108" s="231"/>
      <c r="BBX108" s="231"/>
      <c r="BBY108" s="231"/>
      <c r="BBZ108" s="231"/>
      <c r="BCA108" s="231"/>
      <c r="BCB108" s="231"/>
      <c r="BCC108" s="231"/>
      <c r="BCD108" s="231"/>
      <c r="BCE108" s="231"/>
      <c r="BCF108" s="231"/>
      <c r="BCG108" s="231"/>
      <c r="BCH108" s="231"/>
      <c r="BCI108" s="231"/>
      <c r="BCJ108" s="231"/>
      <c r="BCK108" s="231"/>
      <c r="BCL108" s="231"/>
      <c r="BCM108" s="231"/>
      <c r="BCN108" s="231"/>
      <c r="BCO108" s="231"/>
      <c r="BCP108" s="231"/>
      <c r="BCQ108" s="231"/>
      <c r="BCR108" s="231"/>
      <c r="BCS108" s="231"/>
      <c r="BCT108" s="231"/>
      <c r="BCU108" s="231"/>
      <c r="BCV108" s="231"/>
      <c r="BCW108" s="231"/>
      <c r="BCX108" s="231"/>
      <c r="BCY108" s="231"/>
      <c r="BCZ108" s="231"/>
      <c r="BDA108" s="231"/>
      <c r="BDB108" s="231"/>
      <c r="BDC108" s="231"/>
      <c r="BDD108" s="231"/>
      <c r="BDE108" s="231"/>
      <c r="BDF108" s="231"/>
      <c r="BDG108" s="231"/>
      <c r="BDH108" s="231"/>
      <c r="BDI108" s="231"/>
      <c r="BDJ108" s="231"/>
      <c r="BDK108" s="231"/>
      <c r="BDL108" s="231"/>
      <c r="BDM108" s="231"/>
      <c r="BDN108" s="231"/>
      <c r="BDO108" s="231"/>
      <c r="BDP108" s="231"/>
      <c r="BDQ108" s="231"/>
      <c r="BDR108" s="231"/>
      <c r="BDS108" s="231"/>
      <c r="BDT108" s="231"/>
      <c r="BDU108" s="231"/>
      <c r="BDV108" s="231"/>
      <c r="BDW108" s="231"/>
      <c r="BDX108" s="231"/>
      <c r="BDY108" s="231"/>
      <c r="BDZ108" s="231"/>
      <c r="BEA108" s="231"/>
      <c r="BEB108" s="231"/>
      <c r="BEC108" s="231"/>
      <c r="BED108" s="231"/>
      <c r="BEE108" s="231"/>
      <c r="BEF108" s="231"/>
      <c r="BEG108" s="231"/>
      <c r="BEH108" s="231"/>
      <c r="BEI108" s="231"/>
      <c r="BEJ108" s="231"/>
      <c r="BEK108" s="231"/>
      <c r="BEL108" s="231"/>
      <c r="BEM108" s="231"/>
      <c r="BEN108" s="231"/>
      <c r="BEO108" s="231"/>
      <c r="BEP108" s="231"/>
      <c r="BEQ108" s="231"/>
      <c r="BER108" s="231"/>
      <c r="BES108" s="231"/>
      <c r="BET108" s="231"/>
      <c r="BEU108" s="231"/>
      <c r="BEV108" s="231"/>
      <c r="BEW108" s="231"/>
      <c r="BEX108" s="231"/>
      <c r="BEY108" s="231"/>
      <c r="BEZ108" s="231"/>
      <c r="BFA108" s="231"/>
      <c r="BFB108" s="231"/>
      <c r="BFC108" s="231"/>
      <c r="BFD108" s="231"/>
      <c r="BFE108" s="231"/>
      <c r="BFF108" s="231"/>
      <c r="BFG108" s="231"/>
      <c r="BFH108" s="231"/>
      <c r="BFI108" s="231"/>
      <c r="BFJ108" s="231"/>
      <c r="BFK108" s="231"/>
      <c r="BFL108" s="231"/>
      <c r="BFM108" s="231"/>
      <c r="BFN108" s="231"/>
      <c r="BFO108" s="231"/>
      <c r="BFP108" s="231"/>
      <c r="BFQ108" s="231"/>
      <c r="BFR108" s="231"/>
      <c r="BFS108" s="231"/>
      <c r="BFT108" s="231"/>
      <c r="BFU108" s="231"/>
      <c r="BFV108" s="231"/>
      <c r="BFW108" s="231"/>
      <c r="BFX108" s="231"/>
      <c r="BFY108" s="231"/>
      <c r="BFZ108" s="231"/>
      <c r="BGA108" s="231"/>
      <c r="BGB108" s="231"/>
      <c r="BGC108" s="231"/>
      <c r="BGD108" s="231"/>
      <c r="BGE108" s="231"/>
      <c r="BGF108" s="231"/>
      <c r="BGG108" s="231"/>
      <c r="BGH108" s="231"/>
      <c r="BGI108" s="231"/>
      <c r="BGJ108" s="231"/>
      <c r="BGK108" s="231"/>
      <c r="BGL108" s="231"/>
      <c r="BGM108" s="231"/>
      <c r="BGN108" s="231"/>
      <c r="BGO108" s="231"/>
      <c r="BGP108" s="231"/>
      <c r="BGQ108" s="231"/>
      <c r="BGR108" s="231"/>
      <c r="BGS108" s="231"/>
      <c r="BGT108" s="231"/>
      <c r="BGU108" s="231"/>
      <c r="BGV108" s="231"/>
      <c r="BGW108" s="231"/>
      <c r="BGX108" s="231"/>
      <c r="BGY108" s="231"/>
      <c r="BGZ108" s="231"/>
      <c r="BHA108" s="231"/>
      <c r="BHB108" s="231"/>
      <c r="BHC108" s="231"/>
      <c r="BHD108" s="231"/>
      <c r="BHE108" s="231"/>
      <c r="BHF108" s="231"/>
      <c r="BHG108" s="231"/>
      <c r="BHH108" s="231"/>
      <c r="BHI108" s="231"/>
      <c r="BHJ108" s="231"/>
      <c r="BHK108" s="231"/>
      <c r="BHL108" s="231"/>
      <c r="BHM108" s="231"/>
      <c r="BHN108" s="231"/>
      <c r="BHO108" s="231"/>
      <c r="BHP108" s="231"/>
      <c r="BHQ108" s="231"/>
      <c r="BHR108" s="231"/>
      <c r="BHS108" s="231"/>
      <c r="BHT108" s="231"/>
      <c r="BHU108" s="231"/>
      <c r="BHV108" s="231"/>
      <c r="BHW108" s="231"/>
      <c r="BHX108" s="231"/>
      <c r="BHY108" s="231"/>
      <c r="BHZ108" s="231"/>
      <c r="BIA108" s="231"/>
      <c r="BIB108" s="231"/>
      <c r="BIC108" s="231"/>
      <c r="BID108" s="231"/>
      <c r="BIE108" s="231"/>
      <c r="BIF108" s="231"/>
      <c r="BIG108" s="231"/>
      <c r="BIH108" s="231"/>
      <c r="BII108" s="231"/>
      <c r="BIJ108" s="231"/>
      <c r="BIK108" s="231"/>
      <c r="BIL108" s="231"/>
      <c r="BIM108" s="231"/>
      <c r="BIN108" s="231"/>
      <c r="BIO108" s="231"/>
      <c r="BIP108" s="231"/>
      <c r="BIQ108" s="231"/>
      <c r="BIR108" s="231"/>
      <c r="BIS108" s="231"/>
      <c r="BIT108" s="231"/>
      <c r="BIU108" s="231"/>
      <c r="BIV108" s="231"/>
      <c r="BIW108" s="231"/>
      <c r="BIX108" s="231"/>
      <c r="BIY108" s="231"/>
      <c r="BIZ108" s="231"/>
      <c r="BJA108" s="231"/>
      <c r="BJB108" s="231"/>
      <c r="BJC108" s="231"/>
      <c r="BJD108" s="231"/>
      <c r="BJE108" s="231"/>
      <c r="BJF108" s="231"/>
      <c r="BJG108" s="231"/>
      <c r="BJH108" s="231"/>
      <c r="BJI108" s="231"/>
      <c r="BJJ108" s="231"/>
      <c r="BJK108" s="231"/>
      <c r="BJL108" s="231"/>
      <c r="BJM108" s="231"/>
      <c r="BJN108" s="231"/>
      <c r="BJO108" s="231"/>
      <c r="BJP108" s="231"/>
      <c r="BJQ108" s="231"/>
      <c r="BJR108" s="231"/>
      <c r="BJS108" s="231"/>
      <c r="BJT108" s="231"/>
      <c r="BJU108" s="231"/>
      <c r="BJV108" s="231"/>
      <c r="BJW108" s="231"/>
      <c r="BJX108" s="231"/>
      <c r="BJY108" s="231"/>
      <c r="BJZ108" s="231"/>
      <c r="BKA108" s="231"/>
      <c r="BKB108" s="231"/>
      <c r="BKC108" s="231"/>
      <c r="BKD108" s="231"/>
      <c r="BKE108" s="231"/>
      <c r="BKF108" s="231"/>
      <c r="BKG108" s="231"/>
      <c r="BKH108" s="231"/>
      <c r="BKI108" s="231"/>
      <c r="BKJ108" s="231"/>
      <c r="BKK108" s="231"/>
      <c r="BKL108" s="231"/>
      <c r="BKM108" s="231"/>
      <c r="BKN108" s="231"/>
      <c r="BKO108" s="231"/>
      <c r="BKP108" s="231"/>
      <c r="BKQ108" s="231"/>
      <c r="BKR108" s="231"/>
      <c r="BKS108" s="231"/>
      <c r="BKT108" s="231"/>
      <c r="BKU108" s="231"/>
      <c r="BKV108" s="231"/>
      <c r="BKW108" s="231"/>
      <c r="BKX108" s="231"/>
      <c r="BKY108" s="231"/>
      <c r="BKZ108" s="231"/>
      <c r="BLA108" s="231"/>
      <c r="BLB108" s="231"/>
      <c r="BLC108" s="231"/>
      <c r="BLD108" s="231"/>
      <c r="BLE108" s="231"/>
      <c r="BLF108" s="231"/>
      <c r="BLG108" s="231"/>
      <c r="BLH108" s="231"/>
      <c r="BLI108" s="231"/>
      <c r="BLJ108" s="231"/>
      <c r="BLK108" s="231"/>
      <c r="BLL108" s="231"/>
      <c r="BLM108" s="231"/>
      <c r="BLN108" s="231"/>
      <c r="BLO108" s="231"/>
      <c r="BLP108" s="231"/>
      <c r="BLQ108" s="231"/>
      <c r="BLR108" s="231"/>
      <c r="BLS108" s="231"/>
      <c r="BLT108" s="231"/>
      <c r="BLU108" s="231"/>
      <c r="BLV108" s="231"/>
      <c r="BLW108" s="231"/>
      <c r="BLX108" s="231"/>
      <c r="BLY108" s="231"/>
      <c r="BLZ108" s="231"/>
      <c r="BMA108" s="231"/>
      <c r="BMB108" s="231"/>
      <c r="BMC108" s="231"/>
      <c r="BMD108" s="231"/>
      <c r="BME108" s="231"/>
      <c r="BMF108" s="231"/>
      <c r="BMG108" s="231"/>
      <c r="BMH108" s="231"/>
      <c r="BMI108" s="231"/>
      <c r="BMJ108" s="231"/>
      <c r="BMK108" s="231"/>
      <c r="BML108" s="231"/>
      <c r="BMM108" s="231"/>
      <c r="BMN108" s="231"/>
      <c r="BMO108" s="231"/>
      <c r="BMP108" s="231"/>
      <c r="BMQ108" s="231"/>
      <c r="BMR108" s="231"/>
      <c r="BMS108" s="231"/>
      <c r="BMT108" s="231"/>
      <c r="BMU108" s="231"/>
      <c r="BMV108" s="231"/>
      <c r="BMW108" s="231"/>
      <c r="BMX108" s="231"/>
      <c r="BMY108" s="231"/>
      <c r="BMZ108" s="231"/>
      <c r="BNA108" s="231"/>
      <c r="BNB108" s="231"/>
      <c r="BNC108" s="231"/>
      <c r="BND108" s="231"/>
      <c r="BNE108" s="231"/>
      <c r="BNF108" s="231"/>
      <c r="BNG108" s="231"/>
      <c r="BNH108" s="231"/>
      <c r="BNI108" s="231"/>
      <c r="BNJ108" s="231"/>
      <c r="BNK108" s="231"/>
      <c r="BNL108" s="231"/>
      <c r="BNM108" s="231"/>
      <c r="BNN108" s="231"/>
      <c r="BNO108" s="231"/>
      <c r="BNP108" s="231"/>
      <c r="BNQ108" s="231"/>
      <c r="BNR108" s="231"/>
      <c r="BNS108" s="231"/>
      <c r="BNT108" s="231"/>
      <c r="BNU108" s="231"/>
      <c r="BNV108" s="231"/>
      <c r="BNW108" s="231"/>
      <c r="BNX108" s="231"/>
      <c r="BNY108" s="231"/>
      <c r="BNZ108" s="231"/>
      <c r="BOA108" s="231"/>
      <c r="BOB108" s="231"/>
      <c r="BOC108" s="231"/>
      <c r="BOD108" s="231"/>
      <c r="BOE108" s="231"/>
      <c r="BOF108" s="231"/>
      <c r="BOG108" s="231"/>
      <c r="BOH108" s="231"/>
      <c r="BOI108" s="231"/>
      <c r="BOJ108" s="231"/>
      <c r="BOK108" s="231"/>
      <c r="BOL108" s="231"/>
      <c r="BOM108" s="231"/>
      <c r="BON108" s="231"/>
      <c r="BOO108" s="231"/>
      <c r="BOP108" s="231"/>
      <c r="BOQ108" s="231"/>
      <c r="BOR108" s="231"/>
      <c r="BOS108" s="231"/>
      <c r="BOT108" s="231"/>
      <c r="BOU108" s="231"/>
      <c r="BOV108" s="231"/>
      <c r="BOW108" s="231"/>
      <c r="BOX108" s="231"/>
      <c r="BOY108" s="231"/>
      <c r="BOZ108" s="231"/>
      <c r="BPA108" s="231"/>
      <c r="BPB108" s="231"/>
      <c r="BPC108" s="231"/>
      <c r="BPD108" s="231"/>
      <c r="BPE108" s="231"/>
      <c r="BPF108" s="231"/>
      <c r="BPG108" s="231"/>
      <c r="BPH108" s="231"/>
      <c r="BPI108" s="231"/>
      <c r="BPJ108" s="231"/>
      <c r="BPK108" s="231"/>
      <c r="BPL108" s="231"/>
      <c r="BPM108" s="231"/>
      <c r="BPN108" s="231"/>
      <c r="BPO108" s="231"/>
      <c r="BPP108" s="231"/>
      <c r="BPQ108" s="231"/>
      <c r="BPR108" s="231"/>
      <c r="BPS108" s="231"/>
      <c r="BPT108" s="231"/>
      <c r="BPU108" s="231"/>
      <c r="BPV108" s="231"/>
      <c r="BPW108" s="231"/>
      <c r="BPX108" s="231"/>
      <c r="BPY108" s="231"/>
      <c r="BPZ108" s="231"/>
      <c r="BQA108" s="231"/>
      <c r="BQB108" s="231"/>
      <c r="BQC108" s="231"/>
      <c r="BQD108" s="231"/>
      <c r="BQE108" s="231"/>
      <c r="BQF108" s="231"/>
      <c r="BQG108" s="231"/>
      <c r="BQH108" s="231"/>
      <c r="BQI108" s="231"/>
      <c r="BQJ108" s="231"/>
      <c r="BQK108" s="231"/>
      <c r="BQL108" s="231"/>
      <c r="BQM108" s="231"/>
      <c r="BQN108" s="231"/>
      <c r="BQO108" s="231"/>
      <c r="BQP108" s="231"/>
      <c r="BQQ108" s="231"/>
      <c r="BQR108" s="231"/>
      <c r="BQS108" s="231"/>
      <c r="BQT108" s="231"/>
      <c r="BQU108" s="231"/>
      <c r="BQV108" s="231"/>
      <c r="BQW108" s="231"/>
      <c r="BQX108" s="231"/>
      <c r="BQY108" s="231"/>
      <c r="BQZ108" s="231"/>
      <c r="BRA108" s="231"/>
      <c r="BRB108" s="231"/>
      <c r="BRC108" s="231"/>
      <c r="BRD108" s="231"/>
      <c r="BRE108" s="231"/>
      <c r="BRF108" s="231"/>
      <c r="BRG108" s="231"/>
      <c r="BRH108" s="231"/>
      <c r="BRI108" s="231"/>
      <c r="BRJ108" s="231"/>
      <c r="BRK108" s="231"/>
      <c r="BRL108" s="231"/>
      <c r="BRM108" s="231"/>
      <c r="BRN108" s="231"/>
      <c r="BRO108" s="231"/>
      <c r="BRP108" s="231"/>
      <c r="BRQ108" s="231"/>
      <c r="BRR108" s="231"/>
      <c r="BRS108" s="231"/>
      <c r="BRT108" s="231"/>
      <c r="BRU108" s="231"/>
      <c r="BRV108" s="231"/>
      <c r="BRW108" s="231"/>
      <c r="BRX108" s="231"/>
      <c r="BRY108" s="231"/>
      <c r="BRZ108" s="231"/>
      <c r="BSA108" s="231"/>
      <c r="BSB108" s="231"/>
      <c r="BSC108" s="231"/>
      <c r="BSD108" s="231"/>
      <c r="BSE108" s="231"/>
      <c r="BSF108" s="231"/>
      <c r="BSG108" s="231"/>
      <c r="BSH108" s="231"/>
      <c r="BSI108" s="231"/>
      <c r="BSJ108" s="231"/>
      <c r="BSK108" s="231"/>
      <c r="BSL108" s="231"/>
      <c r="BSM108" s="231"/>
      <c r="BSN108" s="231"/>
      <c r="BSO108" s="231"/>
      <c r="BSP108" s="231"/>
      <c r="BSQ108" s="231"/>
      <c r="BSR108" s="231"/>
      <c r="BSS108" s="231"/>
      <c r="BST108" s="231"/>
      <c r="BSU108" s="231"/>
      <c r="BSV108" s="231"/>
      <c r="BSW108" s="231"/>
      <c r="BSX108" s="231"/>
      <c r="BSY108" s="231"/>
      <c r="BSZ108" s="231"/>
      <c r="BTA108" s="231"/>
      <c r="BTB108" s="231"/>
      <c r="BTC108" s="231"/>
      <c r="BTD108" s="231"/>
      <c r="BTE108" s="231"/>
      <c r="BTF108" s="231"/>
      <c r="BTG108" s="231"/>
      <c r="BTH108" s="231"/>
      <c r="BTI108" s="231"/>
      <c r="BTJ108" s="231"/>
      <c r="BTK108" s="231"/>
      <c r="BTL108" s="231"/>
      <c r="BTM108" s="231"/>
      <c r="BTN108" s="231"/>
      <c r="BTO108" s="231"/>
      <c r="BTP108" s="231"/>
      <c r="BTQ108" s="231"/>
      <c r="BTR108" s="231"/>
      <c r="BTS108" s="231"/>
      <c r="BTT108" s="231"/>
      <c r="BTU108" s="231"/>
      <c r="BTV108" s="231"/>
      <c r="BTW108" s="231"/>
      <c r="BTX108" s="231"/>
      <c r="BTY108" s="231"/>
      <c r="BTZ108" s="231"/>
      <c r="BUA108" s="231"/>
      <c r="BUB108" s="231"/>
      <c r="BUC108" s="231"/>
      <c r="BUD108" s="231"/>
      <c r="BUE108" s="231"/>
      <c r="BUF108" s="231"/>
      <c r="BUG108" s="231"/>
      <c r="BUH108" s="231"/>
      <c r="BUI108" s="231"/>
      <c r="BUJ108" s="231"/>
      <c r="BUK108" s="231"/>
      <c r="BUL108" s="231"/>
      <c r="BUM108" s="231"/>
      <c r="BUN108" s="231"/>
      <c r="BUO108" s="231"/>
      <c r="BUP108" s="231"/>
      <c r="BUQ108" s="231"/>
      <c r="BUR108" s="231"/>
      <c r="BUS108" s="231"/>
      <c r="BUT108" s="231"/>
      <c r="BUU108" s="231"/>
      <c r="BUV108" s="231"/>
      <c r="BUW108" s="231"/>
      <c r="BUX108" s="231"/>
      <c r="BUY108" s="231"/>
      <c r="BUZ108" s="231"/>
      <c r="BVA108" s="231"/>
      <c r="BVB108" s="231"/>
      <c r="BVC108" s="231"/>
      <c r="BVD108" s="231"/>
      <c r="BVE108" s="231"/>
      <c r="BVF108" s="231"/>
      <c r="BVG108" s="231"/>
      <c r="BVH108" s="231"/>
      <c r="BVI108" s="231"/>
      <c r="BVJ108" s="231"/>
      <c r="BVK108" s="231"/>
      <c r="BVL108" s="231"/>
      <c r="BVM108" s="231"/>
      <c r="BVN108" s="231"/>
      <c r="BVO108" s="231"/>
      <c r="BVP108" s="231"/>
      <c r="BVQ108" s="231"/>
      <c r="BVR108" s="231"/>
      <c r="BVS108" s="231"/>
      <c r="BVT108" s="231"/>
      <c r="BVU108" s="231"/>
      <c r="BVV108" s="231"/>
      <c r="BVW108" s="231"/>
      <c r="BVX108" s="231"/>
      <c r="BVY108" s="231"/>
      <c r="BVZ108" s="231"/>
      <c r="BWA108" s="231"/>
      <c r="BWB108" s="231"/>
      <c r="BWC108" s="231"/>
      <c r="BWD108" s="231"/>
      <c r="BWE108" s="231"/>
      <c r="BWF108" s="231"/>
      <c r="BWG108" s="231"/>
      <c r="BWH108" s="231"/>
      <c r="BWI108" s="231"/>
      <c r="BWJ108" s="231"/>
      <c r="BWK108" s="231"/>
      <c r="BWL108" s="231"/>
      <c r="BWM108" s="231"/>
      <c r="BWN108" s="231"/>
      <c r="BWO108" s="231"/>
      <c r="BWP108" s="231"/>
      <c r="BWQ108" s="231"/>
      <c r="BWR108" s="231"/>
      <c r="BWS108" s="231"/>
      <c r="BWT108" s="231"/>
      <c r="BWU108" s="231"/>
      <c r="BWV108" s="231"/>
      <c r="BWW108" s="231"/>
      <c r="BWX108" s="231"/>
      <c r="BWY108" s="231"/>
      <c r="BWZ108" s="231"/>
      <c r="BXA108" s="231"/>
      <c r="BXB108" s="231"/>
      <c r="BXC108" s="231"/>
      <c r="BXD108" s="231"/>
      <c r="BXE108" s="231"/>
      <c r="BXF108" s="231"/>
      <c r="BXG108" s="231"/>
      <c r="BXH108" s="231"/>
      <c r="BXI108" s="231"/>
      <c r="BXJ108" s="231"/>
      <c r="BXK108" s="231"/>
      <c r="BXL108" s="231"/>
      <c r="BXM108" s="231"/>
      <c r="BXN108" s="231"/>
      <c r="BXO108" s="231"/>
      <c r="BXP108" s="231"/>
      <c r="BXQ108" s="231"/>
      <c r="BXR108" s="231"/>
      <c r="BXS108" s="231"/>
      <c r="BXT108" s="231"/>
      <c r="BXU108" s="231"/>
      <c r="BXV108" s="231"/>
      <c r="BXW108" s="231"/>
      <c r="BXX108" s="231"/>
      <c r="BXY108" s="231"/>
      <c r="BXZ108" s="231"/>
      <c r="BYA108" s="231"/>
      <c r="BYB108" s="231"/>
      <c r="BYC108" s="231"/>
      <c r="BYD108" s="231"/>
      <c r="BYE108" s="231"/>
      <c r="BYF108" s="231"/>
      <c r="BYG108" s="231"/>
      <c r="BYH108" s="231"/>
      <c r="BYI108" s="231"/>
      <c r="BYJ108" s="231"/>
      <c r="BYK108" s="231"/>
      <c r="BYL108" s="231"/>
      <c r="BYM108" s="231"/>
      <c r="BYN108" s="231"/>
      <c r="BYO108" s="231"/>
      <c r="BYP108" s="231"/>
      <c r="BYQ108" s="231"/>
      <c r="BYR108" s="231"/>
      <c r="BYS108" s="231"/>
      <c r="BYT108" s="231"/>
      <c r="BYU108" s="231"/>
      <c r="BYV108" s="231"/>
      <c r="BYW108" s="231"/>
      <c r="BYX108" s="231"/>
      <c r="BYY108" s="231"/>
      <c r="BYZ108" s="231"/>
      <c r="BZA108" s="231"/>
      <c r="BZB108" s="231"/>
      <c r="BZC108" s="231"/>
      <c r="BZD108" s="231"/>
      <c r="BZE108" s="231"/>
      <c r="BZF108" s="231"/>
      <c r="BZG108" s="231"/>
      <c r="BZH108" s="231"/>
      <c r="BZI108" s="231"/>
      <c r="BZJ108" s="231"/>
      <c r="BZK108" s="231"/>
      <c r="BZL108" s="231"/>
      <c r="BZM108" s="231"/>
      <c r="BZN108" s="231"/>
      <c r="BZO108" s="231"/>
      <c r="BZP108" s="231"/>
      <c r="BZQ108" s="231"/>
      <c r="BZR108" s="231"/>
      <c r="BZS108" s="231"/>
      <c r="BZT108" s="231"/>
      <c r="BZU108" s="231"/>
      <c r="BZV108" s="231"/>
      <c r="BZW108" s="231"/>
      <c r="BZX108" s="231"/>
      <c r="BZY108" s="231"/>
      <c r="BZZ108" s="231"/>
      <c r="CAA108" s="231"/>
      <c r="CAB108" s="231"/>
      <c r="CAC108" s="231"/>
      <c r="CAD108" s="231"/>
      <c r="CAE108" s="231"/>
      <c r="CAF108" s="231"/>
      <c r="CAG108" s="231"/>
      <c r="CAH108" s="231"/>
      <c r="CAI108" s="231"/>
      <c r="CAJ108" s="231"/>
      <c r="CAK108" s="231"/>
      <c r="CAL108" s="231"/>
      <c r="CAM108" s="231"/>
      <c r="CAN108" s="231"/>
      <c r="CAO108" s="231"/>
      <c r="CAP108" s="231"/>
      <c r="CAQ108" s="231"/>
      <c r="CAR108" s="231"/>
      <c r="CAS108" s="231"/>
      <c r="CAT108" s="231"/>
      <c r="CAU108" s="231"/>
      <c r="CAV108" s="231"/>
      <c r="CAW108" s="231"/>
      <c r="CAX108" s="231"/>
      <c r="CAY108" s="231"/>
      <c r="CAZ108" s="231"/>
      <c r="CBA108" s="231"/>
      <c r="CBB108" s="231"/>
      <c r="CBC108" s="231"/>
      <c r="CBD108" s="231"/>
      <c r="CBE108" s="231"/>
      <c r="CBF108" s="231"/>
      <c r="CBG108" s="231"/>
      <c r="CBH108" s="231"/>
      <c r="CBI108" s="231"/>
      <c r="CBJ108" s="231"/>
      <c r="CBK108" s="231"/>
      <c r="CBL108" s="231"/>
      <c r="CBM108" s="231"/>
      <c r="CBN108" s="231"/>
      <c r="CBO108" s="231"/>
      <c r="CBP108" s="231"/>
      <c r="CBQ108" s="231"/>
      <c r="CBR108" s="231"/>
      <c r="CBS108" s="231"/>
      <c r="CBT108" s="231"/>
      <c r="CBU108" s="231"/>
      <c r="CBV108" s="231"/>
      <c r="CBW108" s="231"/>
      <c r="CBX108" s="231"/>
      <c r="CBY108" s="231"/>
      <c r="CBZ108" s="231"/>
      <c r="CCA108" s="231"/>
      <c r="CCB108" s="231"/>
      <c r="CCC108" s="231"/>
      <c r="CCD108" s="231"/>
      <c r="CCE108" s="231"/>
      <c r="CCF108" s="231"/>
      <c r="CCG108" s="231"/>
      <c r="CCH108" s="231"/>
      <c r="CCI108" s="231"/>
      <c r="CCJ108" s="231"/>
      <c r="CCK108" s="231"/>
      <c r="CCL108" s="231"/>
      <c r="CCM108" s="231"/>
      <c r="CCN108" s="231"/>
      <c r="CCO108" s="231"/>
      <c r="CCP108" s="231"/>
      <c r="CCQ108" s="231"/>
      <c r="CCR108" s="231"/>
      <c r="CCS108" s="231"/>
      <c r="CCT108" s="231"/>
      <c r="CCU108" s="231"/>
      <c r="CCV108" s="231"/>
      <c r="CCW108" s="231"/>
      <c r="CCX108" s="231"/>
      <c r="CCY108" s="231"/>
      <c r="CCZ108" s="231"/>
      <c r="CDA108" s="231"/>
      <c r="CDB108" s="231"/>
      <c r="CDC108" s="231"/>
      <c r="CDD108" s="231"/>
      <c r="CDE108" s="231"/>
      <c r="CDF108" s="231"/>
      <c r="CDG108" s="231"/>
      <c r="CDH108" s="231"/>
      <c r="CDI108" s="231"/>
      <c r="CDJ108" s="231"/>
      <c r="CDK108" s="231"/>
      <c r="CDL108" s="231"/>
      <c r="CDM108" s="231"/>
      <c r="CDN108" s="231"/>
      <c r="CDO108" s="231"/>
      <c r="CDP108" s="231"/>
      <c r="CDQ108" s="231"/>
      <c r="CDR108" s="231"/>
      <c r="CDS108" s="231"/>
      <c r="CDT108" s="231"/>
      <c r="CDU108" s="231"/>
      <c r="CDV108" s="231"/>
      <c r="CDW108" s="231"/>
      <c r="CDX108" s="231"/>
      <c r="CDY108" s="231"/>
      <c r="CDZ108" s="231"/>
      <c r="CEA108" s="231"/>
      <c r="CEB108" s="231"/>
      <c r="CEC108" s="231"/>
      <c r="CED108" s="231"/>
      <c r="CEE108" s="231"/>
      <c r="CEF108" s="231"/>
      <c r="CEG108" s="231"/>
      <c r="CEH108" s="231"/>
      <c r="CEI108" s="231"/>
      <c r="CEJ108" s="231"/>
      <c r="CEK108" s="231"/>
      <c r="CEL108" s="231"/>
      <c r="CEM108" s="231"/>
      <c r="CEN108" s="231"/>
      <c r="CEO108" s="231"/>
      <c r="CEP108" s="231"/>
      <c r="CEQ108" s="231"/>
      <c r="CER108" s="231"/>
      <c r="CES108" s="231"/>
      <c r="CET108" s="231"/>
      <c r="CEU108" s="231"/>
      <c r="CEV108" s="231"/>
      <c r="CEW108" s="231"/>
      <c r="CEX108" s="231"/>
      <c r="CEY108" s="231"/>
      <c r="CEZ108" s="231"/>
      <c r="CFA108" s="231"/>
      <c r="CFB108" s="231"/>
      <c r="CFC108" s="231"/>
      <c r="CFD108" s="231"/>
      <c r="CFE108" s="231"/>
      <c r="CFF108" s="231"/>
      <c r="CFG108" s="231"/>
      <c r="CFH108" s="231"/>
      <c r="CFI108" s="231"/>
      <c r="CFJ108" s="231"/>
      <c r="CFK108" s="231"/>
      <c r="CFL108" s="231"/>
      <c r="CFM108" s="231"/>
      <c r="CFN108" s="231"/>
      <c r="CFO108" s="231"/>
      <c r="CFP108" s="231"/>
      <c r="CFQ108" s="231"/>
      <c r="CFR108" s="231"/>
      <c r="CFS108" s="231"/>
      <c r="CFT108" s="231"/>
      <c r="CFU108" s="231"/>
      <c r="CFV108" s="231"/>
      <c r="CFW108" s="231"/>
      <c r="CFX108" s="231"/>
      <c r="CFY108" s="231"/>
      <c r="CFZ108" s="231"/>
      <c r="CGA108" s="231"/>
      <c r="CGB108" s="231"/>
      <c r="CGC108" s="231"/>
      <c r="CGD108" s="231"/>
      <c r="CGE108" s="231"/>
      <c r="CGF108" s="231"/>
      <c r="CGG108" s="231"/>
      <c r="CGH108" s="231"/>
      <c r="CGI108" s="231"/>
      <c r="CGJ108" s="231"/>
      <c r="CGK108" s="231"/>
      <c r="CGL108" s="231"/>
      <c r="CGM108" s="231"/>
      <c r="CGN108" s="231"/>
      <c r="CGO108" s="231"/>
      <c r="CGP108" s="231"/>
      <c r="CGQ108" s="231"/>
      <c r="CGR108" s="231"/>
      <c r="CGS108" s="231"/>
      <c r="CGT108" s="231"/>
      <c r="CGU108" s="231"/>
      <c r="CGV108" s="231"/>
      <c r="CGW108" s="231"/>
      <c r="CGX108" s="231"/>
      <c r="CGY108" s="231"/>
      <c r="CGZ108" s="231"/>
      <c r="CHA108" s="231"/>
      <c r="CHB108" s="231"/>
      <c r="CHC108" s="231"/>
      <c r="CHD108" s="231"/>
      <c r="CHE108" s="231"/>
      <c r="CHF108" s="231"/>
      <c r="CHG108" s="231"/>
      <c r="CHH108" s="231"/>
      <c r="CHI108" s="231"/>
      <c r="CHJ108" s="231"/>
      <c r="CHK108" s="231"/>
      <c r="CHL108" s="231"/>
      <c r="CHM108" s="231"/>
      <c r="CHN108" s="231"/>
      <c r="CHO108" s="231"/>
      <c r="CHP108" s="231"/>
      <c r="CHQ108" s="231"/>
      <c r="CHR108" s="231"/>
      <c r="CHS108" s="231"/>
      <c r="CHT108" s="231"/>
      <c r="CHU108" s="231"/>
      <c r="CHV108" s="231"/>
      <c r="CHW108" s="231"/>
      <c r="CHX108" s="231"/>
      <c r="CHY108" s="231"/>
      <c r="CHZ108" s="231"/>
      <c r="CIA108" s="231"/>
      <c r="CIB108" s="231"/>
      <c r="CIC108" s="231"/>
      <c r="CID108" s="231"/>
      <c r="CIE108" s="231"/>
      <c r="CIF108" s="231"/>
      <c r="CIG108" s="231"/>
      <c r="CIH108" s="231"/>
      <c r="CII108" s="231"/>
      <c r="CIJ108" s="231"/>
      <c r="CIK108" s="231"/>
      <c r="CIL108" s="231"/>
      <c r="CIM108" s="231"/>
      <c r="CIN108" s="231"/>
      <c r="CIO108" s="231"/>
      <c r="CIP108" s="231"/>
      <c r="CIQ108" s="231"/>
      <c r="CIR108" s="231"/>
      <c r="CIS108" s="231"/>
      <c r="CIT108" s="231"/>
      <c r="CIU108" s="231"/>
      <c r="CIV108" s="231"/>
      <c r="CIW108" s="231"/>
      <c r="CIX108" s="231"/>
      <c r="CIY108" s="231"/>
      <c r="CIZ108" s="231"/>
      <c r="CJA108" s="231"/>
      <c r="CJB108" s="231"/>
      <c r="CJC108" s="231"/>
      <c r="CJD108" s="231"/>
      <c r="CJE108" s="231"/>
      <c r="CJF108" s="231"/>
      <c r="CJG108" s="231"/>
      <c r="CJH108" s="231"/>
      <c r="CJI108" s="231"/>
      <c r="CJJ108" s="231"/>
      <c r="CJK108" s="231"/>
      <c r="CJL108" s="231"/>
      <c r="CJM108" s="231"/>
      <c r="CJN108" s="231"/>
      <c r="CJO108" s="231"/>
      <c r="CJP108" s="231"/>
      <c r="CJQ108" s="231"/>
      <c r="CJR108" s="231"/>
      <c r="CJS108" s="231"/>
      <c r="CJT108" s="231"/>
      <c r="CJU108" s="231"/>
      <c r="CJV108" s="231"/>
      <c r="CJW108" s="231"/>
      <c r="CJX108" s="231"/>
      <c r="CJY108" s="231"/>
      <c r="CJZ108" s="231"/>
      <c r="CKA108" s="231"/>
      <c r="CKB108" s="231"/>
      <c r="CKC108" s="231"/>
      <c r="CKD108" s="231"/>
      <c r="CKE108" s="231"/>
      <c r="CKF108" s="231"/>
      <c r="CKG108" s="231"/>
      <c r="CKH108" s="231"/>
      <c r="CKI108" s="231"/>
      <c r="CKJ108" s="231"/>
      <c r="CKK108" s="231"/>
      <c r="CKL108" s="231"/>
      <c r="CKM108" s="231"/>
      <c r="CKN108" s="231"/>
      <c r="CKO108" s="231"/>
      <c r="CKP108" s="231"/>
      <c r="CKQ108" s="231"/>
      <c r="CKR108" s="231"/>
      <c r="CKS108" s="231"/>
      <c r="CKT108" s="231"/>
      <c r="CKU108" s="231"/>
      <c r="CKV108" s="231"/>
      <c r="CKW108" s="231"/>
      <c r="CKX108" s="231"/>
      <c r="CKY108" s="231"/>
      <c r="CKZ108" s="231"/>
      <c r="CLA108" s="231"/>
      <c r="CLB108" s="231"/>
      <c r="CLC108" s="231"/>
      <c r="CLD108" s="231"/>
      <c r="CLE108" s="231"/>
      <c r="CLF108" s="231"/>
      <c r="CLG108" s="231"/>
      <c r="CLH108" s="231"/>
      <c r="CLI108" s="231"/>
      <c r="CLJ108" s="231"/>
      <c r="CLK108" s="231"/>
      <c r="CLL108" s="231"/>
      <c r="CLM108" s="231"/>
      <c r="CLN108" s="231"/>
      <c r="CLO108" s="231"/>
      <c r="CLP108" s="231"/>
      <c r="CLQ108" s="231"/>
      <c r="CLR108" s="231"/>
      <c r="CLS108" s="231"/>
      <c r="CLT108" s="231"/>
      <c r="CLU108" s="231"/>
      <c r="CLV108" s="231"/>
      <c r="CLW108" s="231"/>
      <c r="CLX108" s="231"/>
      <c r="CLY108" s="231"/>
      <c r="CLZ108" s="231"/>
      <c r="CMA108" s="231"/>
      <c r="CMB108" s="231"/>
      <c r="CMC108" s="231"/>
      <c r="CMD108" s="231"/>
      <c r="CME108" s="231"/>
      <c r="CMF108" s="231"/>
      <c r="CMG108" s="231"/>
      <c r="CMH108" s="231"/>
      <c r="CMI108" s="231"/>
      <c r="CMJ108" s="231"/>
      <c r="CMK108" s="231"/>
      <c r="CML108" s="231"/>
      <c r="CMM108" s="231"/>
      <c r="CMN108" s="231"/>
      <c r="CMO108" s="231"/>
      <c r="CMP108" s="231"/>
      <c r="CMQ108" s="231"/>
      <c r="CMR108" s="231"/>
      <c r="CMS108" s="231"/>
      <c r="CMT108" s="231"/>
      <c r="CMU108" s="231"/>
      <c r="CMV108" s="231"/>
      <c r="CMW108" s="231"/>
      <c r="CMX108" s="231"/>
      <c r="CMY108" s="231"/>
      <c r="CMZ108" s="231"/>
      <c r="CNA108" s="231"/>
      <c r="CNB108" s="231"/>
      <c r="CNC108" s="231"/>
      <c r="CND108" s="231"/>
      <c r="CNE108" s="231"/>
      <c r="CNF108" s="231"/>
      <c r="CNG108" s="231"/>
      <c r="CNH108" s="231"/>
      <c r="CNI108" s="231"/>
      <c r="CNJ108" s="231"/>
      <c r="CNK108" s="231"/>
      <c r="CNL108" s="231"/>
      <c r="CNM108" s="231"/>
      <c r="CNN108" s="231"/>
      <c r="CNO108" s="231"/>
      <c r="CNP108" s="231"/>
      <c r="CNQ108" s="231"/>
      <c r="CNR108" s="231"/>
      <c r="CNS108" s="231"/>
      <c r="CNT108" s="231"/>
      <c r="CNU108" s="231"/>
      <c r="CNV108" s="231"/>
      <c r="CNW108" s="231"/>
      <c r="CNX108" s="231"/>
      <c r="CNY108" s="231"/>
      <c r="CNZ108" s="231"/>
      <c r="COA108" s="231"/>
      <c r="COB108" s="231"/>
      <c r="COC108" s="231"/>
      <c r="COD108" s="231"/>
      <c r="COE108" s="231"/>
      <c r="COF108" s="231"/>
      <c r="COG108" s="231"/>
      <c r="COH108" s="231"/>
      <c r="COI108" s="231"/>
      <c r="COJ108" s="231"/>
      <c r="COK108" s="231"/>
      <c r="COL108" s="231"/>
      <c r="COM108" s="231"/>
      <c r="CON108" s="231"/>
      <c r="COO108" s="231"/>
      <c r="COP108" s="231"/>
      <c r="COQ108" s="231"/>
      <c r="COR108" s="231"/>
      <c r="COS108" s="231"/>
      <c r="COT108" s="231"/>
      <c r="COU108" s="231"/>
      <c r="COV108" s="231"/>
      <c r="COW108" s="231"/>
      <c r="COX108" s="231"/>
      <c r="COY108" s="231"/>
      <c r="COZ108" s="231"/>
      <c r="CPA108" s="231"/>
      <c r="CPB108" s="231"/>
      <c r="CPC108" s="231"/>
      <c r="CPD108" s="231"/>
      <c r="CPE108" s="231"/>
      <c r="CPF108" s="231"/>
      <c r="CPG108" s="231"/>
      <c r="CPH108" s="231"/>
      <c r="CPI108" s="231"/>
      <c r="CPJ108" s="231"/>
      <c r="CPK108" s="231"/>
      <c r="CPL108" s="231"/>
      <c r="CPM108" s="231"/>
      <c r="CPN108" s="231"/>
      <c r="CPO108" s="231"/>
      <c r="CPP108" s="231"/>
      <c r="CPQ108" s="231"/>
      <c r="CPR108" s="231"/>
      <c r="CPS108" s="231"/>
      <c r="CPT108" s="231"/>
      <c r="CPU108" s="231"/>
      <c r="CPV108" s="231"/>
      <c r="CPW108" s="231"/>
      <c r="CPX108" s="231"/>
      <c r="CPY108" s="231"/>
      <c r="CPZ108" s="231"/>
      <c r="CQA108" s="231"/>
      <c r="CQB108" s="231"/>
      <c r="CQC108" s="231"/>
      <c r="CQD108" s="231"/>
      <c r="CQE108" s="231"/>
      <c r="CQF108" s="231"/>
      <c r="CQG108" s="231"/>
      <c r="CQH108" s="231"/>
      <c r="CQI108" s="231"/>
      <c r="CQJ108" s="231"/>
      <c r="CQK108" s="231"/>
      <c r="CQL108" s="231"/>
      <c r="CQM108" s="231"/>
      <c r="CQN108" s="231"/>
      <c r="CQO108" s="231"/>
      <c r="CQP108" s="231"/>
      <c r="CQQ108" s="231"/>
      <c r="CQR108" s="231"/>
      <c r="CQS108" s="231"/>
      <c r="CQT108" s="231"/>
      <c r="CQU108" s="231"/>
      <c r="CQV108" s="231"/>
      <c r="CQW108" s="231"/>
      <c r="CQX108" s="231"/>
      <c r="CQY108" s="231"/>
      <c r="CQZ108" s="231"/>
      <c r="CRA108" s="231"/>
      <c r="CRB108" s="231"/>
      <c r="CRC108" s="231"/>
      <c r="CRD108" s="231"/>
      <c r="CRE108" s="231"/>
      <c r="CRF108" s="231"/>
      <c r="CRG108" s="231"/>
      <c r="CRH108" s="231"/>
      <c r="CRI108" s="231"/>
      <c r="CRJ108" s="231"/>
      <c r="CRK108" s="231"/>
      <c r="CRL108" s="231"/>
      <c r="CRM108" s="231"/>
      <c r="CRN108" s="231"/>
      <c r="CRO108" s="231"/>
      <c r="CRP108" s="231"/>
      <c r="CRQ108" s="231"/>
      <c r="CRR108" s="231"/>
      <c r="CRS108" s="231"/>
      <c r="CRT108" s="231"/>
      <c r="CRU108" s="231"/>
      <c r="CRV108" s="231"/>
      <c r="CRW108" s="231"/>
      <c r="CRX108" s="231"/>
      <c r="CRY108" s="231"/>
      <c r="CRZ108" s="231"/>
      <c r="CSA108" s="231"/>
      <c r="CSB108" s="231"/>
      <c r="CSC108" s="231"/>
      <c r="CSD108" s="231"/>
      <c r="CSE108" s="231"/>
      <c r="CSF108" s="231"/>
      <c r="CSG108" s="231"/>
      <c r="CSH108" s="231"/>
      <c r="CSI108" s="231"/>
      <c r="CSJ108" s="231"/>
      <c r="CSK108" s="231"/>
      <c r="CSL108" s="231"/>
      <c r="CSM108" s="231"/>
      <c r="CSN108" s="231"/>
      <c r="CSO108" s="231"/>
      <c r="CSP108" s="231"/>
      <c r="CSQ108" s="231"/>
      <c r="CSR108" s="231"/>
      <c r="CSS108" s="231"/>
      <c r="CST108" s="231"/>
      <c r="CSU108" s="231"/>
      <c r="CSV108" s="231"/>
      <c r="CSW108" s="231"/>
      <c r="CSX108" s="231"/>
      <c r="CSY108" s="231"/>
      <c r="CSZ108" s="231"/>
      <c r="CTA108" s="231"/>
      <c r="CTB108" s="231"/>
      <c r="CTC108" s="231"/>
      <c r="CTD108" s="231"/>
      <c r="CTE108" s="231"/>
      <c r="CTF108" s="231"/>
      <c r="CTG108" s="231"/>
      <c r="CTH108" s="231"/>
      <c r="CTI108" s="231"/>
      <c r="CTJ108" s="231"/>
      <c r="CTK108" s="231"/>
      <c r="CTL108" s="231"/>
      <c r="CTM108" s="231"/>
      <c r="CTN108" s="231"/>
      <c r="CTO108" s="231"/>
      <c r="CTP108" s="231"/>
      <c r="CTQ108" s="231"/>
      <c r="CTR108" s="231"/>
      <c r="CTS108" s="231"/>
      <c r="CTT108" s="231"/>
      <c r="CTU108" s="231"/>
      <c r="CTV108" s="231"/>
      <c r="CTW108" s="231"/>
      <c r="CTX108" s="231"/>
      <c r="CTY108" s="231"/>
      <c r="CTZ108" s="231"/>
      <c r="CUA108" s="231"/>
      <c r="CUB108" s="231"/>
      <c r="CUC108" s="231"/>
      <c r="CUD108" s="231"/>
      <c r="CUE108" s="231"/>
      <c r="CUF108" s="231"/>
      <c r="CUG108" s="231"/>
      <c r="CUH108" s="231"/>
      <c r="CUI108" s="231"/>
      <c r="CUJ108" s="231"/>
      <c r="CUK108" s="231"/>
      <c r="CUL108" s="231"/>
      <c r="CUM108" s="231"/>
      <c r="CUN108" s="231"/>
      <c r="CUO108" s="231"/>
      <c r="CUP108" s="231"/>
      <c r="CUQ108" s="231"/>
      <c r="CUR108" s="231"/>
      <c r="CUS108" s="231"/>
      <c r="CUT108" s="231"/>
      <c r="CUU108" s="231"/>
      <c r="CUV108" s="231"/>
      <c r="CUW108" s="231"/>
      <c r="CUX108" s="231"/>
      <c r="CUY108" s="231"/>
      <c r="CUZ108" s="231"/>
      <c r="CVA108" s="231"/>
      <c r="CVB108" s="231"/>
      <c r="CVC108" s="231"/>
      <c r="CVD108" s="231"/>
      <c r="CVE108" s="231"/>
      <c r="CVF108" s="231"/>
      <c r="CVG108" s="231"/>
      <c r="CVH108" s="231"/>
      <c r="CVI108" s="231"/>
      <c r="CVJ108" s="231"/>
      <c r="CVK108" s="231"/>
      <c r="CVL108" s="231"/>
      <c r="CVM108" s="231"/>
      <c r="CVN108" s="231"/>
      <c r="CVO108" s="231"/>
      <c r="CVP108" s="231"/>
      <c r="CVQ108" s="231"/>
      <c r="CVR108" s="231"/>
      <c r="CVS108" s="231"/>
      <c r="CVT108" s="231"/>
      <c r="CVU108" s="231"/>
      <c r="CVV108" s="231"/>
      <c r="CVW108" s="231"/>
      <c r="CVX108" s="231"/>
      <c r="CVY108" s="231"/>
      <c r="CVZ108" s="231"/>
      <c r="CWA108" s="231"/>
      <c r="CWB108" s="231"/>
      <c r="CWC108" s="231"/>
      <c r="CWD108" s="231"/>
      <c r="CWE108" s="231"/>
      <c r="CWF108" s="231"/>
      <c r="CWG108" s="231"/>
      <c r="CWH108" s="231"/>
      <c r="CWI108" s="231"/>
      <c r="CWJ108" s="231"/>
      <c r="CWK108" s="231"/>
      <c r="CWL108" s="231"/>
      <c r="CWM108" s="231"/>
      <c r="CWN108" s="231"/>
      <c r="CWO108" s="231"/>
      <c r="CWP108" s="231"/>
      <c r="CWQ108" s="231"/>
      <c r="CWR108" s="231"/>
      <c r="CWS108" s="231"/>
      <c r="CWT108" s="231"/>
      <c r="CWU108" s="231"/>
      <c r="CWV108" s="231"/>
      <c r="CWW108" s="231"/>
      <c r="CWX108" s="231"/>
      <c r="CWY108" s="231"/>
      <c r="CWZ108" s="231"/>
      <c r="CXA108" s="231"/>
      <c r="CXB108" s="231"/>
      <c r="CXC108" s="231"/>
      <c r="CXD108" s="231"/>
      <c r="CXE108" s="231"/>
      <c r="CXF108" s="231"/>
      <c r="CXG108" s="231"/>
      <c r="CXH108" s="231"/>
      <c r="CXI108" s="231"/>
      <c r="CXJ108" s="231"/>
      <c r="CXK108" s="231"/>
      <c r="CXL108" s="231"/>
      <c r="CXM108" s="231"/>
      <c r="CXN108" s="231"/>
      <c r="CXO108" s="231"/>
      <c r="CXP108" s="231"/>
      <c r="CXQ108" s="231"/>
      <c r="CXR108" s="231"/>
      <c r="CXS108" s="231"/>
      <c r="CXT108" s="231"/>
      <c r="CXU108" s="231"/>
      <c r="CXV108" s="231"/>
      <c r="CXW108" s="231"/>
      <c r="CXX108" s="231"/>
      <c r="CXY108" s="231"/>
      <c r="CXZ108" s="231"/>
      <c r="CYA108" s="231"/>
      <c r="CYB108" s="231"/>
      <c r="CYC108" s="231"/>
      <c r="CYD108" s="231"/>
      <c r="CYE108" s="231"/>
      <c r="CYF108" s="231"/>
      <c r="CYG108" s="231"/>
      <c r="CYH108" s="231"/>
      <c r="CYI108" s="231"/>
      <c r="CYJ108" s="231"/>
      <c r="CYK108" s="231"/>
      <c r="CYL108" s="231"/>
      <c r="CYM108" s="231"/>
      <c r="CYN108" s="231"/>
      <c r="CYO108" s="231"/>
      <c r="CYP108" s="231"/>
      <c r="CYQ108" s="231"/>
      <c r="CYR108" s="231"/>
      <c r="CYS108" s="231"/>
      <c r="CYT108" s="231"/>
      <c r="CYU108" s="231"/>
      <c r="CYV108" s="231"/>
      <c r="CYW108" s="231"/>
      <c r="CYX108" s="231"/>
      <c r="CYY108" s="231"/>
      <c r="CYZ108" s="231"/>
      <c r="CZA108" s="231"/>
      <c r="CZB108" s="231"/>
      <c r="CZC108" s="231"/>
      <c r="CZD108" s="231"/>
      <c r="CZE108" s="231"/>
      <c r="CZF108" s="231"/>
      <c r="CZG108" s="231"/>
      <c r="CZH108" s="231"/>
      <c r="CZI108" s="231"/>
      <c r="CZJ108" s="231"/>
      <c r="CZK108" s="231"/>
      <c r="CZL108" s="231"/>
      <c r="CZM108" s="231"/>
      <c r="CZN108" s="231"/>
      <c r="CZO108" s="231"/>
      <c r="CZP108" s="231"/>
      <c r="CZQ108" s="231"/>
      <c r="CZR108" s="231"/>
      <c r="CZS108" s="231"/>
      <c r="CZT108" s="231"/>
      <c r="CZU108" s="231"/>
      <c r="CZV108" s="231"/>
      <c r="CZW108" s="231"/>
      <c r="CZX108" s="231"/>
      <c r="CZY108" s="231"/>
      <c r="CZZ108" s="231"/>
      <c r="DAA108" s="231"/>
      <c r="DAB108" s="231"/>
      <c r="DAC108" s="231"/>
      <c r="DAD108" s="231"/>
      <c r="DAE108" s="231"/>
      <c r="DAF108" s="231"/>
      <c r="DAG108" s="231"/>
      <c r="DAH108" s="231"/>
      <c r="DAI108" s="231"/>
      <c r="DAJ108" s="231"/>
      <c r="DAK108" s="231"/>
      <c r="DAL108" s="231"/>
      <c r="DAM108" s="231"/>
      <c r="DAN108" s="231"/>
      <c r="DAO108" s="231"/>
      <c r="DAP108" s="231"/>
      <c r="DAQ108" s="231"/>
      <c r="DAR108" s="231"/>
      <c r="DAS108" s="231"/>
      <c r="DAT108" s="231"/>
      <c r="DAU108" s="231"/>
      <c r="DAV108" s="231"/>
      <c r="DAW108" s="231"/>
      <c r="DAX108" s="231"/>
      <c r="DAY108" s="231"/>
      <c r="DAZ108" s="231"/>
      <c r="DBA108" s="231"/>
      <c r="DBB108" s="231"/>
      <c r="DBC108" s="231"/>
      <c r="DBD108" s="231"/>
      <c r="DBE108" s="231"/>
      <c r="DBF108" s="231"/>
      <c r="DBG108" s="231"/>
      <c r="DBH108" s="231"/>
      <c r="DBI108" s="231"/>
      <c r="DBJ108" s="231"/>
      <c r="DBK108" s="231"/>
      <c r="DBL108" s="231"/>
      <c r="DBM108" s="231"/>
      <c r="DBN108" s="231"/>
      <c r="DBO108" s="231"/>
      <c r="DBP108" s="231"/>
      <c r="DBQ108" s="231"/>
      <c r="DBR108" s="231"/>
      <c r="DBS108" s="231"/>
      <c r="DBT108" s="231"/>
      <c r="DBU108" s="231"/>
      <c r="DBV108" s="231"/>
      <c r="DBW108" s="231"/>
      <c r="DBX108" s="231"/>
      <c r="DBY108" s="231"/>
      <c r="DBZ108" s="231"/>
      <c r="DCA108" s="231"/>
      <c r="DCB108" s="231"/>
      <c r="DCC108" s="231"/>
      <c r="DCD108" s="231"/>
      <c r="DCE108" s="231"/>
      <c r="DCF108" s="231"/>
      <c r="DCG108" s="231"/>
      <c r="DCH108" s="231"/>
      <c r="DCI108" s="231"/>
      <c r="DCJ108" s="231"/>
      <c r="DCK108" s="231"/>
      <c r="DCL108" s="231"/>
      <c r="DCM108" s="231"/>
      <c r="DCN108" s="231"/>
      <c r="DCO108" s="231"/>
      <c r="DCP108" s="231"/>
      <c r="DCQ108" s="231"/>
      <c r="DCR108" s="231"/>
      <c r="DCS108" s="231"/>
      <c r="DCT108" s="231"/>
      <c r="DCU108" s="231"/>
      <c r="DCV108" s="231"/>
      <c r="DCW108" s="231"/>
      <c r="DCX108" s="231"/>
      <c r="DCY108" s="231"/>
      <c r="DCZ108" s="231"/>
      <c r="DDA108" s="231"/>
      <c r="DDB108" s="231"/>
      <c r="DDC108" s="231"/>
      <c r="DDD108" s="231"/>
      <c r="DDE108" s="231"/>
      <c r="DDF108" s="231"/>
      <c r="DDG108" s="231"/>
      <c r="DDH108" s="231"/>
      <c r="DDI108" s="231"/>
      <c r="DDJ108" s="231"/>
      <c r="DDK108" s="231"/>
      <c r="DDL108" s="231"/>
      <c r="DDM108" s="231"/>
      <c r="DDN108" s="231"/>
      <c r="DDO108" s="231"/>
      <c r="DDP108" s="231"/>
      <c r="DDQ108" s="231"/>
      <c r="DDR108" s="231"/>
      <c r="DDS108" s="231"/>
      <c r="DDT108" s="231"/>
      <c r="DDU108" s="231"/>
      <c r="DDV108" s="231"/>
      <c r="DDW108" s="231"/>
      <c r="DDX108" s="231"/>
      <c r="DDY108" s="231"/>
      <c r="DDZ108" s="231"/>
      <c r="DEA108" s="231"/>
      <c r="DEB108" s="231"/>
      <c r="DEC108" s="231"/>
      <c r="DED108" s="231"/>
      <c r="DEE108" s="231"/>
      <c r="DEF108" s="231"/>
      <c r="DEG108" s="231"/>
      <c r="DEH108" s="231"/>
      <c r="DEI108" s="231"/>
      <c r="DEJ108" s="231"/>
      <c r="DEK108" s="231"/>
      <c r="DEL108" s="231"/>
      <c r="DEM108" s="231"/>
      <c r="DEN108" s="231"/>
      <c r="DEO108" s="231"/>
      <c r="DEP108" s="231"/>
      <c r="DEQ108" s="231"/>
      <c r="DER108" s="231"/>
      <c r="DES108" s="231"/>
      <c r="DET108" s="231"/>
      <c r="DEU108" s="231"/>
      <c r="DEV108" s="231"/>
      <c r="DEW108" s="231"/>
      <c r="DEX108" s="231"/>
      <c r="DEY108" s="231"/>
      <c r="DEZ108" s="231"/>
      <c r="DFA108" s="231"/>
      <c r="DFB108" s="231"/>
      <c r="DFC108" s="231"/>
      <c r="DFD108" s="231"/>
      <c r="DFE108" s="231"/>
      <c r="DFF108" s="231"/>
      <c r="DFG108" s="231"/>
      <c r="DFH108" s="231"/>
      <c r="DFI108" s="231"/>
      <c r="DFJ108" s="231"/>
      <c r="DFK108" s="231"/>
      <c r="DFL108" s="231"/>
      <c r="DFM108" s="231"/>
      <c r="DFN108" s="231"/>
      <c r="DFO108" s="231"/>
      <c r="DFP108" s="231"/>
      <c r="DFQ108" s="231"/>
      <c r="DFR108" s="231"/>
      <c r="DFS108" s="231"/>
      <c r="DFT108" s="231"/>
      <c r="DFU108" s="231"/>
      <c r="DFV108" s="231"/>
      <c r="DFW108" s="231"/>
      <c r="DFX108" s="231"/>
      <c r="DFY108" s="231"/>
      <c r="DFZ108" s="231"/>
      <c r="DGA108" s="231"/>
      <c r="DGB108" s="231"/>
      <c r="DGC108" s="231"/>
      <c r="DGD108" s="231"/>
      <c r="DGE108" s="231"/>
      <c r="DGF108" s="231"/>
      <c r="DGG108" s="231"/>
      <c r="DGH108" s="231"/>
      <c r="DGI108" s="231"/>
      <c r="DGJ108" s="231"/>
      <c r="DGK108" s="231"/>
      <c r="DGL108" s="231"/>
      <c r="DGM108" s="231"/>
      <c r="DGN108" s="231"/>
      <c r="DGO108" s="231"/>
      <c r="DGP108" s="231"/>
      <c r="DGQ108" s="231"/>
      <c r="DGR108" s="231"/>
      <c r="DGS108" s="231"/>
      <c r="DGT108" s="231"/>
      <c r="DGU108" s="231"/>
      <c r="DGV108" s="231"/>
      <c r="DGW108" s="231"/>
      <c r="DGX108" s="231"/>
      <c r="DGY108" s="231"/>
      <c r="DGZ108" s="231"/>
      <c r="DHA108" s="231"/>
      <c r="DHB108" s="231"/>
      <c r="DHC108" s="231"/>
      <c r="DHD108" s="231"/>
      <c r="DHE108" s="231"/>
      <c r="DHF108" s="231"/>
      <c r="DHG108" s="231"/>
      <c r="DHH108" s="231"/>
      <c r="DHI108" s="231"/>
      <c r="DHJ108" s="231"/>
      <c r="DHK108" s="231"/>
      <c r="DHL108" s="231"/>
      <c r="DHM108" s="231"/>
      <c r="DHN108" s="231"/>
      <c r="DHO108" s="231"/>
      <c r="DHP108" s="231"/>
      <c r="DHQ108" s="231"/>
      <c r="DHR108" s="231"/>
      <c r="DHS108" s="231"/>
      <c r="DHT108" s="231"/>
      <c r="DHU108" s="231"/>
      <c r="DHV108" s="231"/>
      <c r="DHW108" s="231"/>
      <c r="DHX108" s="231"/>
      <c r="DHY108" s="231"/>
      <c r="DHZ108" s="231"/>
      <c r="DIA108" s="231"/>
      <c r="DIB108" s="231"/>
      <c r="DIC108" s="231"/>
      <c r="DID108" s="231"/>
      <c r="DIE108" s="231"/>
      <c r="DIF108" s="231"/>
      <c r="DIG108" s="231"/>
      <c r="DIH108" s="231"/>
      <c r="DII108" s="231"/>
      <c r="DIJ108" s="231"/>
      <c r="DIK108" s="231"/>
      <c r="DIL108" s="231"/>
      <c r="DIM108" s="231"/>
      <c r="DIN108" s="231"/>
      <c r="DIO108" s="231"/>
      <c r="DIP108" s="231"/>
      <c r="DIQ108" s="231"/>
      <c r="DIR108" s="231"/>
      <c r="DIS108" s="231"/>
      <c r="DIT108" s="231"/>
      <c r="DIU108" s="231"/>
      <c r="DIV108" s="231"/>
      <c r="DIW108" s="231"/>
      <c r="DIX108" s="231"/>
      <c r="DIY108" s="231"/>
      <c r="DIZ108" s="231"/>
      <c r="DJA108" s="231"/>
      <c r="DJB108" s="231"/>
      <c r="DJC108" s="231"/>
      <c r="DJD108" s="231"/>
      <c r="DJE108" s="231"/>
      <c r="DJF108" s="231"/>
      <c r="DJG108" s="231"/>
      <c r="DJH108" s="231"/>
      <c r="DJI108" s="231"/>
      <c r="DJJ108" s="231"/>
      <c r="DJK108" s="231"/>
      <c r="DJL108" s="231"/>
      <c r="DJM108" s="231"/>
      <c r="DJN108" s="231"/>
      <c r="DJO108" s="231"/>
      <c r="DJP108" s="231"/>
      <c r="DJQ108" s="231"/>
      <c r="DJR108" s="231"/>
      <c r="DJS108" s="231"/>
      <c r="DJT108" s="231"/>
      <c r="DJU108" s="231"/>
      <c r="DJV108" s="231"/>
      <c r="DJW108" s="231"/>
      <c r="DJX108" s="231"/>
      <c r="DJY108" s="231"/>
      <c r="DJZ108" s="231"/>
      <c r="DKA108" s="231"/>
      <c r="DKB108" s="231"/>
      <c r="DKC108" s="231"/>
      <c r="DKD108" s="231"/>
      <c r="DKE108" s="231"/>
      <c r="DKF108" s="231"/>
      <c r="DKG108" s="231"/>
      <c r="DKH108" s="231"/>
      <c r="DKI108" s="231"/>
      <c r="DKJ108" s="231"/>
      <c r="DKK108" s="231"/>
      <c r="DKL108" s="231"/>
      <c r="DKM108" s="231"/>
      <c r="DKN108" s="231"/>
      <c r="DKO108" s="231"/>
      <c r="DKP108" s="231"/>
      <c r="DKQ108" s="231"/>
      <c r="DKR108" s="231"/>
      <c r="DKS108" s="231"/>
      <c r="DKT108" s="231"/>
      <c r="DKU108" s="231"/>
      <c r="DKV108" s="231"/>
      <c r="DKW108" s="231"/>
      <c r="DKX108" s="231"/>
      <c r="DKY108" s="231"/>
      <c r="DKZ108" s="231"/>
      <c r="DLA108" s="231"/>
      <c r="DLB108" s="231"/>
      <c r="DLC108" s="231"/>
      <c r="DLD108" s="231"/>
      <c r="DLE108" s="231"/>
      <c r="DLF108" s="231"/>
      <c r="DLG108" s="231"/>
      <c r="DLH108" s="231"/>
      <c r="DLI108" s="231"/>
      <c r="DLJ108" s="231"/>
      <c r="DLK108" s="231"/>
      <c r="DLL108" s="231"/>
      <c r="DLM108" s="231"/>
      <c r="DLN108" s="231"/>
      <c r="DLO108" s="231"/>
      <c r="DLP108" s="231"/>
      <c r="DLQ108" s="231"/>
      <c r="DLR108" s="231"/>
      <c r="DLS108" s="231"/>
      <c r="DLT108" s="231"/>
      <c r="DLU108" s="231"/>
      <c r="DLV108" s="231"/>
      <c r="DLW108" s="231"/>
      <c r="DLX108" s="231"/>
      <c r="DLY108" s="231"/>
      <c r="DLZ108" s="231"/>
      <c r="DMA108" s="231"/>
      <c r="DMB108" s="231"/>
      <c r="DMC108" s="231"/>
      <c r="DMD108" s="231"/>
      <c r="DME108" s="231"/>
      <c r="DMF108" s="231"/>
      <c r="DMG108" s="231"/>
      <c r="DMH108" s="231"/>
      <c r="DMI108" s="231"/>
      <c r="DMJ108" s="231"/>
      <c r="DMK108" s="231"/>
      <c r="DML108" s="231"/>
      <c r="DMM108" s="231"/>
      <c r="DMN108" s="231"/>
      <c r="DMO108" s="231"/>
      <c r="DMP108" s="231"/>
      <c r="DMQ108" s="231"/>
      <c r="DMR108" s="231"/>
      <c r="DMS108" s="231"/>
      <c r="DMT108" s="231"/>
      <c r="DMU108" s="231"/>
      <c r="DMV108" s="231"/>
      <c r="DMW108" s="231"/>
      <c r="DMX108" s="231"/>
      <c r="DMY108" s="231"/>
      <c r="DMZ108" s="231"/>
      <c r="DNA108" s="231"/>
      <c r="DNB108" s="231"/>
      <c r="DNC108" s="231"/>
      <c r="DND108" s="231"/>
      <c r="DNE108" s="231"/>
      <c r="DNF108" s="231"/>
      <c r="DNG108" s="231"/>
      <c r="DNH108" s="231"/>
      <c r="DNI108" s="231"/>
      <c r="DNJ108" s="231"/>
      <c r="DNK108" s="231"/>
      <c r="DNL108" s="231"/>
      <c r="DNM108" s="231"/>
      <c r="DNN108" s="231"/>
      <c r="DNO108" s="231"/>
      <c r="DNP108" s="231"/>
      <c r="DNQ108" s="231"/>
      <c r="DNR108" s="231"/>
      <c r="DNS108" s="231"/>
      <c r="DNT108" s="231"/>
      <c r="DNU108" s="231"/>
      <c r="DNV108" s="231"/>
      <c r="DNW108" s="231"/>
      <c r="DNX108" s="231"/>
      <c r="DNY108" s="231"/>
      <c r="DNZ108" s="231"/>
      <c r="DOA108" s="231"/>
      <c r="DOB108" s="231"/>
      <c r="DOC108" s="231"/>
      <c r="DOD108" s="231"/>
      <c r="DOE108" s="231"/>
      <c r="DOF108" s="231"/>
      <c r="DOG108" s="231"/>
      <c r="DOH108" s="231"/>
      <c r="DOI108" s="231"/>
      <c r="DOJ108" s="231"/>
      <c r="DOK108" s="231"/>
      <c r="DOL108" s="231"/>
      <c r="DOM108" s="231"/>
      <c r="DON108" s="231"/>
      <c r="DOO108" s="231"/>
      <c r="DOP108" s="231"/>
      <c r="DOQ108" s="231"/>
      <c r="DOR108" s="231"/>
      <c r="DOS108" s="231"/>
      <c r="DOT108" s="231"/>
      <c r="DOU108" s="231"/>
      <c r="DOV108" s="231"/>
      <c r="DOW108" s="231"/>
      <c r="DOX108" s="231"/>
      <c r="DOY108" s="231"/>
      <c r="DOZ108" s="231"/>
      <c r="DPA108" s="231"/>
      <c r="DPB108" s="231"/>
      <c r="DPC108" s="231"/>
      <c r="DPD108" s="231"/>
      <c r="DPE108" s="231"/>
      <c r="DPF108" s="231"/>
      <c r="DPG108" s="231"/>
      <c r="DPH108" s="231"/>
      <c r="DPI108" s="231"/>
      <c r="DPJ108" s="231"/>
      <c r="DPK108" s="231"/>
      <c r="DPL108" s="231"/>
      <c r="DPM108" s="231"/>
      <c r="DPN108" s="231"/>
      <c r="DPO108" s="231"/>
      <c r="DPP108" s="231"/>
      <c r="DPQ108" s="231"/>
      <c r="DPR108" s="231"/>
      <c r="DPS108" s="231"/>
      <c r="DPT108" s="231"/>
      <c r="DPU108" s="231"/>
      <c r="DPV108" s="231"/>
      <c r="DPW108" s="231"/>
      <c r="DPX108" s="231"/>
      <c r="DPY108" s="231"/>
      <c r="DPZ108" s="231"/>
      <c r="DQA108" s="231"/>
      <c r="DQB108" s="231"/>
      <c r="DQC108" s="231"/>
      <c r="DQD108" s="231"/>
      <c r="DQE108" s="231"/>
      <c r="DQF108" s="231"/>
      <c r="DQG108" s="231"/>
      <c r="DQH108" s="231"/>
      <c r="DQI108" s="231"/>
      <c r="DQJ108" s="231"/>
      <c r="DQK108" s="231"/>
      <c r="DQL108" s="231"/>
      <c r="DQM108" s="231"/>
      <c r="DQN108" s="231"/>
      <c r="DQO108" s="231"/>
      <c r="DQP108" s="231"/>
      <c r="DQQ108" s="231"/>
      <c r="DQR108" s="231"/>
      <c r="DQS108" s="231"/>
      <c r="DQT108" s="231"/>
      <c r="DQU108" s="231"/>
      <c r="DQV108" s="231"/>
      <c r="DQW108" s="231"/>
      <c r="DQX108" s="231"/>
      <c r="DQY108" s="231"/>
      <c r="DQZ108" s="231"/>
      <c r="DRA108" s="231"/>
      <c r="DRB108" s="231"/>
      <c r="DRC108" s="231"/>
      <c r="DRD108" s="231"/>
      <c r="DRE108" s="231"/>
      <c r="DRF108" s="231"/>
      <c r="DRG108" s="231"/>
      <c r="DRH108" s="231"/>
      <c r="DRI108" s="231"/>
      <c r="DRJ108" s="231"/>
      <c r="DRK108" s="231"/>
      <c r="DRL108" s="231"/>
      <c r="DRM108" s="231"/>
      <c r="DRN108" s="231"/>
      <c r="DRO108" s="231"/>
      <c r="DRP108" s="231"/>
      <c r="DRQ108" s="231"/>
      <c r="DRR108" s="231"/>
      <c r="DRS108" s="231"/>
      <c r="DRT108" s="231"/>
      <c r="DRU108" s="231"/>
      <c r="DRV108" s="231"/>
      <c r="DRW108" s="231"/>
      <c r="DRX108" s="231"/>
      <c r="DRY108" s="231"/>
      <c r="DRZ108" s="231"/>
      <c r="DSA108" s="231"/>
      <c r="DSB108" s="231"/>
      <c r="DSC108" s="231"/>
      <c r="DSD108" s="231"/>
      <c r="DSE108" s="231"/>
      <c r="DSF108" s="231"/>
      <c r="DSG108" s="231"/>
      <c r="DSH108" s="231"/>
      <c r="DSI108" s="231"/>
      <c r="DSJ108" s="231"/>
      <c r="DSK108" s="231"/>
      <c r="DSL108" s="231"/>
      <c r="DSM108" s="231"/>
      <c r="DSN108" s="231"/>
      <c r="DSO108" s="231"/>
      <c r="DSP108" s="231"/>
      <c r="DSQ108" s="231"/>
      <c r="DSR108" s="231"/>
      <c r="DSS108" s="231"/>
      <c r="DST108" s="231"/>
      <c r="DSU108" s="231"/>
      <c r="DSV108" s="231"/>
      <c r="DSW108" s="231"/>
      <c r="DSX108" s="231"/>
      <c r="DSY108" s="231"/>
      <c r="DSZ108" s="231"/>
      <c r="DTA108" s="231"/>
      <c r="DTB108" s="231"/>
      <c r="DTC108" s="231"/>
      <c r="DTD108" s="231"/>
      <c r="DTE108" s="231"/>
      <c r="DTF108" s="231"/>
      <c r="DTG108" s="231"/>
      <c r="DTH108" s="231"/>
      <c r="DTI108" s="231"/>
      <c r="DTJ108" s="231"/>
      <c r="DTK108" s="231"/>
      <c r="DTL108" s="231"/>
      <c r="DTM108" s="231"/>
      <c r="DTN108" s="231"/>
      <c r="DTO108" s="231"/>
      <c r="DTP108" s="231"/>
      <c r="DTQ108" s="231"/>
      <c r="DTR108" s="231"/>
      <c r="DTS108" s="231"/>
      <c r="DTT108" s="231"/>
      <c r="DTU108" s="231"/>
      <c r="DTV108" s="231"/>
      <c r="DTW108" s="231"/>
      <c r="DTX108" s="231"/>
      <c r="DTY108" s="231"/>
      <c r="DTZ108" s="231"/>
      <c r="DUA108" s="231"/>
      <c r="DUB108" s="231"/>
      <c r="DUC108" s="231"/>
      <c r="DUD108" s="231"/>
      <c r="DUE108" s="231"/>
      <c r="DUF108" s="231"/>
      <c r="DUG108" s="231"/>
      <c r="DUH108" s="231"/>
      <c r="DUI108" s="231"/>
      <c r="DUJ108" s="231"/>
      <c r="DUK108" s="231"/>
      <c r="DUL108" s="231"/>
      <c r="DUM108" s="231"/>
      <c r="DUN108" s="231"/>
      <c r="DUO108" s="231"/>
      <c r="DUP108" s="231"/>
      <c r="DUQ108" s="231"/>
      <c r="DUR108" s="231"/>
      <c r="DUS108" s="231"/>
      <c r="DUT108" s="231"/>
      <c r="DUU108" s="231"/>
      <c r="DUV108" s="231"/>
      <c r="DUW108" s="231"/>
      <c r="DUX108" s="231"/>
      <c r="DUY108" s="231"/>
      <c r="DUZ108" s="231"/>
      <c r="DVA108" s="231"/>
      <c r="DVB108" s="231"/>
      <c r="DVC108" s="231"/>
      <c r="DVD108" s="231"/>
      <c r="DVE108" s="231"/>
      <c r="DVF108" s="231"/>
      <c r="DVG108" s="231"/>
      <c r="DVH108" s="231"/>
      <c r="DVI108" s="231"/>
      <c r="DVJ108" s="231"/>
      <c r="DVK108" s="231"/>
      <c r="DVL108" s="231"/>
      <c r="DVM108" s="231"/>
      <c r="DVN108" s="231"/>
      <c r="DVO108" s="231"/>
      <c r="DVP108" s="231"/>
      <c r="DVQ108" s="231"/>
      <c r="DVR108" s="231"/>
      <c r="DVS108" s="231"/>
      <c r="DVT108" s="231"/>
      <c r="DVU108" s="231"/>
      <c r="DVV108" s="231"/>
      <c r="DVW108" s="231"/>
      <c r="DVX108" s="231"/>
      <c r="DVY108" s="231"/>
      <c r="DVZ108" s="231"/>
      <c r="DWA108" s="231"/>
      <c r="DWB108" s="231"/>
      <c r="DWC108" s="231"/>
      <c r="DWD108" s="231"/>
      <c r="DWE108" s="231"/>
      <c r="DWF108" s="231"/>
      <c r="DWG108" s="231"/>
      <c r="DWH108" s="231"/>
      <c r="DWI108" s="231"/>
      <c r="DWJ108" s="231"/>
      <c r="DWK108" s="231"/>
      <c r="DWL108" s="231"/>
      <c r="DWM108" s="231"/>
      <c r="DWN108" s="231"/>
      <c r="DWO108" s="231"/>
      <c r="DWP108" s="231"/>
      <c r="DWQ108" s="231"/>
      <c r="DWR108" s="231"/>
      <c r="DWS108" s="231"/>
      <c r="DWT108" s="231"/>
      <c r="DWU108" s="231"/>
      <c r="DWV108" s="231"/>
      <c r="DWW108" s="231"/>
      <c r="DWX108" s="231"/>
      <c r="DWY108" s="231"/>
      <c r="DWZ108" s="231"/>
      <c r="DXA108" s="231"/>
      <c r="DXB108" s="231"/>
      <c r="DXC108" s="231"/>
      <c r="DXD108" s="231"/>
      <c r="DXE108" s="231"/>
      <c r="DXF108" s="231"/>
      <c r="DXG108" s="231"/>
      <c r="DXH108" s="231"/>
      <c r="DXI108" s="231"/>
      <c r="DXJ108" s="231"/>
      <c r="DXK108" s="231"/>
      <c r="DXL108" s="231"/>
      <c r="DXM108" s="231"/>
      <c r="DXN108" s="231"/>
      <c r="DXO108" s="231"/>
      <c r="DXP108" s="231"/>
      <c r="DXQ108" s="231"/>
      <c r="DXR108" s="231"/>
      <c r="DXS108" s="231"/>
      <c r="DXT108" s="231"/>
      <c r="DXU108" s="231"/>
      <c r="DXV108" s="231"/>
      <c r="DXW108" s="231"/>
      <c r="DXX108" s="231"/>
      <c r="DXY108" s="231"/>
      <c r="DXZ108" s="231"/>
      <c r="DYA108" s="231"/>
      <c r="DYB108" s="231"/>
      <c r="DYC108" s="231"/>
      <c r="DYD108" s="231"/>
      <c r="DYE108" s="231"/>
      <c r="DYF108" s="231"/>
      <c r="DYG108" s="231"/>
      <c r="DYH108" s="231"/>
      <c r="DYI108" s="231"/>
      <c r="DYJ108" s="231"/>
      <c r="DYK108" s="231"/>
      <c r="DYL108" s="231"/>
      <c r="DYM108" s="231"/>
      <c r="DYN108" s="231"/>
      <c r="DYO108" s="231"/>
      <c r="DYP108" s="231"/>
      <c r="DYQ108" s="231"/>
      <c r="DYR108" s="231"/>
      <c r="DYS108" s="231"/>
      <c r="DYT108" s="231"/>
      <c r="DYU108" s="231"/>
      <c r="DYV108" s="231"/>
      <c r="DYW108" s="231"/>
      <c r="DYX108" s="231"/>
      <c r="DYY108" s="231"/>
      <c r="DYZ108" s="231"/>
      <c r="DZA108" s="231"/>
      <c r="DZB108" s="231"/>
      <c r="DZC108" s="231"/>
      <c r="DZD108" s="231"/>
      <c r="DZE108" s="231"/>
      <c r="DZF108" s="231"/>
      <c r="DZG108" s="231"/>
      <c r="DZH108" s="231"/>
      <c r="DZI108" s="231"/>
      <c r="DZJ108" s="231"/>
      <c r="DZK108" s="231"/>
      <c r="DZL108" s="231"/>
      <c r="DZM108" s="231"/>
      <c r="DZN108" s="231"/>
      <c r="DZO108" s="231"/>
      <c r="DZP108" s="231"/>
      <c r="DZQ108" s="231"/>
      <c r="DZR108" s="231"/>
      <c r="DZS108" s="231"/>
      <c r="DZT108" s="231"/>
      <c r="DZU108" s="231"/>
      <c r="DZV108" s="231"/>
      <c r="DZW108" s="231"/>
      <c r="DZX108" s="231"/>
      <c r="DZY108" s="231"/>
      <c r="DZZ108" s="231"/>
      <c r="EAA108" s="231"/>
      <c r="EAB108" s="231"/>
      <c r="EAC108" s="231"/>
      <c r="EAD108" s="231"/>
      <c r="EAE108" s="231"/>
      <c r="EAF108" s="231"/>
      <c r="EAG108" s="231"/>
      <c r="EAH108" s="231"/>
      <c r="EAI108" s="231"/>
      <c r="EAJ108" s="231"/>
      <c r="EAK108" s="231"/>
      <c r="EAL108" s="231"/>
      <c r="EAM108" s="231"/>
      <c r="EAN108" s="231"/>
      <c r="EAO108" s="231"/>
      <c r="EAP108" s="231"/>
      <c r="EAQ108" s="231"/>
      <c r="EAR108" s="231"/>
      <c r="EAS108" s="231"/>
      <c r="EAT108" s="231"/>
      <c r="EAU108" s="231"/>
      <c r="EAV108" s="231"/>
      <c r="EAW108" s="231"/>
      <c r="EAX108" s="231"/>
      <c r="EAY108" s="231"/>
      <c r="EAZ108" s="231"/>
      <c r="EBA108" s="231"/>
      <c r="EBB108" s="231"/>
      <c r="EBC108" s="231"/>
      <c r="EBD108" s="231"/>
      <c r="EBE108" s="231"/>
      <c r="EBF108" s="231"/>
      <c r="EBG108" s="231"/>
      <c r="EBH108" s="231"/>
      <c r="EBI108" s="231"/>
      <c r="EBJ108" s="231"/>
      <c r="EBK108" s="231"/>
      <c r="EBL108" s="231"/>
      <c r="EBM108" s="231"/>
      <c r="EBN108" s="231"/>
      <c r="EBO108" s="231"/>
      <c r="EBP108" s="231"/>
      <c r="EBQ108" s="231"/>
      <c r="EBR108" s="231"/>
      <c r="EBS108" s="231"/>
      <c r="EBT108" s="231"/>
      <c r="EBU108" s="231"/>
      <c r="EBV108" s="231"/>
      <c r="EBW108" s="231"/>
      <c r="EBX108" s="231"/>
      <c r="EBY108" s="231"/>
      <c r="EBZ108" s="231"/>
      <c r="ECA108" s="231"/>
      <c r="ECB108" s="231"/>
      <c r="ECC108" s="231"/>
      <c r="ECD108" s="231"/>
      <c r="ECE108" s="231"/>
      <c r="ECF108" s="231"/>
      <c r="ECG108" s="231"/>
      <c r="ECH108" s="231"/>
      <c r="ECI108" s="231"/>
      <c r="ECJ108" s="231"/>
      <c r="ECK108" s="231"/>
      <c r="ECL108" s="231"/>
      <c r="ECM108" s="231"/>
      <c r="ECN108" s="231"/>
      <c r="ECO108" s="231"/>
      <c r="ECP108" s="231"/>
      <c r="ECQ108" s="231"/>
      <c r="ECR108" s="231"/>
      <c r="ECS108" s="231"/>
      <c r="ECT108" s="231"/>
      <c r="ECU108" s="231"/>
      <c r="ECV108" s="231"/>
      <c r="ECW108" s="231"/>
      <c r="ECX108" s="231"/>
      <c r="ECY108" s="231"/>
      <c r="ECZ108" s="231"/>
      <c r="EDA108" s="231"/>
      <c r="EDB108" s="231"/>
      <c r="EDC108" s="231"/>
      <c r="EDD108" s="231"/>
      <c r="EDE108" s="231"/>
      <c r="EDF108" s="231"/>
      <c r="EDG108" s="231"/>
      <c r="EDH108" s="231"/>
      <c r="EDI108" s="231"/>
      <c r="EDJ108" s="231"/>
      <c r="EDK108" s="231"/>
      <c r="EDL108" s="231"/>
      <c r="EDM108" s="231"/>
      <c r="EDN108" s="231"/>
      <c r="EDO108" s="231"/>
      <c r="EDP108" s="231"/>
      <c r="EDQ108" s="231"/>
      <c r="EDR108" s="231"/>
      <c r="EDS108" s="231"/>
      <c r="EDT108" s="231"/>
      <c r="EDU108" s="231"/>
      <c r="EDV108" s="231"/>
      <c r="EDW108" s="231"/>
      <c r="EDX108" s="231"/>
      <c r="EDY108" s="231"/>
      <c r="EDZ108" s="231"/>
      <c r="EEA108" s="231"/>
      <c r="EEB108" s="231"/>
      <c r="EEC108" s="231"/>
      <c r="EED108" s="231"/>
      <c r="EEE108" s="231"/>
      <c r="EEF108" s="231"/>
      <c r="EEG108" s="231"/>
      <c r="EEH108" s="231"/>
      <c r="EEI108" s="231"/>
      <c r="EEJ108" s="231"/>
      <c r="EEK108" s="231"/>
      <c r="EEL108" s="231"/>
      <c r="EEM108" s="231"/>
      <c r="EEN108" s="231"/>
      <c r="EEO108" s="231"/>
      <c r="EEP108" s="231"/>
      <c r="EEQ108" s="231"/>
      <c r="EER108" s="231"/>
      <c r="EES108" s="231"/>
      <c r="EET108" s="231"/>
      <c r="EEU108" s="231"/>
      <c r="EEV108" s="231"/>
      <c r="EEW108" s="231"/>
      <c r="EEX108" s="231"/>
      <c r="EEY108" s="231"/>
      <c r="EEZ108" s="231"/>
      <c r="EFA108" s="231"/>
      <c r="EFB108" s="231"/>
      <c r="EFC108" s="231"/>
      <c r="EFD108" s="231"/>
      <c r="EFE108" s="231"/>
      <c r="EFF108" s="231"/>
      <c r="EFG108" s="231"/>
      <c r="EFH108" s="231"/>
      <c r="EFI108" s="231"/>
      <c r="EFJ108" s="231"/>
      <c r="EFK108" s="231"/>
      <c r="EFL108" s="231"/>
      <c r="EFM108" s="231"/>
      <c r="EFN108" s="231"/>
      <c r="EFO108" s="231"/>
      <c r="EFP108" s="231"/>
      <c r="EFQ108" s="231"/>
      <c r="EFR108" s="231"/>
      <c r="EFS108" s="231"/>
      <c r="EFT108" s="231"/>
      <c r="EFU108" s="231"/>
      <c r="EFV108" s="231"/>
      <c r="EFW108" s="231"/>
      <c r="EFX108" s="231"/>
      <c r="EFY108" s="231"/>
      <c r="EFZ108" s="231"/>
      <c r="EGA108" s="231"/>
      <c r="EGB108" s="231"/>
      <c r="EGC108" s="231"/>
      <c r="EGD108" s="231"/>
      <c r="EGE108" s="231"/>
      <c r="EGF108" s="231"/>
      <c r="EGG108" s="231"/>
      <c r="EGH108" s="231"/>
      <c r="EGI108" s="231"/>
      <c r="EGJ108" s="231"/>
      <c r="EGK108" s="231"/>
      <c r="EGL108" s="231"/>
      <c r="EGM108" s="231"/>
      <c r="EGN108" s="231"/>
      <c r="EGO108" s="231"/>
      <c r="EGP108" s="231"/>
      <c r="EGQ108" s="231"/>
      <c r="EGR108" s="231"/>
      <c r="EGS108" s="231"/>
      <c r="EGT108" s="231"/>
      <c r="EGU108" s="231"/>
      <c r="EGV108" s="231"/>
      <c r="EGW108" s="231"/>
      <c r="EGX108" s="231"/>
      <c r="EGY108" s="231"/>
      <c r="EGZ108" s="231"/>
      <c r="EHA108" s="231"/>
      <c r="EHB108" s="231"/>
      <c r="EHC108" s="231"/>
      <c r="EHD108" s="231"/>
      <c r="EHE108" s="231"/>
      <c r="EHF108" s="231"/>
      <c r="EHG108" s="231"/>
      <c r="EHH108" s="231"/>
      <c r="EHI108" s="231"/>
      <c r="EHJ108" s="231"/>
      <c r="EHK108" s="231"/>
      <c r="EHL108" s="231"/>
      <c r="EHM108" s="231"/>
      <c r="EHN108" s="231"/>
      <c r="EHO108" s="231"/>
      <c r="EHP108" s="231"/>
      <c r="EHQ108" s="231"/>
      <c r="EHR108" s="231"/>
      <c r="EHS108" s="231"/>
      <c r="EHT108" s="231"/>
      <c r="EHU108" s="231"/>
      <c r="EHV108" s="231"/>
      <c r="EHW108" s="231"/>
      <c r="EHX108" s="231"/>
      <c r="EHY108" s="231"/>
      <c r="EHZ108" s="231"/>
      <c r="EIA108" s="231"/>
      <c r="EIB108" s="231"/>
      <c r="EIC108" s="231"/>
      <c r="EID108" s="231"/>
      <c r="EIE108" s="231"/>
      <c r="EIF108" s="231"/>
      <c r="EIG108" s="231"/>
      <c r="EIH108" s="231"/>
      <c r="EII108" s="231"/>
      <c r="EIJ108" s="231"/>
      <c r="EIK108" s="231"/>
      <c r="EIL108" s="231"/>
      <c r="EIM108" s="231"/>
      <c r="EIN108" s="231"/>
      <c r="EIO108" s="231"/>
      <c r="EIP108" s="231"/>
      <c r="EIQ108" s="231"/>
      <c r="EIR108" s="231"/>
      <c r="EIS108" s="231"/>
      <c r="EIT108" s="231"/>
      <c r="EIU108" s="231"/>
      <c r="EIV108" s="231"/>
      <c r="EIW108" s="231"/>
      <c r="EIX108" s="231"/>
      <c r="EIY108" s="231"/>
      <c r="EIZ108" s="231"/>
      <c r="EJA108" s="231"/>
      <c r="EJB108" s="231"/>
      <c r="EJC108" s="231"/>
      <c r="EJD108" s="231"/>
      <c r="EJE108" s="231"/>
      <c r="EJF108" s="231"/>
      <c r="EJG108" s="231"/>
      <c r="EJH108" s="231"/>
      <c r="EJI108" s="231"/>
      <c r="EJJ108" s="231"/>
      <c r="EJK108" s="231"/>
      <c r="EJL108" s="231"/>
      <c r="EJM108" s="231"/>
      <c r="EJN108" s="231"/>
      <c r="EJO108" s="231"/>
      <c r="EJP108" s="231"/>
      <c r="EJQ108" s="231"/>
      <c r="EJR108" s="231"/>
      <c r="EJS108" s="231"/>
      <c r="EJT108" s="231"/>
      <c r="EJU108" s="231"/>
      <c r="EJV108" s="231"/>
      <c r="EJW108" s="231"/>
      <c r="EJX108" s="231"/>
      <c r="EJY108" s="231"/>
      <c r="EJZ108" s="231"/>
      <c r="EKA108" s="231"/>
      <c r="EKB108" s="231"/>
      <c r="EKC108" s="231"/>
      <c r="EKD108" s="231"/>
      <c r="EKE108" s="231"/>
      <c r="EKF108" s="231"/>
      <c r="EKG108" s="231"/>
      <c r="EKH108" s="231"/>
      <c r="EKI108" s="231"/>
      <c r="EKJ108" s="231"/>
      <c r="EKK108" s="231"/>
      <c r="EKL108" s="231"/>
      <c r="EKM108" s="231"/>
      <c r="EKN108" s="231"/>
      <c r="EKO108" s="231"/>
      <c r="EKP108" s="231"/>
      <c r="EKQ108" s="231"/>
      <c r="EKR108" s="231"/>
      <c r="EKS108" s="231"/>
      <c r="EKT108" s="231"/>
      <c r="EKU108" s="231"/>
      <c r="EKV108" s="231"/>
      <c r="EKW108" s="231"/>
      <c r="EKX108" s="231"/>
      <c r="EKY108" s="231"/>
      <c r="EKZ108" s="231"/>
      <c r="ELA108" s="231"/>
      <c r="ELB108" s="231"/>
      <c r="ELC108" s="231"/>
      <c r="ELD108" s="231"/>
      <c r="ELE108" s="231"/>
      <c r="ELF108" s="231"/>
      <c r="ELG108" s="231"/>
      <c r="ELH108" s="231"/>
      <c r="ELI108" s="231"/>
      <c r="ELJ108" s="231"/>
      <c r="ELK108" s="231"/>
      <c r="ELL108" s="231"/>
      <c r="ELM108" s="231"/>
      <c r="ELN108" s="231"/>
      <c r="ELO108" s="231"/>
      <c r="ELP108" s="231"/>
      <c r="ELQ108" s="231"/>
      <c r="ELR108" s="231"/>
      <c r="ELS108" s="231"/>
      <c r="ELT108" s="231"/>
      <c r="ELU108" s="231"/>
      <c r="ELV108" s="231"/>
      <c r="ELW108" s="231"/>
      <c r="ELX108" s="231"/>
      <c r="ELY108" s="231"/>
      <c r="ELZ108" s="231"/>
      <c r="EMA108" s="231"/>
      <c r="EMB108" s="231"/>
      <c r="EMC108" s="231"/>
      <c r="EMD108" s="231"/>
      <c r="EME108" s="231"/>
      <c r="EMF108" s="231"/>
      <c r="EMG108" s="231"/>
      <c r="EMH108" s="231"/>
      <c r="EMI108" s="231"/>
      <c r="EMJ108" s="231"/>
      <c r="EMK108" s="231"/>
      <c r="EML108" s="231"/>
      <c r="EMM108" s="231"/>
      <c r="EMN108" s="231"/>
      <c r="EMO108" s="231"/>
      <c r="EMP108" s="231"/>
      <c r="EMQ108" s="231"/>
      <c r="EMR108" s="231"/>
      <c r="EMS108" s="231"/>
      <c r="EMT108" s="231"/>
      <c r="EMU108" s="231"/>
      <c r="EMV108" s="231"/>
      <c r="EMW108" s="231"/>
      <c r="EMX108" s="231"/>
      <c r="EMY108" s="231"/>
      <c r="EMZ108" s="231"/>
      <c r="ENA108" s="231"/>
      <c r="ENB108" s="231"/>
      <c r="ENC108" s="231"/>
      <c r="END108" s="231"/>
      <c r="ENE108" s="231"/>
      <c r="ENF108" s="231"/>
      <c r="ENG108" s="231"/>
      <c r="ENH108" s="231"/>
      <c r="ENI108" s="231"/>
      <c r="ENJ108" s="231"/>
      <c r="ENK108" s="231"/>
      <c r="ENL108" s="231"/>
      <c r="ENM108" s="231"/>
      <c r="ENN108" s="231"/>
      <c r="ENO108" s="231"/>
      <c r="ENP108" s="231"/>
      <c r="ENQ108" s="231"/>
      <c r="ENR108" s="231"/>
      <c r="ENS108" s="231"/>
      <c r="ENT108" s="231"/>
      <c r="ENU108" s="231"/>
      <c r="ENV108" s="231"/>
      <c r="ENW108" s="231"/>
      <c r="ENX108" s="231"/>
      <c r="ENY108" s="231"/>
      <c r="ENZ108" s="231"/>
      <c r="EOA108" s="231"/>
      <c r="EOB108" s="231"/>
      <c r="EOC108" s="231"/>
      <c r="EOD108" s="231"/>
      <c r="EOE108" s="231"/>
      <c r="EOF108" s="231"/>
      <c r="EOG108" s="231"/>
      <c r="EOH108" s="231"/>
      <c r="EOI108" s="231"/>
      <c r="EOJ108" s="231"/>
      <c r="EOK108" s="231"/>
      <c r="EOL108" s="231"/>
      <c r="EOM108" s="231"/>
      <c r="EON108" s="231"/>
      <c r="EOO108" s="231"/>
      <c r="EOP108" s="231"/>
      <c r="EOQ108" s="231"/>
      <c r="EOR108" s="231"/>
      <c r="EOS108" s="231"/>
      <c r="EOT108" s="231"/>
      <c r="EOU108" s="231"/>
      <c r="EOV108" s="231"/>
      <c r="EOW108" s="231"/>
      <c r="EOX108" s="231"/>
      <c r="EOY108" s="231"/>
      <c r="EOZ108" s="231"/>
      <c r="EPA108" s="231"/>
      <c r="EPB108" s="231"/>
      <c r="EPC108" s="231"/>
      <c r="EPD108" s="231"/>
      <c r="EPE108" s="231"/>
      <c r="EPF108" s="231"/>
      <c r="EPG108" s="231"/>
      <c r="EPH108" s="231"/>
      <c r="EPI108" s="231"/>
      <c r="EPJ108" s="231"/>
      <c r="EPK108" s="231"/>
      <c r="EPL108" s="231"/>
      <c r="EPM108" s="231"/>
      <c r="EPN108" s="231"/>
      <c r="EPO108" s="231"/>
      <c r="EPP108" s="231"/>
      <c r="EPQ108" s="231"/>
      <c r="EPR108" s="231"/>
      <c r="EPS108" s="231"/>
      <c r="EPT108" s="231"/>
      <c r="EPU108" s="231"/>
      <c r="EPV108" s="231"/>
      <c r="EPW108" s="231"/>
      <c r="EPX108" s="231"/>
      <c r="EPY108" s="231"/>
      <c r="EPZ108" s="231"/>
      <c r="EQA108" s="231"/>
      <c r="EQB108" s="231"/>
      <c r="EQC108" s="231"/>
      <c r="EQD108" s="231"/>
      <c r="EQE108" s="231"/>
      <c r="EQF108" s="231"/>
      <c r="EQG108" s="231"/>
      <c r="EQH108" s="231"/>
      <c r="EQI108" s="231"/>
      <c r="EQJ108" s="231"/>
      <c r="EQK108" s="231"/>
      <c r="EQL108" s="231"/>
      <c r="EQM108" s="231"/>
      <c r="EQN108" s="231"/>
      <c r="EQO108" s="231"/>
      <c r="EQP108" s="231"/>
      <c r="EQQ108" s="231"/>
      <c r="EQR108" s="231"/>
      <c r="EQS108" s="231"/>
      <c r="EQT108" s="231"/>
      <c r="EQU108" s="231"/>
      <c r="EQV108" s="231"/>
      <c r="EQW108" s="231"/>
      <c r="EQX108" s="231"/>
      <c r="EQY108" s="231"/>
      <c r="EQZ108" s="231"/>
      <c r="ERA108" s="231"/>
      <c r="ERB108" s="231"/>
      <c r="ERC108" s="231"/>
      <c r="ERD108" s="231"/>
      <c r="ERE108" s="231"/>
      <c r="ERF108" s="231"/>
      <c r="ERG108" s="231"/>
      <c r="ERH108" s="231"/>
      <c r="ERI108" s="231"/>
      <c r="ERJ108" s="231"/>
      <c r="ERK108" s="231"/>
      <c r="ERL108" s="231"/>
      <c r="ERM108" s="231"/>
      <c r="ERN108" s="231"/>
      <c r="ERO108" s="231"/>
      <c r="ERP108" s="231"/>
      <c r="ERQ108" s="231"/>
      <c r="ERR108" s="231"/>
      <c r="ERS108" s="231"/>
      <c r="ERT108" s="231"/>
      <c r="ERU108" s="231"/>
      <c r="ERV108" s="231"/>
      <c r="ERW108" s="231"/>
      <c r="ERX108" s="231"/>
      <c r="ERY108" s="231"/>
      <c r="ERZ108" s="231"/>
      <c r="ESA108" s="231"/>
      <c r="ESB108" s="231"/>
      <c r="ESC108" s="231"/>
      <c r="ESD108" s="231"/>
      <c r="ESE108" s="231"/>
      <c r="ESF108" s="231"/>
      <c r="ESG108" s="231"/>
      <c r="ESH108" s="231"/>
      <c r="ESI108" s="231"/>
      <c r="ESJ108" s="231"/>
      <c r="ESK108" s="231"/>
      <c r="ESL108" s="231"/>
      <c r="ESM108" s="231"/>
      <c r="ESN108" s="231"/>
      <c r="ESO108" s="231"/>
      <c r="ESP108" s="231"/>
      <c r="ESQ108" s="231"/>
      <c r="ESR108" s="231"/>
      <c r="ESS108" s="231"/>
      <c r="EST108" s="231"/>
      <c r="ESU108" s="231"/>
      <c r="ESV108" s="231"/>
      <c r="ESW108" s="231"/>
      <c r="ESX108" s="231"/>
      <c r="ESY108" s="231"/>
      <c r="ESZ108" s="231"/>
      <c r="ETA108" s="231"/>
      <c r="ETB108" s="231"/>
      <c r="ETC108" s="231"/>
      <c r="ETD108" s="231"/>
      <c r="ETE108" s="231"/>
      <c r="ETF108" s="231"/>
      <c r="ETG108" s="231"/>
      <c r="ETH108" s="231"/>
      <c r="ETI108" s="231"/>
      <c r="ETJ108" s="231"/>
      <c r="ETK108" s="231"/>
      <c r="ETL108" s="231"/>
      <c r="ETM108" s="231"/>
      <c r="ETN108" s="231"/>
      <c r="ETO108" s="231"/>
      <c r="ETP108" s="231"/>
      <c r="ETQ108" s="231"/>
      <c r="ETR108" s="231"/>
      <c r="ETS108" s="231"/>
      <c r="ETT108" s="231"/>
      <c r="ETU108" s="231"/>
      <c r="ETV108" s="231"/>
      <c r="ETW108" s="231"/>
      <c r="ETX108" s="231"/>
      <c r="ETY108" s="231"/>
      <c r="ETZ108" s="231"/>
      <c r="EUA108" s="231"/>
      <c r="EUB108" s="231"/>
      <c r="EUC108" s="231"/>
      <c r="EUD108" s="231"/>
      <c r="EUE108" s="231"/>
      <c r="EUF108" s="231"/>
      <c r="EUG108" s="231"/>
      <c r="EUH108" s="231"/>
      <c r="EUI108" s="231"/>
      <c r="EUJ108" s="231"/>
      <c r="EUK108" s="231"/>
      <c r="EUL108" s="231"/>
      <c r="EUM108" s="231"/>
      <c r="EUN108" s="231"/>
      <c r="EUO108" s="231"/>
      <c r="EUP108" s="231"/>
      <c r="EUQ108" s="231"/>
      <c r="EUR108" s="231"/>
      <c r="EUS108" s="231"/>
      <c r="EUT108" s="231"/>
      <c r="EUU108" s="231"/>
      <c r="EUV108" s="231"/>
      <c r="EUW108" s="231"/>
      <c r="EUX108" s="231"/>
      <c r="EUY108" s="231"/>
      <c r="EUZ108" s="231"/>
      <c r="EVA108" s="231"/>
      <c r="EVB108" s="231"/>
      <c r="EVC108" s="231"/>
      <c r="EVD108" s="231"/>
      <c r="EVE108" s="231"/>
      <c r="EVF108" s="231"/>
      <c r="EVG108" s="231"/>
      <c r="EVH108" s="231"/>
      <c r="EVI108" s="231"/>
      <c r="EVJ108" s="231"/>
      <c r="EVK108" s="231"/>
      <c r="EVL108" s="231"/>
      <c r="EVM108" s="231"/>
      <c r="EVN108" s="231"/>
      <c r="EVO108" s="231"/>
      <c r="EVP108" s="231"/>
      <c r="EVQ108" s="231"/>
      <c r="EVR108" s="231"/>
      <c r="EVS108" s="231"/>
      <c r="EVT108" s="231"/>
      <c r="EVU108" s="231"/>
      <c r="EVV108" s="231"/>
      <c r="EVW108" s="231"/>
      <c r="EVX108" s="231"/>
      <c r="EVY108" s="231"/>
      <c r="EVZ108" s="231"/>
      <c r="EWA108" s="231"/>
      <c r="EWB108" s="231"/>
      <c r="EWC108" s="231"/>
      <c r="EWD108" s="231"/>
      <c r="EWE108" s="231"/>
      <c r="EWF108" s="231"/>
      <c r="EWG108" s="231"/>
      <c r="EWH108" s="231"/>
      <c r="EWI108" s="231"/>
      <c r="EWJ108" s="231"/>
      <c r="EWK108" s="231"/>
      <c r="EWL108" s="231"/>
      <c r="EWM108" s="231"/>
      <c r="EWN108" s="231"/>
      <c r="EWO108" s="231"/>
      <c r="EWP108" s="231"/>
      <c r="EWQ108" s="231"/>
      <c r="EWR108" s="231"/>
      <c r="EWS108" s="231"/>
      <c r="EWT108" s="231"/>
      <c r="EWU108" s="231"/>
      <c r="EWV108" s="231"/>
      <c r="EWW108" s="231"/>
      <c r="EWX108" s="231"/>
      <c r="EWY108" s="231"/>
      <c r="EWZ108" s="231"/>
      <c r="EXA108" s="231"/>
      <c r="EXB108" s="231"/>
      <c r="EXC108" s="231"/>
      <c r="EXD108" s="231"/>
      <c r="EXE108" s="231"/>
      <c r="EXF108" s="231"/>
      <c r="EXG108" s="231"/>
      <c r="EXH108" s="231"/>
      <c r="EXI108" s="231"/>
      <c r="EXJ108" s="231"/>
      <c r="EXK108" s="231"/>
      <c r="EXL108" s="231"/>
      <c r="EXM108" s="231"/>
      <c r="EXN108" s="231"/>
      <c r="EXO108" s="231"/>
      <c r="EXP108" s="231"/>
      <c r="EXQ108" s="231"/>
      <c r="EXR108" s="231"/>
      <c r="EXS108" s="231"/>
      <c r="EXT108" s="231"/>
      <c r="EXU108" s="231"/>
      <c r="EXV108" s="231"/>
      <c r="EXW108" s="231"/>
      <c r="EXX108" s="231"/>
      <c r="EXY108" s="231"/>
      <c r="EXZ108" s="231"/>
      <c r="EYA108" s="231"/>
      <c r="EYB108" s="231"/>
      <c r="EYC108" s="231"/>
      <c r="EYD108" s="231"/>
      <c r="EYE108" s="231"/>
      <c r="EYF108" s="231"/>
      <c r="EYG108" s="231"/>
      <c r="EYH108" s="231"/>
      <c r="EYI108" s="231"/>
      <c r="EYJ108" s="231"/>
      <c r="EYK108" s="231"/>
      <c r="EYL108" s="231"/>
      <c r="EYM108" s="231"/>
      <c r="EYN108" s="231"/>
      <c r="EYO108" s="231"/>
      <c r="EYP108" s="231"/>
      <c r="EYQ108" s="231"/>
      <c r="EYR108" s="231"/>
      <c r="EYS108" s="231"/>
      <c r="EYT108" s="231"/>
      <c r="EYU108" s="231"/>
      <c r="EYV108" s="231"/>
      <c r="EYW108" s="231"/>
      <c r="EYX108" s="231"/>
      <c r="EYY108" s="231"/>
      <c r="EYZ108" s="231"/>
      <c r="EZA108" s="231"/>
      <c r="EZB108" s="231"/>
      <c r="EZC108" s="231"/>
      <c r="EZD108" s="231"/>
      <c r="EZE108" s="231"/>
      <c r="EZF108" s="231"/>
      <c r="EZG108" s="231"/>
      <c r="EZH108" s="231"/>
      <c r="EZI108" s="231"/>
      <c r="EZJ108" s="231"/>
      <c r="EZK108" s="231"/>
      <c r="EZL108" s="231"/>
      <c r="EZM108" s="231"/>
      <c r="EZN108" s="231"/>
      <c r="EZO108" s="231"/>
      <c r="EZP108" s="231"/>
      <c r="EZQ108" s="231"/>
      <c r="EZR108" s="231"/>
      <c r="EZS108" s="231"/>
      <c r="EZT108" s="231"/>
      <c r="EZU108" s="231"/>
      <c r="EZV108" s="231"/>
      <c r="EZW108" s="231"/>
      <c r="EZX108" s="231"/>
      <c r="EZY108" s="231"/>
      <c r="EZZ108" s="231"/>
      <c r="FAA108" s="231"/>
      <c r="FAB108" s="231"/>
      <c r="FAC108" s="231"/>
      <c r="FAD108" s="231"/>
      <c r="FAE108" s="231"/>
      <c r="FAF108" s="231"/>
      <c r="FAG108" s="231"/>
      <c r="FAH108" s="231"/>
      <c r="FAI108" s="231"/>
      <c r="FAJ108" s="231"/>
      <c r="FAK108" s="231"/>
      <c r="FAL108" s="231"/>
      <c r="FAM108" s="231"/>
      <c r="FAN108" s="231"/>
      <c r="FAO108" s="231"/>
      <c r="FAP108" s="231"/>
      <c r="FAQ108" s="231"/>
      <c r="FAR108" s="231"/>
      <c r="FAS108" s="231"/>
      <c r="FAT108" s="231"/>
      <c r="FAU108" s="231"/>
      <c r="FAV108" s="231"/>
      <c r="FAW108" s="231"/>
      <c r="FAX108" s="231"/>
      <c r="FAY108" s="231"/>
      <c r="FAZ108" s="231"/>
      <c r="FBA108" s="231"/>
      <c r="FBB108" s="231"/>
      <c r="FBC108" s="231"/>
      <c r="FBD108" s="231"/>
      <c r="FBE108" s="231"/>
      <c r="FBF108" s="231"/>
      <c r="FBG108" s="231"/>
      <c r="FBH108" s="231"/>
      <c r="FBI108" s="231"/>
      <c r="FBJ108" s="231"/>
      <c r="FBK108" s="231"/>
      <c r="FBL108" s="231"/>
      <c r="FBM108" s="231"/>
      <c r="FBN108" s="231"/>
      <c r="FBO108" s="231"/>
      <c r="FBP108" s="231"/>
      <c r="FBQ108" s="231"/>
      <c r="FBR108" s="231"/>
      <c r="FBS108" s="231"/>
      <c r="FBT108" s="231"/>
      <c r="FBU108" s="231"/>
      <c r="FBV108" s="231"/>
      <c r="FBW108" s="231"/>
      <c r="FBX108" s="231"/>
      <c r="FBY108" s="231"/>
      <c r="FBZ108" s="231"/>
      <c r="FCA108" s="231"/>
      <c r="FCB108" s="231"/>
      <c r="FCC108" s="231"/>
      <c r="FCD108" s="231"/>
      <c r="FCE108" s="231"/>
      <c r="FCF108" s="231"/>
      <c r="FCG108" s="231"/>
      <c r="FCH108" s="231"/>
      <c r="FCI108" s="231"/>
      <c r="FCJ108" s="231"/>
      <c r="FCK108" s="231"/>
      <c r="FCL108" s="231"/>
      <c r="FCM108" s="231"/>
      <c r="FCN108" s="231"/>
      <c r="FCO108" s="231"/>
      <c r="FCP108" s="231"/>
      <c r="FCQ108" s="231"/>
      <c r="FCR108" s="231"/>
      <c r="FCS108" s="231"/>
      <c r="FCT108" s="231"/>
      <c r="FCU108" s="231"/>
      <c r="FCV108" s="231"/>
      <c r="FCW108" s="231"/>
      <c r="FCX108" s="231"/>
      <c r="FCY108" s="231"/>
      <c r="FCZ108" s="231"/>
      <c r="FDA108" s="231"/>
      <c r="FDB108" s="231"/>
      <c r="FDC108" s="231"/>
      <c r="FDD108" s="231"/>
      <c r="FDE108" s="231"/>
      <c r="FDF108" s="231"/>
      <c r="FDG108" s="231"/>
      <c r="FDH108" s="231"/>
      <c r="FDI108" s="231"/>
      <c r="FDJ108" s="231"/>
      <c r="FDK108" s="231"/>
      <c r="FDL108" s="231"/>
      <c r="FDM108" s="231"/>
      <c r="FDN108" s="231"/>
      <c r="FDO108" s="231"/>
      <c r="FDP108" s="231"/>
      <c r="FDQ108" s="231"/>
      <c r="FDR108" s="231"/>
      <c r="FDS108" s="231"/>
      <c r="FDT108" s="231"/>
      <c r="FDU108" s="231"/>
      <c r="FDV108" s="231"/>
      <c r="FDW108" s="231"/>
      <c r="FDX108" s="231"/>
      <c r="FDY108" s="231"/>
      <c r="FDZ108" s="231"/>
      <c r="FEA108" s="231"/>
      <c r="FEB108" s="231"/>
      <c r="FEC108" s="231"/>
      <c r="FED108" s="231"/>
      <c r="FEE108" s="231"/>
      <c r="FEF108" s="231"/>
      <c r="FEG108" s="231"/>
      <c r="FEH108" s="231"/>
      <c r="FEI108" s="231"/>
      <c r="FEJ108" s="231"/>
      <c r="FEK108" s="231"/>
      <c r="FEL108" s="231"/>
      <c r="FEM108" s="231"/>
      <c r="FEN108" s="231"/>
      <c r="FEO108" s="231"/>
      <c r="FEP108" s="231"/>
      <c r="FEQ108" s="231"/>
      <c r="FER108" s="231"/>
      <c r="FES108" s="231"/>
      <c r="FET108" s="231"/>
      <c r="FEU108" s="231"/>
      <c r="FEV108" s="231"/>
      <c r="FEW108" s="231"/>
      <c r="FEX108" s="231"/>
      <c r="FEY108" s="231"/>
      <c r="FEZ108" s="231"/>
      <c r="FFA108" s="231"/>
      <c r="FFB108" s="231"/>
      <c r="FFC108" s="231"/>
      <c r="FFD108" s="231"/>
      <c r="FFE108" s="231"/>
      <c r="FFF108" s="231"/>
      <c r="FFG108" s="231"/>
      <c r="FFH108" s="231"/>
      <c r="FFI108" s="231"/>
      <c r="FFJ108" s="231"/>
      <c r="FFK108" s="231"/>
      <c r="FFL108" s="231"/>
      <c r="FFM108" s="231"/>
      <c r="FFN108" s="231"/>
      <c r="FFO108" s="231"/>
      <c r="FFP108" s="231"/>
      <c r="FFQ108" s="231"/>
      <c r="FFR108" s="231"/>
      <c r="FFS108" s="231"/>
      <c r="FFT108" s="231"/>
      <c r="FFU108" s="231"/>
      <c r="FFV108" s="231"/>
      <c r="FFW108" s="231"/>
      <c r="FFX108" s="231"/>
      <c r="FFY108" s="231"/>
      <c r="FFZ108" s="231"/>
      <c r="FGA108" s="231"/>
      <c r="FGB108" s="231"/>
      <c r="FGC108" s="231"/>
      <c r="FGD108" s="231"/>
      <c r="FGE108" s="231"/>
      <c r="FGF108" s="231"/>
      <c r="FGG108" s="231"/>
      <c r="FGH108" s="231"/>
      <c r="FGI108" s="231"/>
      <c r="FGJ108" s="231"/>
      <c r="FGK108" s="231"/>
      <c r="FGL108" s="231"/>
      <c r="FGM108" s="231"/>
      <c r="FGN108" s="231"/>
      <c r="FGO108" s="231"/>
      <c r="FGP108" s="231"/>
      <c r="FGQ108" s="231"/>
      <c r="FGR108" s="231"/>
      <c r="FGS108" s="231"/>
      <c r="FGT108" s="231"/>
      <c r="FGU108" s="231"/>
      <c r="FGV108" s="231"/>
      <c r="FGW108" s="231"/>
      <c r="FGX108" s="231"/>
      <c r="FGY108" s="231"/>
      <c r="FGZ108" s="231"/>
      <c r="FHA108" s="231"/>
      <c r="FHB108" s="231"/>
      <c r="FHC108" s="231"/>
      <c r="FHD108" s="231"/>
      <c r="FHE108" s="231"/>
      <c r="FHF108" s="231"/>
      <c r="FHG108" s="231"/>
      <c r="FHH108" s="231"/>
      <c r="FHI108" s="231"/>
      <c r="FHJ108" s="231"/>
      <c r="FHK108" s="231"/>
      <c r="FHL108" s="231"/>
      <c r="FHM108" s="231"/>
      <c r="FHN108" s="231"/>
      <c r="FHO108" s="231"/>
      <c r="FHP108" s="231"/>
      <c r="FHQ108" s="231"/>
      <c r="FHR108" s="231"/>
      <c r="FHS108" s="231"/>
      <c r="FHT108" s="231"/>
      <c r="FHU108" s="231"/>
      <c r="FHV108" s="231"/>
      <c r="FHW108" s="231"/>
      <c r="FHX108" s="231"/>
      <c r="FHY108" s="231"/>
      <c r="FHZ108" s="231"/>
      <c r="FIA108" s="231"/>
      <c r="FIB108" s="231"/>
      <c r="FIC108" s="231"/>
      <c r="FID108" s="231"/>
      <c r="FIE108" s="231"/>
      <c r="FIF108" s="231"/>
      <c r="FIG108" s="231"/>
      <c r="FIH108" s="231"/>
      <c r="FII108" s="231"/>
      <c r="FIJ108" s="231"/>
      <c r="FIK108" s="231"/>
      <c r="FIL108" s="231"/>
      <c r="FIM108" s="231"/>
      <c r="FIN108" s="231"/>
      <c r="FIO108" s="231"/>
      <c r="FIP108" s="231"/>
      <c r="FIQ108" s="231"/>
      <c r="FIR108" s="231"/>
      <c r="FIS108" s="231"/>
      <c r="FIT108" s="231"/>
      <c r="FIU108" s="231"/>
      <c r="FIV108" s="231"/>
      <c r="FIW108" s="231"/>
      <c r="FIX108" s="231"/>
      <c r="FIY108" s="231"/>
      <c r="FIZ108" s="231"/>
      <c r="FJA108" s="231"/>
      <c r="FJB108" s="231"/>
      <c r="FJC108" s="231"/>
      <c r="FJD108" s="231"/>
      <c r="FJE108" s="231"/>
      <c r="FJF108" s="231"/>
      <c r="FJG108" s="231"/>
      <c r="FJH108" s="231"/>
      <c r="FJI108" s="231"/>
      <c r="FJJ108" s="231"/>
      <c r="FJK108" s="231"/>
      <c r="FJL108" s="231"/>
      <c r="FJM108" s="231"/>
      <c r="FJN108" s="231"/>
      <c r="FJO108" s="231"/>
      <c r="FJP108" s="231"/>
      <c r="FJQ108" s="231"/>
      <c r="FJR108" s="231"/>
      <c r="FJS108" s="231"/>
      <c r="FJT108" s="231"/>
      <c r="FJU108" s="231"/>
      <c r="FJV108" s="231"/>
      <c r="FJW108" s="231"/>
      <c r="FJX108" s="231"/>
      <c r="FJY108" s="231"/>
      <c r="FJZ108" s="231"/>
      <c r="FKA108" s="231"/>
      <c r="FKB108" s="231"/>
      <c r="FKC108" s="231"/>
      <c r="FKD108" s="231"/>
      <c r="FKE108" s="231"/>
      <c r="FKF108" s="231"/>
      <c r="FKG108" s="231"/>
      <c r="FKH108" s="231"/>
      <c r="FKI108" s="231"/>
      <c r="FKJ108" s="231"/>
      <c r="FKK108" s="231"/>
      <c r="FKL108" s="231"/>
      <c r="FKM108" s="231"/>
      <c r="FKN108" s="231"/>
      <c r="FKO108" s="231"/>
      <c r="FKP108" s="231"/>
      <c r="FKQ108" s="231"/>
      <c r="FKR108" s="231"/>
      <c r="FKS108" s="231"/>
      <c r="FKT108" s="231"/>
      <c r="FKU108" s="231"/>
      <c r="FKV108" s="231"/>
      <c r="FKW108" s="231"/>
      <c r="FKX108" s="231"/>
      <c r="FKY108" s="231"/>
      <c r="FKZ108" s="231"/>
      <c r="FLA108" s="231"/>
      <c r="FLB108" s="231"/>
      <c r="FLC108" s="231"/>
      <c r="FLD108" s="231"/>
      <c r="FLE108" s="231"/>
      <c r="FLF108" s="231"/>
      <c r="FLG108" s="231"/>
      <c r="FLH108" s="231"/>
      <c r="FLI108" s="231"/>
      <c r="FLJ108" s="231"/>
      <c r="FLK108" s="231"/>
      <c r="FLL108" s="231"/>
      <c r="FLM108" s="231"/>
      <c r="FLN108" s="231"/>
      <c r="FLO108" s="231"/>
      <c r="FLP108" s="231"/>
      <c r="FLQ108" s="231"/>
      <c r="FLR108" s="231"/>
      <c r="FLS108" s="231"/>
      <c r="FLT108" s="231"/>
      <c r="FLU108" s="231"/>
      <c r="FLV108" s="231"/>
      <c r="FLW108" s="231"/>
      <c r="FLX108" s="231"/>
      <c r="FLY108" s="231"/>
      <c r="FLZ108" s="231"/>
      <c r="FMA108" s="231"/>
      <c r="FMB108" s="231"/>
      <c r="FMC108" s="231"/>
      <c r="FMD108" s="231"/>
      <c r="FME108" s="231"/>
      <c r="FMF108" s="231"/>
      <c r="FMG108" s="231"/>
      <c r="FMH108" s="231"/>
      <c r="FMI108" s="231"/>
      <c r="FMJ108" s="231"/>
      <c r="FMK108" s="231"/>
      <c r="FML108" s="231"/>
      <c r="FMM108" s="231"/>
      <c r="FMN108" s="231"/>
      <c r="FMO108" s="231"/>
      <c r="FMP108" s="231"/>
      <c r="FMQ108" s="231"/>
      <c r="FMR108" s="231"/>
      <c r="FMS108" s="231"/>
      <c r="FMT108" s="231"/>
      <c r="FMU108" s="231"/>
      <c r="FMV108" s="231"/>
      <c r="FMW108" s="231"/>
      <c r="FMX108" s="231"/>
      <c r="FMY108" s="231"/>
      <c r="FMZ108" s="231"/>
      <c r="FNA108" s="231"/>
      <c r="FNB108" s="231"/>
      <c r="FNC108" s="231"/>
      <c r="FND108" s="231"/>
      <c r="FNE108" s="231"/>
      <c r="FNF108" s="231"/>
      <c r="FNG108" s="231"/>
      <c r="FNH108" s="231"/>
      <c r="FNI108" s="231"/>
      <c r="FNJ108" s="231"/>
      <c r="FNK108" s="231"/>
      <c r="FNL108" s="231"/>
      <c r="FNM108" s="231"/>
      <c r="FNN108" s="231"/>
      <c r="FNO108" s="231"/>
      <c r="FNP108" s="231"/>
      <c r="FNQ108" s="231"/>
      <c r="FNR108" s="231"/>
      <c r="FNS108" s="231"/>
      <c r="FNT108" s="231"/>
      <c r="FNU108" s="231"/>
      <c r="FNV108" s="231"/>
      <c r="FNW108" s="231"/>
      <c r="FNX108" s="231"/>
      <c r="FNY108" s="231"/>
      <c r="FNZ108" s="231"/>
      <c r="FOA108" s="231"/>
      <c r="FOB108" s="231"/>
      <c r="FOC108" s="231"/>
      <c r="FOD108" s="231"/>
      <c r="FOE108" s="231"/>
      <c r="FOF108" s="231"/>
      <c r="FOG108" s="231"/>
      <c r="FOH108" s="231"/>
      <c r="FOI108" s="231"/>
      <c r="FOJ108" s="231"/>
      <c r="FOK108" s="231"/>
      <c r="FOL108" s="231"/>
      <c r="FOM108" s="231"/>
      <c r="FON108" s="231"/>
      <c r="FOO108" s="231"/>
      <c r="FOP108" s="231"/>
      <c r="FOQ108" s="231"/>
      <c r="FOR108" s="231"/>
      <c r="FOS108" s="231"/>
      <c r="FOT108" s="231"/>
      <c r="FOU108" s="231"/>
      <c r="FOV108" s="231"/>
      <c r="FOW108" s="231"/>
      <c r="FOX108" s="231"/>
      <c r="FOY108" s="231"/>
      <c r="FOZ108" s="231"/>
      <c r="FPA108" s="231"/>
      <c r="FPB108" s="231"/>
      <c r="FPC108" s="231"/>
      <c r="FPD108" s="231"/>
      <c r="FPE108" s="231"/>
      <c r="FPF108" s="231"/>
      <c r="FPG108" s="231"/>
      <c r="FPH108" s="231"/>
      <c r="FPI108" s="231"/>
      <c r="FPJ108" s="231"/>
      <c r="FPK108" s="231"/>
      <c r="FPL108" s="231"/>
      <c r="FPM108" s="231"/>
      <c r="FPN108" s="231"/>
      <c r="FPO108" s="231"/>
      <c r="FPP108" s="231"/>
      <c r="FPQ108" s="231"/>
      <c r="FPR108" s="231"/>
      <c r="FPS108" s="231"/>
      <c r="FPT108" s="231"/>
      <c r="FPU108" s="231"/>
      <c r="FPV108" s="231"/>
      <c r="FPW108" s="231"/>
      <c r="FPX108" s="231"/>
      <c r="FPY108" s="231"/>
      <c r="FPZ108" s="231"/>
      <c r="FQA108" s="231"/>
      <c r="FQB108" s="231"/>
      <c r="FQC108" s="231"/>
      <c r="FQD108" s="231"/>
      <c r="FQE108" s="231"/>
      <c r="FQF108" s="231"/>
      <c r="FQG108" s="231"/>
      <c r="FQH108" s="231"/>
      <c r="FQI108" s="231"/>
      <c r="FQJ108" s="231"/>
      <c r="FQK108" s="231"/>
      <c r="FQL108" s="231"/>
      <c r="FQM108" s="231"/>
      <c r="FQN108" s="231"/>
      <c r="FQO108" s="231"/>
      <c r="FQP108" s="231"/>
      <c r="FQQ108" s="231"/>
      <c r="FQR108" s="231"/>
      <c r="FQS108" s="231"/>
      <c r="FQT108" s="231"/>
      <c r="FQU108" s="231"/>
      <c r="FQV108" s="231"/>
      <c r="FQW108" s="231"/>
      <c r="FQX108" s="231"/>
      <c r="FQY108" s="231"/>
      <c r="FQZ108" s="231"/>
      <c r="FRA108" s="231"/>
      <c r="FRB108" s="231"/>
      <c r="FRC108" s="231"/>
      <c r="FRD108" s="231"/>
      <c r="FRE108" s="231"/>
      <c r="FRF108" s="231"/>
      <c r="FRG108" s="231"/>
      <c r="FRH108" s="231"/>
      <c r="FRI108" s="231"/>
      <c r="FRJ108" s="231"/>
      <c r="FRK108" s="231"/>
      <c r="FRL108" s="231"/>
      <c r="FRM108" s="231"/>
      <c r="FRN108" s="231"/>
      <c r="FRO108" s="231"/>
      <c r="FRP108" s="231"/>
      <c r="FRQ108" s="231"/>
      <c r="FRR108" s="231"/>
      <c r="FRS108" s="231"/>
      <c r="FRT108" s="231"/>
      <c r="FRU108" s="231"/>
      <c r="FRV108" s="231"/>
      <c r="FRW108" s="231"/>
      <c r="FRX108" s="231"/>
      <c r="FRY108" s="231"/>
      <c r="FRZ108" s="231"/>
      <c r="FSA108" s="231"/>
      <c r="FSB108" s="231"/>
      <c r="FSC108" s="231"/>
      <c r="FSD108" s="231"/>
      <c r="FSE108" s="231"/>
      <c r="FSF108" s="231"/>
      <c r="FSG108" s="231"/>
      <c r="FSH108" s="231"/>
      <c r="FSI108" s="231"/>
      <c r="FSJ108" s="231"/>
      <c r="FSK108" s="231"/>
      <c r="FSL108" s="231"/>
      <c r="FSM108" s="231"/>
      <c r="FSN108" s="231"/>
      <c r="FSO108" s="231"/>
      <c r="FSP108" s="231"/>
      <c r="FSQ108" s="231"/>
      <c r="FSR108" s="231"/>
      <c r="FSS108" s="231"/>
      <c r="FST108" s="231"/>
      <c r="FSU108" s="231"/>
      <c r="FSV108" s="231"/>
      <c r="FSW108" s="231"/>
      <c r="FSX108" s="231"/>
      <c r="FSY108" s="231"/>
      <c r="FSZ108" s="231"/>
      <c r="FTA108" s="231"/>
      <c r="FTB108" s="231"/>
      <c r="FTC108" s="231"/>
      <c r="FTD108" s="231"/>
      <c r="FTE108" s="231"/>
      <c r="FTF108" s="231"/>
      <c r="FTG108" s="231"/>
      <c r="FTH108" s="231"/>
      <c r="FTI108" s="231"/>
      <c r="FTJ108" s="231"/>
      <c r="FTK108" s="231"/>
      <c r="FTL108" s="231"/>
      <c r="FTM108" s="231"/>
      <c r="FTN108" s="231"/>
      <c r="FTO108" s="231"/>
      <c r="FTP108" s="231"/>
      <c r="FTQ108" s="231"/>
      <c r="FTR108" s="231"/>
      <c r="FTS108" s="231"/>
      <c r="FTT108" s="231"/>
      <c r="FTU108" s="231"/>
      <c r="FTV108" s="231"/>
      <c r="FTW108" s="231"/>
      <c r="FTX108" s="231"/>
      <c r="FTY108" s="231"/>
      <c r="FTZ108" s="231"/>
      <c r="FUA108" s="231"/>
      <c r="FUB108" s="231"/>
      <c r="FUC108" s="231"/>
      <c r="FUD108" s="231"/>
      <c r="FUE108" s="231"/>
      <c r="FUF108" s="231"/>
      <c r="FUG108" s="231"/>
      <c r="FUH108" s="231"/>
      <c r="FUI108" s="231"/>
      <c r="FUJ108" s="231"/>
      <c r="FUK108" s="231"/>
      <c r="FUL108" s="231"/>
      <c r="FUM108" s="231"/>
      <c r="FUN108" s="231"/>
      <c r="FUO108" s="231"/>
      <c r="FUP108" s="231"/>
      <c r="FUQ108" s="231"/>
      <c r="FUR108" s="231"/>
      <c r="FUS108" s="231"/>
      <c r="FUT108" s="231"/>
      <c r="FUU108" s="231"/>
      <c r="FUV108" s="231"/>
      <c r="FUW108" s="231"/>
      <c r="FUX108" s="231"/>
      <c r="FUY108" s="231"/>
      <c r="FUZ108" s="231"/>
      <c r="FVA108" s="231"/>
      <c r="FVB108" s="231"/>
      <c r="FVC108" s="231"/>
      <c r="FVD108" s="231"/>
      <c r="FVE108" s="231"/>
      <c r="FVF108" s="231"/>
      <c r="FVG108" s="231"/>
      <c r="FVH108" s="231"/>
      <c r="FVI108" s="231"/>
      <c r="FVJ108" s="231"/>
      <c r="FVK108" s="231"/>
      <c r="FVL108" s="231"/>
      <c r="FVM108" s="231"/>
      <c r="FVN108" s="231"/>
      <c r="FVO108" s="231"/>
      <c r="FVP108" s="231"/>
      <c r="FVQ108" s="231"/>
      <c r="FVR108" s="231"/>
      <c r="FVS108" s="231"/>
      <c r="FVT108" s="231"/>
      <c r="FVU108" s="231"/>
      <c r="FVV108" s="231"/>
      <c r="FVW108" s="231"/>
      <c r="FVX108" s="231"/>
      <c r="FVY108" s="231"/>
      <c r="FVZ108" s="231"/>
      <c r="FWA108" s="231"/>
      <c r="FWB108" s="231"/>
      <c r="FWC108" s="231"/>
      <c r="FWD108" s="231"/>
      <c r="FWE108" s="231"/>
      <c r="FWF108" s="231"/>
      <c r="FWG108" s="231"/>
      <c r="FWH108" s="231"/>
      <c r="FWI108" s="231"/>
      <c r="FWJ108" s="231"/>
      <c r="FWK108" s="231"/>
      <c r="FWL108" s="231"/>
      <c r="FWM108" s="231"/>
      <c r="FWN108" s="231"/>
      <c r="FWO108" s="231"/>
      <c r="FWP108" s="231"/>
      <c r="FWQ108" s="231"/>
      <c r="FWR108" s="231"/>
      <c r="FWS108" s="231"/>
      <c r="FWT108" s="231"/>
      <c r="FWU108" s="231"/>
      <c r="FWV108" s="231"/>
      <c r="FWW108" s="231"/>
      <c r="FWX108" s="231"/>
      <c r="FWY108" s="231"/>
      <c r="FWZ108" s="231"/>
      <c r="FXA108" s="231"/>
      <c r="FXB108" s="231"/>
      <c r="FXC108" s="231"/>
      <c r="FXD108" s="231"/>
      <c r="FXE108" s="231"/>
      <c r="FXF108" s="231"/>
      <c r="FXG108" s="231"/>
      <c r="FXH108" s="231"/>
      <c r="FXI108" s="231"/>
      <c r="FXJ108" s="231"/>
      <c r="FXK108" s="231"/>
      <c r="FXL108" s="231"/>
      <c r="FXM108" s="231"/>
      <c r="FXN108" s="231"/>
      <c r="FXO108" s="231"/>
      <c r="FXP108" s="231"/>
      <c r="FXQ108" s="231"/>
      <c r="FXR108" s="231"/>
      <c r="FXS108" s="231"/>
      <c r="FXT108" s="231"/>
      <c r="FXU108" s="231"/>
      <c r="FXV108" s="231"/>
      <c r="FXW108" s="231"/>
      <c r="FXX108" s="231"/>
      <c r="FXY108" s="231"/>
      <c r="FXZ108" s="231"/>
      <c r="FYA108" s="231"/>
      <c r="FYB108" s="231"/>
      <c r="FYC108" s="231"/>
      <c r="FYD108" s="231"/>
      <c r="FYE108" s="231"/>
      <c r="FYF108" s="231"/>
      <c r="FYG108" s="231"/>
      <c r="FYH108" s="231"/>
      <c r="FYI108" s="231"/>
      <c r="FYJ108" s="231"/>
      <c r="FYK108" s="231"/>
      <c r="FYL108" s="231"/>
      <c r="FYM108" s="231"/>
      <c r="FYN108" s="231"/>
      <c r="FYO108" s="231"/>
      <c r="FYP108" s="231"/>
      <c r="FYQ108" s="231"/>
      <c r="FYR108" s="231"/>
      <c r="FYS108" s="231"/>
      <c r="FYT108" s="231"/>
      <c r="FYU108" s="231"/>
      <c r="FYV108" s="231"/>
      <c r="FYW108" s="231"/>
      <c r="FYX108" s="231"/>
      <c r="FYY108" s="231"/>
      <c r="FYZ108" s="231"/>
      <c r="FZA108" s="231"/>
      <c r="FZB108" s="231"/>
      <c r="FZC108" s="231"/>
      <c r="FZD108" s="231"/>
      <c r="FZE108" s="231"/>
      <c r="FZF108" s="231"/>
      <c r="FZG108" s="231"/>
      <c r="FZH108" s="231"/>
      <c r="FZI108" s="231"/>
      <c r="FZJ108" s="231"/>
      <c r="FZK108" s="231"/>
      <c r="FZL108" s="231"/>
      <c r="FZM108" s="231"/>
      <c r="FZN108" s="231"/>
      <c r="FZO108" s="231"/>
      <c r="FZP108" s="231"/>
      <c r="FZQ108" s="231"/>
      <c r="FZR108" s="231"/>
      <c r="FZS108" s="231"/>
      <c r="FZT108" s="231"/>
      <c r="FZU108" s="231"/>
      <c r="FZV108" s="231"/>
      <c r="FZW108" s="231"/>
      <c r="FZX108" s="231"/>
      <c r="FZY108" s="231"/>
      <c r="FZZ108" s="231"/>
      <c r="GAA108" s="231"/>
      <c r="GAB108" s="231"/>
      <c r="GAC108" s="231"/>
      <c r="GAD108" s="231"/>
      <c r="GAE108" s="231"/>
      <c r="GAF108" s="231"/>
      <c r="GAG108" s="231"/>
      <c r="GAH108" s="231"/>
      <c r="GAI108" s="231"/>
      <c r="GAJ108" s="231"/>
      <c r="GAK108" s="231"/>
      <c r="GAL108" s="231"/>
      <c r="GAM108" s="231"/>
      <c r="GAN108" s="231"/>
      <c r="GAO108" s="231"/>
      <c r="GAP108" s="231"/>
      <c r="GAQ108" s="231"/>
      <c r="GAR108" s="231"/>
      <c r="GAS108" s="231"/>
      <c r="GAT108" s="231"/>
      <c r="GAU108" s="231"/>
      <c r="GAV108" s="231"/>
      <c r="GAW108" s="231"/>
      <c r="GAX108" s="231"/>
      <c r="GAY108" s="231"/>
      <c r="GAZ108" s="231"/>
      <c r="GBA108" s="231"/>
      <c r="GBB108" s="231"/>
      <c r="GBC108" s="231"/>
      <c r="GBD108" s="231"/>
      <c r="GBE108" s="231"/>
      <c r="GBF108" s="231"/>
      <c r="GBG108" s="231"/>
      <c r="GBH108" s="231"/>
      <c r="GBI108" s="231"/>
      <c r="GBJ108" s="231"/>
      <c r="GBK108" s="231"/>
      <c r="GBL108" s="231"/>
      <c r="GBM108" s="231"/>
      <c r="GBN108" s="231"/>
      <c r="GBO108" s="231"/>
      <c r="GBP108" s="231"/>
      <c r="GBQ108" s="231"/>
      <c r="GBR108" s="231"/>
      <c r="GBS108" s="231"/>
      <c r="GBT108" s="231"/>
      <c r="GBU108" s="231"/>
      <c r="GBV108" s="231"/>
      <c r="GBW108" s="231"/>
      <c r="GBX108" s="231"/>
      <c r="GBY108" s="231"/>
      <c r="GBZ108" s="231"/>
      <c r="GCA108" s="231"/>
      <c r="GCB108" s="231"/>
      <c r="GCC108" s="231"/>
      <c r="GCD108" s="231"/>
      <c r="GCE108" s="231"/>
      <c r="GCF108" s="231"/>
      <c r="GCG108" s="231"/>
      <c r="GCH108" s="231"/>
      <c r="GCI108" s="231"/>
      <c r="GCJ108" s="231"/>
      <c r="GCK108" s="231"/>
      <c r="GCL108" s="231"/>
      <c r="GCM108" s="231"/>
      <c r="GCN108" s="231"/>
      <c r="GCO108" s="231"/>
      <c r="GCP108" s="231"/>
      <c r="GCQ108" s="231"/>
      <c r="GCR108" s="231"/>
      <c r="GCS108" s="231"/>
      <c r="GCT108" s="231"/>
      <c r="GCU108" s="231"/>
      <c r="GCV108" s="231"/>
      <c r="GCW108" s="231"/>
      <c r="GCX108" s="231"/>
      <c r="GCY108" s="231"/>
      <c r="GCZ108" s="231"/>
      <c r="GDA108" s="231"/>
      <c r="GDB108" s="231"/>
      <c r="GDC108" s="231"/>
      <c r="GDD108" s="231"/>
      <c r="GDE108" s="231"/>
      <c r="GDF108" s="231"/>
      <c r="GDG108" s="231"/>
      <c r="GDH108" s="231"/>
      <c r="GDI108" s="231"/>
      <c r="GDJ108" s="231"/>
      <c r="GDK108" s="231"/>
      <c r="GDL108" s="231"/>
      <c r="GDM108" s="231"/>
      <c r="GDN108" s="231"/>
      <c r="GDO108" s="231"/>
      <c r="GDP108" s="231"/>
      <c r="GDQ108" s="231"/>
      <c r="GDR108" s="231"/>
      <c r="GDS108" s="231"/>
      <c r="GDT108" s="231"/>
      <c r="GDU108" s="231"/>
      <c r="GDV108" s="231"/>
      <c r="GDW108" s="231"/>
      <c r="GDX108" s="231"/>
      <c r="GDY108" s="231"/>
      <c r="GDZ108" s="231"/>
      <c r="GEA108" s="231"/>
      <c r="GEB108" s="231"/>
      <c r="GEC108" s="231"/>
      <c r="GED108" s="231"/>
      <c r="GEE108" s="231"/>
      <c r="GEF108" s="231"/>
      <c r="GEG108" s="231"/>
      <c r="GEH108" s="231"/>
      <c r="GEI108" s="231"/>
      <c r="GEJ108" s="231"/>
      <c r="GEK108" s="231"/>
      <c r="GEL108" s="231"/>
      <c r="GEM108" s="231"/>
      <c r="GEN108" s="231"/>
      <c r="GEO108" s="231"/>
      <c r="GEP108" s="231"/>
      <c r="GEQ108" s="231"/>
      <c r="GER108" s="231"/>
      <c r="GES108" s="231"/>
      <c r="GET108" s="231"/>
      <c r="GEU108" s="231"/>
      <c r="GEV108" s="231"/>
      <c r="GEW108" s="231"/>
      <c r="GEX108" s="231"/>
      <c r="GEY108" s="231"/>
      <c r="GEZ108" s="231"/>
      <c r="GFA108" s="231"/>
      <c r="GFB108" s="231"/>
      <c r="GFC108" s="231"/>
      <c r="GFD108" s="231"/>
      <c r="GFE108" s="231"/>
      <c r="GFF108" s="231"/>
      <c r="GFG108" s="231"/>
      <c r="GFH108" s="231"/>
      <c r="GFI108" s="231"/>
      <c r="GFJ108" s="231"/>
      <c r="GFK108" s="231"/>
      <c r="GFL108" s="231"/>
      <c r="GFM108" s="231"/>
      <c r="GFN108" s="231"/>
      <c r="GFO108" s="231"/>
      <c r="GFP108" s="231"/>
      <c r="GFQ108" s="231"/>
      <c r="GFR108" s="231"/>
      <c r="GFS108" s="231"/>
      <c r="GFT108" s="231"/>
      <c r="GFU108" s="231"/>
      <c r="GFV108" s="231"/>
      <c r="GFW108" s="231"/>
      <c r="GFX108" s="231"/>
      <c r="GFY108" s="231"/>
      <c r="GFZ108" s="231"/>
      <c r="GGA108" s="231"/>
      <c r="GGB108" s="231"/>
      <c r="GGC108" s="231"/>
      <c r="GGD108" s="231"/>
      <c r="GGE108" s="231"/>
      <c r="GGF108" s="231"/>
      <c r="GGG108" s="231"/>
      <c r="GGH108" s="231"/>
      <c r="GGI108" s="231"/>
      <c r="GGJ108" s="231"/>
      <c r="GGK108" s="231"/>
      <c r="GGL108" s="231"/>
      <c r="GGM108" s="231"/>
      <c r="GGN108" s="231"/>
      <c r="GGO108" s="231"/>
      <c r="GGP108" s="231"/>
      <c r="GGQ108" s="231"/>
      <c r="GGR108" s="231"/>
      <c r="GGS108" s="231"/>
      <c r="GGT108" s="231"/>
      <c r="GGU108" s="231"/>
      <c r="GGV108" s="231"/>
      <c r="GGW108" s="231"/>
      <c r="GGX108" s="231"/>
      <c r="GGY108" s="231"/>
      <c r="GGZ108" s="231"/>
      <c r="GHA108" s="231"/>
      <c r="GHB108" s="231"/>
      <c r="GHC108" s="231"/>
      <c r="GHD108" s="231"/>
      <c r="GHE108" s="231"/>
      <c r="GHF108" s="231"/>
      <c r="GHG108" s="231"/>
      <c r="GHH108" s="231"/>
      <c r="GHI108" s="231"/>
      <c r="GHJ108" s="231"/>
      <c r="GHK108" s="231"/>
      <c r="GHL108" s="231"/>
      <c r="GHM108" s="231"/>
      <c r="GHN108" s="231"/>
      <c r="GHO108" s="231"/>
      <c r="GHP108" s="231"/>
      <c r="GHQ108" s="231"/>
      <c r="GHR108" s="231"/>
      <c r="GHS108" s="231"/>
      <c r="GHT108" s="231"/>
      <c r="GHU108" s="231"/>
      <c r="GHV108" s="231"/>
      <c r="GHW108" s="231"/>
      <c r="GHX108" s="231"/>
      <c r="GHY108" s="231"/>
      <c r="GHZ108" s="231"/>
      <c r="GIA108" s="231"/>
      <c r="GIB108" s="231"/>
      <c r="GIC108" s="231"/>
      <c r="GID108" s="231"/>
      <c r="GIE108" s="231"/>
      <c r="GIF108" s="231"/>
      <c r="GIG108" s="231"/>
      <c r="GIH108" s="231"/>
      <c r="GII108" s="231"/>
      <c r="GIJ108" s="231"/>
      <c r="GIK108" s="231"/>
      <c r="GIL108" s="231"/>
      <c r="GIM108" s="231"/>
      <c r="GIN108" s="231"/>
      <c r="GIO108" s="231"/>
      <c r="GIP108" s="231"/>
      <c r="GIQ108" s="231"/>
      <c r="GIR108" s="231"/>
      <c r="GIS108" s="231"/>
      <c r="GIT108" s="231"/>
      <c r="GIU108" s="231"/>
      <c r="GIV108" s="231"/>
      <c r="GIW108" s="231"/>
      <c r="GIX108" s="231"/>
      <c r="GIY108" s="231"/>
      <c r="GIZ108" s="231"/>
      <c r="GJA108" s="231"/>
      <c r="GJB108" s="231"/>
      <c r="GJC108" s="231"/>
      <c r="GJD108" s="231"/>
      <c r="GJE108" s="231"/>
      <c r="GJF108" s="231"/>
      <c r="GJG108" s="231"/>
      <c r="GJH108" s="231"/>
      <c r="GJI108" s="231"/>
      <c r="GJJ108" s="231"/>
      <c r="GJK108" s="231"/>
      <c r="GJL108" s="231"/>
      <c r="GJM108" s="231"/>
      <c r="GJN108" s="231"/>
      <c r="GJO108" s="231"/>
      <c r="GJP108" s="231"/>
      <c r="GJQ108" s="231"/>
      <c r="GJR108" s="231"/>
      <c r="GJS108" s="231"/>
      <c r="GJT108" s="231"/>
      <c r="GJU108" s="231"/>
      <c r="GJV108" s="231"/>
      <c r="GJW108" s="231"/>
      <c r="GJX108" s="231"/>
      <c r="GJY108" s="231"/>
      <c r="GJZ108" s="231"/>
      <c r="GKA108" s="231"/>
      <c r="GKB108" s="231"/>
      <c r="GKC108" s="231"/>
      <c r="GKD108" s="231"/>
      <c r="GKE108" s="231"/>
      <c r="GKF108" s="231"/>
      <c r="GKG108" s="231"/>
      <c r="GKH108" s="231"/>
      <c r="GKI108" s="231"/>
      <c r="GKJ108" s="231"/>
      <c r="GKK108" s="231"/>
      <c r="GKL108" s="231"/>
      <c r="GKM108" s="231"/>
      <c r="GKN108" s="231"/>
      <c r="GKO108" s="231"/>
      <c r="GKP108" s="231"/>
      <c r="GKQ108" s="231"/>
      <c r="GKR108" s="231"/>
      <c r="GKS108" s="231"/>
      <c r="GKT108" s="231"/>
      <c r="GKU108" s="231"/>
      <c r="GKV108" s="231"/>
      <c r="GKW108" s="231"/>
      <c r="GKX108" s="231"/>
      <c r="GKY108" s="231"/>
      <c r="GKZ108" s="231"/>
      <c r="GLA108" s="231"/>
      <c r="GLB108" s="231"/>
      <c r="GLC108" s="231"/>
      <c r="GLD108" s="231"/>
      <c r="GLE108" s="231"/>
      <c r="GLF108" s="231"/>
      <c r="GLG108" s="231"/>
      <c r="GLH108" s="231"/>
      <c r="GLI108" s="231"/>
      <c r="GLJ108" s="231"/>
      <c r="GLK108" s="231"/>
      <c r="GLL108" s="231"/>
      <c r="GLM108" s="231"/>
      <c r="GLN108" s="231"/>
      <c r="GLO108" s="231"/>
      <c r="GLP108" s="231"/>
      <c r="GLQ108" s="231"/>
      <c r="GLR108" s="231"/>
      <c r="GLS108" s="231"/>
      <c r="GLT108" s="231"/>
      <c r="GLU108" s="231"/>
      <c r="GLV108" s="231"/>
      <c r="GLW108" s="231"/>
      <c r="GLX108" s="231"/>
      <c r="GLY108" s="231"/>
      <c r="GLZ108" s="231"/>
      <c r="GMA108" s="231"/>
      <c r="GMB108" s="231"/>
      <c r="GMC108" s="231"/>
      <c r="GMD108" s="231"/>
      <c r="GME108" s="231"/>
      <c r="GMF108" s="231"/>
      <c r="GMG108" s="231"/>
      <c r="GMH108" s="231"/>
      <c r="GMI108" s="231"/>
      <c r="GMJ108" s="231"/>
      <c r="GMK108" s="231"/>
      <c r="GML108" s="231"/>
      <c r="GMM108" s="231"/>
      <c r="GMN108" s="231"/>
      <c r="GMO108" s="231"/>
      <c r="GMP108" s="231"/>
      <c r="GMQ108" s="231"/>
      <c r="GMR108" s="231"/>
      <c r="GMS108" s="231"/>
      <c r="GMT108" s="231"/>
      <c r="GMU108" s="231"/>
      <c r="GMV108" s="231"/>
      <c r="GMW108" s="231"/>
      <c r="GMX108" s="231"/>
      <c r="GMY108" s="231"/>
      <c r="GMZ108" s="231"/>
      <c r="GNA108" s="231"/>
      <c r="GNB108" s="231"/>
      <c r="GNC108" s="231"/>
      <c r="GND108" s="231"/>
      <c r="GNE108" s="231"/>
      <c r="GNF108" s="231"/>
      <c r="GNG108" s="231"/>
      <c r="GNH108" s="231"/>
      <c r="GNI108" s="231"/>
      <c r="GNJ108" s="231"/>
      <c r="GNK108" s="231"/>
      <c r="GNL108" s="231"/>
      <c r="GNM108" s="231"/>
      <c r="GNN108" s="231"/>
      <c r="GNO108" s="231"/>
      <c r="GNP108" s="231"/>
      <c r="GNQ108" s="231"/>
      <c r="GNR108" s="231"/>
      <c r="GNS108" s="231"/>
      <c r="GNT108" s="231"/>
      <c r="GNU108" s="231"/>
      <c r="GNV108" s="231"/>
      <c r="GNW108" s="231"/>
      <c r="GNX108" s="231"/>
      <c r="GNY108" s="231"/>
      <c r="GNZ108" s="231"/>
      <c r="GOA108" s="231"/>
      <c r="GOB108" s="231"/>
      <c r="GOC108" s="231"/>
      <c r="GOD108" s="231"/>
      <c r="GOE108" s="231"/>
      <c r="GOF108" s="231"/>
      <c r="GOG108" s="231"/>
      <c r="GOH108" s="231"/>
      <c r="GOI108" s="231"/>
      <c r="GOJ108" s="231"/>
      <c r="GOK108" s="231"/>
      <c r="GOL108" s="231"/>
      <c r="GOM108" s="231"/>
      <c r="GON108" s="231"/>
      <c r="GOO108" s="231"/>
      <c r="GOP108" s="231"/>
      <c r="GOQ108" s="231"/>
      <c r="GOR108" s="231"/>
      <c r="GOS108" s="231"/>
      <c r="GOT108" s="231"/>
      <c r="GOU108" s="231"/>
      <c r="GOV108" s="231"/>
      <c r="GOW108" s="231"/>
      <c r="GOX108" s="231"/>
      <c r="GOY108" s="231"/>
      <c r="GOZ108" s="231"/>
      <c r="GPA108" s="231"/>
      <c r="GPB108" s="231"/>
      <c r="GPC108" s="231"/>
      <c r="GPD108" s="231"/>
      <c r="GPE108" s="231"/>
      <c r="GPF108" s="231"/>
      <c r="GPG108" s="231"/>
      <c r="GPH108" s="231"/>
      <c r="GPI108" s="231"/>
      <c r="GPJ108" s="231"/>
      <c r="GPK108" s="231"/>
      <c r="GPL108" s="231"/>
      <c r="GPM108" s="231"/>
      <c r="GPN108" s="231"/>
      <c r="GPO108" s="231"/>
      <c r="GPP108" s="231"/>
      <c r="GPQ108" s="231"/>
      <c r="GPR108" s="231"/>
      <c r="GPS108" s="231"/>
      <c r="GPT108" s="231"/>
      <c r="GPU108" s="231"/>
      <c r="GPV108" s="231"/>
      <c r="GPW108" s="231"/>
      <c r="GPX108" s="231"/>
      <c r="GPY108" s="231"/>
      <c r="GPZ108" s="231"/>
      <c r="GQA108" s="231"/>
      <c r="GQB108" s="231"/>
      <c r="GQC108" s="231"/>
      <c r="GQD108" s="231"/>
      <c r="GQE108" s="231"/>
      <c r="GQF108" s="231"/>
      <c r="GQG108" s="231"/>
      <c r="GQH108" s="231"/>
      <c r="GQI108" s="231"/>
      <c r="GQJ108" s="231"/>
      <c r="GQK108" s="231"/>
      <c r="GQL108" s="231"/>
      <c r="GQM108" s="231"/>
      <c r="GQN108" s="231"/>
      <c r="GQO108" s="231"/>
      <c r="GQP108" s="231"/>
      <c r="GQQ108" s="231"/>
      <c r="GQR108" s="231"/>
      <c r="GQS108" s="231"/>
      <c r="GQT108" s="231"/>
      <c r="GQU108" s="231"/>
      <c r="GQV108" s="231"/>
      <c r="GQW108" s="231"/>
      <c r="GQX108" s="231"/>
      <c r="GQY108" s="231"/>
      <c r="GQZ108" s="231"/>
      <c r="GRA108" s="231"/>
      <c r="GRB108" s="231"/>
      <c r="GRC108" s="231"/>
      <c r="GRD108" s="231"/>
      <c r="GRE108" s="231"/>
      <c r="GRF108" s="231"/>
      <c r="GRG108" s="231"/>
      <c r="GRH108" s="231"/>
      <c r="GRI108" s="231"/>
      <c r="GRJ108" s="231"/>
      <c r="GRK108" s="231"/>
      <c r="GRL108" s="231"/>
      <c r="GRM108" s="231"/>
      <c r="GRN108" s="231"/>
      <c r="GRO108" s="231"/>
      <c r="GRP108" s="231"/>
      <c r="GRQ108" s="231"/>
      <c r="GRR108" s="231"/>
      <c r="GRS108" s="231"/>
      <c r="GRT108" s="231"/>
      <c r="GRU108" s="231"/>
      <c r="GRV108" s="231"/>
      <c r="GRW108" s="231"/>
      <c r="GRX108" s="231"/>
      <c r="GRY108" s="231"/>
      <c r="GRZ108" s="231"/>
      <c r="GSA108" s="231"/>
      <c r="GSB108" s="231"/>
      <c r="GSC108" s="231"/>
      <c r="GSD108" s="231"/>
      <c r="GSE108" s="231"/>
      <c r="GSF108" s="231"/>
      <c r="GSG108" s="231"/>
      <c r="GSH108" s="231"/>
      <c r="GSI108" s="231"/>
      <c r="GSJ108" s="231"/>
      <c r="GSK108" s="231"/>
      <c r="GSL108" s="231"/>
      <c r="GSM108" s="231"/>
      <c r="GSN108" s="231"/>
      <c r="GSO108" s="231"/>
      <c r="GSP108" s="231"/>
      <c r="GSQ108" s="231"/>
      <c r="GSR108" s="231"/>
      <c r="GSS108" s="231"/>
      <c r="GST108" s="231"/>
      <c r="GSU108" s="231"/>
      <c r="GSV108" s="231"/>
      <c r="GSW108" s="231"/>
      <c r="GSX108" s="231"/>
      <c r="GSY108" s="231"/>
      <c r="GSZ108" s="231"/>
      <c r="GTA108" s="231"/>
      <c r="GTB108" s="231"/>
      <c r="GTC108" s="231"/>
      <c r="GTD108" s="231"/>
      <c r="GTE108" s="231"/>
      <c r="GTF108" s="231"/>
      <c r="GTG108" s="231"/>
      <c r="GTH108" s="231"/>
      <c r="GTI108" s="231"/>
      <c r="GTJ108" s="231"/>
      <c r="GTK108" s="231"/>
      <c r="GTL108" s="231"/>
      <c r="GTM108" s="231"/>
      <c r="GTN108" s="231"/>
      <c r="GTO108" s="231"/>
      <c r="GTP108" s="231"/>
      <c r="GTQ108" s="231"/>
      <c r="GTR108" s="231"/>
      <c r="GTS108" s="231"/>
      <c r="GTT108" s="231"/>
      <c r="GTU108" s="231"/>
      <c r="GTV108" s="231"/>
      <c r="GTW108" s="231"/>
      <c r="GTX108" s="231"/>
      <c r="GTY108" s="231"/>
      <c r="GTZ108" s="231"/>
      <c r="GUA108" s="231"/>
      <c r="GUB108" s="231"/>
      <c r="GUC108" s="231"/>
      <c r="GUD108" s="231"/>
      <c r="GUE108" s="231"/>
      <c r="GUF108" s="231"/>
      <c r="GUG108" s="231"/>
      <c r="GUH108" s="231"/>
      <c r="GUI108" s="231"/>
      <c r="GUJ108" s="231"/>
      <c r="GUK108" s="231"/>
      <c r="GUL108" s="231"/>
      <c r="GUM108" s="231"/>
      <c r="GUN108" s="231"/>
      <c r="GUO108" s="231"/>
      <c r="GUP108" s="231"/>
      <c r="GUQ108" s="231"/>
      <c r="GUR108" s="231"/>
      <c r="GUS108" s="231"/>
      <c r="GUT108" s="231"/>
      <c r="GUU108" s="231"/>
      <c r="GUV108" s="231"/>
      <c r="GUW108" s="231"/>
      <c r="GUX108" s="231"/>
      <c r="GUY108" s="231"/>
      <c r="GUZ108" s="231"/>
      <c r="GVA108" s="231"/>
      <c r="GVB108" s="231"/>
      <c r="GVC108" s="231"/>
      <c r="GVD108" s="231"/>
      <c r="GVE108" s="231"/>
      <c r="GVF108" s="231"/>
      <c r="GVG108" s="231"/>
      <c r="GVH108" s="231"/>
      <c r="GVI108" s="231"/>
      <c r="GVJ108" s="231"/>
      <c r="GVK108" s="231"/>
      <c r="GVL108" s="231"/>
      <c r="GVM108" s="231"/>
      <c r="GVN108" s="231"/>
      <c r="GVO108" s="231"/>
      <c r="GVP108" s="231"/>
      <c r="GVQ108" s="231"/>
      <c r="GVR108" s="231"/>
      <c r="GVS108" s="231"/>
      <c r="GVT108" s="231"/>
      <c r="GVU108" s="231"/>
      <c r="GVV108" s="231"/>
      <c r="GVW108" s="231"/>
      <c r="GVX108" s="231"/>
      <c r="GVY108" s="231"/>
      <c r="GVZ108" s="231"/>
      <c r="GWA108" s="231"/>
      <c r="GWB108" s="231"/>
      <c r="GWC108" s="231"/>
      <c r="GWD108" s="231"/>
      <c r="GWE108" s="231"/>
      <c r="GWF108" s="231"/>
      <c r="GWG108" s="231"/>
      <c r="GWH108" s="231"/>
      <c r="GWI108" s="231"/>
      <c r="GWJ108" s="231"/>
      <c r="GWK108" s="231"/>
      <c r="GWL108" s="231"/>
      <c r="GWM108" s="231"/>
      <c r="GWN108" s="231"/>
      <c r="GWO108" s="231"/>
      <c r="GWP108" s="231"/>
      <c r="GWQ108" s="231"/>
      <c r="GWR108" s="231"/>
      <c r="GWS108" s="231"/>
      <c r="GWT108" s="231"/>
      <c r="GWU108" s="231"/>
      <c r="GWV108" s="231"/>
      <c r="GWW108" s="231"/>
      <c r="GWX108" s="231"/>
      <c r="GWY108" s="231"/>
      <c r="GWZ108" s="231"/>
      <c r="GXA108" s="231"/>
      <c r="GXB108" s="231"/>
      <c r="GXC108" s="231"/>
      <c r="GXD108" s="231"/>
      <c r="GXE108" s="231"/>
      <c r="GXF108" s="231"/>
      <c r="GXG108" s="231"/>
      <c r="GXH108" s="231"/>
      <c r="GXI108" s="231"/>
      <c r="GXJ108" s="231"/>
      <c r="GXK108" s="231"/>
      <c r="GXL108" s="231"/>
      <c r="GXM108" s="231"/>
      <c r="GXN108" s="231"/>
      <c r="GXO108" s="231"/>
      <c r="GXP108" s="231"/>
      <c r="GXQ108" s="231"/>
      <c r="GXR108" s="231"/>
      <c r="GXS108" s="231"/>
      <c r="GXT108" s="231"/>
      <c r="GXU108" s="231"/>
      <c r="GXV108" s="231"/>
      <c r="GXW108" s="231"/>
      <c r="GXX108" s="231"/>
      <c r="GXY108" s="231"/>
      <c r="GXZ108" s="231"/>
      <c r="GYA108" s="231"/>
      <c r="GYB108" s="231"/>
      <c r="GYC108" s="231"/>
      <c r="GYD108" s="231"/>
      <c r="GYE108" s="231"/>
      <c r="GYF108" s="231"/>
      <c r="GYG108" s="231"/>
      <c r="GYH108" s="231"/>
      <c r="GYI108" s="231"/>
      <c r="GYJ108" s="231"/>
      <c r="GYK108" s="231"/>
      <c r="GYL108" s="231"/>
      <c r="GYM108" s="231"/>
      <c r="GYN108" s="231"/>
      <c r="GYO108" s="231"/>
      <c r="GYP108" s="231"/>
      <c r="GYQ108" s="231"/>
      <c r="GYR108" s="231"/>
      <c r="GYS108" s="231"/>
      <c r="GYT108" s="231"/>
      <c r="GYU108" s="231"/>
      <c r="GYV108" s="231"/>
      <c r="GYW108" s="231"/>
      <c r="GYX108" s="231"/>
      <c r="GYY108" s="231"/>
      <c r="GYZ108" s="231"/>
      <c r="GZA108" s="231"/>
      <c r="GZB108" s="231"/>
      <c r="GZC108" s="231"/>
      <c r="GZD108" s="231"/>
      <c r="GZE108" s="231"/>
      <c r="GZF108" s="231"/>
      <c r="GZG108" s="231"/>
      <c r="GZH108" s="231"/>
      <c r="GZI108" s="231"/>
      <c r="GZJ108" s="231"/>
      <c r="GZK108" s="231"/>
      <c r="GZL108" s="231"/>
      <c r="GZM108" s="231"/>
      <c r="GZN108" s="231"/>
      <c r="GZO108" s="231"/>
      <c r="GZP108" s="231"/>
      <c r="GZQ108" s="231"/>
      <c r="GZR108" s="231"/>
      <c r="GZS108" s="231"/>
      <c r="GZT108" s="231"/>
      <c r="GZU108" s="231"/>
      <c r="GZV108" s="231"/>
      <c r="GZW108" s="231"/>
      <c r="GZX108" s="231"/>
      <c r="GZY108" s="231"/>
      <c r="GZZ108" s="231"/>
      <c r="HAA108" s="231"/>
      <c r="HAB108" s="231"/>
      <c r="HAC108" s="231"/>
      <c r="HAD108" s="231"/>
      <c r="HAE108" s="231"/>
      <c r="HAF108" s="231"/>
      <c r="HAG108" s="231"/>
      <c r="HAH108" s="231"/>
      <c r="HAI108" s="231"/>
      <c r="HAJ108" s="231"/>
      <c r="HAK108" s="231"/>
      <c r="HAL108" s="231"/>
      <c r="HAM108" s="231"/>
      <c r="HAN108" s="231"/>
      <c r="HAO108" s="231"/>
      <c r="HAP108" s="231"/>
      <c r="HAQ108" s="231"/>
      <c r="HAR108" s="231"/>
      <c r="HAS108" s="231"/>
      <c r="HAT108" s="231"/>
      <c r="HAU108" s="231"/>
      <c r="HAV108" s="231"/>
      <c r="HAW108" s="231"/>
      <c r="HAX108" s="231"/>
      <c r="HAY108" s="231"/>
      <c r="HAZ108" s="231"/>
      <c r="HBA108" s="231"/>
      <c r="HBB108" s="231"/>
      <c r="HBC108" s="231"/>
      <c r="HBD108" s="231"/>
      <c r="HBE108" s="231"/>
      <c r="HBF108" s="231"/>
      <c r="HBG108" s="231"/>
      <c r="HBH108" s="231"/>
      <c r="HBI108" s="231"/>
      <c r="HBJ108" s="231"/>
      <c r="HBK108" s="231"/>
      <c r="HBL108" s="231"/>
      <c r="HBM108" s="231"/>
      <c r="HBN108" s="231"/>
      <c r="HBO108" s="231"/>
      <c r="HBP108" s="231"/>
      <c r="HBQ108" s="231"/>
      <c r="HBR108" s="231"/>
      <c r="HBS108" s="231"/>
      <c r="HBT108" s="231"/>
      <c r="HBU108" s="231"/>
      <c r="HBV108" s="231"/>
      <c r="HBW108" s="231"/>
      <c r="HBX108" s="231"/>
      <c r="HBY108" s="231"/>
      <c r="HBZ108" s="231"/>
      <c r="HCA108" s="231"/>
      <c r="HCB108" s="231"/>
      <c r="HCC108" s="231"/>
      <c r="HCD108" s="231"/>
      <c r="HCE108" s="231"/>
      <c r="HCF108" s="231"/>
      <c r="HCG108" s="231"/>
      <c r="HCH108" s="231"/>
      <c r="HCI108" s="231"/>
      <c r="HCJ108" s="231"/>
      <c r="HCK108" s="231"/>
      <c r="HCL108" s="231"/>
      <c r="HCM108" s="231"/>
      <c r="HCN108" s="231"/>
      <c r="HCO108" s="231"/>
      <c r="HCP108" s="231"/>
      <c r="HCQ108" s="231"/>
      <c r="HCR108" s="231"/>
      <c r="HCS108" s="231"/>
      <c r="HCT108" s="231"/>
      <c r="HCU108" s="231"/>
      <c r="HCV108" s="231"/>
      <c r="HCW108" s="231"/>
      <c r="HCX108" s="231"/>
      <c r="HCY108" s="231"/>
      <c r="HCZ108" s="231"/>
      <c r="HDA108" s="231"/>
      <c r="HDB108" s="231"/>
      <c r="HDC108" s="231"/>
      <c r="HDD108" s="231"/>
      <c r="HDE108" s="231"/>
      <c r="HDF108" s="231"/>
      <c r="HDG108" s="231"/>
      <c r="HDH108" s="231"/>
      <c r="HDI108" s="231"/>
      <c r="HDJ108" s="231"/>
      <c r="HDK108" s="231"/>
      <c r="HDL108" s="231"/>
      <c r="HDM108" s="231"/>
      <c r="HDN108" s="231"/>
      <c r="HDO108" s="231"/>
      <c r="HDP108" s="231"/>
      <c r="HDQ108" s="231"/>
      <c r="HDR108" s="231"/>
      <c r="HDS108" s="231"/>
      <c r="HDT108" s="231"/>
      <c r="HDU108" s="231"/>
      <c r="HDV108" s="231"/>
      <c r="HDW108" s="231"/>
      <c r="HDX108" s="231"/>
      <c r="HDY108" s="231"/>
      <c r="HDZ108" s="231"/>
      <c r="HEA108" s="231"/>
      <c r="HEB108" s="231"/>
      <c r="HEC108" s="231"/>
      <c r="HED108" s="231"/>
      <c r="HEE108" s="231"/>
      <c r="HEF108" s="231"/>
      <c r="HEG108" s="231"/>
      <c r="HEH108" s="231"/>
      <c r="HEI108" s="231"/>
      <c r="HEJ108" s="231"/>
      <c r="HEK108" s="231"/>
      <c r="HEL108" s="231"/>
      <c r="HEM108" s="231"/>
      <c r="HEN108" s="231"/>
      <c r="HEO108" s="231"/>
      <c r="HEP108" s="231"/>
      <c r="HEQ108" s="231"/>
      <c r="HER108" s="231"/>
      <c r="HES108" s="231"/>
      <c r="HET108" s="231"/>
      <c r="HEU108" s="231"/>
      <c r="HEV108" s="231"/>
      <c r="HEW108" s="231"/>
      <c r="HEX108" s="231"/>
      <c r="HEY108" s="231"/>
      <c r="HEZ108" s="231"/>
      <c r="HFA108" s="231"/>
      <c r="HFB108" s="231"/>
      <c r="HFC108" s="231"/>
      <c r="HFD108" s="231"/>
      <c r="HFE108" s="231"/>
      <c r="HFF108" s="231"/>
      <c r="HFG108" s="231"/>
      <c r="HFH108" s="231"/>
      <c r="HFI108" s="231"/>
      <c r="HFJ108" s="231"/>
      <c r="HFK108" s="231"/>
      <c r="HFL108" s="231"/>
      <c r="HFM108" s="231"/>
      <c r="HFN108" s="231"/>
      <c r="HFO108" s="231"/>
      <c r="HFP108" s="231"/>
      <c r="HFQ108" s="231"/>
      <c r="HFR108" s="231"/>
      <c r="HFS108" s="231"/>
      <c r="HFT108" s="231"/>
      <c r="HFU108" s="231"/>
      <c r="HFV108" s="231"/>
      <c r="HFW108" s="231"/>
      <c r="HFX108" s="231"/>
      <c r="HFY108" s="231"/>
      <c r="HFZ108" s="231"/>
      <c r="HGA108" s="231"/>
      <c r="HGB108" s="231"/>
      <c r="HGC108" s="231"/>
      <c r="HGD108" s="231"/>
      <c r="HGE108" s="231"/>
      <c r="HGF108" s="231"/>
      <c r="HGG108" s="231"/>
      <c r="HGH108" s="231"/>
      <c r="HGI108" s="231"/>
      <c r="HGJ108" s="231"/>
      <c r="HGK108" s="231"/>
      <c r="HGL108" s="231"/>
      <c r="HGM108" s="231"/>
      <c r="HGN108" s="231"/>
      <c r="HGO108" s="231"/>
      <c r="HGP108" s="231"/>
      <c r="HGQ108" s="231"/>
      <c r="HGR108" s="231"/>
      <c r="HGS108" s="231"/>
      <c r="HGT108" s="231"/>
      <c r="HGU108" s="231"/>
      <c r="HGV108" s="231"/>
      <c r="HGW108" s="231"/>
      <c r="HGX108" s="231"/>
      <c r="HGY108" s="231"/>
      <c r="HGZ108" s="231"/>
      <c r="HHA108" s="231"/>
      <c r="HHB108" s="231"/>
      <c r="HHC108" s="231"/>
      <c r="HHD108" s="231"/>
      <c r="HHE108" s="231"/>
      <c r="HHF108" s="231"/>
      <c r="HHG108" s="231"/>
      <c r="HHH108" s="231"/>
      <c r="HHI108" s="231"/>
      <c r="HHJ108" s="231"/>
      <c r="HHK108" s="231"/>
      <c r="HHL108" s="231"/>
      <c r="HHM108" s="231"/>
      <c r="HHN108" s="231"/>
      <c r="HHO108" s="231"/>
      <c r="HHP108" s="231"/>
      <c r="HHQ108" s="231"/>
      <c r="HHR108" s="231"/>
      <c r="HHS108" s="231"/>
      <c r="HHT108" s="231"/>
      <c r="HHU108" s="231"/>
      <c r="HHV108" s="231"/>
      <c r="HHW108" s="231"/>
      <c r="HHX108" s="231"/>
      <c r="HHY108" s="231"/>
      <c r="HHZ108" s="231"/>
      <c r="HIA108" s="231"/>
      <c r="HIB108" s="231"/>
      <c r="HIC108" s="231"/>
      <c r="HID108" s="231"/>
      <c r="HIE108" s="231"/>
      <c r="HIF108" s="231"/>
      <c r="HIG108" s="231"/>
      <c r="HIH108" s="231"/>
      <c r="HII108" s="231"/>
      <c r="HIJ108" s="231"/>
      <c r="HIK108" s="231"/>
      <c r="HIL108" s="231"/>
      <c r="HIM108" s="231"/>
      <c r="HIN108" s="231"/>
      <c r="HIO108" s="231"/>
      <c r="HIP108" s="231"/>
      <c r="HIQ108" s="231"/>
      <c r="HIR108" s="231"/>
      <c r="HIS108" s="231"/>
      <c r="HIT108" s="231"/>
      <c r="HIU108" s="231"/>
      <c r="HIV108" s="231"/>
      <c r="HIW108" s="231"/>
      <c r="HIX108" s="231"/>
      <c r="HIY108" s="231"/>
      <c r="HIZ108" s="231"/>
      <c r="HJA108" s="231"/>
      <c r="HJB108" s="231"/>
      <c r="HJC108" s="231"/>
      <c r="HJD108" s="231"/>
      <c r="HJE108" s="231"/>
      <c r="HJF108" s="231"/>
      <c r="HJG108" s="231"/>
      <c r="HJH108" s="231"/>
      <c r="HJI108" s="231"/>
      <c r="HJJ108" s="231"/>
      <c r="HJK108" s="231"/>
      <c r="HJL108" s="231"/>
      <c r="HJM108" s="231"/>
      <c r="HJN108" s="231"/>
      <c r="HJO108" s="231"/>
      <c r="HJP108" s="231"/>
      <c r="HJQ108" s="231"/>
      <c r="HJR108" s="231"/>
      <c r="HJS108" s="231"/>
      <c r="HJT108" s="231"/>
      <c r="HJU108" s="231"/>
      <c r="HJV108" s="231"/>
      <c r="HJW108" s="231"/>
      <c r="HJX108" s="231"/>
      <c r="HJY108" s="231"/>
      <c r="HJZ108" s="231"/>
      <c r="HKA108" s="231"/>
      <c r="HKB108" s="231"/>
      <c r="HKC108" s="231"/>
      <c r="HKD108" s="231"/>
      <c r="HKE108" s="231"/>
      <c r="HKF108" s="231"/>
      <c r="HKG108" s="231"/>
      <c r="HKH108" s="231"/>
      <c r="HKI108" s="231"/>
      <c r="HKJ108" s="231"/>
      <c r="HKK108" s="231"/>
      <c r="HKL108" s="231"/>
      <c r="HKM108" s="231"/>
      <c r="HKN108" s="231"/>
      <c r="HKO108" s="231"/>
      <c r="HKP108" s="231"/>
      <c r="HKQ108" s="231"/>
      <c r="HKR108" s="231"/>
      <c r="HKS108" s="231"/>
      <c r="HKT108" s="231"/>
      <c r="HKU108" s="231"/>
      <c r="HKV108" s="231"/>
      <c r="HKW108" s="231"/>
      <c r="HKX108" s="231"/>
      <c r="HKY108" s="231"/>
      <c r="HKZ108" s="231"/>
      <c r="HLA108" s="231"/>
      <c r="HLB108" s="231"/>
      <c r="HLC108" s="231"/>
      <c r="HLD108" s="231"/>
      <c r="HLE108" s="231"/>
      <c r="HLF108" s="231"/>
      <c r="HLG108" s="231"/>
      <c r="HLH108" s="231"/>
      <c r="HLI108" s="231"/>
      <c r="HLJ108" s="231"/>
      <c r="HLK108" s="231"/>
      <c r="HLL108" s="231"/>
      <c r="HLM108" s="231"/>
      <c r="HLN108" s="231"/>
      <c r="HLO108" s="231"/>
      <c r="HLP108" s="231"/>
      <c r="HLQ108" s="231"/>
      <c r="HLR108" s="231"/>
      <c r="HLS108" s="231"/>
      <c r="HLT108" s="231"/>
      <c r="HLU108" s="231"/>
      <c r="HLV108" s="231"/>
      <c r="HLW108" s="231"/>
      <c r="HLX108" s="231"/>
      <c r="HLY108" s="231"/>
      <c r="HLZ108" s="231"/>
      <c r="HMA108" s="231"/>
      <c r="HMB108" s="231"/>
      <c r="HMC108" s="231"/>
      <c r="HMD108" s="231"/>
      <c r="HME108" s="231"/>
      <c r="HMF108" s="231"/>
      <c r="HMG108" s="231"/>
      <c r="HMH108" s="231"/>
      <c r="HMI108" s="231"/>
      <c r="HMJ108" s="231"/>
      <c r="HMK108" s="231"/>
      <c r="HML108" s="231"/>
      <c r="HMM108" s="231"/>
      <c r="HMN108" s="231"/>
      <c r="HMO108" s="231"/>
      <c r="HMP108" s="231"/>
      <c r="HMQ108" s="231"/>
      <c r="HMR108" s="231"/>
      <c r="HMS108" s="231"/>
      <c r="HMT108" s="231"/>
      <c r="HMU108" s="231"/>
      <c r="HMV108" s="231"/>
      <c r="HMW108" s="231"/>
      <c r="HMX108" s="231"/>
      <c r="HMY108" s="231"/>
      <c r="HMZ108" s="231"/>
      <c r="HNA108" s="231"/>
      <c r="HNB108" s="231"/>
      <c r="HNC108" s="231"/>
      <c r="HND108" s="231"/>
      <c r="HNE108" s="231"/>
      <c r="HNF108" s="231"/>
      <c r="HNG108" s="231"/>
      <c r="HNH108" s="231"/>
      <c r="HNI108" s="231"/>
      <c r="HNJ108" s="231"/>
      <c r="HNK108" s="231"/>
      <c r="HNL108" s="231"/>
      <c r="HNM108" s="231"/>
      <c r="HNN108" s="231"/>
      <c r="HNO108" s="231"/>
      <c r="HNP108" s="231"/>
      <c r="HNQ108" s="231"/>
      <c r="HNR108" s="231"/>
      <c r="HNS108" s="231"/>
      <c r="HNT108" s="231"/>
      <c r="HNU108" s="231"/>
      <c r="HNV108" s="231"/>
      <c r="HNW108" s="231"/>
      <c r="HNX108" s="231"/>
      <c r="HNY108" s="231"/>
      <c r="HNZ108" s="231"/>
      <c r="HOA108" s="231"/>
      <c r="HOB108" s="231"/>
      <c r="HOC108" s="231"/>
      <c r="HOD108" s="231"/>
      <c r="HOE108" s="231"/>
      <c r="HOF108" s="231"/>
      <c r="HOG108" s="231"/>
      <c r="HOH108" s="231"/>
      <c r="HOI108" s="231"/>
      <c r="HOJ108" s="231"/>
      <c r="HOK108" s="231"/>
      <c r="HOL108" s="231"/>
      <c r="HOM108" s="231"/>
      <c r="HON108" s="231"/>
      <c r="HOO108" s="231"/>
      <c r="HOP108" s="231"/>
      <c r="HOQ108" s="231"/>
      <c r="HOR108" s="231"/>
      <c r="HOS108" s="231"/>
      <c r="HOT108" s="231"/>
      <c r="HOU108" s="231"/>
      <c r="HOV108" s="231"/>
      <c r="HOW108" s="231"/>
      <c r="HOX108" s="231"/>
      <c r="HOY108" s="231"/>
      <c r="HOZ108" s="231"/>
      <c r="HPA108" s="231"/>
      <c r="HPB108" s="231"/>
      <c r="HPC108" s="231"/>
      <c r="HPD108" s="231"/>
      <c r="HPE108" s="231"/>
      <c r="HPF108" s="231"/>
      <c r="HPG108" s="231"/>
      <c r="HPH108" s="231"/>
      <c r="HPI108" s="231"/>
      <c r="HPJ108" s="231"/>
      <c r="HPK108" s="231"/>
      <c r="HPL108" s="231"/>
      <c r="HPM108" s="231"/>
      <c r="HPN108" s="231"/>
      <c r="HPO108" s="231"/>
      <c r="HPP108" s="231"/>
      <c r="HPQ108" s="231"/>
      <c r="HPR108" s="231"/>
      <c r="HPS108" s="231"/>
      <c r="HPT108" s="231"/>
      <c r="HPU108" s="231"/>
      <c r="HPV108" s="231"/>
      <c r="HPW108" s="231"/>
      <c r="HPX108" s="231"/>
      <c r="HPY108" s="231"/>
      <c r="HPZ108" s="231"/>
      <c r="HQA108" s="231"/>
      <c r="HQB108" s="231"/>
      <c r="HQC108" s="231"/>
      <c r="HQD108" s="231"/>
      <c r="HQE108" s="231"/>
      <c r="HQF108" s="231"/>
      <c r="HQG108" s="231"/>
      <c r="HQH108" s="231"/>
      <c r="HQI108" s="231"/>
      <c r="HQJ108" s="231"/>
      <c r="HQK108" s="231"/>
      <c r="HQL108" s="231"/>
      <c r="HQM108" s="231"/>
      <c r="HQN108" s="231"/>
      <c r="HQO108" s="231"/>
      <c r="HQP108" s="231"/>
      <c r="HQQ108" s="231"/>
      <c r="HQR108" s="231"/>
      <c r="HQS108" s="231"/>
      <c r="HQT108" s="231"/>
      <c r="HQU108" s="231"/>
      <c r="HQV108" s="231"/>
      <c r="HQW108" s="231"/>
      <c r="HQX108" s="231"/>
      <c r="HQY108" s="231"/>
      <c r="HQZ108" s="231"/>
      <c r="HRA108" s="231"/>
      <c r="HRB108" s="231"/>
      <c r="HRC108" s="231"/>
      <c r="HRD108" s="231"/>
      <c r="HRE108" s="231"/>
      <c r="HRF108" s="231"/>
      <c r="HRG108" s="231"/>
      <c r="HRH108" s="231"/>
      <c r="HRI108" s="231"/>
      <c r="HRJ108" s="231"/>
      <c r="HRK108" s="231"/>
      <c r="HRL108" s="231"/>
      <c r="HRM108" s="231"/>
      <c r="HRN108" s="231"/>
      <c r="HRO108" s="231"/>
      <c r="HRP108" s="231"/>
      <c r="HRQ108" s="231"/>
      <c r="HRR108" s="231"/>
      <c r="HRS108" s="231"/>
      <c r="HRT108" s="231"/>
      <c r="HRU108" s="231"/>
      <c r="HRV108" s="231"/>
      <c r="HRW108" s="231"/>
      <c r="HRX108" s="231"/>
      <c r="HRY108" s="231"/>
      <c r="HRZ108" s="231"/>
      <c r="HSA108" s="231"/>
      <c r="HSB108" s="231"/>
      <c r="HSC108" s="231"/>
      <c r="HSD108" s="231"/>
      <c r="HSE108" s="231"/>
      <c r="HSF108" s="231"/>
      <c r="HSG108" s="231"/>
      <c r="HSH108" s="231"/>
      <c r="HSI108" s="231"/>
      <c r="HSJ108" s="231"/>
      <c r="HSK108" s="231"/>
      <c r="HSL108" s="231"/>
      <c r="HSM108" s="231"/>
      <c r="HSN108" s="231"/>
      <c r="HSO108" s="231"/>
      <c r="HSP108" s="231"/>
      <c r="HSQ108" s="231"/>
      <c r="HSR108" s="231"/>
      <c r="HSS108" s="231"/>
      <c r="HST108" s="231"/>
      <c r="HSU108" s="231"/>
      <c r="HSV108" s="231"/>
      <c r="HSW108" s="231"/>
      <c r="HSX108" s="231"/>
      <c r="HSY108" s="231"/>
      <c r="HSZ108" s="231"/>
      <c r="HTA108" s="231"/>
      <c r="HTB108" s="231"/>
      <c r="HTC108" s="231"/>
      <c r="HTD108" s="231"/>
      <c r="HTE108" s="231"/>
      <c r="HTF108" s="231"/>
      <c r="HTG108" s="231"/>
      <c r="HTH108" s="231"/>
      <c r="HTI108" s="231"/>
      <c r="HTJ108" s="231"/>
      <c r="HTK108" s="231"/>
      <c r="HTL108" s="231"/>
      <c r="HTM108" s="231"/>
      <c r="HTN108" s="231"/>
      <c r="HTO108" s="231"/>
      <c r="HTP108" s="231"/>
      <c r="HTQ108" s="231"/>
      <c r="HTR108" s="231"/>
      <c r="HTS108" s="231"/>
      <c r="HTT108" s="231"/>
      <c r="HTU108" s="231"/>
      <c r="HTV108" s="231"/>
      <c r="HTW108" s="231"/>
      <c r="HTX108" s="231"/>
      <c r="HTY108" s="231"/>
      <c r="HTZ108" s="231"/>
      <c r="HUA108" s="231"/>
      <c r="HUB108" s="231"/>
      <c r="HUC108" s="231"/>
      <c r="HUD108" s="231"/>
      <c r="HUE108" s="231"/>
      <c r="HUF108" s="231"/>
      <c r="HUG108" s="231"/>
      <c r="HUH108" s="231"/>
      <c r="HUI108" s="231"/>
      <c r="HUJ108" s="231"/>
      <c r="HUK108" s="231"/>
      <c r="HUL108" s="231"/>
      <c r="HUM108" s="231"/>
      <c r="HUN108" s="231"/>
      <c r="HUO108" s="231"/>
      <c r="HUP108" s="231"/>
      <c r="HUQ108" s="231"/>
      <c r="HUR108" s="231"/>
      <c r="HUS108" s="231"/>
      <c r="HUT108" s="231"/>
      <c r="HUU108" s="231"/>
      <c r="HUV108" s="231"/>
      <c r="HUW108" s="231"/>
      <c r="HUX108" s="231"/>
      <c r="HUY108" s="231"/>
      <c r="HUZ108" s="231"/>
      <c r="HVA108" s="231"/>
      <c r="HVB108" s="231"/>
      <c r="HVC108" s="231"/>
      <c r="HVD108" s="231"/>
      <c r="HVE108" s="231"/>
      <c r="HVF108" s="231"/>
      <c r="HVG108" s="231"/>
      <c r="HVH108" s="231"/>
      <c r="HVI108" s="231"/>
      <c r="HVJ108" s="231"/>
      <c r="HVK108" s="231"/>
      <c r="HVL108" s="231"/>
      <c r="HVM108" s="231"/>
      <c r="HVN108" s="231"/>
      <c r="HVO108" s="231"/>
      <c r="HVP108" s="231"/>
      <c r="HVQ108" s="231"/>
      <c r="HVR108" s="231"/>
      <c r="HVS108" s="231"/>
      <c r="HVT108" s="231"/>
      <c r="HVU108" s="231"/>
      <c r="HVV108" s="231"/>
      <c r="HVW108" s="231"/>
      <c r="HVX108" s="231"/>
      <c r="HVY108" s="231"/>
      <c r="HVZ108" s="231"/>
      <c r="HWA108" s="231"/>
      <c r="HWB108" s="231"/>
      <c r="HWC108" s="231"/>
      <c r="HWD108" s="231"/>
      <c r="HWE108" s="231"/>
      <c r="HWF108" s="231"/>
      <c r="HWG108" s="231"/>
      <c r="HWH108" s="231"/>
      <c r="HWI108" s="231"/>
      <c r="HWJ108" s="231"/>
      <c r="HWK108" s="231"/>
      <c r="HWL108" s="231"/>
      <c r="HWM108" s="231"/>
      <c r="HWN108" s="231"/>
      <c r="HWO108" s="231"/>
      <c r="HWP108" s="231"/>
      <c r="HWQ108" s="231"/>
      <c r="HWR108" s="231"/>
      <c r="HWS108" s="231"/>
      <c r="HWT108" s="231"/>
      <c r="HWU108" s="231"/>
      <c r="HWV108" s="231"/>
      <c r="HWW108" s="231"/>
      <c r="HWX108" s="231"/>
      <c r="HWY108" s="231"/>
      <c r="HWZ108" s="231"/>
      <c r="HXA108" s="231"/>
      <c r="HXB108" s="231"/>
      <c r="HXC108" s="231"/>
      <c r="HXD108" s="231"/>
      <c r="HXE108" s="231"/>
      <c r="HXF108" s="231"/>
      <c r="HXG108" s="231"/>
      <c r="HXH108" s="231"/>
      <c r="HXI108" s="231"/>
      <c r="HXJ108" s="231"/>
      <c r="HXK108" s="231"/>
      <c r="HXL108" s="231"/>
      <c r="HXM108" s="231"/>
      <c r="HXN108" s="231"/>
      <c r="HXO108" s="231"/>
      <c r="HXP108" s="231"/>
      <c r="HXQ108" s="231"/>
      <c r="HXR108" s="231"/>
      <c r="HXS108" s="231"/>
      <c r="HXT108" s="231"/>
      <c r="HXU108" s="231"/>
      <c r="HXV108" s="231"/>
      <c r="HXW108" s="231"/>
      <c r="HXX108" s="231"/>
      <c r="HXY108" s="231"/>
      <c r="HXZ108" s="231"/>
      <c r="HYA108" s="231"/>
      <c r="HYB108" s="231"/>
      <c r="HYC108" s="231"/>
      <c r="HYD108" s="231"/>
      <c r="HYE108" s="231"/>
      <c r="HYF108" s="231"/>
      <c r="HYG108" s="231"/>
      <c r="HYH108" s="231"/>
      <c r="HYI108" s="231"/>
      <c r="HYJ108" s="231"/>
      <c r="HYK108" s="231"/>
      <c r="HYL108" s="231"/>
      <c r="HYM108" s="231"/>
      <c r="HYN108" s="231"/>
      <c r="HYO108" s="231"/>
      <c r="HYP108" s="231"/>
      <c r="HYQ108" s="231"/>
      <c r="HYR108" s="231"/>
      <c r="HYS108" s="231"/>
      <c r="HYT108" s="231"/>
      <c r="HYU108" s="231"/>
      <c r="HYV108" s="231"/>
      <c r="HYW108" s="231"/>
      <c r="HYX108" s="231"/>
      <c r="HYY108" s="231"/>
      <c r="HYZ108" s="231"/>
      <c r="HZA108" s="231"/>
      <c r="HZB108" s="231"/>
      <c r="HZC108" s="231"/>
      <c r="HZD108" s="231"/>
      <c r="HZE108" s="231"/>
      <c r="HZF108" s="231"/>
      <c r="HZG108" s="231"/>
      <c r="HZH108" s="231"/>
      <c r="HZI108" s="231"/>
      <c r="HZJ108" s="231"/>
      <c r="HZK108" s="231"/>
      <c r="HZL108" s="231"/>
      <c r="HZM108" s="231"/>
      <c r="HZN108" s="231"/>
      <c r="HZO108" s="231"/>
      <c r="HZP108" s="231"/>
      <c r="HZQ108" s="231"/>
      <c r="HZR108" s="231"/>
      <c r="HZS108" s="231"/>
      <c r="HZT108" s="231"/>
      <c r="HZU108" s="231"/>
      <c r="HZV108" s="231"/>
      <c r="HZW108" s="231"/>
      <c r="HZX108" s="231"/>
      <c r="HZY108" s="231"/>
      <c r="HZZ108" s="231"/>
      <c r="IAA108" s="231"/>
      <c r="IAB108" s="231"/>
      <c r="IAC108" s="231"/>
      <c r="IAD108" s="231"/>
      <c r="IAE108" s="231"/>
      <c r="IAF108" s="231"/>
      <c r="IAG108" s="231"/>
      <c r="IAH108" s="231"/>
      <c r="IAI108" s="231"/>
      <c r="IAJ108" s="231"/>
      <c r="IAK108" s="231"/>
      <c r="IAL108" s="231"/>
      <c r="IAM108" s="231"/>
      <c r="IAN108" s="231"/>
      <c r="IAO108" s="231"/>
      <c r="IAP108" s="231"/>
      <c r="IAQ108" s="231"/>
      <c r="IAR108" s="231"/>
      <c r="IAS108" s="231"/>
      <c r="IAT108" s="231"/>
      <c r="IAU108" s="231"/>
      <c r="IAV108" s="231"/>
      <c r="IAW108" s="231"/>
      <c r="IAX108" s="231"/>
      <c r="IAY108" s="231"/>
      <c r="IAZ108" s="231"/>
      <c r="IBA108" s="231"/>
      <c r="IBB108" s="231"/>
      <c r="IBC108" s="231"/>
      <c r="IBD108" s="231"/>
      <c r="IBE108" s="231"/>
      <c r="IBF108" s="231"/>
      <c r="IBG108" s="231"/>
      <c r="IBH108" s="231"/>
      <c r="IBI108" s="231"/>
      <c r="IBJ108" s="231"/>
      <c r="IBK108" s="231"/>
      <c r="IBL108" s="231"/>
      <c r="IBM108" s="231"/>
      <c r="IBN108" s="231"/>
      <c r="IBO108" s="231"/>
      <c r="IBP108" s="231"/>
      <c r="IBQ108" s="231"/>
      <c r="IBR108" s="231"/>
      <c r="IBS108" s="231"/>
      <c r="IBT108" s="231"/>
      <c r="IBU108" s="231"/>
      <c r="IBV108" s="231"/>
      <c r="IBW108" s="231"/>
      <c r="IBX108" s="231"/>
      <c r="IBY108" s="231"/>
      <c r="IBZ108" s="231"/>
      <c r="ICA108" s="231"/>
      <c r="ICB108" s="231"/>
      <c r="ICC108" s="231"/>
      <c r="ICD108" s="231"/>
      <c r="ICE108" s="231"/>
      <c r="ICF108" s="231"/>
      <c r="ICG108" s="231"/>
      <c r="ICH108" s="231"/>
      <c r="ICI108" s="231"/>
      <c r="ICJ108" s="231"/>
      <c r="ICK108" s="231"/>
      <c r="ICL108" s="231"/>
      <c r="ICM108" s="231"/>
      <c r="ICN108" s="231"/>
      <c r="ICO108" s="231"/>
      <c r="ICP108" s="231"/>
      <c r="ICQ108" s="231"/>
      <c r="ICR108" s="231"/>
      <c r="ICS108" s="231"/>
      <c r="ICT108" s="231"/>
      <c r="ICU108" s="231"/>
      <c r="ICV108" s="231"/>
      <c r="ICW108" s="231"/>
      <c r="ICX108" s="231"/>
      <c r="ICY108" s="231"/>
      <c r="ICZ108" s="231"/>
      <c r="IDA108" s="231"/>
      <c r="IDB108" s="231"/>
      <c r="IDC108" s="231"/>
      <c r="IDD108" s="231"/>
      <c r="IDE108" s="231"/>
      <c r="IDF108" s="231"/>
      <c r="IDG108" s="231"/>
      <c r="IDH108" s="231"/>
      <c r="IDI108" s="231"/>
      <c r="IDJ108" s="231"/>
      <c r="IDK108" s="231"/>
      <c r="IDL108" s="231"/>
      <c r="IDM108" s="231"/>
      <c r="IDN108" s="231"/>
      <c r="IDO108" s="231"/>
      <c r="IDP108" s="231"/>
      <c r="IDQ108" s="231"/>
      <c r="IDR108" s="231"/>
      <c r="IDS108" s="231"/>
      <c r="IDT108" s="231"/>
      <c r="IDU108" s="231"/>
      <c r="IDV108" s="231"/>
      <c r="IDW108" s="231"/>
      <c r="IDX108" s="231"/>
      <c r="IDY108" s="231"/>
      <c r="IDZ108" s="231"/>
      <c r="IEA108" s="231"/>
      <c r="IEB108" s="231"/>
      <c r="IEC108" s="231"/>
      <c r="IED108" s="231"/>
      <c r="IEE108" s="231"/>
      <c r="IEF108" s="231"/>
      <c r="IEG108" s="231"/>
      <c r="IEH108" s="231"/>
      <c r="IEI108" s="231"/>
      <c r="IEJ108" s="231"/>
      <c r="IEK108" s="231"/>
      <c r="IEL108" s="231"/>
      <c r="IEM108" s="231"/>
      <c r="IEN108" s="231"/>
      <c r="IEO108" s="231"/>
      <c r="IEP108" s="231"/>
      <c r="IEQ108" s="231"/>
      <c r="IER108" s="231"/>
      <c r="IES108" s="231"/>
      <c r="IET108" s="231"/>
      <c r="IEU108" s="231"/>
      <c r="IEV108" s="231"/>
      <c r="IEW108" s="231"/>
      <c r="IEX108" s="231"/>
      <c r="IEY108" s="231"/>
      <c r="IEZ108" s="231"/>
      <c r="IFA108" s="231"/>
      <c r="IFB108" s="231"/>
      <c r="IFC108" s="231"/>
      <c r="IFD108" s="231"/>
      <c r="IFE108" s="231"/>
      <c r="IFF108" s="231"/>
      <c r="IFG108" s="231"/>
      <c r="IFH108" s="231"/>
      <c r="IFI108" s="231"/>
      <c r="IFJ108" s="231"/>
      <c r="IFK108" s="231"/>
      <c r="IFL108" s="231"/>
      <c r="IFM108" s="231"/>
      <c r="IFN108" s="231"/>
      <c r="IFO108" s="231"/>
      <c r="IFP108" s="231"/>
      <c r="IFQ108" s="231"/>
      <c r="IFR108" s="231"/>
      <c r="IFS108" s="231"/>
      <c r="IFT108" s="231"/>
      <c r="IFU108" s="231"/>
      <c r="IFV108" s="231"/>
      <c r="IFW108" s="231"/>
      <c r="IFX108" s="231"/>
      <c r="IFY108" s="231"/>
      <c r="IFZ108" s="231"/>
      <c r="IGA108" s="231"/>
      <c r="IGB108" s="231"/>
      <c r="IGC108" s="231"/>
      <c r="IGD108" s="231"/>
      <c r="IGE108" s="231"/>
      <c r="IGF108" s="231"/>
      <c r="IGG108" s="231"/>
      <c r="IGH108" s="231"/>
      <c r="IGI108" s="231"/>
      <c r="IGJ108" s="231"/>
      <c r="IGK108" s="231"/>
      <c r="IGL108" s="231"/>
      <c r="IGM108" s="231"/>
      <c r="IGN108" s="231"/>
      <c r="IGO108" s="231"/>
      <c r="IGP108" s="231"/>
      <c r="IGQ108" s="231"/>
      <c r="IGR108" s="231"/>
      <c r="IGS108" s="231"/>
      <c r="IGT108" s="231"/>
      <c r="IGU108" s="231"/>
      <c r="IGV108" s="231"/>
      <c r="IGW108" s="231"/>
      <c r="IGX108" s="231"/>
      <c r="IGY108" s="231"/>
      <c r="IGZ108" s="231"/>
      <c r="IHA108" s="231"/>
      <c r="IHB108" s="231"/>
      <c r="IHC108" s="231"/>
      <c r="IHD108" s="231"/>
      <c r="IHE108" s="231"/>
      <c r="IHF108" s="231"/>
      <c r="IHG108" s="231"/>
      <c r="IHH108" s="231"/>
      <c r="IHI108" s="231"/>
      <c r="IHJ108" s="231"/>
      <c r="IHK108" s="231"/>
      <c r="IHL108" s="231"/>
      <c r="IHM108" s="231"/>
      <c r="IHN108" s="231"/>
      <c r="IHO108" s="231"/>
      <c r="IHP108" s="231"/>
      <c r="IHQ108" s="231"/>
      <c r="IHR108" s="231"/>
      <c r="IHS108" s="231"/>
      <c r="IHT108" s="231"/>
      <c r="IHU108" s="231"/>
      <c r="IHV108" s="231"/>
      <c r="IHW108" s="231"/>
      <c r="IHX108" s="231"/>
      <c r="IHY108" s="231"/>
      <c r="IHZ108" s="231"/>
      <c r="IIA108" s="231"/>
      <c r="IIB108" s="231"/>
      <c r="IIC108" s="231"/>
      <c r="IID108" s="231"/>
      <c r="IIE108" s="231"/>
      <c r="IIF108" s="231"/>
      <c r="IIG108" s="231"/>
      <c r="IIH108" s="231"/>
      <c r="III108" s="231"/>
      <c r="IIJ108" s="231"/>
      <c r="IIK108" s="231"/>
      <c r="IIL108" s="231"/>
      <c r="IIM108" s="231"/>
      <c r="IIN108" s="231"/>
      <c r="IIO108" s="231"/>
      <c r="IIP108" s="231"/>
      <c r="IIQ108" s="231"/>
      <c r="IIR108" s="231"/>
      <c r="IIS108" s="231"/>
      <c r="IIT108" s="231"/>
      <c r="IIU108" s="231"/>
      <c r="IIV108" s="231"/>
      <c r="IIW108" s="231"/>
      <c r="IIX108" s="231"/>
      <c r="IIY108" s="231"/>
      <c r="IIZ108" s="231"/>
      <c r="IJA108" s="231"/>
      <c r="IJB108" s="231"/>
      <c r="IJC108" s="231"/>
      <c r="IJD108" s="231"/>
      <c r="IJE108" s="231"/>
      <c r="IJF108" s="231"/>
      <c r="IJG108" s="231"/>
      <c r="IJH108" s="231"/>
      <c r="IJI108" s="231"/>
      <c r="IJJ108" s="231"/>
      <c r="IJK108" s="231"/>
      <c r="IJL108" s="231"/>
      <c r="IJM108" s="231"/>
      <c r="IJN108" s="231"/>
      <c r="IJO108" s="231"/>
      <c r="IJP108" s="231"/>
      <c r="IJQ108" s="231"/>
      <c r="IJR108" s="231"/>
      <c r="IJS108" s="231"/>
      <c r="IJT108" s="231"/>
      <c r="IJU108" s="231"/>
      <c r="IJV108" s="231"/>
      <c r="IJW108" s="231"/>
      <c r="IJX108" s="231"/>
      <c r="IJY108" s="231"/>
      <c r="IJZ108" s="231"/>
      <c r="IKA108" s="231"/>
      <c r="IKB108" s="231"/>
      <c r="IKC108" s="231"/>
      <c r="IKD108" s="231"/>
      <c r="IKE108" s="231"/>
      <c r="IKF108" s="231"/>
      <c r="IKG108" s="231"/>
      <c r="IKH108" s="231"/>
      <c r="IKI108" s="231"/>
      <c r="IKJ108" s="231"/>
      <c r="IKK108" s="231"/>
      <c r="IKL108" s="231"/>
      <c r="IKM108" s="231"/>
      <c r="IKN108" s="231"/>
      <c r="IKO108" s="231"/>
      <c r="IKP108" s="231"/>
      <c r="IKQ108" s="231"/>
      <c r="IKR108" s="231"/>
      <c r="IKS108" s="231"/>
      <c r="IKT108" s="231"/>
      <c r="IKU108" s="231"/>
      <c r="IKV108" s="231"/>
      <c r="IKW108" s="231"/>
      <c r="IKX108" s="231"/>
      <c r="IKY108" s="231"/>
      <c r="IKZ108" s="231"/>
      <c r="ILA108" s="231"/>
      <c r="ILB108" s="231"/>
      <c r="ILC108" s="231"/>
      <c r="ILD108" s="231"/>
      <c r="ILE108" s="231"/>
      <c r="ILF108" s="231"/>
      <c r="ILG108" s="231"/>
      <c r="ILH108" s="231"/>
      <c r="ILI108" s="231"/>
      <c r="ILJ108" s="231"/>
      <c r="ILK108" s="231"/>
      <c r="ILL108" s="231"/>
      <c r="ILM108" s="231"/>
      <c r="ILN108" s="231"/>
      <c r="ILO108" s="231"/>
      <c r="ILP108" s="231"/>
      <c r="ILQ108" s="231"/>
      <c r="ILR108" s="231"/>
      <c r="ILS108" s="231"/>
      <c r="ILT108" s="231"/>
      <c r="ILU108" s="231"/>
      <c r="ILV108" s="231"/>
      <c r="ILW108" s="231"/>
      <c r="ILX108" s="231"/>
      <c r="ILY108" s="231"/>
      <c r="ILZ108" s="231"/>
      <c r="IMA108" s="231"/>
      <c r="IMB108" s="231"/>
      <c r="IMC108" s="231"/>
      <c r="IMD108" s="231"/>
      <c r="IME108" s="231"/>
      <c r="IMF108" s="231"/>
      <c r="IMG108" s="231"/>
      <c r="IMH108" s="231"/>
      <c r="IMI108" s="231"/>
      <c r="IMJ108" s="231"/>
      <c r="IMK108" s="231"/>
      <c r="IML108" s="231"/>
      <c r="IMM108" s="231"/>
      <c r="IMN108" s="231"/>
      <c r="IMO108" s="231"/>
      <c r="IMP108" s="231"/>
      <c r="IMQ108" s="231"/>
      <c r="IMR108" s="231"/>
      <c r="IMS108" s="231"/>
      <c r="IMT108" s="231"/>
      <c r="IMU108" s="231"/>
      <c r="IMV108" s="231"/>
      <c r="IMW108" s="231"/>
      <c r="IMX108" s="231"/>
      <c r="IMY108" s="231"/>
      <c r="IMZ108" s="231"/>
      <c r="INA108" s="231"/>
      <c r="INB108" s="231"/>
      <c r="INC108" s="231"/>
      <c r="IND108" s="231"/>
      <c r="INE108" s="231"/>
      <c r="INF108" s="231"/>
      <c r="ING108" s="231"/>
      <c r="INH108" s="231"/>
      <c r="INI108" s="231"/>
      <c r="INJ108" s="231"/>
      <c r="INK108" s="231"/>
      <c r="INL108" s="231"/>
      <c r="INM108" s="231"/>
      <c r="INN108" s="231"/>
      <c r="INO108" s="231"/>
      <c r="INP108" s="231"/>
      <c r="INQ108" s="231"/>
      <c r="INR108" s="231"/>
      <c r="INS108" s="231"/>
      <c r="INT108" s="231"/>
      <c r="INU108" s="231"/>
      <c r="INV108" s="231"/>
      <c r="INW108" s="231"/>
      <c r="INX108" s="231"/>
      <c r="INY108" s="231"/>
      <c r="INZ108" s="231"/>
      <c r="IOA108" s="231"/>
      <c r="IOB108" s="231"/>
      <c r="IOC108" s="231"/>
      <c r="IOD108" s="231"/>
      <c r="IOE108" s="231"/>
      <c r="IOF108" s="231"/>
      <c r="IOG108" s="231"/>
      <c r="IOH108" s="231"/>
      <c r="IOI108" s="231"/>
      <c r="IOJ108" s="231"/>
      <c r="IOK108" s="231"/>
      <c r="IOL108" s="231"/>
      <c r="IOM108" s="231"/>
      <c r="ION108" s="231"/>
      <c r="IOO108" s="231"/>
      <c r="IOP108" s="231"/>
      <c r="IOQ108" s="231"/>
      <c r="IOR108" s="231"/>
      <c r="IOS108" s="231"/>
      <c r="IOT108" s="231"/>
      <c r="IOU108" s="231"/>
      <c r="IOV108" s="231"/>
      <c r="IOW108" s="231"/>
      <c r="IOX108" s="231"/>
      <c r="IOY108" s="231"/>
      <c r="IOZ108" s="231"/>
      <c r="IPA108" s="231"/>
      <c r="IPB108" s="231"/>
      <c r="IPC108" s="231"/>
      <c r="IPD108" s="231"/>
      <c r="IPE108" s="231"/>
      <c r="IPF108" s="231"/>
      <c r="IPG108" s="231"/>
      <c r="IPH108" s="231"/>
      <c r="IPI108" s="231"/>
      <c r="IPJ108" s="231"/>
      <c r="IPK108" s="231"/>
      <c r="IPL108" s="231"/>
      <c r="IPM108" s="231"/>
      <c r="IPN108" s="231"/>
      <c r="IPO108" s="231"/>
      <c r="IPP108" s="231"/>
      <c r="IPQ108" s="231"/>
      <c r="IPR108" s="231"/>
      <c r="IPS108" s="231"/>
      <c r="IPT108" s="231"/>
      <c r="IPU108" s="231"/>
      <c r="IPV108" s="231"/>
      <c r="IPW108" s="231"/>
      <c r="IPX108" s="231"/>
      <c r="IPY108" s="231"/>
      <c r="IPZ108" s="231"/>
      <c r="IQA108" s="231"/>
      <c r="IQB108" s="231"/>
      <c r="IQC108" s="231"/>
      <c r="IQD108" s="231"/>
      <c r="IQE108" s="231"/>
      <c r="IQF108" s="231"/>
      <c r="IQG108" s="231"/>
      <c r="IQH108" s="231"/>
      <c r="IQI108" s="231"/>
      <c r="IQJ108" s="231"/>
      <c r="IQK108" s="231"/>
      <c r="IQL108" s="231"/>
      <c r="IQM108" s="231"/>
      <c r="IQN108" s="231"/>
      <c r="IQO108" s="231"/>
      <c r="IQP108" s="231"/>
      <c r="IQQ108" s="231"/>
      <c r="IQR108" s="231"/>
      <c r="IQS108" s="231"/>
      <c r="IQT108" s="231"/>
      <c r="IQU108" s="231"/>
      <c r="IQV108" s="231"/>
      <c r="IQW108" s="231"/>
      <c r="IQX108" s="231"/>
      <c r="IQY108" s="231"/>
      <c r="IQZ108" s="231"/>
      <c r="IRA108" s="231"/>
      <c r="IRB108" s="231"/>
      <c r="IRC108" s="231"/>
      <c r="IRD108" s="231"/>
      <c r="IRE108" s="231"/>
      <c r="IRF108" s="231"/>
      <c r="IRG108" s="231"/>
      <c r="IRH108" s="231"/>
      <c r="IRI108" s="231"/>
      <c r="IRJ108" s="231"/>
      <c r="IRK108" s="231"/>
      <c r="IRL108" s="231"/>
      <c r="IRM108" s="231"/>
      <c r="IRN108" s="231"/>
      <c r="IRO108" s="231"/>
      <c r="IRP108" s="231"/>
      <c r="IRQ108" s="231"/>
      <c r="IRR108" s="231"/>
      <c r="IRS108" s="231"/>
      <c r="IRT108" s="231"/>
      <c r="IRU108" s="231"/>
      <c r="IRV108" s="231"/>
      <c r="IRW108" s="231"/>
      <c r="IRX108" s="231"/>
      <c r="IRY108" s="231"/>
      <c r="IRZ108" s="231"/>
      <c r="ISA108" s="231"/>
      <c r="ISB108" s="231"/>
      <c r="ISC108" s="231"/>
      <c r="ISD108" s="231"/>
      <c r="ISE108" s="231"/>
      <c r="ISF108" s="231"/>
      <c r="ISG108" s="231"/>
      <c r="ISH108" s="231"/>
      <c r="ISI108" s="231"/>
      <c r="ISJ108" s="231"/>
      <c r="ISK108" s="231"/>
      <c r="ISL108" s="231"/>
      <c r="ISM108" s="231"/>
      <c r="ISN108" s="231"/>
      <c r="ISO108" s="231"/>
      <c r="ISP108" s="231"/>
      <c r="ISQ108" s="231"/>
      <c r="ISR108" s="231"/>
      <c r="ISS108" s="231"/>
      <c r="IST108" s="231"/>
      <c r="ISU108" s="231"/>
      <c r="ISV108" s="231"/>
      <c r="ISW108" s="231"/>
      <c r="ISX108" s="231"/>
      <c r="ISY108" s="231"/>
      <c r="ISZ108" s="231"/>
      <c r="ITA108" s="231"/>
      <c r="ITB108" s="231"/>
      <c r="ITC108" s="231"/>
      <c r="ITD108" s="231"/>
      <c r="ITE108" s="231"/>
      <c r="ITF108" s="231"/>
      <c r="ITG108" s="231"/>
      <c r="ITH108" s="231"/>
      <c r="ITI108" s="231"/>
      <c r="ITJ108" s="231"/>
      <c r="ITK108" s="231"/>
      <c r="ITL108" s="231"/>
      <c r="ITM108" s="231"/>
      <c r="ITN108" s="231"/>
      <c r="ITO108" s="231"/>
      <c r="ITP108" s="231"/>
      <c r="ITQ108" s="231"/>
      <c r="ITR108" s="231"/>
      <c r="ITS108" s="231"/>
      <c r="ITT108" s="231"/>
      <c r="ITU108" s="231"/>
      <c r="ITV108" s="231"/>
      <c r="ITW108" s="231"/>
      <c r="ITX108" s="231"/>
      <c r="ITY108" s="231"/>
      <c r="ITZ108" s="231"/>
      <c r="IUA108" s="231"/>
      <c r="IUB108" s="231"/>
      <c r="IUC108" s="231"/>
      <c r="IUD108" s="231"/>
      <c r="IUE108" s="231"/>
      <c r="IUF108" s="231"/>
      <c r="IUG108" s="231"/>
      <c r="IUH108" s="231"/>
      <c r="IUI108" s="231"/>
      <c r="IUJ108" s="231"/>
      <c r="IUK108" s="231"/>
      <c r="IUL108" s="231"/>
      <c r="IUM108" s="231"/>
      <c r="IUN108" s="231"/>
      <c r="IUO108" s="231"/>
      <c r="IUP108" s="231"/>
      <c r="IUQ108" s="231"/>
      <c r="IUR108" s="231"/>
      <c r="IUS108" s="231"/>
      <c r="IUT108" s="231"/>
      <c r="IUU108" s="231"/>
      <c r="IUV108" s="231"/>
      <c r="IUW108" s="231"/>
      <c r="IUX108" s="231"/>
      <c r="IUY108" s="231"/>
      <c r="IUZ108" s="231"/>
      <c r="IVA108" s="231"/>
      <c r="IVB108" s="231"/>
      <c r="IVC108" s="231"/>
      <c r="IVD108" s="231"/>
      <c r="IVE108" s="231"/>
      <c r="IVF108" s="231"/>
      <c r="IVG108" s="231"/>
      <c r="IVH108" s="231"/>
      <c r="IVI108" s="231"/>
      <c r="IVJ108" s="231"/>
      <c r="IVK108" s="231"/>
      <c r="IVL108" s="231"/>
      <c r="IVM108" s="231"/>
      <c r="IVN108" s="231"/>
      <c r="IVO108" s="231"/>
      <c r="IVP108" s="231"/>
      <c r="IVQ108" s="231"/>
      <c r="IVR108" s="231"/>
      <c r="IVS108" s="231"/>
      <c r="IVT108" s="231"/>
      <c r="IVU108" s="231"/>
      <c r="IVV108" s="231"/>
      <c r="IVW108" s="231"/>
      <c r="IVX108" s="231"/>
      <c r="IVY108" s="231"/>
      <c r="IVZ108" s="231"/>
      <c r="IWA108" s="231"/>
      <c r="IWB108" s="231"/>
      <c r="IWC108" s="231"/>
      <c r="IWD108" s="231"/>
      <c r="IWE108" s="231"/>
      <c r="IWF108" s="231"/>
      <c r="IWG108" s="231"/>
      <c r="IWH108" s="231"/>
      <c r="IWI108" s="231"/>
      <c r="IWJ108" s="231"/>
      <c r="IWK108" s="231"/>
      <c r="IWL108" s="231"/>
      <c r="IWM108" s="231"/>
      <c r="IWN108" s="231"/>
      <c r="IWO108" s="231"/>
      <c r="IWP108" s="231"/>
      <c r="IWQ108" s="231"/>
      <c r="IWR108" s="231"/>
      <c r="IWS108" s="231"/>
      <c r="IWT108" s="231"/>
      <c r="IWU108" s="231"/>
      <c r="IWV108" s="231"/>
      <c r="IWW108" s="231"/>
      <c r="IWX108" s="231"/>
      <c r="IWY108" s="231"/>
      <c r="IWZ108" s="231"/>
      <c r="IXA108" s="231"/>
      <c r="IXB108" s="231"/>
      <c r="IXC108" s="231"/>
      <c r="IXD108" s="231"/>
      <c r="IXE108" s="231"/>
      <c r="IXF108" s="231"/>
      <c r="IXG108" s="231"/>
      <c r="IXH108" s="231"/>
      <c r="IXI108" s="231"/>
      <c r="IXJ108" s="231"/>
      <c r="IXK108" s="231"/>
      <c r="IXL108" s="231"/>
      <c r="IXM108" s="231"/>
      <c r="IXN108" s="231"/>
      <c r="IXO108" s="231"/>
      <c r="IXP108" s="231"/>
      <c r="IXQ108" s="231"/>
      <c r="IXR108" s="231"/>
      <c r="IXS108" s="231"/>
      <c r="IXT108" s="231"/>
      <c r="IXU108" s="231"/>
      <c r="IXV108" s="231"/>
      <c r="IXW108" s="231"/>
      <c r="IXX108" s="231"/>
      <c r="IXY108" s="231"/>
      <c r="IXZ108" s="231"/>
      <c r="IYA108" s="231"/>
      <c r="IYB108" s="231"/>
      <c r="IYC108" s="231"/>
      <c r="IYD108" s="231"/>
      <c r="IYE108" s="231"/>
      <c r="IYF108" s="231"/>
      <c r="IYG108" s="231"/>
      <c r="IYH108" s="231"/>
      <c r="IYI108" s="231"/>
      <c r="IYJ108" s="231"/>
      <c r="IYK108" s="231"/>
      <c r="IYL108" s="231"/>
      <c r="IYM108" s="231"/>
      <c r="IYN108" s="231"/>
      <c r="IYO108" s="231"/>
      <c r="IYP108" s="231"/>
      <c r="IYQ108" s="231"/>
      <c r="IYR108" s="231"/>
      <c r="IYS108" s="231"/>
      <c r="IYT108" s="231"/>
      <c r="IYU108" s="231"/>
      <c r="IYV108" s="231"/>
      <c r="IYW108" s="231"/>
      <c r="IYX108" s="231"/>
      <c r="IYY108" s="231"/>
      <c r="IYZ108" s="231"/>
      <c r="IZA108" s="231"/>
      <c r="IZB108" s="231"/>
      <c r="IZC108" s="231"/>
      <c r="IZD108" s="231"/>
      <c r="IZE108" s="231"/>
      <c r="IZF108" s="231"/>
      <c r="IZG108" s="231"/>
      <c r="IZH108" s="231"/>
      <c r="IZI108" s="231"/>
      <c r="IZJ108" s="231"/>
      <c r="IZK108" s="231"/>
      <c r="IZL108" s="231"/>
      <c r="IZM108" s="231"/>
      <c r="IZN108" s="231"/>
      <c r="IZO108" s="231"/>
      <c r="IZP108" s="231"/>
      <c r="IZQ108" s="231"/>
      <c r="IZR108" s="231"/>
      <c r="IZS108" s="231"/>
      <c r="IZT108" s="231"/>
      <c r="IZU108" s="231"/>
      <c r="IZV108" s="231"/>
      <c r="IZW108" s="231"/>
      <c r="IZX108" s="231"/>
      <c r="IZY108" s="231"/>
      <c r="IZZ108" s="231"/>
      <c r="JAA108" s="231"/>
      <c r="JAB108" s="231"/>
      <c r="JAC108" s="231"/>
      <c r="JAD108" s="231"/>
      <c r="JAE108" s="231"/>
      <c r="JAF108" s="231"/>
      <c r="JAG108" s="231"/>
      <c r="JAH108" s="231"/>
      <c r="JAI108" s="231"/>
      <c r="JAJ108" s="231"/>
      <c r="JAK108" s="231"/>
      <c r="JAL108" s="231"/>
      <c r="JAM108" s="231"/>
      <c r="JAN108" s="231"/>
      <c r="JAO108" s="231"/>
      <c r="JAP108" s="231"/>
      <c r="JAQ108" s="231"/>
      <c r="JAR108" s="231"/>
      <c r="JAS108" s="231"/>
      <c r="JAT108" s="231"/>
      <c r="JAU108" s="231"/>
      <c r="JAV108" s="231"/>
      <c r="JAW108" s="231"/>
      <c r="JAX108" s="231"/>
      <c r="JAY108" s="231"/>
      <c r="JAZ108" s="231"/>
      <c r="JBA108" s="231"/>
      <c r="JBB108" s="231"/>
      <c r="JBC108" s="231"/>
      <c r="JBD108" s="231"/>
      <c r="JBE108" s="231"/>
      <c r="JBF108" s="231"/>
      <c r="JBG108" s="231"/>
      <c r="JBH108" s="231"/>
      <c r="JBI108" s="231"/>
      <c r="JBJ108" s="231"/>
      <c r="JBK108" s="231"/>
      <c r="JBL108" s="231"/>
      <c r="JBM108" s="231"/>
      <c r="JBN108" s="231"/>
      <c r="JBO108" s="231"/>
      <c r="JBP108" s="231"/>
      <c r="JBQ108" s="231"/>
      <c r="JBR108" s="231"/>
      <c r="JBS108" s="231"/>
      <c r="JBT108" s="231"/>
      <c r="JBU108" s="231"/>
      <c r="JBV108" s="231"/>
      <c r="JBW108" s="231"/>
      <c r="JBX108" s="231"/>
      <c r="JBY108" s="231"/>
      <c r="JBZ108" s="231"/>
      <c r="JCA108" s="231"/>
      <c r="JCB108" s="231"/>
      <c r="JCC108" s="231"/>
      <c r="JCD108" s="231"/>
      <c r="JCE108" s="231"/>
      <c r="JCF108" s="231"/>
      <c r="JCG108" s="231"/>
      <c r="JCH108" s="231"/>
      <c r="JCI108" s="231"/>
      <c r="JCJ108" s="231"/>
      <c r="JCK108" s="231"/>
      <c r="JCL108" s="231"/>
      <c r="JCM108" s="231"/>
      <c r="JCN108" s="231"/>
      <c r="JCO108" s="231"/>
      <c r="JCP108" s="231"/>
      <c r="JCQ108" s="231"/>
      <c r="JCR108" s="231"/>
      <c r="JCS108" s="231"/>
      <c r="JCT108" s="231"/>
      <c r="JCU108" s="231"/>
      <c r="JCV108" s="231"/>
      <c r="JCW108" s="231"/>
      <c r="JCX108" s="231"/>
      <c r="JCY108" s="231"/>
      <c r="JCZ108" s="231"/>
      <c r="JDA108" s="231"/>
      <c r="JDB108" s="231"/>
      <c r="JDC108" s="231"/>
      <c r="JDD108" s="231"/>
      <c r="JDE108" s="231"/>
      <c r="JDF108" s="231"/>
      <c r="JDG108" s="231"/>
      <c r="JDH108" s="231"/>
      <c r="JDI108" s="231"/>
      <c r="JDJ108" s="231"/>
      <c r="JDK108" s="231"/>
      <c r="JDL108" s="231"/>
      <c r="JDM108" s="231"/>
      <c r="JDN108" s="231"/>
      <c r="JDO108" s="231"/>
      <c r="JDP108" s="231"/>
      <c r="JDQ108" s="231"/>
      <c r="JDR108" s="231"/>
      <c r="JDS108" s="231"/>
      <c r="JDT108" s="231"/>
      <c r="JDU108" s="231"/>
      <c r="JDV108" s="231"/>
      <c r="JDW108" s="231"/>
      <c r="JDX108" s="231"/>
      <c r="JDY108" s="231"/>
      <c r="JDZ108" s="231"/>
      <c r="JEA108" s="231"/>
      <c r="JEB108" s="231"/>
      <c r="JEC108" s="231"/>
      <c r="JED108" s="231"/>
      <c r="JEE108" s="231"/>
      <c r="JEF108" s="231"/>
      <c r="JEG108" s="231"/>
      <c r="JEH108" s="231"/>
      <c r="JEI108" s="231"/>
      <c r="JEJ108" s="231"/>
      <c r="JEK108" s="231"/>
      <c r="JEL108" s="231"/>
      <c r="JEM108" s="231"/>
      <c r="JEN108" s="231"/>
      <c r="JEO108" s="231"/>
      <c r="JEP108" s="231"/>
      <c r="JEQ108" s="231"/>
      <c r="JER108" s="231"/>
      <c r="JES108" s="231"/>
      <c r="JET108" s="231"/>
      <c r="JEU108" s="231"/>
      <c r="JEV108" s="231"/>
      <c r="JEW108" s="231"/>
      <c r="JEX108" s="231"/>
      <c r="JEY108" s="231"/>
      <c r="JEZ108" s="231"/>
      <c r="JFA108" s="231"/>
      <c r="JFB108" s="231"/>
      <c r="JFC108" s="231"/>
      <c r="JFD108" s="231"/>
      <c r="JFE108" s="231"/>
      <c r="JFF108" s="231"/>
      <c r="JFG108" s="231"/>
      <c r="JFH108" s="231"/>
      <c r="JFI108" s="231"/>
      <c r="JFJ108" s="231"/>
      <c r="JFK108" s="231"/>
      <c r="JFL108" s="231"/>
      <c r="JFM108" s="231"/>
      <c r="JFN108" s="231"/>
      <c r="JFO108" s="231"/>
      <c r="JFP108" s="231"/>
      <c r="JFQ108" s="231"/>
      <c r="JFR108" s="231"/>
      <c r="JFS108" s="231"/>
      <c r="JFT108" s="231"/>
      <c r="JFU108" s="231"/>
      <c r="JFV108" s="231"/>
      <c r="JFW108" s="231"/>
      <c r="JFX108" s="231"/>
      <c r="JFY108" s="231"/>
      <c r="JFZ108" s="231"/>
      <c r="JGA108" s="231"/>
      <c r="JGB108" s="231"/>
      <c r="JGC108" s="231"/>
      <c r="JGD108" s="231"/>
      <c r="JGE108" s="231"/>
      <c r="JGF108" s="231"/>
      <c r="JGG108" s="231"/>
      <c r="JGH108" s="231"/>
      <c r="JGI108" s="231"/>
      <c r="JGJ108" s="231"/>
      <c r="JGK108" s="231"/>
      <c r="JGL108" s="231"/>
      <c r="JGM108" s="231"/>
      <c r="JGN108" s="231"/>
      <c r="JGO108" s="231"/>
      <c r="JGP108" s="231"/>
      <c r="JGQ108" s="231"/>
      <c r="JGR108" s="231"/>
      <c r="JGS108" s="231"/>
      <c r="JGT108" s="231"/>
      <c r="JGU108" s="231"/>
      <c r="JGV108" s="231"/>
      <c r="JGW108" s="231"/>
      <c r="JGX108" s="231"/>
      <c r="JGY108" s="231"/>
      <c r="JGZ108" s="231"/>
      <c r="JHA108" s="231"/>
      <c r="JHB108" s="231"/>
      <c r="JHC108" s="231"/>
      <c r="JHD108" s="231"/>
      <c r="JHE108" s="231"/>
      <c r="JHF108" s="231"/>
      <c r="JHG108" s="231"/>
      <c r="JHH108" s="231"/>
      <c r="JHI108" s="231"/>
      <c r="JHJ108" s="231"/>
      <c r="JHK108" s="231"/>
      <c r="JHL108" s="231"/>
      <c r="JHM108" s="231"/>
      <c r="JHN108" s="231"/>
      <c r="JHO108" s="231"/>
      <c r="JHP108" s="231"/>
      <c r="JHQ108" s="231"/>
      <c r="JHR108" s="231"/>
      <c r="JHS108" s="231"/>
      <c r="JHT108" s="231"/>
      <c r="JHU108" s="231"/>
      <c r="JHV108" s="231"/>
      <c r="JHW108" s="231"/>
      <c r="JHX108" s="231"/>
      <c r="JHY108" s="231"/>
      <c r="JHZ108" s="231"/>
      <c r="JIA108" s="231"/>
      <c r="JIB108" s="231"/>
      <c r="JIC108" s="231"/>
      <c r="JID108" s="231"/>
      <c r="JIE108" s="231"/>
      <c r="JIF108" s="231"/>
      <c r="JIG108" s="231"/>
      <c r="JIH108" s="231"/>
      <c r="JII108" s="231"/>
      <c r="JIJ108" s="231"/>
      <c r="JIK108" s="231"/>
      <c r="JIL108" s="231"/>
      <c r="JIM108" s="231"/>
      <c r="JIN108" s="231"/>
      <c r="JIO108" s="231"/>
      <c r="JIP108" s="231"/>
      <c r="JIQ108" s="231"/>
      <c r="JIR108" s="231"/>
      <c r="JIS108" s="231"/>
      <c r="JIT108" s="231"/>
      <c r="JIU108" s="231"/>
      <c r="JIV108" s="231"/>
      <c r="JIW108" s="231"/>
      <c r="JIX108" s="231"/>
      <c r="JIY108" s="231"/>
      <c r="JIZ108" s="231"/>
      <c r="JJA108" s="231"/>
      <c r="JJB108" s="231"/>
      <c r="JJC108" s="231"/>
      <c r="JJD108" s="231"/>
      <c r="JJE108" s="231"/>
      <c r="JJF108" s="231"/>
      <c r="JJG108" s="231"/>
      <c r="JJH108" s="231"/>
      <c r="JJI108" s="231"/>
      <c r="JJJ108" s="231"/>
      <c r="JJK108" s="231"/>
      <c r="JJL108" s="231"/>
      <c r="JJM108" s="231"/>
      <c r="JJN108" s="231"/>
      <c r="JJO108" s="231"/>
      <c r="JJP108" s="231"/>
      <c r="JJQ108" s="231"/>
      <c r="JJR108" s="231"/>
      <c r="JJS108" s="231"/>
      <c r="JJT108" s="231"/>
      <c r="JJU108" s="231"/>
      <c r="JJV108" s="231"/>
      <c r="JJW108" s="231"/>
      <c r="JJX108" s="231"/>
      <c r="JJY108" s="231"/>
      <c r="JJZ108" s="231"/>
      <c r="JKA108" s="231"/>
      <c r="JKB108" s="231"/>
      <c r="JKC108" s="231"/>
      <c r="JKD108" s="231"/>
      <c r="JKE108" s="231"/>
      <c r="JKF108" s="231"/>
      <c r="JKG108" s="231"/>
      <c r="JKH108" s="231"/>
      <c r="JKI108" s="231"/>
      <c r="JKJ108" s="231"/>
      <c r="JKK108" s="231"/>
      <c r="JKL108" s="231"/>
      <c r="JKM108" s="231"/>
      <c r="JKN108" s="231"/>
      <c r="JKO108" s="231"/>
      <c r="JKP108" s="231"/>
      <c r="JKQ108" s="231"/>
      <c r="JKR108" s="231"/>
      <c r="JKS108" s="231"/>
      <c r="JKT108" s="231"/>
      <c r="JKU108" s="231"/>
      <c r="JKV108" s="231"/>
      <c r="JKW108" s="231"/>
      <c r="JKX108" s="231"/>
      <c r="JKY108" s="231"/>
      <c r="JKZ108" s="231"/>
      <c r="JLA108" s="231"/>
      <c r="JLB108" s="231"/>
      <c r="JLC108" s="231"/>
      <c r="JLD108" s="231"/>
      <c r="JLE108" s="231"/>
      <c r="JLF108" s="231"/>
      <c r="JLG108" s="231"/>
      <c r="JLH108" s="231"/>
      <c r="JLI108" s="231"/>
      <c r="JLJ108" s="231"/>
      <c r="JLK108" s="231"/>
      <c r="JLL108" s="231"/>
      <c r="JLM108" s="231"/>
      <c r="JLN108" s="231"/>
      <c r="JLO108" s="231"/>
      <c r="JLP108" s="231"/>
      <c r="JLQ108" s="231"/>
      <c r="JLR108" s="231"/>
      <c r="JLS108" s="231"/>
      <c r="JLT108" s="231"/>
      <c r="JLU108" s="231"/>
      <c r="JLV108" s="231"/>
      <c r="JLW108" s="231"/>
      <c r="JLX108" s="231"/>
      <c r="JLY108" s="231"/>
      <c r="JLZ108" s="231"/>
      <c r="JMA108" s="231"/>
      <c r="JMB108" s="231"/>
      <c r="JMC108" s="231"/>
      <c r="JMD108" s="231"/>
      <c r="JME108" s="231"/>
      <c r="JMF108" s="231"/>
      <c r="JMG108" s="231"/>
      <c r="JMH108" s="231"/>
      <c r="JMI108" s="231"/>
      <c r="JMJ108" s="231"/>
      <c r="JMK108" s="231"/>
      <c r="JML108" s="231"/>
      <c r="JMM108" s="231"/>
      <c r="JMN108" s="231"/>
      <c r="JMO108" s="231"/>
      <c r="JMP108" s="231"/>
      <c r="JMQ108" s="231"/>
      <c r="JMR108" s="231"/>
      <c r="JMS108" s="231"/>
      <c r="JMT108" s="231"/>
      <c r="JMU108" s="231"/>
      <c r="JMV108" s="231"/>
      <c r="JMW108" s="231"/>
      <c r="JMX108" s="231"/>
      <c r="JMY108" s="231"/>
      <c r="JMZ108" s="231"/>
      <c r="JNA108" s="231"/>
      <c r="JNB108" s="231"/>
      <c r="JNC108" s="231"/>
      <c r="JND108" s="231"/>
      <c r="JNE108" s="231"/>
      <c r="JNF108" s="231"/>
      <c r="JNG108" s="231"/>
      <c r="JNH108" s="231"/>
      <c r="JNI108" s="231"/>
      <c r="JNJ108" s="231"/>
      <c r="JNK108" s="231"/>
      <c r="JNL108" s="231"/>
      <c r="JNM108" s="231"/>
      <c r="JNN108" s="231"/>
      <c r="JNO108" s="231"/>
      <c r="JNP108" s="231"/>
      <c r="JNQ108" s="231"/>
      <c r="JNR108" s="231"/>
      <c r="JNS108" s="231"/>
      <c r="JNT108" s="231"/>
      <c r="JNU108" s="231"/>
      <c r="JNV108" s="231"/>
      <c r="JNW108" s="231"/>
      <c r="JNX108" s="231"/>
      <c r="JNY108" s="231"/>
      <c r="JNZ108" s="231"/>
      <c r="JOA108" s="231"/>
      <c r="JOB108" s="231"/>
      <c r="JOC108" s="231"/>
      <c r="JOD108" s="231"/>
      <c r="JOE108" s="231"/>
      <c r="JOF108" s="231"/>
      <c r="JOG108" s="231"/>
      <c r="JOH108" s="231"/>
      <c r="JOI108" s="231"/>
      <c r="JOJ108" s="231"/>
      <c r="JOK108" s="231"/>
      <c r="JOL108" s="231"/>
      <c r="JOM108" s="231"/>
      <c r="JON108" s="231"/>
      <c r="JOO108" s="231"/>
      <c r="JOP108" s="231"/>
      <c r="JOQ108" s="231"/>
      <c r="JOR108" s="231"/>
      <c r="JOS108" s="231"/>
      <c r="JOT108" s="231"/>
      <c r="JOU108" s="231"/>
      <c r="JOV108" s="231"/>
      <c r="JOW108" s="231"/>
      <c r="JOX108" s="231"/>
      <c r="JOY108" s="231"/>
      <c r="JOZ108" s="231"/>
      <c r="JPA108" s="231"/>
      <c r="JPB108" s="231"/>
      <c r="JPC108" s="231"/>
      <c r="JPD108" s="231"/>
      <c r="JPE108" s="231"/>
      <c r="JPF108" s="231"/>
      <c r="JPG108" s="231"/>
      <c r="JPH108" s="231"/>
      <c r="JPI108" s="231"/>
      <c r="JPJ108" s="231"/>
      <c r="JPK108" s="231"/>
      <c r="JPL108" s="231"/>
      <c r="JPM108" s="231"/>
      <c r="JPN108" s="231"/>
      <c r="JPO108" s="231"/>
      <c r="JPP108" s="231"/>
      <c r="JPQ108" s="231"/>
      <c r="JPR108" s="231"/>
      <c r="JPS108" s="231"/>
      <c r="JPT108" s="231"/>
      <c r="JPU108" s="231"/>
      <c r="JPV108" s="231"/>
      <c r="JPW108" s="231"/>
      <c r="JPX108" s="231"/>
      <c r="JPY108" s="231"/>
      <c r="JPZ108" s="231"/>
      <c r="JQA108" s="231"/>
      <c r="JQB108" s="231"/>
      <c r="JQC108" s="231"/>
      <c r="JQD108" s="231"/>
      <c r="JQE108" s="231"/>
      <c r="JQF108" s="231"/>
      <c r="JQG108" s="231"/>
      <c r="JQH108" s="231"/>
      <c r="JQI108" s="231"/>
      <c r="JQJ108" s="231"/>
      <c r="JQK108" s="231"/>
      <c r="JQL108" s="231"/>
      <c r="JQM108" s="231"/>
      <c r="JQN108" s="231"/>
      <c r="JQO108" s="231"/>
      <c r="JQP108" s="231"/>
      <c r="JQQ108" s="231"/>
      <c r="JQR108" s="231"/>
      <c r="JQS108" s="231"/>
      <c r="JQT108" s="231"/>
      <c r="JQU108" s="231"/>
      <c r="JQV108" s="231"/>
      <c r="JQW108" s="231"/>
      <c r="JQX108" s="231"/>
      <c r="JQY108" s="231"/>
      <c r="JQZ108" s="231"/>
      <c r="JRA108" s="231"/>
      <c r="JRB108" s="231"/>
      <c r="JRC108" s="231"/>
      <c r="JRD108" s="231"/>
      <c r="JRE108" s="231"/>
      <c r="JRF108" s="231"/>
      <c r="JRG108" s="231"/>
      <c r="JRH108" s="231"/>
      <c r="JRI108" s="231"/>
      <c r="JRJ108" s="231"/>
      <c r="JRK108" s="231"/>
      <c r="JRL108" s="231"/>
      <c r="JRM108" s="231"/>
      <c r="JRN108" s="231"/>
      <c r="JRO108" s="231"/>
      <c r="JRP108" s="231"/>
      <c r="JRQ108" s="231"/>
      <c r="JRR108" s="231"/>
      <c r="JRS108" s="231"/>
      <c r="JRT108" s="231"/>
      <c r="JRU108" s="231"/>
      <c r="JRV108" s="231"/>
      <c r="JRW108" s="231"/>
      <c r="JRX108" s="231"/>
      <c r="JRY108" s="231"/>
      <c r="JRZ108" s="231"/>
      <c r="JSA108" s="231"/>
      <c r="JSB108" s="231"/>
      <c r="JSC108" s="231"/>
      <c r="JSD108" s="231"/>
      <c r="JSE108" s="231"/>
      <c r="JSF108" s="231"/>
      <c r="JSG108" s="231"/>
      <c r="JSH108" s="231"/>
      <c r="JSI108" s="231"/>
      <c r="JSJ108" s="231"/>
      <c r="JSK108" s="231"/>
      <c r="JSL108" s="231"/>
      <c r="JSM108" s="231"/>
      <c r="JSN108" s="231"/>
      <c r="JSO108" s="231"/>
      <c r="JSP108" s="231"/>
      <c r="JSQ108" s="231"/>
      <c r="JSR108" s="231"/>
      <c r="JSS108" s="231"/>
      <c r="JST108" s="231"/>
      <c r="JSU108" s="231"/>
      <c r="JSV108" s="231"/>
      <c r="JSW108" s="231"/>
      <c r="JSX108" s="231"/>
      <c r="JSY108" s="231"/>
      <c r="JSZ108" s="231"/>
      <c r="JTA108" s="231"/>
      <c r="JTB108" s="231"/>
      <c r="JTC108" s="231"/>
      <c r="JTD108" s="231"/>
      <c r="JTE108" s="231"/>
      <c r="JTF108" s="231"/>
      <c r="JTG108" s="231"/>
      <c r="JTH108" s="231"/>
      <c r="JTI108" s="231"/>
      <c r="JTJ108" s="231"/>
      <c r="JTK108" s="231"/>
      <c r="JTL108" s="231"/>
      <c r="JTM108" s="231"/>
      <c r="JTN108" s="231"/>
      <c r="JTO108" s="231"/>
      <c r="JTP108" s="231"/>
      <c r="JTQ108" s="231"/>
      <c r="JTR108" s="231"/>
      <c r="JTS108" s="231"/>
      <c r="JTT108" s="231"/>
      <c r="JTU108" s="231"/>
      <c r="JTV108" s="231"/>
      <c r="JTW108" s="231"/>
      <c r="JTX108" s="231"/>
      <c r="JTY108" s="231"/>
      <c r="JTZ108" s="231"/>
      <c r="JUA108" s="231"/>
      <c r="JUB108" s="231"/>
      <c r="JUC108" s="231"/>
      <c r="JUD108" s="231"/>
      <c r="JUE108" s="231"/>
      <c r="JUF108" s="231"/>
      <c r="JUG108" s="231"/>
      <c r="JUH108" s="231"/>
      <c r="JUI108" s="231"/>
      <c r="JUJ108" s="231"/>
      <c r="JUK108" s="231"/>
      <c r="JUL108" s="231"/>
      <c r="JUM108" s="231"/>
      <c r="JUN108" s="231"/>
      <c r="JUO108" s="231"/>
      <c r="JUP108" s="231"/>
      <c r="JUQ108" s="231"/>
      <c r="JUR108" s="231"/>
      <c r="JUS108" s="231"/>
      <c r="JUT108" s="231"/>
      <c r="JUU108" s="231"/>
      <c r="JUV108" s="231"/>
      <c r="JUW108" s="231"/>
      <c r="JUX108" s="231"/>
      <c r="JUY108" s="231"/>
      <c r="JUZ108" s="231"/>
      <c r="JVA108" s="231"/>
      <c r="JVB108" s="231"/>
      <c r="JVC108" s="231"/>
      <c r="JVD108" s="231"/>
      <c r="JVE108" s="231"/>
      <c r="JVF108" s="231"/>
      <c r="JVG108" s="231"/>
      <c r="JVH108" s="231"/>
      <c r="JVI108" s="231"/>
      <c r="JVJ108" s="231"/>
      <c r="JVK108" s="231"/>
      <c r="JVL108" s="231"/>
      <c r="JVM108" s="231"/>
      <c r="JVN108" s="231"/>
      <c r="JVO108" s="231"/>
      <c r="JVP108" s="231"/>
      <c r="JVQ108" s="231"/>
      <c r="JVR108" s="231"/>
      <c r="JVS108" s="231"/>
      <c r="JVT108" s="231"/>
      <c r="JVU108" s="231"/>
      <c r="JVV108" s="231"/>
      <c r="JVW108" s="231"/>
      <c r="JVX108" s="231"/>
      <c r="JVY108" s="231"/>
      <c r="JVZ108" s="231"/>
      <c r="JWA108" s="231"/>
      <c r="JWB108" s="231"/>
      <c r="JWC108" s="231"/>
      <c r="JWD108" s="231"/>
      <c r="JWE108" s="231"/>
      <c r="JWF108" s="231"/>
      <c r="JWG108" s="231"/>
      <c r="JWH108" s="231"/>
      <c r="JWI108" s="231"/>
      <c r="JWJ108" s="231"/>
      <c r="JWK108" s="231"/>
      <c r="JWL108" s="231"/>
      <c r="JWM108" s="231"/>
      <c r="JWN108" s="231"/>
      <c r="JWO108" s="231"/>
      <c r="JWP108" s="231"/>
      <c r="JWQ108" s="231"/>
      <c r="JWR108" s="231"/>
      <c r="JWS108" s="231"/>
      <c r="JWT108" s="231"/>
      <c r="JWU108" s="231"/>
      <c r="JWV108" s="231"/>
      <c r="JWW108" s="231"/>
      <c r="JWX108" s="231"/>
      <c r="JWY108" s="231"/>
      <c r="JWZ108" s="231"/>
      <c r="JXA108" s="231"/>
      <c r="JXB108" s="231"/>
      <c r="JXC108" s="231"/>
      <c r="JXD108" s="231"/>
      <c r="JXE108" s="231"/>
      <c r="JXF108" s="231"/>
      <c r="JXG108" s="231"/>
      <c r="JXH108" s="231"/>
      <c r="JXI108" s="231"/>
      <c r="JXJ108" s="231"/>
      <c r="JXK108" s="231"/>
      <c r="JXL108" s="231"/>
      <c r="JXM108" s="231"/>
      <c r="JXN108" s="231"/>
      <c r="JXO108" s="231"/>
      <c r="JXP108" s="231"/>
      <c r="JXQ108" s="231"/>
      <c r="JXR108" s="231"/>
      <c r="JXS108" s="231"/>
      <c r="JXT108" s="231"/>
      <c r="JXU108" s="231"/>
      <c r="JXV108" s="231"/>
      <c r="JXW108" s="231"/>
      <c r="JXX108" s="231"/>
      <c r="JXY108" s="231"/>
      <c r="JXZ108" s="231"/>
      <c r="JYA108" s="231"/>
      <c r="JYB108" s="231"/>
      <c r="JYC108" s="231"/>
      <c r="JYD108" s="231"/>
      <c r="JYE108" s="231"/>
      <c r="JYF108" s="231"/>
      <c r="JYG108" s="231"/>
      <c r="JYH108" s="231"/>
      <c r="JYI108" s="231"/>
      <c r="JYJ108" s="231"/>
      <c r="JYK108" s="231"/>
      <c r="JYL108" s="231"/>
      <c r="JYM108" s="231"/>
      <c r="JYN108" s="231"/>
      <c r="JYO108" s="231"/>
      <c r="JYP108" s="231"/>
      <c r="JYQ108" s="231"/>
      <c r="JYR108" s="231"/>
      <c r="JYS108" s="231"/>
      <c r="JYT108" s="231"/>
      <c r="JYU108" s="231"/>
      <c r="JYV108" s="231"/>
      <c r="JYW108" s="231"/>
      <c r="JYX108" s="231"/>
      <c r="JYY108" s="231"/>
      <c r="JYZ108" s="231"/>
      <c r="JZA108" s="231"/>
      <c r="JZB108" s="231"/>
      <c r="JZC108" s="231"/>
      <c r="JZD108" s="231"/>
      <c r="JZE108" s="231"/>
      <c r="JZF108" s="231"/>
      <c r="JZG108" s="231"/>
      <c r="JZH108" s="231"/>
      <c r="JZI108" s="231"/>
      <c r="JZJ108" s="231"/>
      <c r="JZK108" s="231"/>
      <c r="JZL108" s="231"/>
      <c r="JZM108" s="231"/>
      <c r="JZN108" s="231"/>
      <c r="JZO108" s="231"/>
      <c r="JZP108" s="231"/>
      <c r="JZQ108" s="231"/>
      <c r="JZR108" s="231"/>
      <c r="JZS108" s="231"/>
      <c r="JZT108" s="231"/>
      <c r="JZU108" s="231"/>
      <c r="JZV108" s="231"/>
      <c r="JZW108" s="231"/>
      <c r="JZX108" s="231"/>
      <c r="JZY108" s="231"/>
      <c r="JZZ108" s="231"/>
      <c r="KAA108" s="231"/>
      <c r="KAB108" s="231"/>
      <c r="KAC108" s="231"/>
      <c r="KAD108" s="231"/>
      <c r="KAE108" s="231"/>
      <c r="KAF108" s="231"/>
      <c r="KAG108" s="231"/>
      <c r="KAH108" s="231"/>
      <c r="KAI108" s="231"/>
      <c r="KAJ108" s="231"/>
      <c r="KAK108" s="231"/>
      <c r="KAL108" s="231"/>
      <c r="KAM108" s="231"/>
      <c r="KAN108" s="231"/>
      <c r="KAO108" s="231"/>
      <c r="KAP108" s="231"/>
      <c r="KAQ108" s="231"/>
      <c r="KAR108" s="231"/>
      <c r="KAS108" s="231"/>
      <c r="KAT108" s="231"/>
      <c r="KAU108" s="231"/>
      <c r="KAV108" s="231"/>
      <c r="KAW108" s="231"/>
      <c r="KAX108" s="231"/>
      <c r="KAY108" s="231"/>
      <c r="KAZ108" s="231"/>
      <c r="KBA108" s="231"/>
      <c r="KBB108" s="231"/>
      <c r="KBC108" s="231"/>
      <c r="KBD108" s="231"/>
      <c r="KBE108" s="231"/>
      <c r="KBF108" s="231"/>
      <c r="KBG108" s="231"/>
      <c r="KBH108" s="231"/>
      <c r="KBI108" s="231"/>
      <c r="KBJ108" s="231"/>
      <c r="KBK108" s="231"/>
      <c r="KBL108" s="231"/>
      <c r="KBM108" s="231"/>
      <c r="KBN108" s="231"/>
      <c r="KBO108" s="231"/>
      <c r="KBP108" s="231"/>
      <c r="KBQ108" s="231"/>
      <c r="KBR108" s="231"/>
      <c r="KBS108" s="231"/>
      <c r="KBT108" s="231"/>
      <c r="KBU108" s="231"/>
      <c r="KBV108" s="231"/>
      <c r="KBW108" s="231"/>
      <c r="KBX108" s="231"/>
      <c r="KBY108" s="231"/>
      <c r="KBZ108" s="231"/>
      <c r="KCA108" s="231"/>
      <c r="KCB108" s="231"/>
      <c r="KCC108" s="231"/>
      <c r="KCD108" s="231"/>
      <c r="KCE108" s="231"/>
      <c r="KCF108" s="231"/>
      <c r="KCG108" s="231"/>
      <c r="KCH108" s="231"/>
      <c r="KCI108" s="231"/>
      <c r="KCJ108" s="231"/>
      <c r="KCK108" s="231"/>
      <c r="KCL108" s="231"/>
      <c r="KCM108" s="231"/>
      <c r="KCN108" s="231"/>
      <c r="KCO108" s="231"/>
      <c r="KCP108" s="231"/>
      <c r="KCQ108" s="231"/>
      <c r="KCR108" s="231"/>
      <c r="KCS108" s="231"/>
      <c r="KCT108" s="231"/>
      <c r="KCU108" s="231"/>
      <c r="KCV108" s="231"/>
      <c r="KCW108" s="231"/>
      <c r="KCX108" s="231"/>
      <c r="KCY108" s="231"/>
      <c r="KCZ108" s="231"/>
      <c r="KDA108" s="231"/>
      <c r="KDB108" s="231"/>
      <c r="KDC108" s="231"/>
      <c r="KDD108" s="231"/>
      <c r="KDE108" s="231"/>
      <c r="KDF108" s="231"/>
      <c r="KDG108" s="231"/>
      <c r="KDH108" s="231"/>
      <c r="KDI108" s="231"/>
      <c r="KDJ108" s="231"/>
      <c r="KDK108" s="231"/>
      <c r="KDL108" s="231"/>
      <c r="KDM108" s="231"/>
      <c r="KDN108" s="231"/>
      <c r="KDO108" s="231"/>
      <c r="KDP108" s="231"/>
      <c r="KDQ108" s="231"/>
      <c r="KDR108" s="231"/>
      <c r="KDS108" s="231"/>
      <c r="KDT108" s="231"/>
      <c r="KDU108" s="231"/>
      <c r="KDV108" s="231"/>
      <c r="KDW108" s="231"/>
      <c r="KDX108" s="231"/>
      <c r="KDY108" s="231"/>
      <c r="KDZ108" s="231"/>
      <c r="KEA108" s="231"/>
      <c r="KEB108" s="231"/>
      <c r="KEC108" s="231"/>
      <c r="KED108" s="231"/>
      <c r="KEE108" s="231"/>
      <c r="KEF108" s="231"/>
      <c r="KEG108" s="231"/>
      <c r="KEH108" s="231"/>
      <c r="KEI108" s="231"/>
      <c r="KEJ108" s="231"/>
      <c r="KEK108" s="231"/>
      <c r="KEL108" s="231"/>
      <c r="KEM108" s="231"/>
      <c r="KEN108" s="231"/>
      <c r="KEO108" s="231"/>
      <c r="KEP108" s="231"/>
      <c r="KEQ108" s="231"/>
      <c r="KER108" s="231"/>
      <c r="KES108" s="231"/>
      <c r="KET108" s="231"/>
      <c r="KEU108" s="231"/>
      <c r="KEV108" s="231"/>
      <c r="KEW108" s="231"/>
      <c r="KEX108" s="231"/>
      <c r="KEY108" s="231"/>
      <c r="KEZ108" s="231"/>
      <c r="KFA108" s="231"/>
      <c r="KFB108" s="231"/>
      <c r="KFC108" s="231"/>
      <c r="KFD108" s="231"/>
      <c r="KFE108" s="231"/>
      <c r="KFF108" s="231"/>
      <c r="KFG108" s="231"/>
      <c r="KFH108" s="231"/>
      <c r="KFI108" s="231"/>
      <c r="KFJ108" s="231"/>
      <c r="KFK108" s="231"/>
      <c r="KFL108" s="231"/>
      <c r="KFM108" s="231"/>
      <c r="KFN108" s="231"/>
      <c r="KFO108" s="231"/>
      <c r="KFP108" s="231"/>
      <c r="KFQ108" s="231"/>
      <c r="KFR108" s="231"/>
      <c r="KFS108" s="231"/>
      <c r="KFT108" s="231"/>
      <c r="KFU108" s="231"/>
      <c r="KFV108" s="231"/>
      <c r="KFW108" s="231"/>
      <c r="KFX108" s="231"/>
      <c r="KFY108" s="231"/>
      <c r="KFZ108" s="231"/>
      <c r="KGA108" s="231"/>
      <c r="KGB108" s="231"/>
      <c r="KGC108" s="231"/>
      <c r="KGD108" s="231"/>
      <c r="KGE108" s="231"/>
      <c r="KGF108" s="231"/>
      <c r="KGG108" s="231"/>
      <c r="KGH108" s="231"/>
      <c r="KGI108" s="231"/>
      <c r="KGJ108" s="231"/>
      <c r="KGK108" s="231"/>
      <c r="KGL108" s="231"/>
      <c r="KGM108" s="231"/>
      <c r="KGN108" s="231"/>
      <c r="KGO108" s="231"/>
      <c r="KGP108" s="231"/>
      <c r="KGQ108" s="231"/>
      <c r="KGR108" s="231"/>
      <c r="KGS108" s="231"/>
      <c r="KGT108" s="231"/>
      <c r="KGU108" s="231"/>
      <c r="KGV108" s="231"/>
      <c r="KGW108" s="231"/>
      <c r="KGX108" s="231"/>
      <c r="KGY108" s="231"/>
      <c r="KGZ108" s="231"/>
      <c r="KHA108" s="231"/>
      <c r="KHB108" s="231"/>
      <c r="KHC108" s="231"/>
      <c r="KHD108" s="231"/>
      <c r="KHE108" s="231"/>
      <c r="KHF108" s="231"/>
      <c r="KHG108" s="231"/>
      <c r="KHH108" s="231"/>
      <c r="KHI108" s="231"/>
      <c r="KHJ108" s="231"/>
      <c r="KHK108" s="231"/>
      <c r="KHL108" s="231"/>
      <c r="KHM108" s="231"/>
      <c r="KHN108" s="231"/>
      <c r="KHO108" s="231"/>
      <c r="KHP108" s="231"/>
      <c r="KHQ108" s="231"/>
      <c r="KHR108" s="231"/>
      <c r="KHS108" s="231"/>
      <c r="KHT108" s="231"/>
      <c r="KHU108" s="231"/>
      <c r="KHV108" s="231"/>
      <c r="KHW108" s="231"/>
      <c r="KHX108" s="231"/>
      <c r="KHY108" s="231"/>
      <c r="KHZ108" s="231"/>
      <c r="KIA108" s="231"/>
      <c r="KIB108" s="231"/>
      <c r="KIC108" s="231"/>
      <c r="KID108" s="231"/>
      <c r="KIE108" s="231"/>
      <c r="KIF108" s="231"/>
      <c r="KIG108" s="231"/>
      <c r="KIH108" s="231"/>
      <c r="KII108" s="231"/>
      <c r="KIJ108" s="231"/>
      <c r="KIK108" s="231"/>
      <c r="KIL108" s="231"/>
      <c r="KIM108" s="231"/>
      <c r="KIN108" s="231"/>
      <c r="KIO108" s="231"/>
      <c r="KIP108" s="231"/>
      <c r="KIQ108" s="231"/>
      <c r="KIR108" s="231"/>
      <c r="KIS108" s="231"/>
      <c r="KIT108" s="231"/>
      <c r="KIU108" s="231"/>
      <c r="KIV108" s="231"/>
      <c r="KIW108" s="231"/>
      <c r="KIX108" s="231"/>
      <c r="KIY108" s="231"/>
      <c r="KIZ108" s="231"/>
      <c r="KJA108" s="231"/>
      <c r="KJB108" s="231"/>
      <c r="KJC108" s="231"/>
      <c r="KJD108" s="231"/>
      <c r="KJE108" s="231"/>
      <c r="KJF108" s="231"/>
      <c r="KJG108" s="231"/>
      <c r="KJH108" s="231"/>
      <c r="KJI108" s="231"/>
      <c r="KJJ108" s="231"/>
      <c r="KJK108" s="231"/>
      <c r="KJL108" s="231"/>
      <c r="KJM108" s="231"/>
      <c r="KJN108" s="231"/>
      <c r="KJO108" s="231"/>
      <c r="KJP108" s="231"/>
      <c r="KJQ108" s="231"/>
      <c r="KJR108" s="231"/>
      <c r="KJS108" s="231"/>
      <c r="KJT108" s="231"/>
      <c r="KJU108" s="231"/>
      <c r="KJV108" s="231"/>
      <c r="KJW108" s="231"/>
      <c r="KJX108" s="231"/>
      <c r="KJY108" s="231"/>
      <c r="KJZ108" s="231"/>
      <c r="KKA108" s="231"/>
      <c r="KKB108" s="231"/>
      <c r="KKC108" s="231"/>
      <c r="KKD108" s="231"/>
      <c r="KKE108" s="231"/>
      <c r="KKF108" s="231"/>
      <c r="KKG108" s="231"/>
      <c r="KKH108" s="231"/>
      <c r="KKI108" s="231"/>
      <c r="KKJ108" s="231"/>
      <c r="KKK108" s="231"/>
      <c r="KKL108" s="231"/>
      <c r="KKM108" s="231"/>
      <c r="KKN108" s="231"/>
      <c r="KKO108" s="231"/>
      <c r="KKP108" s="231"/>
      <c r="KKQ108" s="231"/>
      <c r="KKR108" s="231"/>
      <c r="KKS108" s="231"/>
      <c r="KKT108" s="231"/>
      <c r="KKU108" s="231"/>
      <c r="KKV108" s="231"/>
      <c r="KKW108" s="231"/>
      <c r="KKX108" s="231"/>
      <c r="KKY108" s="231"/>
      <c r="KKZ108" s="231"/>
      <c r="KLA108" s="231"/>
      <c r="KLB108" s="231"/>
      <c r="KLC108" s="231"/>
      <c r="KLD108" s="231"/>
      <c r="KLE108" s="231"/>
      <c r="KLF108" s="231"/>
      <c r="KLG108" s="231"/>
      <c r="KLH108" s="231"/>
      <c r="KLI108" s="231"/>
      <c r="KLJ108" s="231"/>
      <c r="KLK108" s="231"/>
      <c r="KLL108" s="231"/>
      <c r="KLM108" s="231"/>
      <c r="KLN108" s="231"/>
      <c r="KLO108" s="231"/>
      <c r="KLP108" s="231"/>
      <c r="KLQ108" s="231"/>
      <c r="KLR108" s="231"/>
      <c r="KLS108" s="231"/>
      <c r="KLT108" s="231"/>
      <c r="KLU108" s="231"/>
      <c r="KLV108" s="231"/>
      <c r="KLW108" s="231"/>
      <c r="KLX108" s="231"/>
      <c r="KLY108" s="231"/>
      <c r="KLZ108" s="231"/>
      <c r="KMA108" s="231"/>
      <c r="KMB108" s="231"/>
      <c r="KMC108" s="231"/>
      <c r="KMD108" s="231"/>
      <c r="KME108" s="231"/>
      <c r="KMF108" s="231"/>
      <c r="KMG108" s="231"/>
      <c r="KMH108" s="231"/>
      <c r="KMI108" s="231"/>
      <c r="KMJ108" s="231"/>
      <c r="KMK108" s="231"/>
      <c r="KML108" s="231"/>
      <c r="KMM108" s="231"/>
      <c r="KMN108" s="231"/>
      <c r="KMO108" s="231"/>
      <c r="KMP108" s="231"/>
      <c r="KMQ108" s="231"/>
      <c r="KMR108" s="231"/>
      <c r="KMS108" s="231"/>
      <c r="KMT108" s="231"/>
      <c r="KMU108" s="231"/>
      <c r="KMV108" s="231"/>
      <c r="KMW108" s="231"/>
      <c r="KMX108" s="231"/>
      <c r="KMY108" s="231"/>
      <c r="KMZ108" s="231"/>
      <c r="KNA108" s="231"/>
      <c r="KNB108" s="231"/>
      <c r="KNC108" s="231"/>
      <c r="KND108" s="231"/>
      <c r="KNE108" s="231"/>
      <c r="KNF108" s="231"/>
      <c r="KNG108" s="231"/>
      <c r="KNH108" s="231"/>
      <c r="KNI108" s="231"/>
      <c r="KNJ108" s="231"/>
      <c r="KNK108" s="231"/>
      <c r="KNL108" s="231"/>
      <c r="KNM108" s="231"/>
      <c r="KNN108" s="231"/>
      <c r="KNO108" s="231"/>
      <c r="KNP108" s="231"/>
      <c r="KNQ108" s="231"/>
      <c r="KNR108" s="231"/>
      <c r="KNS108" s="231"/>
      <c r="KNT108" s="231"/>
      <c r="KNU108" s="231"/>
      <c r="KNV108" s="231"/>
      <c r="KNW108" s="231"/>
      <c r="KNX108" s="231"/>
      <c r="KNY108" s="231"/>
      <c r="KNZ108" s="231"/>
      <c r="KOA108" s="231"/>
      <c r="KOB108" s="231"/>
      <c r="KOC108" s="231"/>
      <c r="KOD108" s="231"/>
      <c r="KOE108" s="231"/>
      <c r="KOF108" s="231"/>
      <c r="KOG108" s="231"/>
      <c r="KOH108" s="231"/>
      <c r="KOI108" s="231"/>
      <c r="KOJ108" s="231"/>
      <c r="KOK108" s="231"/>
      <c r="KOL108" s="231"/>
      <c r="KOM108" s="231"/>
      <c r="KON108" s="231"/>
      <c r="KOO108" s="231"/>
      <c r="KOP108" s="231"/>
      <c r="KOQ108" s="231"/>
      <c r="KOR108" s="231"/>
      <c r="KOS108" s="231"/>
      <c r="KOT108" s="231"/>
      <c r="KOU108" s="231"/>
      <c r="KOV108" s="231"/>
      <c r="KOW108" s="231"/>
      <c r="KOX108" s="231"/>
      <c r="KOY108" s="231"/>
      <c r="KOZ108" s="231"/>
      <c r="KPA108" s="231"/>
      <c r="KPB108" s="231"/>
      <c r="KPC108" s="231"/>
      <c r="KPD108" s="231"/>
      <c r="KPE108" s="231"/>
      <c r="KPF108" s="231"/>
      <c r="KPG108" s="231"/>
      <c r="KPH108" s="231"/>
      <c r="KPI108" s="231"/>
      <c r="KPJ108" s="231"/>
      <c r="KPK108" s="231"/>
      <c r="KPL108" s="231"/>
      <c r="KPM108" s="231"/>
      <c r="KPN108" s="231"/>
      <c r="KPO108" s="231"/>
      <c r="KPP108" s="231"/>
      <c r="KPQ108" s="231"/>
      <c r="KPR108" s="231"/>
      <c r="KPS108" s="231"/>
      <c r="KPT108" s="231"/>
      <c r="KPU108" s="231"/>
      <c r="KPV108" s="231"/>
      <c r="KPW108" s="231"/>
      <c r="KPX108" s="231"/>
      <c r="KPY108" s="231"/>
      <c r="KPZ108" s="231"/>
      <c r="KQA108" s="231"/>
      <c r="KQB108" s="231"/>
      <c r="KQC108" s="231"/>
      <c r="KQD108" s="231"/>
      <c r="KQE108" s="231"/>
      <c r="KQF108" s="231"/>
      <c r="KQG108" s="231"/>
      <c r="KQH108" s="231"/>
      <c r="KQI108" s="231"/>
      <c r="KQJ108" s="231"/>
      <c r="KQK108" s="231"/>
      <c r="KQL108" s="231"/>
      <c r="KQM108" s="231"/>
      <c r="KQN108" s="231"/>
      <c r="KQO108" s="231"/>
      <c r="KQP108" s="231"/>
      <c r="KQQ108" s="231"/>
      <c r="KQR108" s="231"/>
      <c r="KQS108" s="231"/>
      <c r="KQT108" s="231"/>
      <c r="KQU108" s="231"/>
      <c r="KQV108" s="231"/>
      <c r="KQW108" s="231"/>
      <c r="KQX108" s="231"/>
      <c r="KQY108" s="231"/>
      <c r="KQZ108" s="231"/>
      <c r="KRA108" s="231"/>
      <c r="KRB108" s="231"/>
      <c r="KRC108" s="231"/>
      <c r="KRD108" s="231"/>
      <c r="KRE108" s="231"/>
      <c r="KRF108" s="231"/>
      <c r="KRG108" s="231"/>
      <c r="KRH108" s="231"/>
      <c r="KRI108" s="231"/>
      <c r="KRJ108" s="231"/>
      <c r="KRK108" s="231"/>
      <c r="KRL108" s="231"/>
      <c r="KRM108" s="231"/>
      <c r="KRN108" s="231"/>
      <c r="KRO108" s="231"/>
      <c r="KRP108" s="231"/>
      <c r="KRQ108" s="231"/>
      <c r="KRR108" s="231"/>
      <c r="KRS108" s="231"/>
      <c r="KRT108" s="231"/>
      <c r="KRU108" s="231"/>
      <c r="KRV108" s="231"/>
      <c r="KRW108" s="231"/>
      <c r="KRX108" s="231"/>
      <c r="KRY108" s="231"/>
      <c r="KRZ108" s="231"/>
      <c r="KSA108" s="231"/>
      <c r="KSB108" s="231"/>
      <c r="KSC108" s="231"/>
      <c r="KSD108" s="231"/>
      <c r="KSE108" s="231"/>
      <c r="KSF108" s="231"/>
      <c r="KSG108" s="231"/>
      <c r="KSH108" s="231"/>
      <c r="KSI108" s="231"/>
      <c r="KSJ108" s="231"/>
      <c r="KSK108" s="231"/>
      <c r="KSL108" s="231"/>
      <c r="KSM108" s="231"/>
      <c r="KSN108" s="231"/>
      <c r="KSO108" s="231"/>
      <c r="KSP108" s="231"/>
      <c r="KSQ108" s="231"/>
      <c r="KSR108" s="231"/>
      <c r="KSS108" s="231"/>
      <c r="KST108" s="231"/>
      <c r="KSU108" s="231"/>
      <c r="KSV108" s="231"/>
      <c r="KSW108" s="231"/>
      <c r="KSX108" s="231"/>
      <c r="KSY108" s="231"/>
      <c r="KSZ108" s="231"/>
      <c r="KTA108" s="231"/>
      <c r="KTB108" s="231"/>
      <c r="KTC108" s="231"/>
      <c r="KTD108" s="231"/>
      <c r="KTE108" s="231"/>
      <c r="KTF108" s="231"/>
      <c r="KTG108" s="231"/>
      <c r="KTH108" s="231"/>
      <c r="KTI108" s="231"/>
      <c r="KTJ108" s="231"/>
      <c r="KTK108" s="231"/>
      <c r="KTL108" s="231"/>
      <c r="KTM108" s="231"/>
      <c r="KTN108" s="231"/>
      <c r="KTO108" s="231"/>
      <c r="KTP108" s="231"/>
      <c r="KTQ108" s="231"/>
      <c r="KTR108" s="231"/>
      <c r="KTS108" s="231"/>
      <c r="KTT108" s="231"/>
      <c r="KTU108" s="231"/>
      <c r="KTV108" s="231"/>
      <c r="KTW108" s="231"/>
      <c r="KTX108" s="231"/>
      <c r="KTY108" s="231"/>
      <c r="KTZ108" s="231"/>
      <c r="KUA108" s="231"/>
      <c r="KUB108" s="231"/>
      <c r="KUC108" s="231"/>
      <c r="KUD108" s="231"/>
      <c r="KUE108" s="231"/>
      <c r="KUF108" s="231"/>
      <c r="KUG108" s="231"/>
      <c r="KUH108" s="231"/>
      <c r="KUI108" s="231"/>
      <c r="KUJ108" s="231"/>
      <c r="KUK108" s="231"/>
      <c r="KUL108" s="231"/>
      <c r="KUM108" s="231"/>
      <c r="KUN108" s="231"/>
      <c r="KUO108" s="231"/>
      <c r="KUP108" s="231"/>
      <c r="KUQ108" s="231"/>
      <c r="KUR108" s="231"/>
      <c r="KUS108" s="231"/>
      <c r="KUT108" s="231"/>
      <c r="KUU108" s="231"/>
      <c r="KUV108" s="231"/>
      <c r="KUW108" s="231"/>
      <c r="KUX108" s="231"/>
      <c r="KUY108" s="231"/>
      <c r="KUZ108" s="231"/>
      <c r="KVA108" s="231"/>
      <c r="KVB108" s="231"/>
      <c r="KVC108" s="231"/>
      <c r="KVD108" s="231"/>
      <c r="KVE108" s="231"/>
      <c r="KVF108" s="231"/>
      <c r="KVG108" s="231"/>
      <c r="KVH108" s="231"/>
      <c r="KVI108" s="231"/>
      <c r="KVJ108" s="231"/>
      <c r="KVK108" s="231"/>
      <c r="KVL108" s="231"/>
      <c r="KVM108" s="231"/>
      <c r="KVN108" s="231"/>
      <c r="KVO108" s="231"/>
      <c r="KVP108" s="231"/>
      <c r="KVQ108" s="231"/>
      <c r="KVR108" s="231"/>
      <c r="KVS108" s="231"/>
      <c r="KVT108" s="231"/>
      <c r="KVU108" s="231"/>
      <c r="KVV108" s="231"/>
      <c r="KVW108" s="231"/>
      <c r="KVX108" s="231"/>
      <c r="KVY108" s="231"/>
      <c r="KVZ108" s="231"/>
      <c r="KWA108" s="231"/>
      <c r="KWB108" s="231"/>
      <c r="KWC108" s="231"/>
      <c r="KWD108" s="231"/>
      <c r="KWE108" s="231"/>
      <c r="KWF108" s="231"/>
      <c r="KWG108" s="231"/>
      <c r="KWH108" s="231"/>
      <c r="KWI108" s="231"/>
      <c r="KWJ108" s="231"/>
      <c r="KWK108" s="231"/>
      <c r="KWL108" s="231"/>
      <c r="KWM108" s="231"/>
      <c r="KWN108" s="231"/>
      <c r="KWO108" s="231"/>
      <c r="KWP108" s="231"/>
      <c r="KWQ108" s="231"/>
      <c r="KWR108" s="231"/>
      <c r="KWS108" s="231"/>
      <c r="KWT108" s="231"/>
      <c r="KWU108" s="231"/>
      <c r="KWV108" s="231"/>
      <c r="KWW108" s="231"/>
      <c r="KWX108" s="231"/>
      <c r="KWY108" s="231"/>
      <c r="KWZ108" s="231"/>
      <c r="KXA108" s="231"/>
      <c r="KXB108" s="231"/>
      <c r="KXC108" s="231"/>
      <c r="KXD108" s="231"/>
      <c r="KXE108" s="231"/>
      <c r="KXF108" s="231"/>
      <c r="KXG108" s="231"/>
      <c r="KXH108" s="231"/>
      <c r="KXI108" s="231"/>
      <c r="KXJ108" s="231"/>
      <c r="KXK108" s="231"/>
      <c r="KXL108" s="231"/>
      <c r="KXM108" s="231"/>
      <c r="KXN108" s="231"/>
      <c r="KXO108" s="231"/>
      <c r="KXP108" s="231"/>
      <c r="KXQ108" s="231"/>
      <c r="KXR108" s="231"/>
      <c r="KXS108" s="231"/>
      <c r="KXT108" s="231"/>
      <c r="KXU108" s="231"/>
      <c r="KXV108" s="231"/>
      <c r="KXW108" s="231"/>
      <c r="KXX108" s="231"/>
      <c r="KXY108" s="231"/>
      <c r="KXZ108" s="231"/>
      <c r="KYA108" s="231"/>
      <c r="KYB108" s="231"/>
      <c r="KYC108" s="231"/>
      <c r="KYD108" s="231"/>
      <c r="KYE108" s="231"/>
      <c r="KYF108" s="231"/>
      <c r="KYG108" s="231"/>
      <c r="KYH108" s="231"/>
      <c r="KYI108" s="231"/>
      <c r="KYJ108" s="231"/>
      <c r="KYK108" s="231"/>
      <c r="KYL108" s="231"/>
      <c r="KYM108" s="231"/>
      <c r="KYN108" s="231"/>
      <c r="KYO108" s="231"/>
      <c r="KYP108" s="231"/>
      <c r="KYQ108" s="231"/>
      <c r="KYR108" s="231"/>
      <c r="KYS108" s="231"/>
      <c r="KYT108" s="231"/>
      <c r="KYU108" s="231"/>
      <c r="KYV108" s="231"/>
      <c r="KYW108" s="231"/>
      <c r="KYX108" s="231"/>
      <c r="KYY108" s="231"/>
      <c r="KYZ108" s="231"/>
      <c r="KZA108" s="231"/>
      <c r="KZB108" s="231"/>
      <c r="KZC108" s="231"/>
      <c r="KZD108" s="231"/>
      <c r="KZE108" s="231"/>
      <c r="KZF108" s="231"/>
      <c r="KZG108" s="231"/>
      <c r="KZH108" s="231"/>
      <c r="KZI108" s="231"/>
      <c r="KZJ108" s="231"/>
      <c r="KZK108" s="231"/>
      <c r="KZL108" s="231"/>
      <c r="KZM108" s="231"/>
      <c r="KZN108" s="231"/>
      <c r="KZO108" s="231"/>
      <c r="KZP108" s="231"/>
      <c r="KZQ108" s="231"/>
      <c r="KZR108" s="231"/>
      <c r="KZS108" s="231"/>
      <c r="KZT108" s="231"/>
      <c r="KZU108" s="231"/>
      <c r="KZV108" s="231"/>
      <c r="KZW108" s="231"/>
      <c r="KZX108" s="231"/>
      <c r="KZY108" s="231"/>
      <c r="KZZ108" s="231"/>
      <c r="LAA108" s="231"/>
      <c r="LAB108" s="231"/>
      <c r="LAC108" s="231"/>
      <c r="LAD108" s="231"/>
      <c r="LAE108" s="231"/>
      <c r="LAF108" s="231"/>
      <c r="LAG108" s="231"/>
      <c r="LAH108" s="231"/>
      <c r="LAI108" s="231"/>
      <c r="LAJ108" s="231"/>
      <c r="LAK108" s="231"/>
      <c r="LAL108" s="231"/>
      <c r="LAM108" s="231"/>
      <c r="LAN108" s="231"/>
      <c r="LAO108" s="231"/>
      <c r="LAP108" s="231"/>
      <c r="LAQ108" s="231"/>
      <c r="LAR108" s="231"/>
      <c r="LAS108" s="231"/>
      <c r="LAT108" s="231"/>
      <c r="LAU108" s="231"/>
      <c r="LAV108" s="231"/>
      <c r="LAW108" s="231"/>
      <c r="LAX108" s="231"/>
      <c r="LAY108" s="231"/>
      <c r="LAZ108" s="231"/>
      <c r="LBA108" s="231"/>
      <c r="LBB108" s="231"/>
      <c r="LBC108" s="231"/>
      <c r="LBD108" s="231"/>
      <c r="LBE108" s="231"/>
      <c r="LBF108" s="231"/>
      <c r="LBG108" s="231"/>
      <c r="LBH108" s="231"/>
      <c r="LBI108" s="231"/>
      <c r="LBJ108" s="231"/>
      <c r="LBK108" s="231"/>
      <c r="LBL108" s="231"/>
      <c r="LBM108" s="231"/>
      <c r="LBN108" s="231"/>
      <c r="LBO108" s="231"/>
      <c r="LBP108" s="231"/>
      <c r="LBQ108" s="231"/>
      <c r="LBR108" s="231"/>
      <c r="LBS108" s="231"/>
      <c r="LBT108" s="231"/>
      <c r="LBU108" s="231"/>
      <c r="LBV108" s="231"/>
      <c r="LBW108" s="231"/>
      <c r="LBX108" s="231"/>
      <c r="LBY108" s="231"/>
      <c r="LBZ108" s="231"/>
      <c r="LCA108" s="231"/>
      <c r="LCB108" s="231"/>
      <c r="LCC108" s="231"/>
      <c r="LCD108" s="231"/>
      <c r="LCE108" s="231"/>
      <c r="LCF108" s="231"/>
      <c r="LCG108" s="231"/>
      <c r="LCH108" s="231"/>
      <c r="LCI108" s="231"/>
      <c r="LCJ108" s="231"/>
      <c r="LCK108" s="231"/>
      <c r="LCL108" s="231"/>
      <c r="LCM108" s="231"/>
      <c r="LCN108" s="231"/>
      <c r="LCO108" s="231"/>
      <c r="LCP108" s="231"/>
      <c r="LCQ108" s="231"/>
      <c r="LCR108" s="231"/>
      <c r="LCS108" s="231"/>
      <c r="LCT108" s="231"/>
      <c r="LCU108" s="231"/>
      <c r="LCV108" s="231"/>
      <c r="LCW108" s="231"/>
      <c r="LCX108" s="231"/>
      <c r="LCY108" s="231"/>
      <c r="LCZ108" s="231"/>
      <c r="LDA108" s="231"/>
      <c r="LDB108" s="231"/>
      <c r="LDC108" s="231"/>
      <c r="LDD108" s="231"/>
      <c r="LDE108" s="231"/>
      <c r="LDF108" s="231"/>
      <c r="LDG108" s="231"/>
      <c r="LDH108" s="231"/>
      <c r="LDI108" s="231"/>
      <c r="LDJ108" s="231"/>
      <c r="LDK108" s="231"/>
      <c r="LDL108" s="231"/>
      <c r="LDM108" s="231"/>
      <c r="LDN108" s="231"/>
      <c r="LDO108" s="231"/>
      <c r="LDP108" s="231"/>
      <c r="LDQ108" s="231"/>
      <c r="LDR108" s="231"/>
      <c r="LDS108" s="231"/>
      <c r="LDT108" s="231"/>
      <c r="LDU108" s="231"/>
      <c r="LDV108" s="231"/>
      <c r="LDW108" s="231"/>
      <c r="LDX108" s="231"/>
      <c r="LDY108" s="231"/>
      <c r="LDZ108" s="231"/>
      <c r="LEA108" s="231"/>
      <c r="LEB108" s="231"/>
      <c r="LEC108" s="231"/>
      <c r="LED108" s="231"/>
      <c r="LEE108" s="231"/>
      <c r="LEF108" s="231"/>
      <c r="LEG108" s="231"/>
      <c r="LEH108" s="231"/>
      <c r="LEI108" s="231"/>
      <c r="LEJ108" s="231"/>
      <c r="LEK108" s="231"/>
      <c r="LEL108" s="231"/>
      <c r="LEM108" s="231"/>
      <c r="LEN108" s="231"/>
      <c r="LEO108" s="231"/>
      <c r="LEP108" s="231"/>
      <c r="LEQ108" s="231"/>
      <c r="LER108" s="231"/>
      <c r="LES108" s="231"/>
      <c r="LET108" s="231"/>
      <c r="LEU108" s="231"/>
      <c r="LEV108" s="231"/>
      <c r="LEW108" s="231"/>
      <c r="LEX108" s="231"/>
      <c r="LEY108" s="231"/>
      <c r="LEZ108" s="231"/>
      <c r="LFA108" s="231"/>
      <c r="LFB108" s="231"/>
      <c r="LFC108" s="231"/>
      <c r="LFD108" s="231"/>
      <c r="LFE108" s="231"/>
      <c r="LFF108" s="231"/>
      <c r="LFG108" s="231"/>
      <c r="LFH108" s="231"/>
      <c r="LFI108" s="231"/>
      <c r="LFJ108" s="231"/>
      <c r="LFK108" s="231"/>
      <c r="LFL108" s="231"/>
      <c r="LFM108" s="231"/>
      <c r="LFN108" s="231"/>
      <c r="LFO108" s="231"/>
      <c r="LFP108" s="231"/>
      <c r="LFQ108" s="231"/>
      <c r="LFR108" s="231"/>
      <c r="LFS108" s="231"/>
      <c r="LFT108" s="231"/>
      <c r="LFU108" s="231"/>
      <c r="LFV108" s="231"/>
      <c r="LFW108" s="231"/>
      <c r="LFX108" s="231"/>
      <c r="LFY108" s="231"/>
      <c r="LFZ108" s="231"/>
      <c r="LGA108" s="231"/>
      <c r="LGB108" s="231"/>
      <c r="LGC108" s="231"/>
      <c r="LGD108" s="231"/>
      <c r="LGE108" s="231"/>
      <c r="LGF108" s="231"/>
      <c r="LGG108" s="231"/>
      <c r="LGH108" s="231"/>
      <c r="LGI108" s="231"/>
      <c r="LGJ108" s="231"/>
      <c r="LGK108" s="231"/>
      <c r="LGL108" s="231"/>
      <c r="LGM108" s="231"/>
      <c r="LGN108" s="231"/>
      <c r="LGO108" s="231"/>
      <c r="LGP108" s="231"/>
      <c r="LGQ108" s="231"/>
      <c r="LGR108" s="231"/>
      <c r="LGS108" s="231"/>
      <c r="LGT108" s="231"/>
      <c r="LGU108" s="231"/>
      <c r="LGV108" s="231"/>
      <c r="LGW108" s="231"/>
      <c r="LGX108" s="231"/>
      <c r="LGY108" s="231"/>
      <c r="LGZ108" s="231"/>
      <c r="LHA108" s="231"/>
      <c r="LHB108" s="231"/>
      <c r="LHC108" s="231"/>
      <c r="LHD108" s="231"/>
      <c r="LHE108" s="231"/>
      <c r="LHF108" s="231"/>
      <c r="LHG108" s="231"/>
      <c r="LHH108" s="231"/>
      <c r="LHI108" s="231"/>
      <c r="LHJ108" s="231"/>
      <c r="LHK108" s="231"/>
      <c r="LHL108" s="231"/>
      <c r="LHM108" s="231"/>
      <c r="LHN108" s="231"/>
      <c r="LHO108" s="231"/>
      <c r="LHP108" s="231"/>
      <c r="LHQ108" s="231"/>
      <c r="LHR108" s="231"/>
      <c r="LHS108" s="231"/>
      <c r="LHT108" s="231"/>
      <c r="LHU108" s="231"/>
      <c r="LHV108" s="231"/>
      <c r="LHW108" s="231"/>
      <c r="LHX108" s="231"/>
      <c r="LHY108" s="231"/>
      <c r="LHZ108" s="231"/>
      <c r="LIA108" s="231"/>
      <c r="LIB108" s="231"/>
      <c r="LIC108" s="231"/>
      <c r="LID108" s="231"/>
      <c r="LIE108" s="231"/>
      <c r="LIF108" s="231"/>
      <c r="LIG108" s="231"/>
      <c r="LIH108" s="231"/>
      <c r="LII108" s="231"/>
      <c r="LIJ108" s="231"/>
      <c r="LIK108" s="231"/>
      <c r="LIL108" s="231"/>
      <c r="LIM108" s="231"/>
      <c r="LIN108" s="231"/>
      <c r="LIO108" s="231"/>
      <c r="LIP108" s="231"/>
      <c r="LIQ108" s="231"/>
      <c r="LIR108" s="231"/>
      <c r="LIS108" s="231"/>
      <c r="LIT108" s="231"/>
      <c r="LIU108" s="231"/>
      <c r="LIV108" s="231"/>
      <c r="LIW108" s="231"/>
      <c r="LIX108" s="231"/>
      <c r="LIY108" s="231"/>
      <c r="LIZ108" s="231"/>
      <c r="LJA108" s="231"/>
      <c r="LJB108" s="231"/>
      <c r="LJC108" s="231"/>
      <c r="LJD108" s="231"/>
      <c r="LJE108" s="231"/>
      <c r="LJF108" s="231"/>
      <c r="LJG108" s="231"/>
      <c r="LJH108" s="231"/>
      <c r="LJI108" s="231"/>
      <c r="LJJ108" s="231"/>
      <c r="LJK108" s="231"/>
      <c r="LJL108" s="231"/>
      <c r="LJM108" s="231"/>
      <c r="LJN108" s="231"/>
      <c r="LJO108" s="231"/>
      <c r="LJP108" s="231"/>
      <c r="LJQ108" s="231"/>
      <c r="LJR108" s="231"/>
      <c r="LJS108" s="231"/>
      <c r="LJT108" s="231"/>
      <c r="LJU108" s="231"/>
      <c r="LJV108" s="231"/>
      <c r="LJW108" s="231"/>
      <c r="LJX108" s="231"/>
      <c r="LJY108" s="231"/>
      <c r="LJZ108" s="231"/>
      <c r="LKA108" s="231"/>
      <c r="LKB108" s="231"/>
      <c r="LKC108" s="231"/>
      <c r="LKD108" s="231"/>
      <c r="LKE108" s="231"/>
      <c r="LKF108" s="231"/>
      <c r="LKG108" s="231"/>
      <c r="LKH108" s="231"/>
      <c r="LKI108" s="231"/>
      <c r="LKJ108" s="231"/>
      <c r="LKK108" s="231"/>
      <c r="LKL108" s="231"/>
      <c r="LKM108" s="231"/>
      <c r="LKN108" s="231"/>
      <c r="LKO108" s="231"/>
      <c r="LKP108" s="231"/>
      <c r="LKQ108" s="231"/>
      <c r="LKR108" s="231"/>
      <c r="LKS108" s="231"/>
      <c r="LKT108" s="231"/>
      <c r="LKU108" s="231"/>
      <c r="LKV108" s="231"/>
      <c r="LKW108" s="231"/>
      <c r="LKX108" s="231"/>
      <c r="LKY108" s="231"/>
      <c r="LKZ108" s="231"/>
      <c r="LLA108" s="231"/>
      <c r="LLB108" s="231"/>
      <c r="LLC108" s="231"/>
      <c r="LLD108" s="231"/>
      <c r="LLE108" s="231"/>
      <c r="LLF108" s="231"/>
      <c r="LLG108" s="231"/>
      <c r="LLH108" s="231"/>
      <c r="LLI108" s="231"/>
      <c r="LLJ108" s="231"/>
      <c r="LLK108" s="231"/>
      <c r="LLL108" s="231"/>
      <c r="LLM108" s="231"/>
      <c r="LLN108" s="231"/>
      <c r="LLO108" s="231"/>
      <c r="LLP108" s="231"/>
      <c r="LLQ108" s="231"/>
      <c r="LLR108" s="231"/>
      <c r="LLS108" s="231"/>
      <c r="LLT108" s="231"/>
      <c r="LLU108" s="231"/>
      <c r="LLV108" s="231"/>
      <c r="LLW108" s="231"/>
      <c r="LLX108" s="231"/>
      <c r="LLY108" s="231"/>
      <c r="LLZ108" s="231"/>
      <c r="LMA108" s="231"/>
      <c r="LMB108" s="231"/>
      <c r="LMC108" s="231"/>
      <c r="LMD108" s="231"/>
      <c r="LME108" s="231"/>
      <c r="LMF108" s="231"/>
      <c r="LMG108" s="231"/>
      <c r="LMH108" s="231"/>
      <c r="LMI108" s="231"/>
      <c r="LMJ108" s="231"/>
      <c r="LMK108" s="231"/>
      <c r="LML108" s="231"/>
      <c r="LMM108" s="231"/>
      <c r="LMN108" s="231"/>
      <c r="LMO108" s="231"/>
      <c r="LMP108" s="231"/>
      <c r="LMQ108" s="231"/>
      <c r="LMR108" s="231"/>
      <c r="LMS108" s="231"/>
      <c r="LMT108" s="231"/>
      <c r="LMU108" s="231"/>
      <c r="LMV108" s="231"/>
      <c r="LMW108" s="231"/>
      <c r="LMX108" s="231"/>
      <c r="LMY108" s="231"/>
      <c r="LMZ108" s="231"/>
      <c r="LNA108" s="231"/>
      <c r="LNB108" s="231"/>
      <c r="LNC108" s="231"/>
      <c r="LND108" s="231"/>
      <c r="LNE108" s="231"/>
      <c r="LNF108" s="231"/>
      <c r="LNG108" s="231"/>
      <c r="LNH108" s="231"/>
      <c r="LNI108" s="231"/>
      <c r="LNJ108" s="231"/>
      <c r="LNK108" s="231"/>
      <c r="LNL108" s="231"/>
      <c r="LNM108" s="231"/>
      <c r="LNN108" s="231"/>
      <c r="LNO108" s="231"/>
      <c r="LNP108" s="231"/>
      <c r="LNQ108" s="231"/>
      <c r="LNR108" s="231"/>
      <c r="LNS108" s="231"/>
      <c r="LNT108" s="231"/>
      <c r="LNU108" s="231"/>
      <c r="LNV108" s="231"/>
      <c r="LNW108" s="231"/>
      <c r="LNX108" s="231"/>
      <c r="LNY108" s="231"/>
      <c r="LNZ108" s="231"/>
      <c r="LOA108" s="231"/>
      <c r="LOB108" s="231"/>
      <c r="LOC108" s="231"/>
      <c r="LOD108" s="231"/>
      <c r="LOE108" s="231"/>
      <c r="LOF108" s="231"/>
      <c r="LOG108" s="231"/>
      <c r="LOH108" s="231"/>
      <c r="LOI108" s="231"/>
      <c r="LOJ108" s="231"/>
      <c r="LOK108" s="231"/>
      <c r="LOL108" s="231"/>
      <c r="LOM108" s="231"/>
      <c r="LON108" s="231"/>
      <c r="LOO108" s="231"/>
      <c r="LOP108" s="231"/>
      <c r="LOQ108" s="231"/>
      <c r="LOR108" s="231"/>
      <c r="LOS108" s="231"/>
      <c r="LOT108" s="231"/>
      <c r="LOU108" s="231"/>
      <c r="LOV108" s="231"/>
      <c r="LOW108" s="231"/>
      <c r="LOX108" s="231"/>
      <c r="LOY108" s="231"/>
      <c r="LOZ108" s="231"/>
      <c r="LPA108" s="231"/>
      <c r="LPB108" s="231"/>
      <c r="LPC108" s="231"/>
      <c r="LPD108" s="231"/>
      <c r="LPE108" s="231"/>
      <c r="LPF108" s="231"/>
      <c r="LPG108" s="231"/>
      <c r="LPH108" s="231"/>
      <c r="LPI108" s="231"/>
      <c r="LPJ108" s="231"/>
      <c r="LPK108" s="231"/>
      <c r="LPL108" s="231"/>
      <c r="LPM108" s="231"/>
      <c r="LPN108" s="231"/>
      <c r="LPO108" s="231"/>
      <c r="LPP108" s="231"/>
      <c r="LPQ108" s="231"/>
      <c r="LPR108" s="231"/>
      <c r="LPS108" s="231"/>
      <c r="LPT108" s="231"/>
      <c r="LPU108" s="231"/>
      <c r="LPV108" s="231"/>
      <c r="LPW108" s="231"/>
      <c r="LPX108" s="231"/>
      <c r="LPY108" s="231"/>
      <c r="LPZ108" s="231"/>
      <c r="LQA108" s="231"/>
      <c r="LQB108" s="231"/>
      <c r="LQC108" s="231"/>
      <c r="LQD108" s="231"/>
      <c r="LQE108" s="231"/>
      <c r="LQF108" s="231"/>
      <c r="LQG108" s="231"/>
      <c r="LQH108" s="231"/>
      <c r="LQI108" s="231"/>
      <c r="LQJ108" s="231"/>
      <c r="LQK108" s="231"/>
      <c r="LQL108" s="231"/>
      <c r="LQM108" s="231"/>
      <c r="LQN108" s="231"/>
      <c r="LQO108" s="231"/>
      <c r="LQP108" s="231"/>
      <c r="LQQ108" s="231"/>
      <c r="LQR108" s="231"/>
      <c r="LQS108" s="231"/>
      <c r="LQT108" s="231"/>
      <c r="LQU108" s="231"/>
      <c r="LQV108" s="231"/>
      <c r="LQW108" s="231"/>
      <c r="LQX108" s="231"/>
      <c r="LQY108" s="231"/>
      <c r="LQZ108" s="231"/>
      <c r="LRA108" s="231"/>
      <c r="LRB108" s="231"/>
      <c r="LRC108" s="231"/>
      <c r="LRD108" s="231"/>
      <c r="LRE108" s="231"/>
      <c r="LRF108" s="231"/>
      <c r="LRG108" s="231"/>
      <c r="LRH108" s="231"/>
      <c r="LRI108" s="231"/>
      <c r="LRJ108" s="231"/>
      <c r="LRK108" s="231"/>
      <c r="LRL108" s="231"/>
      <c r="LRM108" s="231"/>
      <c r="LRN108" s="231"/>
      <c r="LRO108" s="231"/>
      <c r="LRP108" s="231"/>
      <c r="LRQ108" s="231"/>
      <c r="LRR108" s="231"/>
      <c r="LRS108" s="231"/>
      <c r="LRT108" s="231"/>
      <c r="LRU108" s="231"/>
      <c r="LRV108" s="231"/>
      <c r="LRW108" s="231"/>
      <c r="LRX108" s="231"/>
      <c r="LRY108" s="231"/>
      <c r="LRZ108" s="231"/>
      <c r="LSA108" s="231"/>
      <c r="LSB108" s="231"/>
      <c r="LSC108" s="231"/>
      <c r="LSD108" s="231"/>
      <c r="LSE108" s="231"/>
      <c r="LSF108" s="231"/>
      <c r="LSG108" s="231"/>
      <c r="LSH108" s="231"/>
      <c r="LSI108" s="231"/>
      <c r="LSJ108" s="231"/>
      <c r="LSK108" s="231"/>
      <c r="LSL108" s="231"/>
      <c r="LSM108" s="231"/>
      <c r="LSN108" s="231"/>
      <c r="LSO108" s="231"/>
      <c r="LSP108" s="231"/>
      <c r="LSQ108" s="231"/>
      <c r="LSR108" s="231"/>
      <c r="LSS108" s="231"/>
      <c r="LST108" s="231"/>
      <c r="LSU108" s="231"/>
      <c r="LSV108" s="231"/>
      <c r="LSW108" s="231"/>
      <c r="LSX108" s="231"/>
      <c r="LSY108" s="231"/>
      <c r="LSZ108" s="231"/>
      <c r="LTA108" s="231"/>
      <c r="LTB108" s="231"/>
      <c r="LTC108" s="231"/>
      <c r="LTD108" s="231"/>
      <c r="LTE108" s="231"/>
      <c r="LTF108" s="231"/>
      <c r="LTG108" s="231"/>
      <c r="LTH108" s="231"/>
      <c r="LTI108" s="231"/>
      <c r="LTJ108" s="231"/>
      <c r="LTK108" s="231"/>
      <c r="LTL108" s="231"/>
      <c r="LTM108" s="231"/>
      <c r="LTN108" s="231"/>
      <c r="LTO108" s="231"/>
      <c r="LTP108" s="231"/>
      <c r="LTQ108" s="231"/>
      <c r="LTR108" s="231"/>
      <c r="LTS108" s="231"/>
      <c r="LTT108" s="231"/>
      <c r="LTU108" s="231"/>
      <c r="LTV108" s="231"/>
      <c r="LTW108" s="231"/>
      <c r="LTX108" s="231"/>
      <c r="LTY108" s="231"/>
      <c r="LTZ108" s="231"/>
      <c r="LUA108" s="231"/>
      <c r="LUB108" s="231"/>
      <c r="LUC108" s="231"/>
      <c r="LUD108" s="231"/>
      <c r="LUE108" s="231"/>
      <c r="LUF108" s="231"/>
      <c r="LUG108" s="231"/>
      <c r="LUH108" s="231"/>
      <c r="LUI108" s="231"/>
      <c r="LUJ108" s="231"/>
      <c r="LUK108" s="231"/>
      <c r="LUL108" s="231"/>
      <c r="LUM108" s="231"/>
      <c r="LUN108" s="231"/>
      <c r="LUO108" s="231"/>
      <c r="LUP108" s="231"/>
      <c r="LUQ108" s="231"/>
      <c r="LUR108" s="231"/>
      <c r="LUS108" s="231"/>
      <c r="LUT108" s="231"/>
      <c r="LUU108" s="231"/>
      <c r="LUV108" s="231"/>
      <c r="LUW108" s="231"/>
      <c r="LUX108" s="231"/>
      <c r="LUY108" s="231"/>
      <c r="LUZ108" s="231"/>
      <c r="LVA108" s="231"/>
      <c r="LVB108" s="231"/>
      <c r="LVC108" s="231"/>
      <c r="LVD108" s="231"/>
      <c r="LVE108" s="231"/>
      <c r="LVF108" s="231"/>
      <c r="LVG108" s="231"/>
      <c r="LVH108" s="231"/>
      <c r="LVI108" s="231"/>
      <c r="LVJ108" s="231"/>
      <c r="LVK108" s="231"/>
      <c r="LVL108" s="231"/>
      <c r="LVM108" s="231"/>
      <c r="LVN108" s="231"/>
      <c r="LVO108" s="231"/>
      <c r="LVP108" s="231"/>
      <c r="LVQ108" s="231"/>
      <c r="LVR108" s="231"/>
      <c r="LVS108" s="231"/>
      <c r="LVT108" s="231"/>
      <c r="LVU108" s="231"/>
      <c r="LVV108" s="231"/>
      <c r="LVW108" s="231"/>
      <c r="LVX108" s="231"/>
      <c r="LVY108" s="231"/>
      <c r="LVZ108" s="231"/>
      <c r="LWA108" s="231"/>
      <c r="LWB108" s="231"/>
      <c r="LWC108" s="231"/>
      <c r="LWD108" s="231"/>
      <c r="LWE108" s="231"/>
      <c r="LWF108" s="231"/>
      <c r="LWG108" s="231"/>
      <c r="LWH108" s="231"/>
      <c r="LWI108" s="231"/>
      <c r="LWJ108" s="231"/>
      <c r="LWK108" s="231"/>
      <c r="LWL108" s="231"/>
      <c r="LWM108" s="231"/>
      <c r="LWN108" s="231"/>
      <c r="LWO108" s="231"/>
      <c r="LWP108" s="231"/>
      <c r="LWQ108" s="231"/>
      <c r="LWR108" s="231"/>
      <c r="LWS108" s="231"/>
      <c r="LWT108" s="231"/>
      <c r="LWU108" s="231"/>
      <c r="LWV108" s="231"/>
      <c r="LWW108" s="231"/>
      <c r="LWX108" s="231"/>
      <c r="LWY108" s="231"/>
      <c r="LWZ108" s="231"/>
      <c r="LXA108" s="231"/>
      <c r="LXB108" s="231"/>
      <c r="LXC108" s="231"/>
      <c r="LXD108" s="231"/>
      <c r="LXE108" s="231"/>
      <c r="LXF108" s="231"/>
      <c r="LXG108" s="231"/>
      <c r="LXH108" s="231"/>
      <c r="LXI108" s="231"/>
      <c r="LXJ108" s="231"/>
      <c r="LXK108" s="231"/>
      <c r="LXL108" s="231"/>
      <c r="LXM108" s="231"/>
      <c r="LXN108" s="231"/>
      <c r="LXO108" s="231"/>
      <c r="LXP108" s="231"/>
      <c r="LXQ108" s="231"/>
      <c r="LXR108" s="231"/>
      <c r="LXS108" s="231"/>
      <c r="LXT108" s="231"/>
      <c r="LXU108" s="231"/>
      <c r="LXV108" s="231"/>
      <c r="LXW108" s="231"/>
      <c r="LXX108" s="231"/>
      <c r="LXY108" s="231"/>
      <c r="LXZ108" s="231"/>
      <c r="LYA108" s="231"/>
      <c r="LYB108" s="231"/>
      <c r="LYC108" s="231"/>
      <c r="LYD108" s="231"/>
      <c r="LYE108" s="231"/>
      <c r="LYF108" s="231"/>
      <c r="LYG108" s="231"/>
      <c r="LYH108" s="231"/>
      <c r="LYI108" s="231"/>
      <c r="LYJ108" s="231"/>
      <c r="LYK108" s="231"/>
      <c r="LYL108" s="231"/>
      <c r="LYM108" s="231"/>
      <c r="LYN108" s="231"/>
      <c r="LYO108" s="231"/>
      <c r="LYP108" s="231"/>
      <c r="LYQ108" s="231"/>
      <c r="LYR108" s="231"/>
      <c r="LYS108" s="231"/>
      <c r="LYT108" s="231"/>
      <c r="LYU108" s="231"/>
      <c r="LYV108" s="231"/>
      <c r="LYW108" s="231"/>
      <c r="LYX108" s="231"/>
      <c r="LYY108" s="231"/>
      <c r="LYZ108" s="231"/>
      <c r="LZA108" s="231"/>
      <c r="LZB108" s="231"/>
      <c r="LZC108" s="231"/>
      <c r="LZD108" s="231"/>
      <c r="LZE108" s="231"/>
      <c r="LZF108" s="231"/>
      <c r="LZG108" s="231"/>
      <c r="LZH108" s="231"/>
      <c r="LZI108" s="231"/>
      <c r="LZJ108" s="231"/>
      <c r="LZK108" s="231"/>
      <c r="LZL108" s="231"/>
      <c r="LZM108" s="231"/>
      <c r="LZN108" s="231"/>
      <c r="LZO108" s="231"/>
      <c r="LZP108" s="231"/>
      <c r="LZQ108" s="231"/>
      <c r="LZR108" s="231"/>
      <c r="LZS108" s="231"/>
      <c r="LZT108" s="231"/>
      <c r="LZU108" s="231"/>
      <c r="LZV108" s="231"/>
      <c r="LZW108" s="231"/>
      <c r="LZX108" s="231"/>
      <c r="LZY108" s="231"/>
      <c r="LZZ108" s="231"/>
      <c r="MAA108" s="231"/>
      <c r="MAB108" s="231"/>
      <c r="MAC108" s="231"/>
      <c r="MAD108" s="231"/>
      <c r="MAE108" s="231"/>
      <c r="MAF108" s="231"/>
      <c r="MAG108" s="231"/>
      <c r="MAH108" s="231"/>
      <c r="MAI108" s="231"/>
      <c r="MAJ108" s="231"/>
      <c r="MAK108" s="231"/>
      <c r="MAL108" s="231"/>
      <c r="MAM108" s="231"/>
      <c r="MAN108" s="231"/>
      <c r="MAO108" s="231"/>
      <c r="MAP108" s="231"/>
      <c r="MAQ108" s="231"/>
      <c r="MAR108" s="231"/>
      <c r="MAS108" s="231"/>
      <c r="MAT108" s="231"/>
      <c r="MAU108" s="231"/>
      <c r="MAV108" s="231"/>
      <c r="MAW108" s="231"/>
      <c r="MAX108" s="231"/>
      <c r="MAY108" s="231"/>
      <c r="MAZ108" s="231"/>
      <c r="MBA108" s="231"/>
      <c r="MBB108" s="231"/>
      <c r="MBC108" s="231"/>
      <c r="MBD108" s="231"/>
      <c r="MBE108" s="231"/>
      <c r="MBF108" s="231"/>
      <c r="MBG108" s="231"/>
      <c r="MBH108" s="231"/>
      <c r="MBI108" s="231"/>
      <c r="MBJ108" s="231"/>
      <c r="MBK108" s="231"/>
      <c r="MBL108" s="231"/>
      <c r="MBM108" s="231"/>
      <c r="MBN108" s="231"/>
      <c r="MBO108" s="231"/>
      <c r="MBP108" s="231"/>
      <c r="MBQ108" s="231"/>
      <c r="MBR108" s="231"/>
      <c r="MBS108" s="231"/>
      <c r="MBT108" s="231"/>
      <c r="MBU108" s="231"/>
      <c r="MBV108" s="231"/>
      <c r="MBW108" s="231"/>
      <c r="MBX108" s="231"/>
      <c r="MBY108" s="231"/>
      <c r="MBZ108" s="231"/>
      <c r="MCA108" s="231"/>
      <c r="MCB108" s="231"/>
      <c r="MCC108" s="231"/>
      <c r="MCD108" s="231"/>
      <c r="MCE108" s="231"/>
      <c r="MCF108" s="231"/>
      <c r="MCG108" s="231"/>
      <c r="MCH108" s="231"/>
      <c r="MCI108" s="231"/>
      <c r="MCJ108" s="231"/>
      <c r="MCK108" s="231"/>
      <c r="MCL108" s="231"/>
      <c r="MCM108" s="231"/>
      <c r="MCN108" s="231"/>
      <c r="MCO108" s="231"/>
      <c r="MCP108" s="231"/>
      <c r="MCQ108" s="231"/>
      <c r="MCR108" s="231"/>
      <c r="MCS108" s="231"/>
      <c r="MCT108" s="231"/>
      <c r="MCU108" s="231"/>
      <c r="MCV108" s="231"/>
      <c r="MCW108" s="231"/>
      <c r="MCX108" s="231"/>
      <c r="MCY108" s="231"/>
      <c r="MCZ108" s="231"/>
      <c r="MDA108" s="231"/>
      <c r="MDB108" s="231"/>
      <c r="MDC108" s="231"/>
      <c r="MDD108" s="231"/>
      <c r="MDE108" s="231"/>
      <c r="MDF108" s="231"/>
      <c r="MDG108" s="231"/>
      <c r="MDH108" s="231"/>
      <c r="MDI108" s="231"/>
      <c r="MDJ108" s="231"/>
      <c r="MDK108" s="231"/>
      <c r="MDL108" s="231"/>
      <c r="MDM108" s="231"/>
      <c r="MDN108" s="231"/>
      <c r="MDO108" s="231"/>
      <c r="MDP108" s="231"/>
      <c r="MDQ108" s="231"/>
      <c r="MDR108" s="231"/>
      <c r="MDS108" s="231"/>
      <c r="MDT108" s="231"/>
      <c r="MDU108" s="231"/>
      <c r="MDV108" s="231"/>
      <c r="MDW108" s="231"/>
      <c r="MDX108" s="231"/>
      <c r="MDY108" s="231"/>
      <c r="MDZ108" s="231"/>
      <c r="MEA108" s="231"/>
      <c r="MEB108" s="231"/>
      <c r="MEC108" s="231"/>
      <c r="MED108" s="231"/>
      <c r="MEE108" s="231"/>
      <c r="MEF108" s="231"/>
      <c r="MEG108" s="231"/>
      <c r="MEH108" s="231"/>
      <c r="MEI108" s="231"/>
      <c r="MEJ108" s="231"/>
      <c r="MEK108" s="231"/>
      <c r="MEL108" s="231"/>
      <c r="MEM108" s="231"/>
      <c r="MEN108" s="231"/>
      <c r="MEO108" s="231"/>
      <c r="MEP108" s="231"/>
      <c r="MEQ108" s="231"/>
      <c r="MER108" s="231"/>
      <c r="MES108" s="231"/>
      <c r="MET108" s="231"/>
      <c r="MEU108" s="231"/>
      <c r="MEV108" s="231"/>
      <c r="MEW108" s="231"/>
      <c r="MEX108" s="231"/>
      <c r="MEY108" s="231"/>
      <c r="MEZ108" s="231"/>
      <c r="MFA108" s="231"/>
      <c r="MFB108" s="231"/>
      <c r="MFC108" s="231"/>
      <c r="MFD108" s="231"/>
      <c r="MFE108" s="231"/>
      <c r="MFF108" s="231"/>
      <c r="MFG108" s="231"/>
      <c r="MFH108" s="231"/>
      <c r="MFI108" s="231"/>
      <c r="MFJ108" s="231"/>
      <c r="MFK108" s="231"/>
      <c r="MFL108" s="231"/>
      <c r="MFM108" s="231"/>
      <c r="MFN108" s="231"/>
      <c r="MFO108" s="231"/>
      <c r="MFP108" s="231"/>
      <c r="MFQ108" s="231"/>
      <c r="MFR108" s="231"/>
      <c r="MFS108" s="231"/>
      <c r="MFT108" s="231"/>
      <c r="MFU108" s="231"/>
      <c r="MFV108" s="231"/>
      <c r="MFW108" s="231"/>
      <c r="MFX108" s="231"/>
      <c r="MFY108" s="231"/>
      <c r="MFZ108" s="231"/>
      <c r="MGA108" s="231"/>
      <c r="MGB108" s="231"/>
      <c r="MGC108" s="231"/>
      <c r="MGD108" s="231"/>
      <c r="MGE108" s="231"/>
      <c r="MGF108" s="231"/>
      <c r="MGG108" s="231"/>
      <c r="MGH108" s="231"/>
      <c r="MGI108" s="231"/>
      <c r="MGJ108" s="231"/>
      <c r="MGK108" s="231"/>
      <c r="MGL108" s="231"/>
      <c r="MGM108" s="231"/>
      <c r="MGN108" s="231"/>
      <c r="MGO108" s="231"/>
      <c r="MGP108" s="231"/>
      <c r="MGQ108" s="231"/>
      <c r="MGR108" s="231"/>
      <c r="MGS108" s="231"/>
      <c r="MGT108" s="231"/>
      <c r="MGU108" s="231"/>
      <c r="MGV108" s="231"/>
      <c r="MGW108" s="231"/>
      <c r="MGX108" s="231"/>
      <c r="MGY108" s="231"/>
      <c r="MGZ108" s="231"/>
      <c r="MHA108" s="231"/>
      <c r="MHB108" s="231"/>
      <c r="MHC108" s="231"/>
      <c r="MHD108" s="231"/>
      <c r="MHE108" s="231"/>
      <c r="MHF108" s="231"/>
      <c r="MHG108" s="231"/>
      <c r="MHH108" s="231"/>
      <c r="MHI108" s="231"/>
      <c r="MHJ108" s="231"/>
      <c r="MHK108" s="231"/>
      <c r="MHL108" s="231"/>
      <c r="MHM108" s="231"/>
      <c r="MHN108" s="231"/>
      <c r="MHO108" s="231"/>
      <c r="MHP108" s="231"/>
      <c r="MHQ108" s="231"/>
      <c r="MHR108" s="231"/>
      <c r="MHS108" s="231"/>
      <c r="MHT108" s="231"/>
      <c r="MHU108" s="231"/>
      <c r="MHV108" s="231"/>
      <c r="MHW108" s="231"/>
      <c r="MHX108" s="231"/>
      <c r="MHY108" s="231"/>
      <c r="MHZ108" s="231"/>
      <c r="MIA108" s="231"/>
      <c r="MIB108" s="231"/>
      <c r="MIC108" s="231"/>
      <c r="MID108" s="231"/>
      <c r="MIE108" s="231"/>
      <c r="MIF108" s="231"/>
      <c r="MIG108" s="231"/>
      <c r="MIH108" s="231"/>
      <c r="MII108" s="231"/>
      <c r="MIJ108" s="231"/>
      <c r="MIK108" s="231"/>
      <c r="MIL108" s="231"/>
      <c r="MIM108" s="231"/>
      <c r="MIN108" s="231"/>
      <c r="MIO108" s="231"/>
      <c r="MIP108" s="231"/>
      <c r="MIQ108" s="231"/>
      <c r="MIR108" s="231"/>
      <c r="MIS108" s="231"/>
      <c r="MIT108" s="231"/>
      <c r="MIU108" s="231"/>
      <c r="MIV108" s="231"/>
      <c r="MIW108" s="231"/>
      <c r="MIX108" s="231"/>
      <c r="MIY108" s="231"/>
      <c r="MIZ108" s="231"/>
      <c r="MJA108" s="231"/>
      <c r="MJB108" s="231"/>
      <c r="MJC108" s="231"/>
      <c r="MJD108" s="231"/>
      <c r="MJE108" s="231"/>
      <c r="MJF108" s="231"/>
      <c r="MJG108" s="231"/>
      <c r="MJH108" s="231"/>
      <c r="MJI108" s="231"/>
      <c r="MJJ108" s="231"/>
      <c r="MJK108" s="231"/>
      <c r="MJL108" s="231"/>
      <c r="MJM108" s="231"/>
      <c r="MJN108" s="231"/>
      <c r="MJO108" s="231"/>
      <c r="MJP108" s="231"/>
      <c r="MJQ108" s="231"/>
      <c r="MJR108" s="231"/>
      <c r="MJS108" s="231"/>
      <c r="MJT108" s="231"/>
      <c r="MJU108" s="231"/>
      <c r="MJV108" s="231"/>
      <c r="MJW108" s="231"/>
      <c r="MJX108" s="231"/>
      <c r="MJY108" s="231"/>
      <c r="MJZ108" s="231"/>
      <c r="MKA108" s="231"/>
      <c r="MKB108" s="231"/>
      <c r="MKC108" s="231"/>
      <c r="MKD108" s="231"/>
      <c r="MKE108" s="231"/>
      <c r="MKF108" s="231"/>
      <c r="MKG108" s="231"/>
      <c r="MKH108" s="231"/>
      <c r="MKI108" s="231"/>
      <c r="MKJ108" s="231"/>
      <c r="MKK108" s="231"/>
      <c r="MKL108" s="231"/>
      <c r="MKM108" s="231"/>
      <c r="MKN108" s="231"/>
      <c r="MKO108" s="231"/>
      <c r="MKP108" s="231"/>
      <c r="MKQ108" s="231"/>
      <c r="MKR108" s="231"/>
      <c r="MKS108" s="231"/>
      <c r="MKT108" s="231"/>
      <c r="MKU108" s="231"/>
      <c r="MKV108" s="231"/>
      <c r="MKW108" s="231"/>
      <c r="MKX108" s="231"/>
      <c r="MKY108" s="231"/>
      <c r="MKZ108" s="231"/>
      <c r="MLA108" s="231"/>
      <c r="MLB108" s="231"/>
      <c r="MLC108" s="231"/>
      <c r="MLD108" s="231"/>
      <c r="MLE108" s="231"/>
      <c r="MLF108" s="231"/>
      <c r="MLG108" s="231"/>
      <c r="MLH108" s="231"/>
      <c r="MLI108" s="231"/>
      <c r="MLJ108" s="231"/>
      <c r="MLK108" s="231"/>
      <c r="MLL108" s="231"/>
      <c r="MLM108" s="231"/>
      <c r="MLN108" s="231"/>
      <c r="MLO108" s="231"/>
      <c r="MLP108" s="231"/>
      <c r="MLQ108" s="231"/>
      <c r="MLR108" s="231"/>
      <c r="MLS108" s="231"/>
      <c r="MLT108" s="231"/>
      <c r="MLU108" s="231"/>
      <c r="MLV108" s="231"/>
      <c r="MLW108" s="231"/>
      <c r="MLX108" s="231"/>
      <c r="MLY108" s="231"/>
      <c r="MLZ108" s="231"/>
      <c r="MMA108" s="231"/>
      <c r="MMB108" s="231"/>
      <c r="MMC108" s="231"/>
      <c r="MMD108" s="231"/>
      <c r="MME108" s="231"/>
      <c r="MMF108" s="231"/>
      <c r="MMG108" s="231"/>
      <c r="MMH108" s="231"/>
      <c r="MMI108" s="231"/>
      <c r="MMJ108" s="231"/>
      <c r="MMK108" s="231"/>
      <c r="MML108" s="231"/>
      <c r="MMM108" s="231"/>
      <c r="MMN108" s="231"/>
      <c r="MMO108" s="231"/>
      <c r="MMP108" s="231"/>
      <c r="MMQ108" s="231"/>
      <c r="MMR108" s="231"/>
      <c r="MMS108" s="231"/>
      <c r="MMT108" s="231"/>
      <c r="MMU108" s="231"/>
      <c r="MMV108" s="231"/>
      <c r="MMW108" s="231"/>
      <c r="MMX108" s="231"/>
      <c r="MMY108" s="231"/>
      <c r="MMZ108" s="231"/>
      <c r="MNA108" s="231"/>
      <c r="MNB108" s="231"/>
      <c r="MNC108" s="231"/>
      <c r="MND108" s="231"/>
      <c r="MNE108" s="231"/>
      <c r="MNF108" s="231"/>
      <c r="MNG108" s="231"/>
      <c r="MNH108" s="231"/>
      <c r="MNI108" s="231"/>
      <c r="MNJ108" s="231"/>
      <c r="MNK108" s="231"/>
      <c r="MNL108" s="231"/>
      <c r="MNM108" s="231"/>
      <c r="MNN108" s="231"/>
      <c r="MNO108" s="231"/>
      <c r="MNP108" s="231"/>
      <c r="MNQ108" s="231"/>
      <c r="MNR108" s="231"/>
      <c r="MNS108" s="231"/>
      <c r="MNT108" s="231"/>
      <c r="MNU108" s="231"/>
      <c r="MNV108" s="231"/>
      <c r="MNW108" s="231"/>
      <c r="MNX108" s="231"/>
      <c r="MNY108" s="231"/>
      <c r="MNZ108" s="231"/>
      <c r="MOA108" s="231"/>
      <c r="MOB108" s="231"/>
      <c r="MOC108" s="231"/>
      <c r="MOD108" s="231"/>
      <c r="MOE108" s="231"/>
      <c r="MOF108" s="231"/>
      <c r="MOG108" s="231"/>
      <c r="MOH108" s="231"/>
      <c r="MOI108" s="231"/>
      <c r="MOJ108" s="231"/>
      <c r="MOK108" s="231"/>
      <c r="MOL108" s="231"/>
      <c r="MOM108" s="231"/>
      <c r="MON108" s="231"/>
      <c r="MOO108" s="231"/>
      <c r="MOP108" s="231"/>
      <c r="MOQ108" s="231"/>
      <c r="MOR108" s="231"/>
      <c r="MOS108" s="231"/>
      <c r="MOT108" s="231"/>
      <c r="MOU108" s="231"/>
      <c r="MOV108" s="231"/>
      <c r="MOW108" s="231"/>
      <c r="MOX108" s="231"/>
      <c r="MOY108" s="231"/>
      <c r="MOZ108" s="231"/>
      <c r="MPA108" s="231"/>
      <c r="MPB108" s="231"/>
      <c r="MPC108" s="231"/>
      <c r="MPD108" s="231"/>
      <c r="MPE108" s="231"/>
      <c r="MPF108" s="231"/>
      <c r="MPG108" s="231"/>
      <c r="MPH108" s="231"/>
      <c r="MPI108" s="231"/>
      <c r="MPJ108" s="231"/>
      <c r="MPK108" s="231"/>
      <c r="MPL108" s="231"/>
      <c r="MPM108" s="231"/>
      <c r="MPN108" s="231"/>
      <c r="MPO108" s="231"/>
      <c r="MPP108" s="231"/>
      <c r="MPQ108" s="231"/>
      <c r="MPR108" s="231"/>
      <c r="MPS108" s="231"/>
      <c r="MPT108" s="231"/>
      <c r="MPU108" s="231"/>
      <c r="MPV108" s="231"/>
      <c r="MPW108" s="231"/>
      <c r="MPX108" s="231"/>
      <c r="MPY108" s="231"/>
      <c r="MPZ108" s="231"/>
      <c r="MQA108" s="231"/>
      <c r="MQB108" s="231"/>
      <c r="MQC108" s="231"/>
      <c r="MQD108" s="231"/>
      <c r="MQE108" s="231"/>
      <c r="MQF108" s="231"/>
      <c r="MQG108" s="231"/>
      <c r="MQH108" s="231"/>
      <c r="MQI108" s="231"/>
      <c r="MQJ108" s="231"/>
      <c r="MQK108" s="231"/>
      <c r="MQL108" s="231"/>
      <c r="MQM108" s="231"/>
      <c r="MQN108" s="231"/>
      <c r="MQO108" s="231"/>
      <c r="MQP108" s="231"/>
      <c r="MQQ108" s="231"/>
      <c r="MQR108" s="231"/>
      <c r="MQS108" s="231"/>
      <c r="MQT108" s="231"/>
      <c r="MQU108" s="231"/>
      <c r="MQV108" s="231"/>
      <c r="MQW108" s="231"/>
      <c r="MQX108" s="231"/>
      <c r="MQY108" s="231"/>
      <c r="MQZ108" s="231"/>
      <c r="MRA108" s="231"/>
      <c r="MRB108" s="231"/>
      <c r="MRC108" s="231"/>
      <c r="MRD108" s="231"/>
      <c r="MRE108" s="231"/>
      <c r="MRF108" s="231"/>
      <c r="MRG108" s="231"/>
      <c r="MRH108" s="231"/>
      <c r="MRI108" s="231"/>
      <c r="MRJ108" s="231"/>
      <c r="MRK108" s="231"/>
      <c r="MRL108" s="231"/>
      <c r="MRM108" s="231"/>
      <c r="MRN108" s="231"/>
      <c r="MRO108" s="231"/>
      <c r="MRP108" s="231"/>
      <c r="MRQ108" s="231"/>
      <c r="MRR108" s="231"/>
      <c r="MRS108" s="231"/>
      <c r="MRT108" s="231"/>
      <c r="MRU108" s="231"/>
      <c r="MRV108" s="231"/>
      <c r="MRW108" s="231"/>
      <c r="MRX108" s="231"/>
      <c r="MRY108" s="231"/>
      <c r="MRZ108" s="231"/>
      <c r="MSA108" s="231"/>
      <c r="MSB108" s="231"/>
      <c r="MSC108" s="231"/>
      <c r="MSD108" s="231"/>
      <c r="MSE108" s="231"/>
      <c r="MSF108" s="231"/>
      <c r="MSG108" s="231"/>
      <c r="MSH108" s="231"/>
      <c r="MSI108" s="231"/>
      <c r="MSJ108" s="231"/>
      <c r="MSK108" s="231"/>
      <c r="MSL108" s="231"/>
      <c r="MSM108" s="231"/>
      <c r="MSN108" s="231"/>
      <c r="MSO108" s="231"/>
      <c r="MSP108" s="231"/>
      <c r="MSQ108" s="231"/>
      <c r="MSR108" s="231"/>
      <c r="MSS108" s="231"/>
      <c r="MST108" s="231"/>
      <c r="MSU108" s="231"/>
      <c r="MSV108" s="231"/>
      <c r="MSW108" s="231"/>
      <c r="MSX108" s="231"/>
      <c r="MSY108" s="231"/>
      <c r="MSZ108" s="231"/>
      <c r="MTA108" s="231"/>
      <c r="MTB108" s="231"/>
      <c r="MTC108" s="231"/>
      <c r="MTD108" s="231"/>
      <c r="MTE108" s="231"/>
      <c r="MTF108" s="231"/>
      <c r="MTG108" s="231"/>
      <c r="MTH108" s="231"/>
      <c r="MTI108" s="231"/>
      <c r="MTJ108" s="231"/>
      <c r="MTK108" s="231"/>
      <c r="MTL108" s="231"/>
      <c r="MTM108" s="231"/>
      <c r="MTN108" s="231"/>
      <c r="MTO108" s="231"/>
      <c r="MTP108" s="231"/>
      <c r="MTQ108" s="231"/>
      <c r="MTR108" s="231"/>
      <c r="MTS108" s="231"/>
      <c r="MTT108" s="231"/>
      <c r="MTU108" s="231"/>
      <c r="MTV108" s="231"/>
      <c r="MTW108" s="231"/>
      <c r="MTX108" s="231"/>
      <c r="MTY108" s="231"/>
      <c r="MTZ108" s="231"/>
      <c r="MUA108" s="231"/>
      <c r="MUB108" s="231"/>
      <c r="MUC108" s="231"/>
      <c r="MUD108" s="231"/>
      <c r="MUE108" s="231"/>
      <c r="MUF108" s="231"/>
      <c r="MUG108" s="231"/>
      <c r="MUH108" s="231"/>
      <c r="MUI108" s="231"/>
      <c r="MUJ108" s="231"/>
      <c r="MUK108" s="231"/>
      <c r="MUL108" s="231"/>
      <c r="MUM108" s="231"/>
      <c r="MUN108" s="231"/>
      <c r="MUO108" s="231"/>
      <c r="MUP108" s="231"/>
      <c r="MUQ108" s="231"/>
      <c r="MUR108" s="231"/>
      <c r="MUS108" s="231"/>
      <c r="MUT108" s="231"/>
      <c r="MUU108" s="231"/>
      <c r="MUV108" s="231"/>
      <c r="MUW108" s="231"/>
      <c r="MUX108" s="231"/>
      <c r="MUY108" s="231"/>
      <c r="MUZ108" s="231"/>
      <c r="MVA108" s="231"/>
      <c r="MVB108" s="231"/>
      <c r="MVC108" s="231"/>
      <c r="MVD108" s="231"/>
      <c r="MVE108" s="231"/>
      <c r="MVF108" s="231"/>
      <c r="MVG108" s="231"/>
      <c r="MVH108" s="231"/>
      <c r="MVI108" s="231"/>
      <c r="MVJ108" s="231"/>
      <c r="MVK108" s="231"/>
      <c r="MVL108" s="231"/>
      <c r="MVM108" s="231"/>
      <c r="MVN108" s="231"/>
      <c r="MVO108" s="231"/>
      <c r="MVP108" s="231"/>
      <c r="MVQ108" s="231"/>
      <c r="MVR108" s="231"/>
      <c r="MVS108" s="231"/>
      <c r="MVT108" s="231"/>
      <c r="MVU108" s="231"/>
      <c r="MVV108" s="231"/>
      <c r="MVW108" s="231"/>
      <c r="MVX108" s="231"/>
      <c r="MVY108" s="231"/>
      <c r="MVZ108" s="231"/>
      <c r="MWA108" s="231"/>
      <c r="MWB108" s="231"/>
      <c r="MWC108" s="231"/>
      <c r="MWD108" s="231"/>
      <c r="MWE108" s="231"/>
      <c r="MWF108" s="231"/>
      <c r="MWG108" s="231"/>
      <c r="MWH108" s="231"/>
      <c r="MWI108" s="231"/>
      <c r="MWJ108" s="231"/>
      <c r="MWK108" s="231"/>
      <c r="MWL108" s="231"/>
      <c r="MWM108" s="231"/>
      <c r="MWN108" s="231"/>
      <c r="MWO108" s="231"/>
      <c r="MWP108" s="231"/>
      <c r="MWQ108" s="231"/>
      <c r="MWR108" s="231"/>
      <c r="MWS108" s="231"/>
      <c r="MWT108" s="231"/>
      <c r="MWU108" s="231"/>
      <c r="MWV108" s="231"/>
      <c r="MWW108" s="231"/>
      <c r="MWX108" s="231"/>
      <c r="MWY108" s="231"/>
      <c r="MWZ108" s="231"/>
      <c r="MXA108" s="231"/>
      <c r="MXB108" s="231"/>
      <c r="MXC108" s="231"/>
      <c r="MXD108" s="231"/>
      <c r="MXE108" s="231"/>
      <c r="MXF108" s="231"/>
      <c r="MXG108" s="231"/>
      <c r="MXH108" s="231"/>
      <c r="MXI108" s="231"/>
      <c r="MXJ108" s="231"/>
      <c r="MXK108" s="231"/>
      <c r="MXL108" s="231"/>
      <c r="MXM108" s="231"/>
      <c r="MXN108" s="231"/>
      <c r="MXO108" s="231"/>
      <c r="MXP108" s="231"/>
      <c r="MXQ108" s="231"/>
      <c r="MXR108" s="231"/>
      <c r="MXS108" s="231"/>
      <c r="MXT108" s="231"/>
      <c r="MXU108" s="231"/>
      <c r="MXV108" s="231"/>
      <c r="MXW108" s="231"/>
      <c r="MXX108" s="231"/>
      <c r="MXY108" s="231"/>
      <c r="MXZ108" s="231"/>
      <c r="MYA108" s="231"/>
      <c r="MYB108" s="231"/>
      <c r="MYC108" s="231"/>
      <c r="MYD108" s="231"/>
      <c r="MYE108" s="231"/>
      <c r="MYF108" s="231"/>
      <c r="MYG108" s="231"/>
      <c r="MYH108" s="231"/>
      <c r="MYI108" s="231"/>
      <c r="MYJ108" s="231"/>
      <c r="MYK108" s="231"/>
      <c r="MYL108" s="231"/>
      <c r="MYM108" s="231"/>
      <c r="MYN108" s="231"/>
      <c r="MYO108" s="231"/>
      <c r="MYP108" s="231"/>
      <c r="MYQ108" s="231"/>
      <c r="MYR108" s="231"/>
      <c r="MYS108" s="231"/>
      <c r="MYT108" s="231"/>
      <c r="MYU108" s="231"/>
      <c r="MYV108" s="231"/>
      <c r="MYW108" s="231"/>
      <c r="MYX108" s="231"/>
      <c r="MYY108" s="231"/>
      <c r="MYZ108" s="231"/>
      <c r="MZA108" s="231"/>
      <c r="MZB108" s="231"/>
      <c r="MZC108" s="231"/>
      <c r="MZD108" s="231"/>
      <c r="MZE108" s="231"/>
      <c r="MZF108" s="231"/>
      <c r="MZG108" s="231"/>
      <c r="MZH108" s="231"/>
      <c r="MZI108" s="231"/>
      <c r="MZJ108" s="231"/>
      <c r="MZK108" s="231"/>
      <c r="MZL108" s="231"/>
      <c r="MZM108" s="231"/>
      <c r="MZN108" s="231"/>
      <c r="MZO108" s="231"/>
      <c r="MZP108" s="231"/>
      <c r="MZQ108" s="231"/>
      <c r="MZR108" s="231"/>
      <c r="MZS108" s="231"/>
      <c r="MZT108" s="231"/>
      <c r="MZU108" s="231"/>
      <c r="MZV108" s="231"/>
      <c r="MZW108" s="231"/>
      <c r="MZX108" s="231"/>
      <c r="MZY108" s="231"/>
      <c r="MZZ108" s="231"/>
      <c r="NAA108" s="231"/>
      <c r="NAB108" s="231"/>
      <c r="NAC108" s="231"/>
      <c r="NAD108" s="231"/>
      <c r="NAE108" s="231"/>
      <c r="NAF108" s="231"/>
      <c r="NAG108" s="231"/>
      <c r="NAH108" s="231"/>
      <c r="NAI108" s="231"/>
      <c r="NAJ108" s="231"/>
      <c r="NAK108" s="231"/>
      <c r="NAL108" s="231"/>
      <c r="NAM108" s="231"/>
      <c r="NAN108" s="231"/>
      <c r="NAO108" s="231"/>
      <c r="NAP108" s="231"/>
      <c r="NAQ108" s="231"/>
      <c r="NAR108" s="231"/>
      <c r="NAS108" s="231"/>
      <c r="NAT108" s="231"/>
      <c r="NAU108" s="231"/>
      <c r="NAV108" s="231"/>
      <c r="NAW108" s="231"/>
      <c r="NAX108" s="231"/>
      <c r="NAY108" s="231"/>
      <c r="NAZ108" s="231"/>
      <c r="NBA108" s="231"/>
      <c r="NBB108" s="231"/>
      <c r="NBC108" s="231"/>
      <c r="NBD108" s="231"/>
      <c r="NBE108" s="231"/>
      <c r="NBF108" s="231"/>
      <c r="NBG108" s="231"/>
      <c r="NBH108" s="231"/>
      <c r="NBI108" s="231"/>
      <c r="NBJ108" s="231"/>
      <c r="NBK108" s="231"/>
      <c r="NBL108" s="231"/>
      <c r="NBM108" s="231"/>
      <c r="NBN108" s="231"/>
      <c r="NBO108" s="231"/>
      <c r="NBP108" s="231"/>
      <c r="NBQ108" s="231"/>
      <c r="NBR108" s="231"/>
      <c r="NBS108" s="231"/>
      <c r="NBT108" s="231"/>
      <c r="NBU108" s="231"/>
      <c r="NBV108" s="231"/>
      <c r="NBW108" s="231"/>
      <c r="NBX108" s="231"/>
      <c r="NBY108" s="231"/>
      <c r="NBZ108" s="231"/>
      <c r="NCA108" s="231"/>
      <c r="NCB108" s="231"/>
      <c r="NCC108" s="231"/>
      <c r="NCD108" s="231"/>
      <c r="NCE108" s="231"/>
      <c r="NCF108" s="231"/>
      <c r="NCG108" s="231"/>
      <c r="NCH108" s="231"/>
      <c r="NCI108" s="231"/>
      <c r="NCJ108" s="231"/>
      <c r="NCK108" s="231"/>
      <c r="NCL108" s="231"/>
      <c r="NCM108" s="231"/>
      <c r="NCN108" s="231"/>
      <c r="NCO108" s="231"/>
      <c r="NCP108" s="231"/>
      <c r="NCQ108" s="231"/>
      <c r="NCR108" s="231"/>
      <c r="NCS108" s="231"/>
      <c r="NCT108" s="231"/>
      <c r="NCU108" s="231"/>
      <c r="NCV108" s="231"/>
      <c r="NCW108" s="231"/>
      <c r="NCX108" s="231"/>
      <c r="NCY108" s="231"/>
      <c r="NCZ108" s="231"/>
      <c r="NDA108" s="231"/>
      <c r="NDB108" s="231"/>
      <c r="NDC108" s="231"/>
      <c r="NDD108" s="231"/>
      <c r="NDE108" s="231"/>
      <c r="NDF108" s="231"/>
      <c r="NDG108" s="231"/>
      <c r="NDH108" s="231"/>
      <c r="NDI108" s="231"/>
      <c r="NDJ108" s="231"/>
      <c r="NDK108" s="231"/>
      <c r="NDL108" s="231"/>
      <c r="NDM108" s="231"/>
      <c r="NDN108" s="231"/>
      <c r="NDO108" s="231"/>
      <c r="NDP108" s="231"/>
      <c r="NDQ108" s="231"/>
      <c r="NDR108" s="231"/>
      <c r="NDS108" s="231"/>
      <c r="NDT108" s="231"/>
      <c r="NDU108" s="231"/>
      <c r="NDV108" s="231"/>
      <c r="NDW108" s="231"/>
      <c r="NDX108" s="231"/>
      <c r="NDY108" s="231"/>
      <c r="NDZ108" s="231"/>
      <c r="NEA108" s="231"/>
      <c r="NEB108" s="231"/>
      <c r="NEC108" s="231"/>
      <c r="NED108" s="231"/>
      <c r="NEE108" s="231"/>
      <c r="NEF108" s="231"/>
      <c r="NEG108" s="231"/>
      <c r="NEH108" s="231"/>
      <c r="NEI108" s="231"/>
      <c r="NEJ108" s="231"/>
      <c r="NEK108" s="231"/>
      <c r="NEL108" s="231"/>
      <c r="NEM108" s="231"/>
      <c r="NEN108" s="231"/>
      <c r="NEO108" s="231"/>
      <c r="NEP108" s="231"/>
      <c r="NEQ108" s="231"/>
      <c r="NER108" s="231"/>
      <c r="NES108" s="231"/>
      <c r="NET108" s="231"/>
      <c r="NEU108" s="231"/>
      <c r="NEV108" s="231"/>
      <c r="NEW108" s="231"/>
      <c r="NEX108" s="231"/>
      <c r="NEY108" s="231"/>
      <c r="NEZ108" s="231"/>
      <c r="NFA108" s="231"/>
      <c r="NFB108" s="231"/>
      <c r="NFC108" s="231"/>
      <c r="NFD108" s="231"/>
      <c r="NFE108" s="231"/>
      <c r="NFF108" s="231"/>
      <c r="NFG108" s="231"/>
      <c r="NFH108" s="231"/>
      <c r="NFI108" s="231"/>
      <c r="NFJ108" s="231"/>
      <c r="NFK108" s="231"/>
      <c r="NFL108" s="231"/>
      <c r="NFM108" s="231"/>
      <c r="NFN108" s="231"/>
      <c r="NFO108" s="231"/>
      <c r="NFP108" s="231"/>
      <c r="NFQ108" s="231"/>
      <c r="NFR108" s="231"/>
      <c r="NFS108" s="231"/>
      <c r="NFT108" s="231"/>
      <c r="NFU108" s="231"/>
      <c r="NFV108" s="231"/>
      <c r="NFW108" s="231"/>
      <c r="NFX108" s="231"/>
      <c r="NFY108" s="231"/>
      <c r="NFZ108" s="231"/>
      <c r="NGA108" s="231"/>
      <c r="NGB108" s="231"/>
      <c r="NGC108" s="231"/>
      <c r="NGD108" s="231"/>
      <c r="NGE108" s="231"/>
      <c r="NGF108" s="231"/>
      <c r="NGG108" s="231"/>
      <c r="NGH108" s="231"/>
      <c r="NGI108" s="231"/>
      <c r="NGJ108" s="231"/>
      <c r="NGK108" s="231"/>
      <c r="NGL108" s="231"/>
      <c r="NGM108" s="231"/>
      <c r="NGN108" s="231"/>
      <c r="NGO108" s="231"/>
      <c r="NGP108" s="231"/>
      <c r="NGQ108" s="231"/>
      <c r="NGR108" s="231"/>
      <c r="NGS108" s="231"/>
      <c r="NGT108" s="231"/>
      <c r="NGU108" s="231"/>
      <c r="NGV108" s="231"/>
      <c r="NGW108" s="231"/>
      <c r="NGX108" s="231"/>
      <c r="NGY108" s="231"/>
      <c r="NGZ108" s="231"/>
      <c r="NHA108" s="231"/>
      <c r="NHB108" s="231"/>
      <c r="NHC108" s="231"/>
      <c r="NHD108" s="231"/>
      <c r="NHE108" s="231"/>
      <c r="NHF108" s="231"/>
      <c r="NHG108" s="231"/>
      <c r="NHH108" s="231"/>
      <c r="NHI108" s="231"/>
      <c r="NHJ108" s="231"/>
      <c r="NHK108" s="231"/>
      <c r="NHL108" s="231"/>
      <c r="NHM108" s="231"/>
      <c r="NHN108" s="231"/>
      <c r="NHO108" s="231"/>
      <c r="NHP108" s="231"/>
      <c r="NHQ108" s="231"/>
      <c r="NHR108" s="231"/>
      <c r="NHS108" s="231"/>
      <c r="NHT108" s="231"/>
      <c r="NHU108" s="231"/>
      <c r="NHV108" s="231"/>
      <c r="NHW108" s="231"/>
      <c r="NHX108" s="231"/>
      <c r="NHY108" s="231"/>
      <c r="NHZ108" s="231"/>
      <c r="NIA108" s="231"/>
      <c r="NIB108" s="231"/>
      <c r="NIC108" s="231"/>
      <c r="NID108" s="231"/>
      <c r="NIE108" s="231"/>
      <c r="NIF108" s="231"/>
      <c r="NIG108" s="231"/>
      <c r="NIH108" s="231"/>
      <c r="NII108" s="231"/>
      <c r="NIJ108" s="231"/>
      <c r="NIK108" s="231"/>
      <c r="NIL108" s="231"/>
      <c r="NIM108" s="231"/>
      <c r="NIN108" s="231"/>
      <c r="NIO108" s="231"/>
      <c r="NIP108" s="231"/>
      <c r="NIQ108" s="231"/>
      <c r="NIR108" s="231"/>
      <c r="NIS108" s="231"/>
      <c r="NIT108" s="231"/>
      <c r="NIU108" s="231"/>
      <c r="NIV108" s="231"/>
      <c r="NIW108" s="231"/>
      <c r="NIX108" s="231"/>
      <c r="NIY108" s="231"/>
      <c r="NIZ108" s="231"/>
      <c r="NJA108" s="231"/>
      <c r="NJB108" s="231"/>
      <c r="NJC108" s="231"/>
      <c r="NJD108" s="231"/>
      <c r="NJE108" s="231"/>
      <c r="NJF108" s="231"/>
      <c r="NJG108" s="231"/>
      <c r="NJH108" s="231"/>
      <c r="NJI108" s="231"/>
      <c r="NJJ108" s="231"/>
      <c r="NJK108" s="231"/>
      <c r="NJL108" s="231"/>
      <c r="NJM108" s="231"/>
      <c r="NJN108" s="231"/>
      <c r="NJO108" s="231"/>
      <c r="NJP108" s="231"/>
      <c r="NJQ108" s="231"/>
      <c r="NJR108" s="231"/>
      <c r="NJS108" s="231"/>
      <c r="NJT108" s="231"/>
      <c r="NJU108" s="231"/>
      <c r="NJV108" s="231"/>
      <c r="NJW108" s="231"/>
      <c r="NJX108" s="231"/>
      <c r="NJY108" s="231"/>
      <c r="NJZ108" s="231"/>
      <c r="NKA108" s="231"/>
      <c r="NKB108" s="231"/>
      <c r="NKC108" s="231"/>
      <c r="NKD108" s="231"/>
      <c r="NKE108" s="231"/>
      <c r="NKF108" s="231"/>
      <c r="NKG108" s="231"/>
      <c r="NKH108" s="231"/>
      <c r="NKI108" s="231"/>
      <c r="NKJ108" s="231"/>
      <c r="NKK108" s="231"/>
      <c r="NKL108" s="231"/>
      <c r="NKM108" s="231"/>
      <c r="NKN108" s="231"/>
      <c r="NKO108" s="231"/>
      <c r="NKP108" s="231"/>
      <c r="NKQ108" s="231"/>
      <c r="NKR108" s="231"/>
      <c r="NKS108" s="231"/>
      <c r="NKT108" s="231"/>
      <c r="NKU108" s="231"/>
      <c r="NKV108" s="231"/>
      <c r="NKW108" s="231"/>
      <c r="NKX108" s="231"/>
      <c r="NKY108" s="231"/>
      <c r="NKZ108" s="231"/>
      <c r="NLA108" s="231"/>
      <c r="NLB108" s="231"/>
      <c r="NLC108" s="231"/>
      <c r="NLD108" s="231"/>
      <c r="NLE108" s="231"/>
      <c r="NLF108" s="231"/>
      <c r="NLG108" s="231"/>
      <c r="NLH108" s="231"/>
      <c r="NLI108" s="231"/>
      <c r="NLJ108" s="231"/>
      <c r="NLK108" s="231"/>
      <c r="NLL108" s="231"/>
      <c r="NLM108" s="231"/>
      <c r="NLN108" s="231"/>
      <c r="NLO108" s="231"/>
      <c r="NLP108" s="231"/>
      <c r="NLQ108" s="231"/>
      <c r="NLR108" s="231"/>
      <c r="NLS108" s="231"/>
      <c r="NLT108" s="231"/>
      <c r="NLU108" s="231"/>
      <c r="NLV108" s="231"/>
      <c r="NLW108" s="231"/>
      <c r="NLX108" s="231"/>
      <c r="NLY108" s="231"/>
      <c r="NLZ108" s="231"/>
      <c r="NMA108" s="231"/>
      <c r="NMB108" s="231"/>
      <c r="NMC108" s="231"/>
      <c r="NMD108" s="231"/>
      <c r="NME108" s="231"/>
      <c r="NMF108" s="231"/>
      <c r="NMG108" s="231"/>
      <c r="NMH108" s="231"/>
      <c r="NMI108" s="231"/>
      <c r="NMJ108" s="231"/>
      <c r="NMK108" s="231"/>
      <c r="NML108" s="231"/>
      <c r="NMM108" s="231"/>
      <c r="NMN108" s="231"/>
      <c r="NMO108" s="231"/>
      <c r="NMP108" s="231"/>
      <c r="NMQ108" s="231"/>
      <c r="NMR108" s="231"/>
      <c r="NMS108" s="231"/>
      <c r="NMT108" s="231"/>
      <c r="NMU108" s="231"/>
      <c r="NMV108" s="231"/>
      <c r="NMW108" s="231"/>
      <c r="NMX108" s="231"/>
      <c r="NMY108" s="231"/>
      <c r="NMZ108" s="231"/>
      <c r="NNA108" s="231"/>
      <c r="NNB108" s="231"/>
      <c r="NNC108" s="231"/>
      <c r="NND108" s="231"/>
      <c r="NNE108" s="231"/>
      <c r="NNF108" s="231"/>
      <c r="NNG108" s="231"/>
      <c r="NNH108" s="231"/>
      <c r="NNI108" s="231"/>
      <c r="NNJ108" s="231"/>
      <c r="NNK108" s="231"/>
      <c r="NNL108" s="231"/>
      <c r="NNM108" s="231"/>
      <c r="NNN108" s="231"/>
      <c r="NNO108" s="231"/>
      <c r="NNP108" s="231"/>
      <c r="NNQ108" s="231"/>
      <c r="NNR108" s="231"/>
      <c r="NNS108" s="231"/>
      <c r="NNT108" s="231"/>
      <c r="NNU108" s="231"/>
      <c r="NNV108" s="231"/>
      <c r="NNW108" s="231"/>
      <c r="NNX108" s="231"/>
      <c r="NNY108" s="231"/>
      <c r="NNZ108" s="231"/>
      <c r="NOA108" s="231"/>
      <c r="NOB108" s="231"/>
      <c r="NOC108" s="231"/>
      <c r="NOD108" s="231"/>
      <c r="NOE108" s="231"/>
      <c r="NOF108" s="231"/>
      <c r="NOG108" s="231"/>
      <c r="NOH108" s="231"/>
      <c r="NOI108" s="231"/>
      <c r="NOJ108" s="231"/>
      <c r="NOK108" s="231"/>
      <c r="NOL108" s="231"/>
      <c r="NOM108" s="231"/>
      <c r="NON108" s="231"/>
      <c r="NOO108" s="231"/>
      <c r="NOP108" s="231"/>
      <c r="NOQ108" s="231"/>
      <c r="NOR108" s="231"/>
      <c r="NOS108" s="231"/>
      <c r="NOT108" s="231"/>
      <c r="NOU108" s="231"/>
      <c r="NOV108" s="231"/>
      <c r="NOW108" s="231"/>
      <c r="NOX108" s="231"/>
      <c r="NOY108" s="231"/>
      <c r="NOZ108" s="231"/>
      <c r="NPA108" s="231"/>
      <c r="NPB108" s="231"/>
      <c r="NPC108" s="231"/>
      <c r="NPD108" s="231"/>
      <c r="NPE108" s="231"/>
      <c r="NPF108" s="231"/>
      <c r="NPG108" s="231"/>
      <c r="NPH108" s="231"/>
      <c r="NPI108" s="231"/>
      <c r="NPJ108" s="231"/>
      <c r="NPK108" s="231"/>
      <c r="NPL108" s="231"/>
      <c r="NPM108" s="231"/>
      <c r="NPN108" s="231"/>
      <c r="NPO108" s="231"/>
      <c r="NPP108" s="231"/>
      <c r="NPQ108" s="231"/>
      <c r="NPR108" s="231"/>
      <c r="NPS108" s="231"/>
      <c r="NPT108" s="231"/>
      <c r="NPU108" s="231"/>
      <c r="NPV108" s="231"/>
      <c r="NPW108" s="231"/>
      <c r="NPX108" s="231"/>
      <c r="NPY108" s="231"/>
      <c r="NPZ108" s="231"/>
      <c r="NQA108" s="231"/>
      <c r="NQB108" s="231"/>
      <c r="NQC108" s="231"/>
      <c r="NQD108" s="231"/>
      <c r="NQE108" s="231"/>
      <c r="NQF108" s="231"/>
      <c r="NQG108" s="231"/>
      <c r="NQH108" s="231"/>
      <c r="NQI108" s="231"/>
      <c r="NQJ108" s="231"/>
      <c r="NQK108" s="231"/>
      <c r="NQL108" s="231"/>
      <c r="NQM108" s="231"/>
      <c r="NQN108" s="231"/>
      <c r="NQO108" s="231"/>
      <c r="NQP108" s="231"/>
      <c r="NQQ108" s="231"/>
      <c r="NQR108" s="231"/>
      <c r="NQS108" s="231"/>
      <c r="NQT108" s="231"/>
      <c r="NQU108" s="231"/>
      <c r="NQV108" s="231"/>
      <c r="NQW108" s="231"/>
      <c r="NQX108" s="231"/>
      <c r="NQY108" s="231"/>
      <c r="NQZ108" s="231"/>
      <c r="NRA108" s="231"/>
      <c r="NRB108" s="231"/>
      <c r="NRC108" s="231"/>
      <c r="NRD108" s="231"/>
      <c r="NRE108" s="231"/>
      <c r="NRF108" s="231"/>
      <c r="NRG108" s="231"/>
      <c r="NRH108" s="231"/>
      <c r="NRI108" s="231"/>
      <c r="NRJ108" s="231"/>
      <c r="NRK108" s="231"/>
      <c r="NRL108" s="231"/>
      <c r="NRM108" s="231"/>
      <c r="NRN108" s="231"/>
      <c r="NRO108" s="231"/>
      <c r="NRP108" s="231"/>
      <c r="NRQ108" s="231"/>
      <c r="NRR108" s="231"/>
      <c r="NRS108" s="231"/>
      <c r="NRT108" s="231"/>
      <c r="NRU108" s="231"/>
      <c r="NRV108" s="231"/>
      <c r="NRW108" s="231"/>
      <c r="NRX108" s="231"/>
      <c r="NRY108" s="231"/>
      <c r="NRZ108" s="231"/>
      <c r="NSA108" s="231"/>
      <c r="NSB108" s="231"/>
      <c r="NSC108" s="231"/>
      <c r="NSD108" s="231"/>
      <c r="NSE108" s="231"/>
      <c r="NSF108" s="231"/>
      <c r="NSG108" s="231"/>
      <c r="NSH108" s="231"/>
      <c r="NSI108" s="231"/>
      <c r="NSJ108" s="231"/>
      <c r="NSK108" s="231"/>
      <c r="NSL108" s="231"/>
      <c r="NSM108" s="231"/>
      <c r="NSN108" s="231"/>
      <c r="NSO108" s="231"/>
      <c r="NSP108" s="231"/>
      <c r="NSQ108" s="231"/>
      <c r="NSR108" s="231"/>
      <c r="NSS108" s="231"/>
      <c r="NST108" s="231"/>
      <c r="NSU108" s="231"/>
      <c r="NSV108" s="231"/>
      <c r="NSW108" s="231"/>
      <c r="NSX108" s="231"/>
      <c r="NSY108" s="231"/>
      <c r="NSZ108" s="231"/>
      <c r="NTA108" s="231"/>
      <c r="NTB108" s="231"/>
      <c r="NTC108" s="231"/>
      <c r="NTD108" s="231"/>
      <c r="NTE108" s="231"/>
      <c r="NTF108" s="231"/>
      <c r="NTG108" s="231"/>
      <c r="NTH108" s="231"/>
      <c r="NTI108" s="231"/>
      <c r="NTJ108" s="231"/>
      <c r="NTK108" s="231"/>
      <c r="NTL108" s="231"/>
      <c r="NTM108" s="231"/>
      <c r="NTN108" s="231"/>
      <c r="NTO108" s="231"/>
      <c r="NTP108" s="231"/>
      <c r="NTQ108" s="231"/>
      <c r="NTR108" s="231"/>
      <c r="NTS108" s="231"/>
      <c r="NTT108" s="231"/>
      <c r="NTU108" s="231"/>
      <c r="NTV108" s="231"/>
      <c r="NTW108" s="231"/>
      <c r="NTX108" s="231"/>
      <c r="NTY108" s="231"/>
      <c r="NTZ108" s="231"/>
      <c r="NUA108" s="231"/>
      <c r="NUB108" s="231"/>
      <c r="NUC108" s="231"/>
      <c r="NUD108" s="231"/>
      <c r="NUE108" s="231"/>
      <c r="NUF108" s="231"/>
      <c r="NUG108" s="231"/>
      <c r="NUH108" s="231"/>
      <c r="NUI108" s="231"/>
      <c r="NUJ108" s="231"/>
      <c r="NUK108" s="231"/>
      <c r="NUL108" s="231"/>
      <c r="NUM108" s="231"/>
      <c r="NUN108" s="231"/>
      <c r="NUO108" s="231"/>
      <c r="NUP108" s="231"/>
      <c r="NUQ108" s="231"/>
      <c r="NUR108" s="231"/>
      <c r="NUS108" s="231"/>
      <c r="NUT108" s="231"/>
      <c r="NUU108" s="231"/>
      <c r="NUV108" s="231"/>
      <c r="NUW108" s="231"/>
      <c r="NUX108" s="231"/>
      <c r="NUY108" s="231"/>
      <c r="NUZ108" s="231"/>
      <c r="NVA108" s="231"/>
      <c r="NVB108" s="231"/>
      <c r="NVC108" s="231"/>
      <c r="NVD108" s="231"/>
      <c r="NVE108" s="231"/>
      <c r="NVF108" s="231"/>
      <c r="NVG108" s="231"/>
      <c r="NVH108" s="231"/>
      <c r="NVI108" s="231"/>
      <c r="NVJ108" s="231"/>
      <c r="NVK108" s="231"/>
      <c r="NVL108" s="231"/>
      <c r="NVM108" s="231"/>
      <c r="NVN108" s="231"/>
      <c r="NVO108" s="231"/>
      <c r="NVP108" s="231"/>
      <c r="NVQ108" s="231"/>
      <c r="NVR108" s="231"/>
      <c r="NVS108" s="231"/>
      <c r="NVT108" s="231"/>
      <c r="NVU108" s="231"/>
      <c r="NVV108" s="231"/>
      <c r="NVW108" s="231"/>
      <c r="NVX108" s="231"/>
      <c r="NVY108" s="231"/>
      <c r="NVZ108" s="231"/>
      <c r="NWA108" s="231"/>
      <c r="NWB108" s="231"/>
      <c r="NWC108" s="231"/>
      <c r="NWD108" s="231"/>
      <c r="NWE108" s="231"/>
      <c r="NWF108" s="231"/>
      <c r="NWG108" s="231"/>
      <c r="NWH108" s="231"/>
      <c r="NWI108" s="231"/>
      <c r="NWJ108" s="231"/>
      <c r="NWK108" s="231"/>
      <c r="NWL108" s="231"/>
      <c r="NWM108" s="231"/>
      <c r="NWN108" s="231"/>
      <c r="NWO108" s="231"/>
      <c r="NWP108" s="231"/>
      <c r="NWQ108" s="231"/>
      <c r="NWR108" s="231"/>
      <c r="NWS108" s="231"/>
      <c r="NWT108" s="231"/>
      <c r="NWU108" s="231"/>
      <c r="NWV108" s="231"/>
      <c r="NWW108" s="231"/>
      <c r="NWX108" s="231"/>
      <c r="NWY108" s="231"/>
      <c r="NWZ108" s="231"/>
      <c r="NXA108" s="231"/>
      <c r="NXB108" s="231"/>
      <c r="NXC108" s="231"/>
      <c r="NXD108" s="231"/>
      <c r="NXE108" s="231"/>
      <c r="NXF108" s="231"/>
      <c r="NXG108" s="231"/>
      <c r="NXH108" s="231"/>
      <c r="NXI108" s="231"/>
      <c r="NXJ108" s="231"/>
      <c r="NXK108" s="231"/>
      <c r="NXL108" s="231"/>
      <c r="NXM108" s="231"/>
      <c r="NXN108" s="231"/>
      <c r="NXO108" s="231"/>
      <c r="NXP108" s="231"/>
      <c r="NXQ108" s="231"/>
      <c r="NXR108" s="231"/>
      <c r="NXS108" s="231"/>
      <c r="NXT108" s="231"/>
      <c r="NXU108" s="231"/>
      <c r="NXV108" s="231"/>
      <c r="NXW108" s="231"/>
      <c r="NXX108" s="231"/>
      <c r="NXY108" s="231"/>
      <c r="NXZ108" s="231"/>
      <c r="NYA108" s="231"/>
      <c r="NYB108" s="231"/>
      <c r="NYC108" s="231"/>
      <c r="NYD108" s="231"/>
      <c r="NYE108" s="231"/>
      <c r="NYF108" s="231"/>
      <c r="NYG108" s="231"/>
      <c r="NYH108" s="231"/>
      <c r="NYI108" s="231"/>
      <c r="NYJ108" s="231"/>
      <c r="NYK108" s="231"/>
      <c r="NYL108" s="231"/>
      <c r="NYM108" s="231"/>
      <c r="NYN108" s="231"/>
      <c r="NYO108" s="231"/>
      <c r="NYP108" s="231"/>
      <c r="NYQ108" s="231"/>
      <c r="NYR108" s="231"/>
      <c r="NYS108" s="231"/>
      <c r="NYT108" s="231"/>
      <c r="NYU108" s="231"/>
      <c r="NYV108" s="231"/>
      <c r="NYW108" s="231"/>
      <c r="NYX108" s="231"/>
      <c r="NYY108" s="231"/>
      <c r="NYZ108" s="231"/>
      <c r="NZA108" s="231"/>
      <c r="NZB108" s="231"/>
      <c r="NZC108" s="231"/>
      <c r="NZD108" s="231"/>
      <c r="NZE108" s="231"/>
      <c r="NZF108" s="231"/>
      <c r="NZG108" s="231"/>
      <c r="NZH108" s="231"/>
      <c r="NZI108" s="231"/>
      <c r="NZJ108" s="231"/>
      <c r="NZK108" s="231"/>
      <c r="NZL108" s="231"/>
      <c r="NZM108" s="231"/>
      <c r="NZN108" s="231"/>
      <c r="NZO108" s="231"/>
      <c r="NZP108" s="231"/>
      <c r="NZQ108" s="231"/>
      <c r="NZR108" s="231"/>
      <c r="NZS108" s="231"/>
      <c r="NZT108" s="231"/>
      <c r="NZU108" s="231"/>
      <c r="NZV108" s="231"/>
      <c r="NZW108" s="231"/>
      <c r="NZX108" s="231"/>
      <c r="NZY108" s="231"/>
      <c r="NZZ108" s="231"/>
      <c r="OAA108" s="231"/>
      <c r="OAB108" s="231"/>
      <c r="OAC108" s="231"/>
      <c r="OAD108" s="231"/>
      <c r="OAE108" s="231"/>
      <c r="OAF108" s="231"/>
      <c r="OAG108" s="231"/>
      <c r="OAH108" s="231"/>
      <c r="OAI108" s="231"/>
      <c r="OAJ108" s="231"/>
      <c r="OAK108" s="231"/>
      <c r="OAL108" s="231"/>
      <c r="OAM108" s="231"/>
      <c r="OAN108" s="231"/>
      <c r="OAO108" s="231"/>
      <c r="OAP108" s="231"/>
      <c r="OAQ108" s="231"/>
      <c r="OAR108" s="231"/>
      <c r="OAS108" s="231"/>
      <c r="OAT108" s="231"/>
      <c r="OAU108" s="231"/>
      <c r="OAV108" s="231"/>
      <c r="OAW108" s="231"/>
      <c r="OAX108" s="231"/>
      <c r="OAY108" s="231"/>
      <c r="OAZ108" s="231"/>
      <c r="OBA108" s="231"/>
      <c r="OBB108" s="231"/>
      <c r="OBC108" s="231"/>
      <c r="OBD108" s="231"/>
      <c r="OBE108" s="231"/>
      <c r="OBF108" s="231"/>
      <c r="OBG108" s="231"/>
      <c r="OBH108" s="231"/>
      <c r="OBI108" s="231"/>
      <c r="OBJ108" s="231"/>
      <c r="OBK108" s="231"/>
      <c r="OBL108" s="231"/>
      <c r="OBM108" s="231"/>
      <c r="OBN108" s="231"/>
      <c r="OBO108" s="231"/>
      <c r="OBP108" s="231"/>
      <c r="OBQ108" s="231"/>
      <c r="OBR108" s="231"/>
      <c r="OBS108" s="231"/>
      <c r="OBT108" s="231"/>
      <c r="OBU108" s="231"/>
      <c r="OBV108" s="231"/>
      <c r="OBW108" s="231"/>
      <c r="OBX108" s="231"/>
      <c r="OBY108" s="231"/>
      <c r="OBZ108" s="231"/>
      <c r="OCA108" s="231"/>
      <c r="OCB108" s="231"/>
      <c r="OCC108" s="231"/>
      <c r="OCD108" s="231"/>
      <c r="OCE108" s="231"/>
      <c r="OCF108" s="231"/>
      <c r="OCG108" s="231"/>
      <c r="OCH108" s="231"/>
      <c r="OCI108" s="231"/>
      <c r="OCJ108" s="231"/>
      <c r="OCK108" s="231"/>
      <c r="OCL108" s="231"/>
      <c r="OCM108" s="231"/>
      <c r="OCN108" s="231"/>
      <c r="OCO108" s="231"/>
      <c r="OCP108" s="231"/>
      <c r="OCQ108" s="231"/>
      <c r="OCR108" s="231"/>
      <c r="OCS108" s="231"/>
      <c r="OCT108" s="231"/>
      <c r="OCU108" s="231"/>
      <c r="OCV108" s="231"/>
      <c r="OCW108" s="231"/>
      <c r="OCX108" s="231"/>
      <c r="OCY108" s="231"/>
      <c r="OCZ108" s="231"/>
      <c r="ODA108" s="231"/>
      <c r="ODB108" s="231"/>
      <c r="ODC108" s="231"/>
      <c r="ODD108" s="231"/>
      <c r="ODE108" s="231"/>
      <c r="ODF108" s="231"/>
      <c r="ODG108" s="231"/>
      <c r="ODH108" s="231"/>
      <c r="ODI108" s="231"/>
      <c r="ODJ108" s="231"/>
      <c r="ODK108" s="231"/>
      <c r="ODL108" s="231"/>
      <c r="ODM108" s="231"/>
      <c r="ODN108" s="231"/>
      <c r="ODO108" s="231"/>
      <c r="ODP108" s="231"/>
      <c r="ODQ108" s="231"/>
      <c r="ODR108" s="231"/>
      <c r="ODS108" s="231"/>
      <c r="ODT108" s="231"/>
      <c r="ODU108" s="231"/>
      <c r="ODV108" s="231"/>
      <c r="ODW108" s="231"/>
      <c r="ODX108" s="231"/>
      <c r="ODY108" s="231"/>
      <c r="ODZ108" s="231"/>
      <c r="OEA108" s="231"/>
      <c r="OEB108" s="231"/>
      <c r="OEC108" s="231"/>
      <c r="OED108" s="231"/>
      <c r="OEE108" s="231"/>
      <c r="OEF108" s="231"/>
      <c r="OEG108" s="231"/>
      <c r="OEH108" s="231"/>
      <c r="OEI108" s="231"/>
      <c r="OEJ108" s="231"/>
      <c r="OEK108" s="231"/>
      <c r="OEL108" s="231"/>
      <c r="OEM108" s="231"/>
      <c r="OEN108" s="231"/>
      <c r="OEO108" s="231"/>
      <c r="OEP108" s="231"/>
      <c r="OEQ108" s="231"/>
      <c r="OER108" s="231"/>
      <c r="OES108" s="231"/>
      <c r="OET108" s="231"/>
      <c r="OEU108" s="231"/>
      <c r="OEV108" s="231"/>
      <c r="OEW108" s="231"/>
      <c r="OEX108" s="231"/>
      <c r="OEY108" s="231"/>
      <c r="OEZ108" s="231"/>
      <c r="OFA108" s="231"/>
      <c r="OFB108" s="231"/>
      <c r="OFC108" s="231"/>
      <c r="OFD108" s="231"/>
      <c r="OFE108" s="231"/>
      <c r="OFF108" s="231"/>
      <c r="OFG108" s="231"/>
      <c r="OFH108" s="231"/>
      <c r="OFI108" s="231"/>
      <c r="OFJ108" s="231"/>
      <c r="OFK108" s="231"/>
      <c r="OFL108" s="231"/>
      <c r="OFM108" s="231"/>
      <c r="OFN108" s="231"/>
      <c r="OFO108" s="231"/>
      <c r="OFP108" s="231"/>
      <c r="OFQ108" s="231"/>
      <c r="OFR108" s="231"/>
      <c r="OFS108" s="231"/>
      <c r="OFT108" s="231"/>
      <c r="OFU108" s="231"/>
      <c r="OFV108" s="231"/>
      <c r="OFW108" s="231"/>
      <c r="OFX108" s="231"/>
      <c r="OFY108" s="231"/>
      <c r="OFZ108" s="231"/>
      <c r="OGA108" s="231"/>
      <c r="OGB108" s="231"/>
      <c r="OGC108" s="231"/>
      <c r="OGD108" s="231"/>
      <c r="OGE108" s="231"/>
      <c r="OGF108" s="231"/>
      <c r="OGG108" s="231"/>
      <c r="OGH108" s="231"/>
      <c r="OGI108" s="231"/>
      <c r="OGJ108" s="231"/>
      <c r="OGK108" s="231"/>
      <c r="OGL108" s="231"/>
      <c r="OGM108" s="231"/>
      <c r="OGN108" s="231"/>
      <c r="OGO108" s="231"/>
      <c r="OGP108" s="231"/>
      <c r="OGQ108" s="231"/>
      <c r="OGR108" s="231"/>
      <c r="OGS108" s="231"/>
      <c r="OGT108" s="231"/>
      <c r="OGU108" s="231"/>
      <c r="OGV108" s="231"/>
      <c r="OGW108" s="231"/>
      <c r="OGX108" s="231"/>
      <c r="OGY108" s="231"/>
      <c r="OGZ108" s="231"/>
      <c r="OHA108" s="231"/>
      <c r="OHB108" s="231"/>
      <c r="OHC108" s="231"/>
      <c r="OHD108" s="231"/>
      <c r="OHE108" s="231"/>
      <c r="OHF108" s="231"/>
      <c r="OHG108" s="231"/>
      <c r="OHH108" s="231"/>
      <c r="OHI108" s="231"/>
      <c r="OHJ108" s="231"/>
      <c r="OHK108" s="231"/>
      <c r="OHL108" s="231"/>
      <c r="OHM108" s="231"/>
      <c r="OHN108" s="231"/>
      <c r="OHO108" s="231"/>
      <c r="OHP108" s="231"/>
      <c r="OHQ108" s="231"/>
      <c r="OHR108" s="231"/>
      <c r="OHS108" s="231"/>
      <c r="OHT108" s="231"/>
      <c r="OHU108" s="231"/>
      <c r="OHV108" s="231"/>
      <c r="OHW108" s="231"/>
      <c r="OHX108" s="231"/>
      <c r="OHY108" s="231"/>
      <c r="OHZ108" s="231"/>
      <c r="OIA108" s="231"/>
      <c r="OIB108" s="231"/>
      <c r="OIC108" s="231"/>
      <c r="OID108" s="231"/>
      <c r="OIE108" s="231"/>
      <c r="OIF108" s="231"/>
      <c r="OIG108" s="231"/>
      <c r="OIH108" s="231"/>
      <c r="OII108" s="231"/>
      <c r="OIJ108" s="231"/>
      <c r="OIK108" s="231"/>
      <c r="OIL108" s="231"/>
      <c r="OIM108" s="231"/>
      <c r="OIN108" s="231"/>
      <c r="OIO108" s="231"/>
      <c r="OIP108" s="231"/>
      <c r="OIQ108" s="231"/>
      <c r="OIR108" s="231"/>
      <c r="OIS108" s="231"/>
      <c r="OIT108" s="231"/>
      <c r="OIU108" s="231"/>
      <c r="OIV108" s="231"/>
      <c r="OIW108" s="231"/>
      <c r="OIX108" s="231"/>
      <c r="OIY108" s="231"/>
      <c r="OIZ108" s="231"/>
      <c r="OJA108" s="231"/>
      <c r="OJB108" s="231"/>
      <c r="OJC108" s="231"/>
      <c r="OJD108" s="231"/>
      <c r="OJE108" s="231"/>
      <c r="OJF108" s="231"/>
      <c r="OJG108" s="231"/>
      <c r="OJH108" s="231"/>
      <c r="OJI108" s="231"/>
      <c r="OJJ108" s="231"/>
      <c r="OJK108" s="231"/>
      <c r="OJL108" s="231"/>
      <c r="OJM108" s="231"/>
      <c r="OJN108" s="231"/>
      <c r="OJO108" s="231"/>
      <c r="OJP108" s="231"/>
      <c r="OJQ108" s="231"/>
      <c r="OJR108" s="231"/>
      <c r="OJS108" s="231"/>
      <c r="OJT108" s="231"/>
      <c r="OJU108" s="231"/>
      <c r="OJV108" s="231"/>
      <c r="OJW108" s="231"/>
      <c r="OJX108" s="231"/>
      <c r="OJY108" s="231"/>
      <c r="OJZ108" s="231"/>
      <c r="OKA108" s="231"/>
      <c r="OKB108" s="231"/>
      <c r="OKC108" s="231"/>
      <c r="OKD108" s="231"/>
      <c r="OKE108" s="231"/>
      <c r="OKF108" s="231"/>
      <c r="OKG108" s="231"/>
      <c r="OKH108" s="231"/>
      <c r="OKI108" s="231"/>
      <c r="OKJ108" s="231"/>
      <c r="OKK108" s="231"/>
      <c r="OKL108" s="231"/>
      <c r="OKM108" s="231"/>
      <c r="OKN108" s="231"/>
      <c r="OKO108" s="231"/>
      <c r="OKP108" s="231"/>
      <c r="OKQ108" s="231"/>
      <c r="OKR108" s="231"/>
      <c r="OKS108" s="231"/>
      <c r="OKT108" s="231"/>
      <c r="OKU108" s="231"/>
      <c r="OKV108" s="231"/>
      <c r="OKW108" s="231"/>
      <c r="OKX108" s="231"/>
      <c r="OKY108" s="231"/>
      <c r="OKZ108" s="231"/>
      <c r="OLA108" s="231"/>
      <c r="OLB108" s="231"/>
      <c r="OLC108" s="231"/>
      <c r="OLD108" s="231"/>
      <c r="OLE108" s="231"/>
      <c r="OLF108" s="231"/>
      <c r="OLG108" s="231"/>
      <c r="OLH108" s="231"/>
      <c r="OLI108" s="231"/>
      <c r="OLJ108" s="231"/>
      <c r="OLK108" s="231"/>
      <c r="OLL108" s="231"/>
      <c r="OLM108" s="231"/>
      <c r="OLN108" s="231"/>
      <c r="OLO108" s="231"/>
      <c r="OLP108" s="231"/>
      <c r="OLQ108" s="231"/>
      <c r="OLR108" s="231"/>
      <c r="OLS108" s="231"/>
      <c r="OLT108" s="231"/>
      <c r="OLU108" s="231"/>
      <c r="OLV108" s="231"/>
      <c r="OLW108" s="231"/>
      <c r="OLX108" s="231"/>
      <c r="OLY108" s="231"/>
      <c r="OLZ108" s="231"/>
      <c r="OMA108" s="231"/>
      <c r="OMB108" s="231"/>
      <c r="OMC108" s="231"/>
      <c r="OMD108" s="231"/>
      <c r="OME108" s="231"/>
      <c r="OMF108" s="231"/>
      <c r="OMG108" s="231"/>
      <c r="OMH108" s="231"/>
      <c r="OMI108" s="231"/>
      <c r="OMJ108" s="231"/>
      <c r="OMK108" s="231"/>
      <c r="OML108" s="231"/>
      <c r="OMM108" s="231"/>
      <c r="OMN108" s="231"/>
      <c r="OMO108" s="231"/>
      <c r="OMP108" s="231"/>
      <c r="OMQ108" s="231"/>
      <c r="OMR108" s="231"/>
      <c r="OMS108" s="231"/>
      <c r="OMT108" s="231"/>
      <c r="OMU108" s="231"/>
      <c r="OMV108" s="231"/>
      <c r="OMW108" s="231"/>
      <c r="OMX108" s="231"/>
      <c r="OMY108" s="231"/>
      <c r="OMZ108" s="231"/>
      <c r="ONA108" s="231"/>
      <c r="ONB108" s="231"/>
      <c r="ONC108" s="231"/>
      <c r="OND108" s="231"/>
      <c r="ONE108" s="231"/>
      <c r="ONF108" s="231"/>
      <c r="ONG108" s="231"/>
      <c r="ONH108" s="231"/>
      <c r="ONI108" s="231"/>
      <c r="ONJ108" s="231"/>
      <c r="ONK108" s="231"/>
      <c r="ONL108" s="231"/>
      <c r="ONM108" s="231"/>
      <c r="ONN108" s="231"/>
      <c r="ONO108" s="231"/>
      <c r="ONP108" s="231"/>
      <c r="ONQ108" s="231"/>
      <c r="ONR108" s="231"/>
      <c r="ONS108" s="231"/>
      <c r="ONT108" s="231"/>
      <c r="ONU108" s="231"/>
      <c r="ONV108" s="231"/>
      <c r="ONW108" s="231"/>
      <c r="ONX108" s="231"/>
      <c r="ONY108" s="231"/>
      <c r="ONZ108" s="231"/>
      <c r="OOA108" s="231"/>
      <c r="OOB108" s="231"/>
      <c r="OOC108" s="231"/>
      <c r="OOD108" s="231"/>
      <c r="OOE108" s="231"/>
      <c r="OOF108" s="231"/>
      <c r="OOG108" s="231"/>
      <c r="OOH108" s="231"/>
      <c r="OOI108" s="231"/>
      <c r="OOJ108" s="231"/>
      <c r="OOK108" s="231"/>
      <c r="OOL108" s="231"/>
      <c r="OOM108" s="231"/>
      <c r="OON108" s="231"/>
      <c r="OOO108" s="231"/>
      <c r="OOP108" s="231"/>
      <c r="OOQ108" s="231"/>
      <c r="OOR108" s="231"/>
      <c r="OOS108" s="231"/>
      <c r="OOT108" s="231"/>
      <c r="OOU108" s="231"/>
      <c r="OOV108" s="231"/>
      <c r="OOW108" s="231"/>
      <c r="OOX108" s="231"/>
      <c r="OOY108" s="231"/>
      <c r="OOZ108" s="231"/>
      <c r="OPA108" s="231"/>
      <c r="OPB108" s="231"/>
      <c r="OPC108" s="231"/>
      <c r="OPD108" s="231"/>
      <c r="OPE108" s="231"/>
      <c r="OPF108" s="231"/>
      <c r="OPG108" s="231"/>
      <c r="OPH108" s="231"/>
      <c r="OPI108" s="231"/>
      <c r="OPJ108" s="231"/>
      <c r="OPK108" s="231"/>
      <c r="OPL108" s="231"/>
      <c r="OPM108" s="231"/>
      <c r="OPN108" s="231"/>
      <c r="OPO108" s="231"/>
      <c r="OPP108" s="231"/>
      <c r="OPQ108" s="231"/>
      <c r="OPR108" s="231"/>
      <c r="OPS108" s="231"/>
      <c r="OPT108" s="231"/>
      <c r="OPU108" s="231"/>
      <c r="OPV108" s="231"/>
      <c r="OPW108" s="231"/>
      <c r="OPX108" s="231"/>
      <c r="OPY108" s="231"/>
      <c r="OPZ108" s="231"/>
      <c r="OQA108" s="231"/>
      <c r="OQB108" s="231"/>
      <c r="OQC108" s="231"/>
      <c r="OQD108" s="231"/>
      <c r="OQE108" s="231"/>
      <c r="OQF108" s="231"/>
      <c r="OQG108" s="231"/>
      <c r="OQH108" s="231"/>
      <c r="OQI108" s="231"/>
      <c r="OQJ108" s="231"/>
      <c r="OQK108" s="231"/>
      <c r="OQL108" s="231"/>
      <c r="OQM108" s="231"/>
      <c r="OQN108" s="231"/>
      <c r="OQO108" s="231"/>
      <c r="OQP108" s="231"/>
      <c r="OQQ108" s="231"/>
      <c r="OQR108" s="231"/>
      <c r="OQS108" s="231"/>
      <c r="OQT108" s="231"/>
      <c r="OQU108" s="231"/>
      <c r="OQV108" s="231"/>
      <c r="OQW108" s="231"/>
      <c r="OQX108" s="231"/>
      <c r="OQY108" s="231"/>
      <c r="OQZ108" s="231"/>
      <c r="ORA108" s="231"/>
      <c r="ORB108" s="231"/>
      <c r="ORC108" s="231"/>
      <c r="ORD108" s="231"/>
      <c r="ORE108" s="231"/>
      <c r="ORF108" s="231"/>
      <c r="ORG108" s="231"/>
      <c r="ORH108" s="231"/>
      <c r="ORI108" s="231"/>
      <c r="ORJ108" s="231"/>
      <c r="ORK108" s="231"/>
      <c r="ORL108" s="231"/>
      <c r="ORM108" s="231"/>
      <c r="ORN108" s="231"/>
      <c r="ORO108" s="231"/>
      <c r="ORP108" s="231"/>
      <c r="ORQ108" s="231"/>
      <c r="ORR108" s="231"/>
      <c r="ORS108" s="231"/>
      <c r="ORT108" s="231"/>
      <c r="ORU108" s="231"/>
      <c r="ORV108" s="231"/>
      <c r="ORW108" s="231"/>
      <c r="ORX108" s="231"/>
      <c r="ORY108" s="231"/>
      <c r="ORZ108" s="231"/>
      <c r="OSA108" s="231"/>
      <c r="OSB108" s="231"/>
      <c r="OSC108" s="231"/>
      <c r="OSD108" s="231"/>
      <c r="OSE108" s="231"/>
      <c r="OSF108" s="231"/>
      <c r="OSG108" s="231"/>
      <c r="OSH108" s="231"/>
      <c r="OSI108" s="231"/>
      <c r="OSJ108" s="231"/>
      <c r="OSK108" s="231"/>
      <c r="OSL108" s="231"/>
      <c r="OSM108" s="231"/>
      <c r="OSN108" s="231"/>
      <c r="OSO108" s="231"/>
      <c r="OSP108" s="231"/>
      <c r="OSQ108" s="231"/>
      <c r="OSR108" s="231"/>
      <c r="OSS108" s="231"/>
      <c r="OST108" s="231"/>
      <c r="OSU108" s="231"/>
      <c r="OSV108" s="231"/>
      <c r="OSW108" s="231"/>
      <c r="OSX108" s="231"/>
      <c r="OSY108" s="231"/>
      <c r="OSZ108" s="231"/>
      <c r="OTA108" s="231"/>
      <c r="OTB108" s="231"/>
      <c r="OTC108" s="231"/>
      <c r="OTD108" s="231"/>
      <c r="OTE108" s="231"/>
      <c r="OTF108" s="231"/>
      <c r="OTG108" s="231"/>
      <c r="OTH108" s="231"/>
      <c r="OTI108" s="231"/>
      <c r="OTJ108" s="231"/>
      <c r="OTK108" s="231"/>
      <c r="OTL108" s="231"/>
      <c r="OTM108" s="231"/>
      <c r="OTN108" s="231"/>
      <c r="OTO108" s="231"/>
      <c r="OTP108" s="231"/>
      <c r="OTQ108" s="231"/>
      <c r="OTR108" s="231"/>
      <c r="OTS108" s="231"/>
      <c r="OTT108" s="231"/>
      <c r="OTU108" s="231"/>
      <c r="OTV108" s="231"/>
      <c r="OTW108" s="231"/>
      <c r="OTX108" s="231"/>
      <c r="OTY108" s="231"/>
      <c r="OTZ108" s="231"/>
      <c r="OUA108" s="231"/>
      <c r="OUB108" s="231"/>
      <c r="OUC108" s="231"/>
      <c r="OUD108" s="231"/>
      <c r="OUE108" s="231"/>
      <c r="OUF108" s="231"/>
      <c r="OUG108" s="231"/>
      <c r="OUH108" s="231"/>
      <c r="OUI108" s="231"/>
      <c r="OUJ108" s="231"/>
      <c r="OUK108" s="231"/>
      <c r="OUL108" s="231"/>
      <c r="OUM108" s="231"/>
      <c r="OUN108" s="231"/>
      <c r="OUO108" s="231"/>
      <c r="OUP108" s="231"/>
      <c r="OUQ108" s="231"/>
      <c r="OUR108" s="231"/>
      <c r="OUS108" s="231"/>
      <c r="OUT108" s="231"/>
      <c r="OUU108" s="231"/>
      <c r="OUV108" s="231"/>
      <c r="OUW108" s="231"/>
      <c r="OUX108" s="231"/>
      <c r="OUY108" s="231"/>
      <c r="OUZ108" s="231"/>
      <c r="OVA108" s="231"/>
      <c r="OVB108" s="231"/>
      <c r="OVC108" s="231"/>
      <c r="OVD108" s="231"/>
      <c r="OVE108" s="231"/>
      <c r="OVF108" s="231"/>
      <c r="OVG108" s="231"/>
      <c r="OVH108" s="231"/>
      <c r="OVI108" s="231"/>
      <c r="OVJ108" s="231"/>
      <c r="OVK108" s="231"/>
      <c r="OVL108" s="231"/>
      <c r="OVM108" s="231"/>
      <c r="OVN108" s="231"/>
      <c r="OVO108" s="231"/>
      <c r="OVP108" s="231"/>
      <c r="OVQ108" s="231"/>
      <c r="OVR108" s="231"/>
      <c r="OVS108" s="231"/>
      <c r="OVT108" s="231"/>
      <c r="OVU108" s="231"/>
      <c r="OVV108" s="231"/>
      <c r="OVW108" s="231"/>
      <c r="OVX108" s="231"/>
      <c r="OVY108" s="231"/>
      <c r="OVZ108" s="231"/>
      <c r="OWA108" s="231"/>
      <c r="OWB108" s="231"/>
      <c r="OWC108" s="231"/>
      <c r="OWD108" s="231"/>
      <c r="OWE108" s="231"/>
      <c r="OWF108" s="231"/>
      <c r="OWG108" s="231"/>
      <c r="OWH108" s="231"/>
      <c r="OWI108" s="231"/>
      <c r="OWJ108" s="231"/>
      <c r="OWK108" s="231"/>
      <c r="OWL108" s="231"/>
      <c r="OWM108" s="231"/>
      <c r="OWN108" s="231"/>
      <c r="OWO108" s="231"/>
      <c r="OWP108" s="231"/>
      <c r="OWQ108" s="231"/>
      <c r="OWR108" s="231"/>
      <c r="OWS108" s="231"/>
      <c r="OWT108" s="231"/>
      <c r="OWU108" s="231"/>
      <c r="OWV108" s="231"/>
      <c r="OWW108" s="231"/>
      <c r="OWX108" s="231"/>
      <c r="OWY108" s="231"/>
      <c r="OWZ108" s="231"/>
      <c r="OXA108" s="231"/>
      <c r="OXB108" s="231"/>
      <c r="OXC108" s="231"/>
      <c r="OXD108" s="231"/>
      <c r="OXE108" s="231"/>
      <c r="OXF108" s="231"/>
      <c r="OXG108" s="231"/>
      <c r="OXH108" s="231"/>
      <c r="OXI108" s="231"/>
      <c r="OXJ108" s="231"/>
      <c r="OXK108" s="231"/>
      <c r="OXL108" s="231"/>
      <c r="OXM108" s="231"/>
      <c r="OXN108" s="231"/>
      <c r="OXO108" s="231"/>
      <c r="OXP108" s="231"/>
      <c r="OXQ108" s="231"/>
      <c r="OXR108" s="231"/>
      <c r="OXS108" s="231"/>
      <c r="OXT108" s="231"/>
      <c r="OXU108" s="231"/>
      <c r="OXV108" s="231"/>
      <c r="OXW108" s="231"/>
      <c r="OXX108" s="231"/>
      <c r="OXY108" s="231"/>
      <c r="OXZ108" s="231"/>
      <c r="OYA108" s="231"/>
      <c r="OYB108" s="231"/>
      <c r="OYC108" s="231"/>
      <c r="OYD108" s="231"/>
      <c r="OYE108" s="231"/>
      <c r="OYF108" s="231"/>
      <c r="OYG108" s="231"/>
      <c r="OYH108" s="231"/>
      <c r="OYI108" s="231"/>
      <c r="OYJ108" s="231"/>
      <c r="OYK108" s="231"/>
      <c r="OYL108" s="231"/>
      <c r="OYM108" s="231"/>
      <c r="OYN108" s="231"/>
      <c r="OYO108" s="231"/>
      <c r="OYP108" s="231"/>
      <c r="OYQ108" s="231"/>
      <c r="OYR108" s="231"/>
      <c r="OYS108" s="231"/>
      <c r="OYT108" s="231"/>
      <c r="OYU108" s="231"/>
      <c r="OYV108" s="231"/>
      <c r="OYW108" s="231"/>
      <c r="OYX108" s="231"/>
      <c r="OYY108" s="231"/>
      <c r="OYZ108" s="231"/>
      <c r="OZA108" s="231"/>
      <c r="OZB108" s="231"/>
      <c r="OZC108" s="231"/>
      <c r="OZD108" s="231"/>
      <c r="OZE108" s="231"/>
      <c r="OZF108" s="231"/>
      <c r="OZG108" s="231"/>
      <c r="OZH108" s="231"/>
      <c r="OZI108" s="231"/>
      <c r="OZJ108" s="231"/>
      <c r="OZK108" s="231"/>
      <c r="OZL108" s="231"/>
      <c r="OZM108" s="231"/>
      <c r="OZN108" s="231"/>
      <c r="OZO108" s="231"/>
      <c r="OZP108" s="231"/>
      <c r="OZQ108" s="231"/>
      <c r="OZR108" s="231"/>
      <c r="OZS108" s="231"/>
      <c r="OZT108" s="231"/>
      <c r="OZU108" s="231"/>
      <c r="OZV108" s="231"/>
      <c r="OZW108" s="231"/>
      <c r="OZX108" s="231"/>
      <c r="OZY108" s="231"/>
      <c r="OZZ108" s="231"/>
      <c r="PAA108" s="231"/>
      <c r="PAB108" s="231"/>
      <c r="PAC108" s="231"/>
      <c r="PAD108" s="231"/>
      <c r="PAE108" s="231"/>
      <c r="PAF108" s="231"/>
      <c r="PAG108" s="231"/>
      <c r="PAH108" s="231"/>
      <c r="PAI108" s="231"/>
      <c r="PAJ108" s="231"/>
      <c r="PAK108" s="231"/>
      <c r="PAL108" s="231"/>
      <c r="PAM108" s="231"/>
      <c r="PAN108" s="231"/>
      <c r="PAO108" s="231"/>
      <c r="PAP108" s="231"/>
      <c r="PAQ108" s="231"/>
      <c r="PAR108" s="231"/>
      <c r="PAS108" s="231"/>
      <c r="PAT108" s="231"/>
      <c r="PAU108" s="231"/>
      <c r="PAV108" s="231"/>
      <c r="PAW108" s="231"/>
      <c r="PAX108" s="231"/>
      <c r="PAY108" s="231"/>
      <c r="PAZ108" s="231"/>
      <c r="PBA108" s="231"/>
      <c r="PBB108" s="231"/>
      <c r="PBC108" s="231"/>
      <c r="PBD108" s="231"/>
      <c r="PBE108" s="231"/>
      <c r="PBF108" s="231"/>
      <c r="PBG108" s="231"/>
      <c r="PBH108" s="231"/>
      <c r="PBI108" s="231"/>
      <c r="PBJ108" s="231"/>
      <c r="PBK108" s="231"/>
      <c r="PBL108" s="231"/>
      <c r="PBM108" s="231"/>
      <c r="PBN108" s="231"/>
      <c r="PBO108" s="231"/>
      <c r="PBP108" s="231"/>
      <c r="PBQ108" s="231"/>
      <c r="PBR108" s="231"/>
      <c r="PBS108" s="231"/>
      <c r="PBT108" s="231"/>
      <c r="PBU108" s="231"/>
      <c r="PBV108" s="231"/>
      <c r="PBW108" s="231"/>
      <c r="PBX108" s="231"/>
      <c r="PBY108" s="231"/>
      <c r="PBZ108" s="231"/>
      <c r="PCA108" s="231"/>
      <c r="PCB108" s="231"/>
      <c r="PCC108" s="231"/>
      <c r="PCD108" s="231"/>
      <c r="PCE108" s="231"/>
      <c r="PCF108" s="231"/>
      <c r="PCG108" s="231"/>
      <c r="PCH108" s="231"/>
      <c r="PCI108" s="231"/>
      <c r="PCJ108" s="231"/>
      <c r="PCK108" s="231"/>
      <c r="PCL108" s="231"/>
      <c r="PCM108" s="231"/>
      <c r="PCN108" s="231"/>
      <c r="PCO108" s="231"/>
      <c r="PCP108" s="231"/>
      <c r="PCQ108" s="231"/>
      <c r="PCR108" s="231"/>
      <c r="PCS108" s="231"/>
      <c r="PCT108" s="231"/>
      <c r="PCU108" s="231"/>
      <c r="PCV108" s="231"/>
      <c r="PCW108" s="231"/>
      <c r="PCX108" s="231"/>
      <c r="PCY108" s="231"/>
      <c r="PCZ108" s="231"/>
      <c r="PDA108" s="231"/>
      <c r="PDB108" s="231"/>
      <c r="PDC108" s="231"/>
      <c r="PDD108" s="231"/>
      <c r="PDE108" s="231"/>
      <c r="PDF108" s="231"/>
      <c r="PDG108" s="231"/>
      <c r="PDH108" s="231"/>
      <c r="PDI108" s="231"/>
      <c r="PDJ108" s="231"/>
      <c r="PDK108" s="231"/>
      <c r="PDL108" s="231"/>
      <c r="PDM108" s="231"/>
      <c r="PDN108" s="231"/>
      <c r="PDO108" s="231"/>
      <c r="PDP108" s="231"/>
      <c r="PDQ108" s="231"/>
      <c r="PDR108" s="231"/>
      <c r="PDS108" s="231"/>
      <c r="PDT108" s="231"/>
      <c r="PDU108" s="231"/>
      <c r="PDV108" s="231"/>
      <c r="PDW108" s="231"/>
      <c r="PDX108" s="231"/>
      <c r="PDY108" s="231"/>
      <c r="PDZ108" s="231"/>
      <c r="PEA108" s="231"/>
      <c r="PEB108" s="231"/>
      <c r="PEC108" s="231"/>
      <c r="PED108" s="231"/>
      <c r="PEE108" s="231"/>
      <c r="PEF108" s="231"/>
      <c r="PEG108" s="231"/>
      <c r="PEH108" s="231"/>
      <c r="PEI108" s="231"/>
      <c r="PEJ108" s="231"/>
      <c r="PEK108" s="231"/>
      <c r="PEL108" s="231"/>
      <c r="PEM108" s="231"/>
      <c r="PEN108" s="231"/>
      <c r="PEO108" s="231"/>
      <c r="PEP108" s="231"/>
      <c r="PEQ108" s="231"/>
      <c r="PER108" s="231"/>
      <c r="PES108" s="231"/>
      <c r="PET108" s="231"/>
      <c r="PEU108" s="231"/>
      <c r="PEV108" s="231"/>
      <c r="PEW108" s="231"/>
      <c r="PEX108" s="231"/>
      <c r="PEY108" s="231"/>
      <c r="PEZ108" s="231"/>
      <c r="PFA108" s="231"/>
      <c r="PFB108" s="231"/>
      <c r="PFC108" s="231"/>
      <c r="PFD108" s="231"/>
      <c r="PFE108" s="231"/>
      <c r="PFF108" s="231"/>
      <c r="PFG108" s="231"/>
      <c r="PFH108" s="231"/>
      <c r="PFI108" s="231"/>
      <c r="PFJ108" s="231"/>
      <c r="PFK108" s="231"/>
      <c r="PFL108" s="231"/>
      <c r="PFM108" s="231"/>
      <c r="PFN108" s="231"/>
      <c r="PFO108" s="231"/>
      <c r="PFP108" s="231"/>
      <c r="PFQ108" s="231"/>
      <c r="PFR108" s="231"/>
      <c r="PFS108" s="231"/>
      <c r="PFT108" s="231"/>
      <c r="PFU108" s="231"/>
      <c r="PFV108" s="231"/>
      <c r="PFW108" s="231"/>
      <c r="PFX108" s="231"/>
      <c r="PFY108" s="231"/>
      <c r="PFZ108" s="231"/>
      <c r="PGA108" s="231"/>
      <c r="PGB108" s="231"/>
      <c r="PGC108" s="231"/>
      <c r="PGD108" s="231"/>
      <c r="PGE108" s="231"/>
      <c r="PGF108" s="231"/>
      <c r="PGG108" s="231"/>
      <c r="PGH108" s="231"/>
      <c r="PGI108" s="231"/>
      <c r="PGJ108" s="231"/>
      <c r="PGK108" s="231"/>
      <c r="PGL108" s="231"/>
      <c r="PGM108" s="231"/>
      <c r="PGN108" s="231"/>
      <c r="PGO108" s="231"/>
      <c r="PGP108" s="231"/>
      <c r="PGQ108" s="231"/>
      <c r="PGR108" s="231"/>
      <c r="PGS108" s="231"/>
      <c r="PGT108" s="231"/>
      <c r="PGU108" s="231"/>
      <c r="PGV108" s="231"/>
      <c r="PGW108" s="231"/>
      <c r="PGX108" s="231"/>
      <c r="PGY108" s="231"/>
      <c r="PGZ108" s="231"/>
      <c r="PHA108" s="231"/>
      <c r="PHB108" s="231"/>
      <c r="PHC108" s="231"/>
      <c r="PHD108" s="231"/>
      <c r="PHE108" s="231"/>
      <c r="PHF108" s="231"/>
      <c r="PHG108" s="231"/>
      <c r="PHH108" s="231"/>
      <c r="PHI108" s="231"/>
      <c r="PHJ108" s="231"/>
      <c r="PHK108" s="231"/>
      <c r="PHL108" s="231"/>
      <c r="PHM108" s="231"/>
      <c r="PHN108" s="231"/>
      <c r="PHO108" s="231"/>
      <c r="PHP108" s="231"/>
      <c r="PHQ108" s="231"/>
      <c r="PHR108" s="231"/>
      <c r="PHS108" s="231"/>
      <c r="PHT108" s="231"/>
      <c r="PHU108" s="231"/>
      <c r="PHV108" s="231"/>
      <c r="PHW108" s="231"/>
      <c r="PHX108" s="231"/>
      <c r="PHY108" s="231"/>
      <c r="PHZ108" s="231"/>
      <c r="PIA108" s="231"/>
      <c r="PIB108" s="231"/>
      <c r="PIC108" s="231"/>
      <c r="PID108" s="231"/>
      <c r="PIE108" s="231"/>
      <c r="PIF108" s="231"/>
      <c r="PIG108" s="231"/>
      <c r="PIH108" s="231"/>
      <c r="PII108" s="231"/>
      <c r="PIJ108" s="231"/>
      <c r="PIK108" s="231"/>
      <c r="PIL108" s="231"/>
      <c r="PIM108" s="231"/>
      <c r="PIN108" s="231"/>
      <c r="PIO108" s="231"/>
      <c r="PIP108" s="231"/>
      <c r="PIQ108" s="231"/>
      <c r="PIR108" s="231"/>
      <c r="PIS108" s="231"/>
      <c r="PIT108" s="231"/>
      <c r="PIU108" s="231"/>
      <c r="PIV108" s="231"/>
      <c r="PIW108" s="231"/>
      <c r="PIX108" s="231"/>
      <c r="PIY108" s="231"/>
      <c r="PIZ108" s="231"/>
      <c r="PJA108" s="231"/>
      <c r="PJB108" s="231"/>
      <c r="PJC108" s="231"/>
      <c r="PJD108" s="231"/>
      <c r="PJE108" s="231"/>
      <c r="PJF108" s="231"/>
      <c r="PJG108" s="231"/>
      <c r="PJH108" s="231"/>
      <c r="PJI108" s="231"/>
      <c r="PJJ108" s="231"/>
      <c r="PJK108" s="231"/>
      <c r="PJL108" s="231"/>
      <c r="PJM108" s="231"/>
      <c r="PJN108" s="231"/>
      <c r="PJO108" s="231"/>
      <c r="PJP108" s="231"/>
      <c r="PJQ108" s="231"/>
      <c r="PJR108" s="231"/>
      <c r="PJS108" s="231"/>
      <c r="PJT108" s="231"/>
      <c r="PJU108" s="231"/>
      <c r="PJV108" s="231"/>
      <c r="PJW108" s="231"/>
      <c r="PJX108" s="231"/>
      <c r="PJY108" s="231"/>
      <c r="PJZ108" s="231"/>
      <c r="PKA108" s="231"/>
      <c r="PKB108" s="231"/>
      <c r="PKC108" s="231"/>
      <c r="PKD108" s="231"/>
      <c r="PKE108" s="231"/>
      <c r="PKF108" s="231"/>
      <c r="PKG108" s="231"/>
      <c r="PKH108" s="231"/>
      <c r="PKI108" s="231"/>
      <c r="PKJ108" s="231"/>
      <c r="PKK108" s="231"/>
      <c r="PKL108" s="231"/>
      <c r="PKM108" s="231"/>
      <c r="PKN108" s="231"/>
      <c r="PKO108" s="231"/>
      <c r="PKP108" s="231"/>
      <c r="PKQ108" s="231"/>
      <c r="PKR108" s="231"/>
      <c r="PKS108" s="231"/>
      <c r="PKT108" s="231"/>
      <c r="PKU108" s="231"/>
      <c r="PKV108" s="231"/>
      <c r="PKW108" s="231"/>
      <c r="PKX108" s="231"/>
      <c r="PKY108" s="231"/>
      <c r="PKZ108" s="231"/>
      <c r="PLA108" s="231"/>
      <c r="PLB108" s="231"/>
      <c r="PLC108" s="231"/>
      <c r="PLD108" s="231"/>
      <c r="PLE108" s="231"/>
      <c r="PLF108" s="231"/>
      <c r="PLG108" s="231"/>
      <c r="PLH108" s="231"/>
      <c r="PLI108" s="231"/>
      <c r="PLJ108" s="231"/>
      <c r="PLK108" s="231"/>
      <c r="PLL108" s="231"/>
      <c r="PLM108" s="231"/>
      <c r="PLN108" s="231"/>
      <c r="PLO108" s="231"/>
      <c r="PLP108" s="231"/>
      <c r="PLQ108" s="231"/>
      <c r="PLR108" s="231"/>
      <c r="PLS108" s="231"/>
      <c r="PLT108" s="231"/>
      <c r="PLU108" s="231"/>
      <c r="PLV108" s="231"/>
      <c r="PLW108" s="231"/>
      <c r="PLX108" s="231"/>
      <c r="PLY108" s="231"/>
      <c r="PLZ108" s="231"/>
      <c r="PMA108" s="231"/>
      <c r="PMB108" s="231"/>
      <c r="PMC108" s="231"/>
      <c r="PMD108" s="231"/>
      <c r="PME108" s="231"/>
      <c r="PMF108" s="231"/>
      <c r="PMG108" s="231"/>
      <c r="PMH108" s="231"/>
      <c r="PMI108" s="231"/>
      <c r="PMJ108" s="231"/>
      <c r="PMK108" s="231"/>
      <c r="PML108" s="231"/>
      <c r="PMM108" s="231"/>
      <c r="PMN108" s="231"/>
      <c r="PMO108" s="231"/>
      <c r="PMP108" s="231"/>
      <c r="PMQ108" s="231"/>
      <c r="PMR108" s="231"/>
      <c r="PMS108" s="231"/>
      <c r="PMT108" s="231"/>
      <c r="PMU108" s="231"/>
      <c r="PMV108" s="231"/>
      <c r="PMW108" s="231"/>
      <c r="PMX108" s="231"/>
      <c r="PMY108" s="231"/>
      <c r="PMZ108" s="231"/>
      <c r="PNA108" s="231"/>
      <c r="PNB108" s="231"/>
      <c r="PNC108" s="231"/>
      <c r="PND108" s="231"/>
      <c r="PNE108" s="231"/>
      <c r="PNF108" s="231"/>
      <c r="PNG108" s="231"/>
      <c r="PNH108" s="231"/>
      <c r="PNI108" s="231"/>
      <c r="PNJ108" s="231"/>
      <c r="PNK108" s="231"/>
      <c r="PNL108" s="231"/>
      <c r="PNM108" s="231"/>
      <c r="PNN108" s="231"/>
      <c r="PNO108" s="231"/>
      <c r="PNP108" s="231"/>
      <c r="PNQ108" s="231"/>
      <c r="PNR108" s="231"/>
      <c r="PNS108" s="231"/>
      <c r="PNT108" s="231"/>
      <c r="PNU108" s="231"/>
      <c r="PNV108" s="231"/>
      <c r="PNW108" s="231"/>
      <c r="PNX108" s="231"/>
      <c r="PNY108" s="231"/>
      <c r="PNZ108" s="231"/>
      <c r="POA108" s="231"/>
      <c r="POB108" s="231"/>
      <c r="POC108" s="231"/>
      <c r="POD108" s="231"/>
      <c r="POE108" s="231"/>
      <c r="POF108" s="231"/>
      <c r="POG108" s="231"/>
      <c r="POH108" s="231"/>
      <c r="POI108" s="231"/>
      <c r="POJ108" s="231"/>
      <c r="POK108" s="231"/>
      <c r="POL108" s="231"/>
      <c r="POM108" s="231"/>
      <c r="PON108" s="231"/>
      <c r="POO108" s="231"/>
      <c r="POP108" s="231"/>
      <c r="POQ108" s="231"/>
      <c r="POR108" s="231"/>
      <c r="POS108" s="231"/>
      <c r="POT108" s="231"/>
      <c r="POU108" s="231"/>
      <c r="POV108" s="231"/>
      <c r="POW108" s="231"/>
      <c r="POX108" s="231"/>
      <c r="POY108" s="231"/>
      <c r="POZ108" s="231"/>
      <c r="PPA108" s="231"/>
      <c r="PPB108" s="231"/>
      <c r="PPC108" s="231"/>
      <c r="PPD108" s="231"/>
      <c r="PPE108" s="231"/>
      <c r="PPF108" s="231"/>
      <c r="PPG108" s="231"/>
      <c r="PPH108" s="231"/>
      <c r="PPI108" s="231"/>
      <c r="PPJ108" s="231"/>
      <c r="PPK108" s="231"/>
      <c r="PPL108" s="231"/>
      <c r="PPM108" s="231"/>
      <c r="PPN108" s="231"/>
      <c r="PPO108" s="231"/>
      <c r="PPP108" s="231"/>
      <c r="PPQ108" s="231"/>
      <c r="PPR108" s="231"/>
      <c r="PPS108" s="231"/>
      <c r="PPT108" s="231"/>
      <c r="PPU108" s="231"/>
      <c r="PPV108" s="231"/>
      <c r="PPW108" s="231"/>
      <c r="PPX108" s="231"/>
      <c r="PPY108" s="231"/>
      <c r="PPZ108" s="231"/>
      <c r="PQA108" s="231"/>
      <c r="PQB108" s="231"/>
      <c r="PQC108" s="231"/>
      <c r="PQD108" s="231"/>
      <c r="PQE108" s="231"/>
      <c r="PQF108" s="231"/>
      <c r="PQG108" s="231"/>
      <c r="PQH108" s="231"/>
      <c r="PQI108" s="231"/>
      <c r="PQJ108" s="231"/>
      <c r="PQK108" s="231"/>
      <c r="PQL108" s="231"/>
      <c r="PQM108" s="231"/>
      <c r="PQN108" s="231"/>
      <c r="PQO108" s="231"/>
      <c r="PQP108" s="231"/>
      <c r="PQQ108" s="231"/>
      <c r="PQR108" s="231"/>
      <c r="PQS108" s="231"/>
      <c r="PQT108" s="231"/>
      <c r="PQU108" s="231"/>
      <c r="PQV108" s="231"/>
      <c r="PQW108" s="231"/>
      <c r="PQX108" s="231"/>
      <c r="PQY108" s="231"/>
      <c r="PQZ108" s="231"/>
      <c r="PRA108" s="231"/>
      <c r="PRB108" s="231"/>
      <c r="PRC108" s="231"/>
      <c r="PRD108" s="231"/>
      <c r="PRE108" s="231"/>
      <c r="PRF108" s="231"/>
      <c r="PRG108" s="231"/>
      <c r="PRH108" s="231"/>
      <c r="PRI108" s="231"/>
      <c r="PRJ108" s="231"/>
      <c r="PRK108" s="231"/>
      <c r="PRL108" s="231"/>
      <c r="PRM108" s="231"/>
      <c r="PRN108" s="231"/>
      <c r="PRO108" s="231"/>
      <c r="PRP108" s="231"/>
      <c r="PRQ108" s="231"/>
      <c r="PRR108" s="231"/>
      <c r="PRS108" s="231"/>
      <c r="PRT108" s="231"/>
      <c r="PRU108" s="231"/>
      <c r="PRV108" s="231"/>
      <c r="PRW108" s="231"/>
      <c r="PRX108" s="231"/>
      <c r="PRY108" s="231"/>
      <c r="PRZ108" s="231"/>
      <c r="PSA108" s="231"/>
      <c r="PSB108" s="231"/>
      <c r="PSC108" s="231"/>
      <c r="PSD108" s="231"/>
      <c r="PSE108" s="231"/>
      <c r="PSF108" s="231"/>
      <c r="PSG108" s="231"/>
      <c r="PSH108" s="231"/>
      <c r="PSI108" s="231"/>
      <c r="PSJ108" s="231"/>
      <c r="PSK108" s="231"/>
      <c r="PSL108" s="231"/>
      <c r="PSM108" s="231"/>
      <c r="PSN108" s="231"/>
      <c r="PSO108" s="231"/>
      <c r="PSP108" s="231"/>
      <c r="PSQ108" s="231"/>
      <c r="PSR108" s="231"/>
      <c r="PSS108" s="231"/>
      <c r="PST108" s="231"/>
      <c r="PSU108" s="231"/>
      <c r="PSV108" s="231"/>
      <c r="PSW108" s="231"/>
      <c r="PSX108" s="231"/>
      <c r="PSY108" s="231"/>
      <c r="PSZ108" s="231"/>
      <c r="PTA108" s="231"/>
      <c r="PTB108" s="231"/>
      <c r="PTC108" s="231"/>
      <c r="PTD108" s="231"/>
      <c r="PTE108" s="231"/>
      <c r="PTF108" s="231"/>
      <c r="PTG108" s="231"/>
      <c r="PTH108" s="231"/>
      <c r="PTI108" s="231"/>
      <c r="PTJ108" s="231"/>
      <c r="PTK108" s="231"/>
      <c r="PTL108" s="231"/>
      <c r="PTM108" s="231"/>
      <c r="PTN108" s="231"/>
      <c r="PTO108" s="231"/>
      <c r="PTP108" s="231"/>
      <c r="PTQ108" s="231"/>
      <c r="PTR108" s="231"/>
      <c r="PTS108" s="231"/>
      <c r="PTT108" s="231"/>
      <c r="PTU108" s="231"/>
      <c r="PTV108" s="231"/>
      <c r="PTW108" s="231"/>
      <c r="PTX108" s="231"/>
      <c r="PTY108" s="231"/>
      <c r="PTZ108" s="231"/>
      <c r="PUA108" s="231"/>
      <c r="PUB108" s="231"/>
      <c r="PUC108" s="231"/>
      <c r="PUD108" s="231"/>
      <c r="PUE108" s="231"/>
      <c r="PUF108" s="231"/>
      <c r="PUG108" s="231"/>
      <c r="PUH108" s="231"/>
      <c r="PUI108" s="231"/>
      <c r="PUJ108" s="231"/>
      <c r="PUK108" s="231"/>
      <c r="PUL108" s="231"/>
      <c r="PUM108" s="231"/>
      <c r="PUN108" s="231"/>
      <c r="PUO108" s="231"/>
      <c r="PUP108" s="231"/>
      <c r="PUQ108" s="231"/>
      <c r="PUR108" s="231"/>
      <c r="PUS108" s="231"/>
      <c r="PUT108" s="231"/>
      <c r="PUU108" s="231"/>
      <c r="PUV108" s="231"/>
      <c r="PUW108" s="231"/>
      <c r="PUX108" s="231"/>
      <c r="PUY108" s="231"/>
      <c r="PUZ108" s="231"/>
      <c r="PVA108" s="231"/>
      <c r="PVB108" s="231"/>
      <c r="PVC108" s="231"/>
      <c r="PVD108" s="231"/>
      <c r="PVE108" s="231"/>
      <c r="PVF108" s="231"/>
      <c r="PVG108" s="231"/>
      <c r="PVH108" s="231"/>
      <c r="PVI108" s="231"/>
      <c r="PVJ108" s="231"/>
      <c r="PVK108" s="231"/>
      <c r="PVL108" s="231"/>
      <c r="PVM108" s="231"/>
      <c r="PVN108" s="231"/>
      <c r="PVO108" s="231"/>
      <c r="PVP108" s="231"/>
      <c r="PVQ108" s="231"/>
      <c r="PVR108" s="231"/>
      <c r="PVS108" s="231"/>
      <c r="PVT108" s="231"/>
      <c r="PVU108" s="231"/>
      <c r="PVV108" s="231"/>
      <c r="PVW108" s="231"/>
      <c r="PVX108" s="231"/>
      <c r="PVY108" s="231"/>
      <c r="PVZ108" s="231"/>
      <c r="PWA108" s="231"/>
      <c r="PWB108" s="231"/>
      <c r="PWC108" s="231"/>
      <c r="PWD108" s="231"/>
      <c r="PWE108" s="231"/>
      <c r="PWF108" s="231"/>
      <c r="PWG108" s="231"/>
      <c r="PWH108" s="231"/>
      <c r="PWI108" s="231"/>
      <c r="PWJ108" s="231"/>
      <c r="PWK108" s="231"/>
      <c r="PWL108" s="231"/>
      <c r="PWM108" s="231"/>
      <c r="PWN108" s="231"/>
      <c r="PWO108" s="231"/>
      <c r="PWP108" s="231"/>
      <c r="PWQ108" s="231"/>
      <c r="PWR108" s="231"/>
      <c r="PWS108" s="231"/>
      <c r="PWT108" s="231"/>
      <c r="PWU108" s="231"/>
      <c r="PWV108" s="231"/>
      <c r="PWW108" s="231"/>
      <c r="PWX108" s="231"/>
      <c r="PWY108" s="231"/>
      <c r="PWZ108" s="231"/>
      <c r="PXA108" s="231"/>
      <c r="PXB108" s="231"/>
      <c r="PXC108" s="231"/>
      <c r="PXD108" s="231"/>
      <c r="PXE108" s="231"/>
      <c r="PXF108" s="231"/>
      <c r="PXG108" s="231"/>
      <c r="PXH108" s="231"/>
      <c r="PXI108" s="231"/>
      <c r="PXJ108" s="231"/>
      <c r="PXK108" s="231"/>
      <c r="PXL108" s="231"/>
      <c r="PXM108" s="231"/>
      <c r="PXN108" s="231"/>
      <c r="PXO108" s="231"/>
      <c r="PXP108" s="231"/>
      <c r="PXQ108" s="231"/>
      <c r="PXR108" s="231"/>
      <c r="PXS108" s="231"/>
      <c r="PXT108" s="231"/>
      <c r="PXU108" s="231"/>
      <c r="PXV108" s="231"/>
      <c r="PXW108" s="231"/>
      <c r="PXX108" s="231"/>
      <c r="PXY108" s="231"/>
      <c r="PXZ108" s="231"/>
      <c r="PYA108" s="231"/>
      <c r="PYB108" s="231"/>
      <c r="PYC108" s="231"/>
      <c r="PYD108" s="231"/>
      <c r="PYE108" s="231"/>
      <c r="PYF108" s="231"/>
      <c r="PYG108" s="231"/>
      <c r="PYH108" s="231"/>
      <c r="PYI108" s="231"/>
      <c r="PYJ108" s="231"/>
      <c r="PYK108" s="231"/>
      <c r="PYL108" s="231"/>
      <c r="PYM108" s="231"/>
      <c r="PYN108" s="231"/>
      <c r="PYO108" s="231"/>
      <c r="PYP108" s="231"/>
      <c r="PYQ108" s="231"/>
      <c r="PYR108" s="231"/>
      <c r="PYS108" s="231"/>
      <c r="PYT108" s="231"/>
      <c r="PYU108" s="231"/>
      <c r="PYV108" s="231"/>
      <c r="PYW108" s="231"/>
      <c r="PYX108" s="231"/>
      <c r="PYY108" s="231"/>
      <c r="PYZ108" s="231"/>
      <c r="PZA108" s="231"/>
      <c r="PZB108" s="231"/>
      <c r="PZC108" s="231"/>
      <c r="PZD108" s="231"/>
      <c r="PZE108" s="231"/>
      <c r="PZF108" s="231"/>
      <c r="PZG108" s="231"/>
      <c r="PZH108" s="231"/>
      <c r="PZI108" s="231"/>
      <c r="PZJ108" s="231"/>
      <c r="PZK108" s="231"/>
      <c r="PZL108" s="231"/>
      <c r="PZM108" s="231"/>
      <c r="PZN108" s="231"/>
      <c r="PZO108" s="231"/>
      <c r="PZP108" s="231"/>
      <c r="PZQ108" s="231"/>
      <c r="PZR108" s="231"/>
      <c r="PZS108" s="231"/>
      <c r="PZT108" s="231"/>
      <c r="PZU108" s="231"/>
      <c r="PZV108" s="231"/>
      <c r="PZW108" s="231"/>
      <c r="PZX108" s="231"/>
      <c r="PZY108" s="231"/>
      <c r="PZZ108" s="231"/>
      <c r="QAA108" s="231"/>
      <c r="QAB108" s="231"/>
      <c r="QAC108" s="231"/>
      <c r="QAD108" s="231"/>
      <c r="QAE108" s="231"/>
      <c r="QAF108" s="231"/>
      <c r="QAG108" s="231"/>
      <c r="QAH108" s="231"/>
      <c r="QAI108" s="231"/>
      <c r="QAJ108" s="231"/>
      <c r="QAK108" s="231"/>
      <c r="QAL108" s="231"/>
      <c r="QAM108" s="231"/>
      <c r="QAN108" s="231"/>
      <c r="QAO108" s="231"/>
      <c r="QAP108" s="231"/>
      <c r="QAQ108" s="231"/>
      <c r="QAR108" s="231"/>
      <c r="QAS108" s="231"/>
      <c r="QAT108" s="231"/>
      <c r="QAU108" s="231"/>
      <c r="QAV108" s="231"/>
      <c r="QAW108" s="231"/>
      <c r="QAX108" s="231"/>
      <c r="QAY108" s="231"/>
      <c r="QAZ108" s="231"/>
      <c r="QBA108" s="231"/>
      <c r="QBB108" s="231"/>
      <c r="QBC108" s="231"/>
      <c r="QBD108" s="231"/>
      <c r="QBE108" s="231"/>
      <c r="QBF108" s="231"/>
      <c r="QBG108" s="231"/>
      <c r="QBH108" s="231"/>
      <c r="QBI108" s="231"/>
      <c r="QBJ108" s="231"/>
      <c r="QBK108" s="231"/>
      <c r="QBL108" s="231"/>
      <c r="QBM108" s="231"/>
      <c r="QBN108" s="231"/>
      <c r="QBO108" s="231"/>
      <c r="QBP108" s="231"/>
      <c r="QBQ108" s="231"/>
      <c r="QBR108" s="231"/>
      <c r="QBS108" s="231"/>
      <c r="QBT108" s="231"/>
      <c r="QBU108" s="231"/>
      <c r="QBV108" s="231"/>
      <c r="QBW108" s="231"/>
      <c r="QBX108" s="231"/>
      <c r="QBY108" s="231"/>
      <c r="QBZ108" s="231"/>
      <c r="QCA108" s="231"/>
      <c r="QCB108" s="231"/>
      <c r="QCC108" s="231"/>
      <c r="QCD108" s="231"/>
      <c r="QCE108" s="231"/>
      <c r="QCF108" s="231"/>
      <c r="QCG108" s="231"/>
      <c r="QCH108" s="231"/>
      <c r="QCI108" s="231"/>
      <c r="QCJ108" s="231"/>
      <c r="QCK108" s="231"/>
      <c r="QCL108" s="231"/>
      <c r="QCM108" s="231"/>
      <c r="QCN108" s="231"/>
      <c r="QCO108" s="231"/>
      <c r="QCP108" s="231"/>
      <c r="QCQ108" s="231"/>
      <c r="QCR108" s="231"/>
      <c r="QCS108" s="231"/>
      <c r="QCT108" s="231"/>
      <c r="QCU108" s="231"/>
      <c r="QCV108" s="231"/>
      <c r="QCW108" s="231"/>
      <c r="QCX108" s="231"/>
      <c r="QCY108" s="231"/>
      <c r="QCZ108" s="231"/>
      <c r="QDA108" s="231"/>
      <c r="QDB108" s="231"/>
      <c r="QDC108" s="231"/>
      <c r="QDD108" s="231"/>
      <c r="QDE108" s="231"/>
      <c r="QDF108" s="231"/>
      <c r="QDG108" s="231"/>
      <c r="QDH108" s="231"/>
      <c r="QDI108" s="231"/>
      <c r="QDJ108" s="231"/>
      <c r="QDK108" s="231"/>
      <c r="QDL108" s="231"/>
      <c r="QDM108" s="231"/>
      <c r="QDN108" s="231"/>
      <c r="QDO108" s="231"/>
      <c r="QDP108" s="231"/>
      <c r="QDQ108" s="231"/>
      <c r="QDR108" s="231"/>
      <c r="QDS108" s="231"/>
      <c r="QDT108" s="231"/>
      <c r="QDU108" s="231"/>
      <c r="QDV108" s="231"/>
      <c r="QDW108" s="231"/>
      <c r="QDX108" s="231"/>
      <c r="QDY108" s="231"/>
      <c r="QDZ108" s="231"/>
      <c r="QEA108" s="231"/>
      <c r="QEB108" s="231"/>
      <c r="QEC108" s="231"/>
      <c r="QED108" s="231"/>
      <c r="QEE108" s="231"/>
      <c r="QEF108" s="231"/>
      <c r="QEG108" s="231"/>
      <c r="QEH108" s="231"/>
      <c r="QEI108" s="231"/>
      <c r="QEJ108" s="231"/>
      <c r="QEK108" s="231"/>
      <c r="QEL108" s="231"/>
      <c r="QEM108" s="231"/>
      <c r="QEN108" s="231"/>
      <c r="QEO108" s="231"/>
      <c r="QEP108" s="231"/>
      <c r="QEQ108" s="231"/>
      <c r="QER108" s="231"/>
      <c r="QES108" s="231"/>
      <c r="QET108" s="231"/>
      <c r="QEU108" s="231"/>
      <c r="QEV108" s="231"/>
      <c r="QEW108" s="231"/>
      <c r="QEX108" s="231"/>
      <c r="QEY108" s="231"/>
      <c r="QEZ108" s="231"/>
      <c r="QFA108" s="231"/>
      <c r="QFB108" s="231"/>
      <c r="QFC108" s="231"/>
      <c r="QFD108" s="231"/>
      <c r="QFE108" s="231"/>
      <c r="QFF108" s="231"/>
      <c r="QFG108" s="231"/>
      <c r="QFH108" s="231"/>
      <c r="QFI108" s="231"/>
      <c r="QFJ108" s="231"/>
      <c r="QFK108" s="231"/>
      <c r="QFL108" s="231"/>
      <c r="QFM108" s="231"/>
      <c r="QFN108" s="231"/>
      <c r="QFO108" s="231"/>
      <c r="QFP108" s="231"/>
      <c r="QFQ108" s="231"/>
      <c r="QFR108" s="231"/>
      <c r="QFS108" s="231"/>
      <c r="QFT108" s="231"/>
      <c r="QFU108" s="231"/>
      <c r="QFV108" s="231"/>
      <c r="QFW108" s="231"/>
      <c r="QFX108" s="231"/>
      <c r="QFY108" s="231"/>
      <c r="QFZ108" s="231"/>
      <c r="QGA108" s="231"/>
      <c r="QGB108" s="231"/>
      <c r="QGC108" s="231"/>
      <c r="QGD108" s="231"/>
      <c r="QGE108" s="231"/>
      <c r="QGF108" s="231"/>
      <c r="QGG108" s="231"/>
      <c r="QGH108" s="231"/>
      <c r="QGI108" s="231"/>
      <c r="QGJ108" s="231"/>
      <c r="QGK108" s="231"/>
      <c r="QGL108" s="231"/>
      <c r="QGM108" s="231"/>
      <c r="QGN108" s="231"/>
      <c r="QGO108" s="231"/>
      <c r="QGP108" s="231"/>
      <c r="QGQ108" s="231"/>
      <c r="QGR108" s="231"/>
      <c r="QGS108" s="231"/>
      <c r="QGT108" s="231"/>
      <c r="QGU108" s="231"/>
      <c r="QGV108" s="231"/>
      <c r="QGW108" s="231"/>
      <c r="QGX108" s="231"/>
      <c r="QGY108" s="231"/>
      <c r="QGZ108" s="231"/>
      <c r="QHA108" s="231"/>
      <c r="QHB108" s="231"/>
      <c r="QHC108" s="231"/>
      <c r="QHD108" s="231"/>
      <c r="QHE108" s="231"/>
      <c r="QHF108" s="231"/>
      <c r="QHG108" s="231"/>
      <c r="QHH108" s="231"/>
      <c r="QHI108" s="231"/>
      <c r="QHJ108" s="231"/>
      <c r="QHK108" s="231"/>
      <c r="QHL108" s="231"/>
      <c r="QHM108" s="231"/>
      <c r="QHN108" s="231"/>
      <c r="QHO108" s="231"/>
      <c r="QHP108" s="231"/>
      <c r="QHQ108" s="231"/>
      <c r="QHR108" s="231"/>
      <c r="QHS108" s="231"/>
      <c r="QHT108" s="231"/>
      <c r="QHU108" s="231"/>
      <c r="QHV108" s="231"/>
      <c r="QHW108" s="231"/>
      <c r="QHX108" s="231"/>
      <c r="QHY108" s="231"/>
      <c r="QHZ108" s="231"/>
      <c r="QIA108" s="231"/>
      <c r="QIB108" s="231"/>
      <c r="QIC108" s="231"/>
      <c r="QID108" s="231"/>
      <c r="QIE108" s="231"/>
      <c r="QIF108" s="231"/>
      <c r="QIG108" s="231"/>
      <c r="QIH108" s="231"/>
      <c r="QII108" s="231"/>
      <c r="QIJ108" s="231"/>
      <c r="QIK108" s="231"/>
      <c r="QIL108" s="231"/>
      <c r="QIM108" s="231"/>
      <c r="QIN108" s="231"/>
      <c r="QIO108" s="231"/>
      <c r="QIP108" s="231"/>
      <c r="QIQ108" s="231"/>
      <c r="QIR108" s="231"/>
      <c r="QIS108" s="231"/>
      <c r="QIT108" s="231"/>
      <c r="QIU108" s="231"/>
      <c r="QIV108" s="231"/>
      <c r="QIW108" s="231"/>
      <c r="QIX108" s="231"/>
      <c r="QIY108" s="231"/>
      <c r="QIZ108" s="231"/>
      <c r="QJA108" s="231"/>
      <c r="QJB108" s="231"/>
      <c r="QJC108" s="231"/>
      <c r="QJD108" s="231"/>
      <c r="QJE108" s="231"/>
      <c r="QJF108" s="231"/>
      <c r="QJG108" s="231"/>
      <c r="QJH108" s="231"/>
      <c r="QJI108" s="231"/>
      <c r="QJJ108" s="231"/>
      <c r="QJK108" s="231"/>
      <c r="QJL108" s="231"/>
      <c r="QJM108" s="231"/>
      <c r="QJN108" s="231"/>
      <c r="QJO108" s="231"/>
      <c r="QJP108" s="231"/>
      <c r="QJQ108" s="231"/>
      <c r="QJR108" s="231"/>
      <c r="QJS108" s="231"/>
      <c r="QJT108" s="231"/>
      <c r="QJU108" s="231"/>
      <c r="QJV108" s="231"/>
      <c r="QJW108" s="231"/>
      <c r="QJX108" s="231"/>
      <c r="QJY108" s="231"/>
      <c r="QJZ108" s="231"/>
      <c r="QKA108" s="231"/>
      <c r="QKB108" s="231"/>
      <c r="QKC108" s="231"/>
      <c r="QKD108" s="231"/>
      <c r="QKE108" s="231"/>
      <c r="QKF108" s="231"/>
      <c r="QKG108" s="231"/>
      <c r="QKH108" s="231"/>
      <c r="QKI108" s="231"/>
      <c r="QKJ108" s="231"/>
      <c r="QKK108" s="231"/>
      <c r="QKL108" s="231"/>
      <c r="QKM108" s="231"/>
      <c r="QKN108" s="231"/>
      <c r="QKO108" s="231"/>
      <c r="QKP108" s="231"/>
      <c r="QKQ108" s="231"/>
      <c r="QKR108" s="231"/>
      <c r="QKS108" s="231"/>
      <c r="QKT108" s="231"/>
      <c r="QKU108" s="231"/>
      <c r="QKV108" s="231"/>
      <c r="QKW108" s="231"/>
      <c r="QKX108" s="231"/>
      <c r="QKY108" s="231"/>
      <c r="QKZ108" s="231"/>
      <c r="QLA108" s="231"/>
      <c r="QLB108" s="231"/>
      <c r="QLC108" s="231"/>
      <c r="QLD108" s="231"/>
      <c r="QLE108" s="231"/>
      <c r="QLF108" s="231"/>
      <c r="QLG108" s="231"/>
      <c r="QLH108" s="231"/>
      <c r="QLI108" s="231"/>
      <c r="QLJ108" s="231"/>
      <c r="QLK108" s="231"/>
      <c r="QLL108" s="231"/>
      <c r="QLM108" s="231"/>
      <c r="QLN108" s="231"/>
      <c r="QLO108" s="231"/>
      <c r="QLP108" s="231"/>
      <c r="QLQ108" s="231"/>
      <c r="QLR108" s="231"/>
      <c r="QLS108" s="231"/>
      <c r="QLT108" s="231"/>
      <c r="QLU108" s="231"/>
      <c r="QLV108" s="231"/>
      <c r="QLW108" s="231"/>
      <c r="QLX108" s="231"/>
      <c r="QLY108" s="231"/>
      <c r="QLZ108" s="231"/>
      <c r="QMA108" s="231"/>
      <c r="QMB108" s="231"/>
      <c r="QMC108" s="231"/>
      <c r="QMD108" s="231"/>
      <c r="QME108" s="231"/>
      <c r="QMF108" s="231"/>
      <c r="QMG108" s="231"/>
      <c r="QMH108" s="231"/>
      <c r="QMI108" s="231"/>
      <c r="QMJ108" s="231"/>
      <c r="QMK108" s="231"/>
      <c r="QML108" s="231"/>
      <c r="QMM108" s="231"/>
      <c r="QMN108" s="231"/>
      <c r="QMO108" s="231"/>
      <c r="QMP108" s="231"/>
      <c r="QMQ108" s="231"/>
      <c r="QMR108" s="231"/>
      <c r="QMS108" s="231"/>
      <c r="QMT108" s="231"/>
      <c r="QMU108" s="231"/>
      <c r="QMV108" s="231"/>
      <c r="QMW108" s="231"/>
      <c r="QMX108" s="231"/>
      <c r="QMY108" s="231"/>
      <c r="QMZ108" s="231"/>
      <c r="QNA108" s="231"/>
      <c r="QNB108" s="231"/>
      <c r="QNC108" s="231"/>
      <c r="QND108" s="231"/>
      <c r="QNE108" s="231"/>
      <c r="QNF108" s="231"/>
      <c r="QNG108" s="231"/>
      <c r="QNH108" s="231"/>
      <c r="QNI108" s="231"/>
      <c r="QNJ108" s="231"/>
      <c r="QNK108" s="231"/>
      <c r="QNL108" s="231"/>
      <c r="QNM108" s="231"/>
      <c r="QNN108" s="231"/>
      <c r="QNO108" s="231"/>
      <c r="QNP108" s="231"/>
      <c r="QNQ108" s="231"/>
      <c r="QNR108" s="231"/>
      <c r="QNS108" s="231"/>
      <c r="QNT108" s="231"/>
      <c r="QNU108" s="231"/>
      <c r="QNV108" s="231"/>
      <c r="QNW108" s="231"/>
      <c r="QNX108" s="231"/>
      <c r="QNY108" s="231"/>
      <c r="QNZ108" s="231"/>
      <c r="QOA108" s="231"/>
      <c r="QOB108" s="231"/>
      <c r="QOC108" s="231"/>
      <c r="QOD108" s="231"/>
      <c r="QOE108" s="231"/>
      <c r="QOF108" s="231"/>
      <c r="QOG108" s="231"/>
      <c r="QOH108" s="231"/>
      <c r="QOI108" s="231"/>
      <c r="QOJ108" s="231"/>
      <c r="QOK108" s="231"/>
      <c r="QOL108" s="231"/>
      <c r="QOM108" s="231"/>
      <c r="QON108" s="231"/>
      <c r="QOO108" s="231"/>
      <c r="QOP108" s="231"/>
      <c r="QOQ108" s="231"/>
      <c r="QOR108" s="231"/>
      <c r="QOS108" s="231"/>
      <c r="QOT108" s="231"/>
      <c r="QOU108" s="231"/>
      <c r="QOV108" s="231"/>
      <c r="QOW108" s="231"/>
      <c r="QOX108" s="231"/>
      <c r="QOY108" s="231"/>
      <c r="QOZ108" s="231"/>
      <c r="QPA108" s="231"/>
      <c r="QPB108" s="231"/>
      <c r="QPC108" s="231"/>
      <c r="QPD108" s="231"/>
      <c r="QPE108" s="231"/>
      <c r="QPF108" s="231"/>
      <c r="QPG108" s="231"/>
      <c r="QPH108" s="231"/>
      <c r="QPI108" s="231"/>
      <c r="QPJ108" s="231"/>
      <c r="QPK108" s="231"/>
      <c r="QPL108" s="231"/>
      <c r="QPM108" s="231"/>
      <c r="QPN108" s="231"/>
      <c r="QPO108" s="231"/>
      <c r="QPP108" s="231"/>
      <c r="QPQ108" s="231"/>
      <c r="QPR108" s="231"/>
      <c r="QPS108" s="231"/>
      <c r="QPT108" s="231"/>
      <c r="QPU108" s="231"/>
      <c r="QPV108" s="231"/>
      <c r="QPW108" s="231"/>
      <c r="QPX108" s="231"/>
      <c r="QPY108" s="231"/>
      <c r="QPZ108" s="231"/>
      <c r="QQA108" s="231"/>
      <c r="QQB108" s="231"/>
      <c r="QQC108" s="231"/>
      <c r="QQD108" s="231"/>
      <c r="QQE108" s="231"/>
      <c r="QQF108" s="231"/>
      <c r="QQG108" s="231"/>
      <c r="QQH108" s="231"/>
      <c r="QQI108" s="231"/>
      <c r="QQJ108" s="231"/>
      <c r="QQK108" s="231"/>
      <c r="QQL108" s="231"/>
      <c r="QQM108" s="231"/>
      <c r="QQN108" s="231"/>
      <c r="QQO108" s="231"/>
      <c r="QQP108" s="231"/>
      <c r="QQQ108" s="231"/>
      <c r="QQR108" s="231"/>
      <c r="QQS108" s="231"/>
      <c r="QQT108" s="231"/>
      <c r="QQU108" s="231"/>
      <c r="QQV108" s="231"/>
      <c r="QQW108" s="231"/>
      <c r="QQX108" s="231"/>
      <c r="QQY108" s="231"/>
      <c r="QQZ108" s="231"/>
      <c r="QRA108" s="231"/>
      <c r="QRB108" s="231"/>
      <c r="QRC108" s="231"/>
      <c r="QRD108" s="231"/>
      <c r="QRE108" s="231"/>
      <c r="QRF108" s="231"/>
      <c r="QRG108" s="231"/>
      <c r="QRH108" s="231"/>
      <c r="QRI108" s="231"/>
      <c r="QRJ108" s="231"/>
      <c r="QRK108" s="231"/>
      <c r="QRL108" s="231"/>
      <c r="QRM108" s="231"/>
      <c r="QRN108" s="231"/>
      <c r="QRO108" s="231"/>
      <c r="QRP108" s="231"/>
      <c r="QRQ108" s="231"/>
      <c r="QRR108" s="231"/>
      <c r="QRS108" s="231"/>
      <c r="QRT108" s="231"/>
      <c r="QRU108" s="231"/>
      <c r="QRV108" s="231"/>
      <c r="QRW108" s="231"/>
      <c r="QRX108" s="231"/>
      <c r="QRY108" s="231"/>
      <c r="QRZ108" s="231"/>
      <c r="QSA108" s="231"/>
      <c r="QSB108" s="231"/>
      <c r="QSC108" s="231"/>
      <c r="QSD108" s="231"/>
      <c r="QSE108" s="231"/>
      <c r="QSF108" s="231"/>
      <c r="QSG108" s="231"/>
      <c r="QSH108" s="231"/>
      <c r="QSI108" s="231"/>
      <c r="QSJ108" s="231"/>
      <c r="QSK108" s="231"/>
      <c r="QSL108" s="231"/>
      <c r="QSM108" s="231"/>
      <c r="QSN108" s="231"/>
      <c r="QSO108" s="231"/>
      <c r="QSP108" s="231"/>
      <c r="QSQ108" s="231"/>
      <c r="QSR108" s="231"/>
      <c r="QSS108" s="231"/>
      <c r="QST108" s="231"/>
      <c r="QSU108" s="231"/>
      <c r="QSV108" s="231"/>
      <c r="QSW108" s="231"/>
      <c r="QSX108" s="231"/>
      <c r="QSY108" s="231"/>
      <c r="QSZ108" s="231"/>
      <c r="QTA108" s="231"/>
      <c r="QTB108" s="231"/>
      <c r="QTC108" s="231"/>
      <c r="QTD108" s="231"/>
      <c r="QTE108" s="231"/>
      <c r="QTF108" s="231"/>
      <c r="QTG108" s="231"/>
      <c r="QTH108" s="231"/>
      <c r="QTI108" s="231"/>
      <c r="QTJ108" s="231"/>
      <c r="QTK108" s="231"/>
      <c r="QTL108" s="231"/>
      <c r="QTM108" s="231"/>
      <c r="QTN108" s="231"/>
      <c r="QTO108" s="231"/>
      <c r="QTP108" s="231"/>
      <c r="QTQ108" s="231"/>
      <c r="QTR108" s="231"/>
      <c r="QTS108" s="231"/>
      <c r="QTT108" s="231"/>
      <c r="QTU108" s="231"/>
      <c r="QTV108" s="231"/>
      <c r="QTW108" s="231"/>
      <c r="QTX108" s="231"/>
      <c r="QTY108" s="231"/>
      <c r="QTZ108" s="231"/>
      <c r="QUA108" s="231"/>
      <c r="QUB108" s="231"/>
      <c r="QUC108" s="231"/>
      <c r="QUD108" s="231"/>
      <c r="QUE108" s="231"/>
      <c r="QUF108" s="231"/>
      <c r="QUG108" s="231"/>
      <c r="QUH108" s="231"/>
      <c r="QUI108" s="231"/>
      <c r="QUJ108" s="231"/>
      <c r="QUK108" s="231"/>
      <c r="QUL108" s="231"/>
      <c r="QUM108" s="231"/>
      <c r="QUN108" s="231"/>
      <c r="QUO108" s="231"/>
      <c r="QUP108" s="231"/>
      <c r="QUQ108" s="231"/>
      <c r="QUR108" s="231"/>
      <c r="QUS108" s="231"/>
      <c r="QUT108" s="231"/>
      <c r="QUU108" s="231"/>
      <c r="QUV108" s="231"/>
      <c r="QUW108" s="231"/>
      <c r="QUX108" s="231"/>
      <c r="QUY108" s="231"/>
      <c r="QUZ108" s="231"/>
      <c r="QVA108" s="231"/>
      <c r="QVB108" s="231"/>
      <c r="QVC108" s="231"/>
      <c r="QVD108" s="231"/>
      <c r="QVE108" s="231"/>
      <c r="QVF108" s="231"/>
      <c r="QVG108" s="231"/>
      <c r="QVH108" s="231"/>
      <c r="QVI108" s="231"/>
      <c r="QVJ108" s="231"/>
      <c r="QVK108" s="231"/>
      <c r="QVL108" s="231"/>
      <c r="QVM108" s="231"/>
      <c r="QVN108" s="231"/>
      <c r="QVO108" s="231"/>
      <c r="QVP108" s="231"/>
      <c r="QVQ108" s="231"/>
      <c r="QVR108" s="231"/>
      <c r="QVS108" s="231"/>
      <c r="QVT108" s="231"/>
      <c r="QVU108" s="231"/>
      <c r="QVV108" s="231"/>
      <c r="QVW108" s="231"/>
      <c r="QVX108" s="231"/>
      <c r="QVY108" s="231"/>
      <c r="QVZ108" s="231"/>
      <c r="QWA108" s="231"/>
      <c r="QWB108" s="231"/>
      <c r="QWC108" s="231"/>
      <c r="QWD108" s="231"/>
      <c r="QWE108" s="231"/>
      <c r="QWF108" s="231"/>
      <c r="QWG108" s="231"/>
      <c r="QWH108" s="231"/>
      <c r="QWI108" s="231"/>
      <c r="QWJ108" s="231"/>
      <c r="QWK108" s="231"/>
      <c r="QWL108" s="231"/>
      <c r="QWM108" s="231"/>
      <c r="QWN108" s="231"/>
      <c r="QWO108" s="231"/>
      <c r="QWP108" s="231"/>
      <c r="QWQ108" s="231"/>
      <c r="QWR108" s="231"/>
      <c r="QWS108" s="231"/>
      <c r="QWT108" s="231"/>
      <c r="QWU108" s="231"/>
      <c r="QWV108" s="231"/>
      <c r="QWW108" s="231"/>
      <c r="QWX108" s="231"/>
      <c r="QWY108" s="231"/>
      <c r="QWZ108" s="231"/>
      <c r="QXA108" s="231"/>
      <c r="QXB108" s="231"/>
      <c r="QXC108" s="231"/>
      <c r="QXD108" s="231"/>
      <c r="QXE108" s="231"/>
      <c r="QXF108" s="231"/>
      <c r="QXG108" s="231"/>
      <c r="QXH108" s="231"/>
      <c r="QXI108" s="231"/>
      <c r="QXJ108" s="231"/>
      <c r="QXK108" s="231"/>
      <c r="QXL108" s="231"/>
      <c r="QXM108" s="231"/>
      <c r="QXN108" s="231"/>
      <c r="QXO108" s="231"/>
      <c r="QXP108" s="231"/>
      <c r="QXQ108" s="231"/>
      <c r="QXR108" s="231"/>
      <c r="QXS108" s="231"/>
      <c r="QXT108" s="231"/>
      <c r="QXU108" s="231"/>
      <c r="QXV108" s="231"/>
      <c r="QXW108" s="231"/>
      <c r="QXX108" s="231"/>
      <c r="QXY108" s="231"/>
      <c r="QXZ108" s="231"/>
      <c r="QYA108" s="231"/>
      <c r="QYB108" s="231"/>
      <c r="QYC108" s="231"/>
      <c r="QYD108" s="231"/>
      <c r="QYE108" s="231"/>
      <c r="QYF108" s="231"/>
      <c r="QYG108" s="231"/>
      <c r="QYH108" s="231"/>
      <c r="QYI108" s="231"/>
      <c r="QYJ108" s="231"/>
      <c r="QYK108" s="231"/>
      <c r="QYL108" s="231"/>
      <c r="QYM108" s="231"/>
      <c r="QYN108" s="231"/>
      <c r="QYO108" s="231"/>
      <c r="QYP108" s="231"/>
      <c r="QYQ108" s="231"/>
      <c r="QYR108" s="231"/>
      <c r="QYS108" s="231"/>
      <c r="QYT108" s="231"/>
      <c r="QYU108" s="231"/>
      <c r="QYV108" s="231"/>
      <c r="QYW108" s="231"/>
      <c r="QYX108" s="231"/>
      <c r="QYY108" s="231"/>
      <c r="QYZ108" s="231"/>
      <c r="QZA108" s="231"/>
      <c r="QZB108" s="231"/>
      <c r="QZC108" s="231"/>
      <c r="QZD108" s="231"/>
      <c r="QZE108" s="231"/>
      <c r="QZF108" s="231"/>
      <c r="QZG108" s="231"/>
      <c r="QZH108" s="231"/>
      <c r="QZI108" s="231"/>
      <c r="QZJ108" s="231"/>
      <c r="QZK108" s="231"/>
      <c r="QZL108" s="231"/>
      <c r="QZM108" s="231"/>
      <c r="QZN108" s="231"/>
      <c r="QZO108" s="231"/>
      <c r="QZP108" s="231"/>
      <c r="QZQ108" s="231"/>
      <c r="QZR108" s="231"/>
      <c r="QZS108" s="231"/>
      <c r="QZT108" s="231"/>
      <c r="QZU108" s="231"/>
      <c r="QZV108" s="231"/>
      <c r="QZW108" s="231"/>
      <c r="QZX108" s="231"/>
      <c r="QZY108" s="231"/>
      <c r="QZZ108" s="231"/>
      <c r="RAA108" s="231"/>
      <c r="RAB108" s="231"/>
      <c r="RAC108" s="231"/>
      <c r="RAD108" s="231"/>
      <c r="RAE108" s="231"/>
      <c r="RAF108" s="231"/>
      <c r="RAG108" s="231"/>
      <c r="RAH108" s="231"/>
      <c r="RAI108" s="231"/>
      <c r="RAJ108" s="231"/>
      <c r="RAK108" s="231"/>
      <c r="RAL108" s="231"/>
      <c r="RAM108" s="231"/>
      <c r="RAN108" s="231"/>
      <c r="RAO108" s="231"/>
      <c r="RAP108" s="231"/>
      <c r="RAQ108" s="231"/>
      <c r="RAR108" s="231"/>
      <c r="RAS108" s="231"/>
      <c r="RAT108" s="231"/>
      <c r="RAU108" s="231"/>
      <c r="RAV108" s="231"/>
      <c r="RAW108" s="231"/>
      <c r="RAX108" s="231"/>
      <c r="RAY108" s="231"/>
      <c r="RAZ108" s="231"/>
      <c r="RBA108" s="231"/>
      <c r="RBB108" s="231"/>
      <c r="RBC108" s="231"/>
      <c r="RBD108" s="231"/>
      <c r="RBE108" s="231"/>
      <c r="RBF108" s="231"/>
      <c r="RBG108" s="231"/>
      <c r="RBH108" s="231"/>
      <c r="RBI108" s="231"/>
      <c r="RBJ108" s="231"/>
      <c r="RBK108" s="231"/>
      <c r="RBL108" s="231"/>
      <c r="RBM108" s="231"/>
      <c r="RBN108" s="231"/>
      <c r="RBO108" s="231"/>
      <c r="RBP108" s="231"/>
      <c r="RBQ108" s="231"/>
      <c r="RBR108" s="231"/>
      <c r="RBS108" s="231"/>
      <c r="RBT108" s="231"/>
      <c r="RBU108" s="231"/>
      <c r="RBV108" s="231"/>
      <c r="RBW108" s="231"/>
      <c r="RBX108" s="231"/>
      <c r="RBY108" s="231"/>
      <c r="RBZ108" s="231"/>
      <c r="RCA108" s="231"/>
      <c r="RCB108" s="231"/>
      <c r="RCC108" s="231"/>
      <c r="RCD108" s="231"/>
      <c r="RCE108" s="231"/>
      <c r="RCF108" s="231"/>
      <c r="RCG108" s="231"/>
      <c r="RCH108" s="231"/>
      <c r="RCI108" s="231"/>
      <c r="RCJ108" s="231"/>
      <c r="RCK108" s="231"/>
      <c r="RCL108" s="231"/>
      <c r="RCM108" s="231"/>
      <c r="RCN108" s="231"/>
      <c r="RCO108" s="231"/>
      <c r="RCP108" s="231"/>
      <c r="RCQ108" s="231"/>
      <c r="RCR108" s="231"/>
      <c r="RCS108" s="231"/>
      <c r="RCT108" s="231"/>
      <c r="RCU108" s="231"/>
      <c r="RCV108" s="231"/>
      <c r="RCW108" s="231"/>
      <c r="RCX108" s="231"/>
      <c r="RCY108" s="231"/>
      <c r="RCZ108" s="231"/>
      <c r="RDA108" s="231"/>
      <c r="RDB108" s="231"/>
      <c r="RDC108" s="231"/>
      <c r="RDD108" s="231"/>
      <c r="RDE108" s="231"/>
      <c r="RDF108" s="231"/>
      <c r="RDG108" s="231"/>
      <c r="RDH108" s="231"/>
      <c r="RDI108" s="231"/>
      <c r="RDJ108" s="231"/>
      <c r="RDK108" s="231"/>
      <c r="RDL108" s="231"/>
      <c r="RDM108" s="231"/>
      <c r="RDN108" s="231"/>
      <c r="RDO108" s="231"/>
      <c r="RDP108" s="231"/>
      <c r="RDQ108" s="231"/>
      <c r="RDR108" s="231"/>
      <c r="RDS108" s="231"/>
      <c r="RDT108" s="231"/>
      <c r="RDU108" s="231"/>
      <c r="RDV108" s="231"/>
      <c r="RDW108" s="231"/>
      <c r="RDX108" s="231"/>
      <c r="RDY108" s="231"/>
      <c r="RDZ108" s="231"/>
      <c r="REA108" s="231"/>
      <c r="REB108" s="231"/>
      <c r="REC108" s="231"/>
      <c r="RED108" s="231"/>
      <c r="REE108" s="231"/>
      <c r="REF108" s="231"/>
      <c r="REG108" s="231"/>
      <c r="REH108" s="231"/>
      <c r="REI108" s="231"/>
      <c r="REJ108" s="231"/>
      <c r="REK108" s="231"/>
      <c r="REL108" s="231"/>
      <c r="REM108" s="231"/>
      <c r="REN108" s="231"/>
      <c r="REO108" s="231"/>
      <c r="REP108" s="231"/>
      <c r="REQ108" s="231"/>
      <c r="RER108" s="231"/>
      <c r="RES108" s="231"/>
      <c r="RET108" s="231"/>
      <c r="REU108" s="231"/>
      <c r="REV108" s="231"/>
      <c r="REW108" s="231"/>
      <c r="REX108" s="231"/>
      <c r="REY108" s="231"/>
      <c r="REZ108" s="231"/>
      <c r="RFA108" s="231"/>
      <c r="RFB108" s="231"/>
      <c r="RFC108" s="231"/>
      <c r="RFD108" s="231"/>
      <c r="RFE108" s="231"/>
      <c r="RFF108" s="231"/>
      <c r="RFG108" s="231"/>
      <c r="RFH108" s="231"/>
      <c r="RFI108" s="231"/>
      <c r="RFJ108" s="231"/>
      <c r="RFK108" s="231"/>
      <c r="RFL108" s="231"/>
      <c r="RFM108" s="231"/>
      <c r="RFN108" s="231"/>
      <c r="RFO108" s="231"/>
      <c r="RFP108" s="231"/>
      <c r="RFQ108" s="231"/>
      <c r="RFR108" s="231"/>
      <c r="RFS108" s="231"/>
      <c r="RFT108" s="231"/>
      <c r="RFU108" s="231"/>
      <c r="RFV108" s="231"/>
      <c r="RFW108" s="231"/>
      <c r="RFX108" s="231"/>
      <c r="RFY108" s="231"/>
      <c r="RFZ108" s="231"/>
      <c r="RGA108" s="231"/>
      <c r="RGB108" s="231"/>
      <c r="RGC108" s="231"/>
      <c r="RGD108" s="231"/>
      <c r="RGE108" s="231"/>
      <c r="RGF108" s="231"/>
      <c r="RGG108" s="231"/>
      <c r="RGH108" s="231"/>
      <c r="RGI108" s="231"/>
      <c r="RGJ108" s="231"/>
      <c r="RGK108" s="231"/>
      <c r="RGL108" s="231"/>
      <c r="RGM108" s="231"/>
      <c r="RGN108" s="231"/>
      <c r="RGO108" s="231"/>
      <c r="RGP108" s="231"/>
      <c r="RGQ108" s="231"/>
      <c r="RGR108" s="231"/>
      <c r="RGS108" s="231"/>
      <c r="RGT108" s="231"/>
      <c r="RGU108" s="231"/>
      <c r="RGV108" s="231"/>
      <c r="RGW108" s="231"/>
      <c r="RGX108" s="231"/>
      <c r="RGY108" s="231"/>
      <c r="RGZ108" s="231"/>
      <c r="RHA108" s="231"/>
      <c r="RHB108" s="231"/>
      <c r="RHC108" s="231"/>
      <c r="RHD108" s="231"/>
      <c r="RHE108" s="231"/>
      <c r="RHF108" s="231"/>
      <c r="RHG108" s="231"/>
      <c r="RHH108" s="231"/>
      <c r="RHI108" s="231"/>
      <c r="RHJ108" s="231"/>
      <c r="RHK108" s="231"/>
      <c r="RHL108" s="231"/>
      <c r="RHM108" s="231"/>
      <c r="RHN108" s="231"/>
      <c r="RHO108" s="231"/>
      <c r="RHP108" s="231"/>
      <c r="RHQ108" s="231"/>
      <c r="RHR108" s="231"/>
      <c r="RHS108" s="231"/>
      <c r="RHT108" s="231"/>
      <c r="RHU108" s="231"/>
      <c r="RHV108" s="231"/>
      <c r="RHW108" s="231"/>
      <c r="RHX108" s="231"/>
      <c r="RHY108" s="231"/>
      <c r="RHZ108" s="231"/>
      <c r="RIA108" s="231"/>
      <c r="RIB108" s="231"/>
      <c r="RIC108" s="231"/>
      <c r="RID108" s="231"/>
      <c r="RIE108" s="231"/>
      <c r="RIF108" s="231"/>
      <c r="RIG108" s="231"/>
      <c r="RIH108" s="231"/>
      <c r="RII108" s="231"/>
      <c r="RIJ108" s="231"/>
      <c r="RIK108" s="231"/>
      <c r="RIL108" s="231"/>
      <c r="RIM108" s="231"/>
      <c r="RIN108" s="231"/>
      <c r="RIO108" s="231"/>
      <c r="RIP108" s="231"/>
      <c r="RIQ108" s="231"/>
      <c r="RIR108" s="231"/>
      <c r="RIS108" s="231"/>
      <c r="RIT108" s="231"/>
      <c r="RIU108" s="231"/>
      <c r="RIV108" s="231"/>
      <c r="RIW108" s="231"/>
      <c r="RIX108" s="231"/>
      <c r="RIY108" s="231"/>
      <c r="RIZ108" s="231"/>
      <c r="RJA108" s="231"/>
      <c r="RJB108" s="231"/>
      <c r="RJC108" s="231"/>
      <c r="RJD108" s="231"/>
      <c r="RJE108" s="231"/>
      <c r="RJF108" s="231"/>
      <c r="RJG108" s="231"/>
      <c r="RJH108" s="231"/>
      <c r="RJI108" s="231"/>
      <c r="RJJ108" s="231"/>
      <c r="RJK108" s="231"/>
      <c r="RJL108" s="231"/>
      <c r="RJM108" s="231"/>
      <c r="RJN108" s="231"/>
      <c r="RJO108" s="231"/>
      <c r="RJP108" s="231"/>
      <c r="RJQ108" s="231"/>
      <c r="RJR108" s="231"/>
      <c r="RJS108" s="231"/>
      <c r="RJT108" s="231"/>
      <c r="RJU108" s="231"/>
      <c r="RJV108" s="231"/>
      <c r="RJW108" s="231"/>
      <c r="RJX108" s="231"/>
      <c r="RJY108" s="231"/>
      <c r="RJZ108" s="231"/>
      <c r="RKA108" s="231"/>
      <c r="RKB108" s="231"/>
      <c r="RKC108" s="231"/>
      <c r="RKD108" s="231"/>
      <c r="RKE108" s="231"/>
      <c r="RKF108" s="231"/>
      <c r="RKG108" s="231"/>
      <c r="RKH108" s="231"/>
      <c r="RKI108" s="231"/>
      <c r="RKJ108" s="231"/>
      <c r="RKK108" s="231"/>
      <c r="RKL108" s="231"/>
      <c r="RKM108" s="231"/>
      <c r="RKN108" s="231"/>
      <c r="RKO108" s="231"/>
      <c r="RKP108" s="231"/>
      <c r="RKQ108" s="231"/>
      <c r="RKR108" s="231"/>
      <c r="RKS108" s="231"/>
      <c r="RKT108" s="231"/>
      <c r="RKU108" s="231"/>
      <c r="RKV108" s="231"/>
      <c r="RKW108" s="231"/>
      <c r="RKX108" s="231"/>
      <c r="RKY108" s="231"/>
      <c r="RKZ108" s="231"/>
      <c r="RLA108" s="231"/>
      <c r="RLB108" s="231"/>
      <c r="RLC108" s="231"/>
      <c r="RLD108" s="231"/>
      <c r="RLE108" s="231"/>
      <c r="RLF108" s="231"/>
      <c r="RLG108" s="231"/>
      <c r="RLH108" s="231"/>
      <c r="RLI108" s="231"/>
      <c r="RLJ108" s="231"/>
      <c r="RLK108" s="231"/>
      <c r="RLL108" s="231"/>
      <c r="RLM108" s="231"/>
      <c r="RLN108" s="231"/>
      <c r="RLO108" s="231"/>
      <c r="RLP108" s="231"/>
      <c r="RLQ108" s="231"/>
      <c r="RLR108" s="231"/>
      <c r="RLS108" s="231"/>
      <c r="RLT108" s="231"/>
      <c r="RLU108" s="231"/>
      <c r="RLV108" s="231"/>
      <c r="RLW108" s="231"/>
      <c r="RLX108" s="231"/>
      <c r="RLY108" s="231"/>
      <c r="RLZ108" s="231"/>
      <c r="RMA108" s="231"/>
      <c r="RMB108" s="231"/>
      <c r="RMC108" s="231"/>
      <c r="RMD108" s="231"/>
      <c r="RME108" s="231"/>
      <c r="RMF108" s="231"/>
      <c r="RMG108" s="231"/>
      <c r="RMH108" s="231"/>
      <c r="RMI108" s="231"/>
      <c r="RMJ108" s="231"/>
      <c r="RMK108" s="231"/>
      <c r="RML108" s="231"/>
      <c r="RMM108" s="231"/>
      <c r="RMN108" s="231"/>
      <c r="RMO108" s="231"/>
      <c r="RMP108" s="231"/>
      <c r="RMQ108" s="231"/>
      <c r="RMR108" s="231"/>
      <c r="RMS108" s="231"/>
      <c r="RMT108" s="231"/>
      <c r="RMU108" s="231"/>
      <c r="RMV108" s="231"/>
      <c r="RMW108" s="231"/>
      <c r="RMX108" s="231"/>
      <c r="RMY108" s="231"/>
      <c r="RMZ108" s="231"/>
      <c r="RNA108" s="231"/>
      <c r="RNB108" s="231"/>
      <c r="RNC108" s="231"/>
      <c r="RND108" s="231"/>
      <c r="RNE108" s="231"/>
      <c r="RNF108" s="231"/>
      <c r="RNG108" s="231"/>
      <c r="RNH108" s="231"/>
      <c r="RNI108" s="231"/>
      <c r="RNJ108" s="231"/>
      <c r="RNK108" s="231"/>
      <c r="RNL108" s="231"/>
      <c r="RNM108" s="231"/>
      <c r="RNN108" s="231"/>
      <c r="RNO108" s="231"/>
      <c r="RNP108" s="231"/>
      <c r="RNQ108" s="231"/>
      <c r="RNR108" s="231"/>
      <c r="RNS108" s="231"/>
      <c r="RNT108" s="231"/>
      <c r="RNU108" s="231"/>
      <c r="RNV108" s="231"/>
      <c r="RNW108" s="231"/>
      <c r="RNX108" s="231"/>
      <c r="RNY108" s="231"/>
      <c r="RNZ108" s="231"/>
      <c r="ROA108" s="231"/>
      <c r="ROB108" s="231"/>
      <c r="ROC108" s="231"/>
      <c r="ROD108" s="231"/>
      <c r="ROE108" s="231"/>
      <c r="ROF108" s="231"/>
      <c r="ROG108" s="231"/>
      <c r="ROH108" s="231"/>
      <c r="ROI108" s="231"/>
      <c r="ROJ108" s="231"/>
      <c r="ROK108" s="231"/>
      <c r="ROL108" s="231"/>
      <c r="ROM108" s="231"/>
      <c r="RON108" s="231"/>
      <c r="ROO108" s="231"/>
      <c r="ROP108" s="231"/>
      <c r="ROQ108" s="231"/>
      <c r="ROR108" s="231"/>
      <c r="ROS108" s="231"/>
      <c r="ROT108" s="231"/>
      <c r="ROU108" s="231"/>
      <c r="ROV108" s="231"/>
      <c r="ROW108" s="231"/>
      <c r="ROX108" s="231"/>
      <c r="ROY108" s="231"/>
      <c r="ROZ108" s="231"/>
      <c r="RPA108" s="231"/>
      <c r="RPB108" s="231"/>
      <c r="RPC108" s="231"/>
      <c r="RPD108" s="231"/>
      <c r="RPE108" s="231"/>
      <c r="RPF108" s="231"/>
      <c r="RPG108" s="231"/>
      <c r="RPH108" s="231"/>
      <c r="RPI108" s="231"/>
      <c r="RPJ108" s="231"/>
      <c r="RPK108" s="231"/>
      <c r="RPL108" s="231"/>
      <c r="RPM108" s="231"/>
      <c r="RPN108" s="231"/>
      <c r="RPO108" s="231"/>
      <c r="RPP108" s="231"/>
      <c r="RPQ108" s="231"/>
      <c r="RPR108" s="231"/>
      <c r="RPS108" s="231"/>
      <c r="RPT108" s="231"/>
      <c r="RPU108" s="231"/>
      <c r="RPV108" s="231"/>
      <c r="RPW108" s="231"/>
      <c r="RPX108" s="231"/>
      <c r="RPY108" s="231"/>
      <c r="RPZ108" s="231"/>
      <c r="RQA108" s="231"/>
      <c r="RQB108" s="231"/>
      <c r="RQC108" s="231"/>
      <c r="RQD108" s="231"/>
      <c r="RQE108" s="231"/>
      <c r="RQF108" s="231"/>
      <c r="RQG108" s="231"/>
      <c r="RQH108" s="231"/>
      <c r="RQI108" s="231"/>
      <c r="RQJ108" s="231"/>
      <c r="RQK108" s="231"/>
      <c r="RQL108" s="231"/>
      <c r="RQM108" s="231"/>
      <c r="RQN108" s="231"/>
      <c r="RQO108" s="231"/>
      <c r="RQP108" s="231"/>
      <c r="RQQ108" s="231"/>
      <c r="RQR108" s="231"/>
      <c r="RQS108" s="231"/>
      <c r="RQT108" s="231"/>
      <c r="RQU108" s="231"/>
      <c r="RQV108" s="231"/>
      <c r="RQW108" s="231"/>
      <c r="RQX108" s="231"/>
      <c r="RQY108" s="231"/>
      <c r="RQZ108" s="231"/>
      <c r="RRA108" s="231"/>
      <c r="RRB108" s="231"/>
      <c r="RRC108" s="231"/>
      <c r="RRD108" s="231"/>
      <c r="RRE108" s="231"/>
      <c r="RRF108" s="231"/>
      <c r="RRG108" s="231"/>
      <c r="RRH108" s="231"/>
      <c r="RRI108" s="231"/>
      <c r="RRJ108" s="231"/>
      <c r="RRK108" s="231"/>
      <c r="RRL108" s="231"/>
      <c r="RRM108" s="231"/>
      <c r="RRN108" s="231"/>
      <c r="RRO108" s="231"/>
      <c r="RRP108" s="231"/>
      <c r="RRQ108" s="231"/>
      <c r="RRR108" s="231"/>
      <c r="RRS108" s="231"/>
      <c r="RRT108" s="231"/>
      <c r="RRU108" s="231"/>
      <c r="RRV108" s="231"/>
      <c r="RRW108" s="231"/>
      <c r="RRX108" s="231"/>
      <c r="RRY108" s="231"/>
      <c r="RRZ108" s="231"/>
      <c r="RSA108" s="231"/>
      <c r="RSB108" s="231"/>
      <c r="RSC108" s="231"/>
      <c r="RSD108" s="231"/>
      <c r="RSE108" s="231"/>
      <c r="RSF108" s="231"/>
      <c r="RSG108" s="231"/>
      <c r="RSH108" s="231"/>
      <c r="RSI108" s="231"/>
      <c r="RSJ108" s="231"/>
      <c r="RSK108" s="231"/>
      <c r="RSL108" s="231"/>
      <c r="RSM108" s="231"/>
      <c r="RSN108" s="231"/>
      <c r="RSO108" s="231"/>
      <c r="RSP108" s="231"/>
      <c r="RSQ108" s="231"/>
      <c r="RSR108" s="231"/>
      <c r="RSS108" s="231"/>
      <c r="RST108" s="231"/>
      <c r="RSU108" s="231"/>
      <c r="RSV108" s="231"/>
      <c r="RSW108" s="231"/>
      <c r="RSX108" s="231"/>
      <c r="RSY108" s="231"/>
      <c r="RSZ108" s="231"/>
      <c r="RTA108" s="231"/>
      <c r="RTB108" s="231"/>
      <c r="RTC108" s="231"/>
      <c r="RTD108" s="231"/>
      <c r="RTE108" s="231"/>
      <c r="RTF108" s="231"/>
      <c r="RTG108" s="231"/>
      <c r="RTH108" s="231"/>
      <c r="RTI108" s="231"/>
      <c r="RTJ108" s="231"/>
      <c r="RTK108" s="231"/>
      <c r="RTL108" s="231"/>
      <c r="RTM108" s="231"/>
      <c r="RTN108" s="231"/>
      <c r="RTO108" s="231"/>
      <c r="RTP108" s="231"/>
      <c r="RTQ108" s="231"/>
      <c r="RTR108" s="231"/>
      <c r="RTS108" s="231"/>
      <c r="RTT108" s="231"/>
      <c r="RTU108" s="231"/>
      <c r="RTV108" s="231"/>
      <c r="RTW108" s="231"/>
      <c r="RTX108" s="231"/>
      <c r="RTY108" s="231"/>
      <c r="RTZ108" s="231"/>
      <c r="RUA108" s="231"/>
      <c r="RUB108" s="231"/>
      <c r="RUC108" s="231"/>
      <c r="RUD108" s="231"/>
      <c r="RUE108" s="231"/>
      <c r="RUF108" s="231"/>
      <c r="RUG108" s="231"/>
      <c r="RUH108" s="231"/>
      <c r="RUI108" s="231"/>
      <c r="RUJ108" s="231"/>
      <c r="RUK108" s="231"/>
      <c r="RUL108" s="231"/>
      <c r="RUM108" s="231"/>
      <c r="RUN108" s="231"/>
      <c r="RUO108" s="231"/>
      <c r="RUP108" s="231"/>
      <c r="RUQ108" s="231"/>
      <c r="RUR108" s="231"/>
      <c r="RUS108" s="231"/>
      <c r="RUT108" s="231"/>
      <c r="RUU108" s="231"/>
      <c r="RUV108" s="231"/>
      <c r="RUW108" s="231"/>
      <c r="RUX108" s="231"/>
      <c r="RUY108" s="231"/>
      <c r="RUZ108" s="231"/>
      <c r="RVA108" s="231"/>
      <c r="RVB108" s="231"/>
      <c r="RVC108" s="231"/>
      <c r="RVD108" s="231"/>
      <c r="RVE108" s="231"/>
      <c r="RVF108" s="231"/>
      <c r="RVG108" s="231"/>
      <c r="RVH108" s="231"/>
      <c r="RVI108" s="231"/>
      <c r="RVJ108" s="231"/>
      <c r="RVK108" s="231"/>
      <c r="RVL108" s="231"/>
      <c r="RVM108" s="231"/>
      <c r="RVN108" s="231"/>
      <c r="RVO108" s="231"/>
      <c r="RVP108" s="231"/>
      <c r="RVQ108" s="231"/>
      <c r="RVR108" s="231"/>
      <c r="RVS108" s="231"/>
      <c r="RVT108" s="231"/>
      <c r="RVU108" s="231"/>
      <c r="RVV108" s="231"/>
      <c r="RVW108" s="231"/>
      <c r="RVX108" s="231"/>
      <c r="RVY108" s="231"/>
      <c r="RVZ108" s="231"/>
      <c r="RWA108" s="231"/>
      <c r="RWB108" s="231"/>
      <c r="RWC108" s="231"/>
      <c r="RWD108" s="231"/>
      <c r="RWE108" s="231"/>
      <c r="RWF108" s="231"/>
      <c r="RWG108" s="231"/>
      <c r="RWH108" s="231"/>
      <c r="RWI108" s="231"/>
      <c r="RWJ108" s="231"/>
      <c r="RWK108" s="231"/>
      <c r="RWL108" s="231"/>
      <c r="RWM108" s="231"/>
      <c r="RWN108" s="231"/>
      <c r="RWO108" s="231"/>
      <c r="RWP108" s="231"/>
      <c r="RWQ108" s="231"/>
      <c r="RWR108" s="231"/>
      <c r="RWS108" s="231"/>
      <c r="RWT108" s="231"/>
      <c r="RWU108" s="231"/>
      <c r="RWV108" s="231"/>
      <c r="RWW108" s="231"/>
      <c r="RWX108" s="231"/>
      <c r="RWY108" s="231"/>
      <c r="RWZ108" s="231"/>
      <c r="RXA108" s="231"/>
      <c r="RXB108" s="231"/>
      <c r="RXC108" s="231"/>
      <c r="RXD108" s="231"/>
      <c r="RXE108" s="231"/>
      <c r="RXF108" s="231"/>
      <c r="RXG108" s="231"/>
      <c r="RXH108" s="231"/>
      <c r="RXI108" s="231"/>
      <c r="RXJ108" s="231"/>
      <c r="RXK108" s="231"/>
      <c r="RXL108" s="231"/>
      <c r="RXM108" s="231"/>
      <c r="RXN108" s="231"/>
      <c r="RXO108" s="231"/>
      <c r="RXP108" s="231"/>
      <c r="RXQ108" s="231"/>
      <c r="RXR108" s="231"/>
      <c r="RXS108" s="231"/>
      <c r="RXT108" s="231"/>
      <c r="RXU108" s="231"/>
      <c r="RXV108" s="231"/>
      <c r="RXW108" s="231"/>
      <c r="RXX108" s="231"/>
      <c r="RXY108" s="231"/>
      <c r="RXZ108" s="231"/>
      <c r="RYA108" s="231"/>
      <c r="RYB108" s="231"/>
      <c r="RYC108" s="231"/>
      <c r="RYD108" s="231"/>
      <c r="RYE108" s="231"/>
      <c r="RYF108" s="231"/>
      <c r="RYG108" s="231"/>
      <c r="RYH108" s="231"/>
      <c r="RYI108" s="231"/>
      <c r="RYJ108" s="231"/>
      <c r="RYK108" s="231"/>
      <c r="RYL108" s="231"/>
      <c r="RYM108" s="231"/>
      <c r="RYN108" s="231"/>
      <c r="RYO108" s="231"/>
      <c r="RYP108" s="231"/>
      <c r="RYQ108" s="231"/>
      <c r="RYR108" s="231"/>
      <c r="RYS108" s="231"/>
      <c r="RYT108" s="231"/>
      <c r="RYU108" s="231"/>
      <c r="RYV108" s="231"/>
      <c r="RYW108" s="231"/>
      <c r="RYX108" s="231"/>
      <c r="RYY108" s="231"/>
      <c r="RYZ108" s="231"/>
      <c r="RZA108" s="231"/>
      <c r="RZB108" s="231"/>
      <c r="RZC108" s="231"/>
      <c r="RZD108" s="231"/>
      <c r="RZE108" s="231"/>
      <c r="RZF108" s="231"/>
      <c r="RZG108" s="231"/>
      <c r="RZH108" s="231"/>
      <c r="RZI108" s="231"/>
      <c r="RZJ108" s="231"/>
      <c r="RZK108" s="231"/>
      <c r="RZL108" s="231"/>
      <c r="RZM108" s="231"/>
      <c r="RZN108" s="231"/>
      <c r="RZO108" s="231"/>
      <c r="RZP108" s="231"/>
      <c r="RZQ108" s="231"/>
      <c r="RZR108" s="231"/>
      <c r="RZS108" s="231"/>
      <c r="RZT108" s="231"/>
      <c r="RZU108" s="231"/>
      <c r="RZV108" s="231"/>
      <c r="RZW108" s="231"/>
      <c r="RZX108" s="231"/>
      <c r="RZY108" s="231"/>
      <c r="RZZ108" s="231"/>
      <c r="SAA108" s="231"/>
      <c r="SAB108" s="231"/>
      <c r="SAC108" s="231"/>
      <c r="SAD108" s="231"/>
      <c r="SAE108" s="231"/>
      <c r="SAF108" s="231"/>
      <c r="SAG108" s="231"/>
      <c r="SAH108" s="231"/>
      <c r="SAI108" s="231"/>
      <c r="SAJ108" s="231"/>
      <c r="SAK108" s="231"/>
      <c r="SAL108" s="231"/>
      <c r="SAM108" s="231"/>
      <c r="SAN108" s="231"/>
      <c r="SAO108" s="231"/>
      <c r="SAP108" s="231"/>
      <c r="SAQ108" s="231"/>
      <c r="SAR108" s="231"/>
      <c r="SAS108" s="231"/>
      <c r="SAT108" s="231"/>
      <c r="SAU108" s="231"/>
      <c r="SAV108" s="231"/>
      <c r="SAW108" s="231"/>
      <c r="SAX108" s="231"/>
      <c r="SAY108" s="231"/>
      <c r="SAZ108" s="231"/>
      <c r="SBA108" s="231"/>
      <c r="SBB108" s="231"/>
      <c r="SBC108" s="231"/>
      <c r="SBD108" s="231"/>
      <c r="SBE108" s="231"/>
      <c r="SBF108" s="231"/>
      <c r="SBG108" s="231"/>
      <c r="SBH108" s="231"/>
      <c r="SBI108" s="231"/>
      <c r="SBJ108" s="231"/>
      <c r="SBK108" s="231"/>
      <c r="SBL108" s="231"/>
      <c r="SBM108" s="231"/>
      <c r="SBN108" s="231"/>
      <c r="SBO108" s="231"/>
      <c r="SBP108" s="231"/>
      <c r="SBQ108" s="231"/>
      <c r="SBR108" s="231"/>
      <c r="SBS108" s="231"/>
      <c r="SBT108" s="231"/>
      <c r="SBU108" s="231"/>
      <c r="SBV108" s="231"/>
      <c r="SBW108" s="231"/>
      <c r="SBX108" s="231"/>
      <c r="SBY108" s="231"/>
      <c r="SBZ108" s="231"/>
      <c r="SCA108" s="231"/>
      <c r="SCB108" s="231"/>
      <c r="SCC108" s="231"/>
      <c r="SCD108" s="231"/>
      <c r="SCE108" s="231"/>
      <c r="SCF108" s="231"/>
      <c r="SCG108" s="231"/>
      <c r="SCH108" s="231"/>
      <c r="SCI108" s="231"/>
      <c r="SCJ108" s="231"/>
      <c r="SCK108" s="231"/>
      <c r="SCL108" s="231"/>
      <c r="SCM108" s="231"/>
      <c r="SCN108" s="231"/>
      <c r="SCO108" s="231"/>
      <c r="SCP108" s="231"/>
      <c r="SCQ108" s="231"/>
      <c r="SCR108" s="231"/>
      <c r="SCS108" s="231"/>
      <c r="SCT108" s="231"/>
      <c r="SCU108" s="231"/>
      <c r="SCV108" s="231"/>
      <c r="SCW108" s="231"/>
      <c r="SCX108" s="231"/>
      <c r="SCY108" s="231"/>
      <c r="SCZ108" s="231"/>
      <c r="SDA108" s="231"/>
      <c r="SDB108" s="231"/>
      <c r="SDC108" s="231"/>
      <c r="SDD108" s="231"/>
      <c r="SDE108" s="231"/>
      <c r="SDF108" s="231"/>
      <c r="SDG108" s="231"/>
      <c r="SDH108" s="231"/>
      <c r="SDI108" s="231"/>
      <c r="SDJ108" s="231"/>
      <c r="SDK108" s="231"/>
      <c r="SDL108" s="231"/>
      <c r="SDM108" s="231"/>
      <c r="SDN108" s="231"/>
      <c r="SDO108" s="231"/>
      <c r="SDP108" s="231"/>
      <c r="SDQ108" s="231"/>
      <c r="SDR108" s="231"/>
      <c r="SDS108" s="231"/>
      <c r="SDT108" s="231"/>
      <c r="SDU108" s="231"/>
      <c r="SDV108" s="231"/>
      <c r="SDW108" s="231"/>
      <c r="SDX108" s="231"/>
      <c r="SDY108" s="231"/>
      <c r="SDZ108" s="231"/>
      <c r="SEA108" s="231"/>
      <c r="SEB108" s="231"/>
      <c r="SEC108" s="231"/>
      <c r="SED108" s="231"/>
      <c r="SEE108" s="231"/>
      <c r="SEF108" s="231"/>
      <c r="SEG108" s="231"/>
      <c r="SEH108" s="231"/>
      <c r="SEI108" s="231"/>
      <c r="SEJ108" s="231"/>
      <c r="SEK108" s="231"/>
      <c r="SEL108" s="231"/>
      <c r="SEM108" s="231"/>
      <c r="SEN108" s="231"/>
      <c r="SEO108" s="231"/>
      <c r="SEP108" s="231"/>
      <c r="SEQ108" s="231"/>
      <c r="SER108" s="231"/>
      <c r="SES108" s="231"/>
      <c r="SET108" s="231"/>
      <c r="SEU108" s="231"/>
      <c r="SEV108" s="231"/>
      <c r="SEW108" s="231"/>
      <c r="SEX108" s="231"/>
      <c r="SEY108" s="231"/>
      <c r="SEZ108" s="231"/>
      <c r="SFA108" s="231"/>
      <c r="SFB108" s="231"/>
      <c r="SFC108" s="231"/>
      <c r="SFD108" s="231"/>
      <c r="SFE108" s="231"/>
      <c r="SFF108" s="231"/>
      <c r="SFG108" s="231"/>
      <c r="SFH108" s="231"/>
      <c r="SFI108" s="231"/>
      <c r="SFJ108" s="231"/>
      <c r="SFK108" s="231"/>
      <c r="SFL108" s="231"/>
      <c r="SFM108" s="231"/>
      <c r="SFN108" s="231"/>
      <c r="SFO108" s="231"/>
      <c r="SFP108" s="231"/>
      <c r="SFQ108" s="231"/>
      <c r="SFR108" s="231"/>
      <c r="SFS108" s="231"/>
      <c r="SFT108" s="231"/>
      <c r="SFU108" s="231"/>
      <c r="SFV108" s="231"/>
      <c r="SFW108" s="231"/>
      <c r="SFX108" s="231"/>
      <c r="SFY108" s="231"/>
      <c r="SFZ108" s="231"/>
      <c r="SGA108" s="231"/>
      <c r="SGB108" s="231"/>
      <c r="SGC108" s="231"/>
      <c r="SGD108" s="231"/>
      <c r="SGE108" s="231"/>
      <c r="SGF108" s="231"/>
      <c r="SGG108" s="231"/>
      <c r="SGH108" s="231"/>
      <c r="SGI108" s="231"/>
      <c r="SGJ108" s="231"/>
      <c r="SGK108" s="231"/>
      <c r="SGL108" s="231"/>
      <c r="SGM108" s="231"/>
      <c r="SGN108" s="231"/>
      <c r="SGO108" s="231"/>
      <c r="SGP108" s="231"/>
      <c r="SGQ108" s="231"/>
      <c r="SGR108" s="231"/>
      <c r="SGS108" s="231"/>
      <c r="SGT108" s="231"/>
      <c r="SGU108" s="231"/>
      <c r="SGV108" s="231"/>
      <c r="SGW108" s="231"/>
      <c r="SGX108" s="231"/>
      <c r="SGY108" s="231"/>
      <c r="SGZ108" s="231"/>
      <c r="SHA108" s="231"/>
      <c r="SHB108" s="231"/>
      <c r="SHC108" s="231"/>
      <c r="SHD108" s="231"/>
      <c r="SHE108" s="231"/>
      <c r="SHF108" s="231"/>
      <c r="SHG108" s="231"/>
      <c r="SHH108" s="231"/>
      <c r="SHI108" s="231"/>
      <c r="SHJ108" s="231"/>
      <c r="SHK108" s="231"/>
      <c r="SHL108" s="231"/>
      <c r="SHM108" s="231"/>
      <c r="SHN108" s="231"/>
      <c r="SHO108" s="231"/>
      <c r="SHP108" s="231"/>
      <c r="SHQ108" s="231"/>
      <c r="SHR108" s="231"/>
      <c r="SHS108" s="231"/>
      <c r="SHT108" s="231"/>
      <c r="SHU108" s="231"/>
      <c r="SHV108" s="231"/>
      <c r="SHW108" s="231"/>
      <c r="SHX108" s="231"/>
      <c r="SHY108" s="231"/>
      <c r="SHZ108" s="231"/>
      <c r="SIA108" s="231"/>
      <c r="SIB108" s="231"/>
      <c r="SIC108" s="231"/>
      <c r="SID108" s="231"/>
      <c r="SIE108" s="231"/>
      <c r="SIF108" s="231"/>
      <c r="SIG108" s="231"/>
      <c r="SIH108" s="231"/>
      <c r="SII108" s="231"/>
      <c r="SIJ108" s="231"/>
      <c r="SIK108" s="231"/>
      <c r="SIL108" s="231"/>
      <c r="SIM108" s="231"/>
      <c r="SIN108" s="231"/>
      <c r="SIO108" s="231"/>
      <c r="SIP108" s="231"/>
      <c r="SIQ108" s="231"/>
      <c r="SIR108" s="231"/>
      <c r="SIS108" s="231"/>
      <c r="SIT108" s="231"/>
      <c r="SIU108" s="231"/>
      <c r="SIV108" s="231"/>
      <c r="SIW108" s="231"/>
      <c r="SIX108" s="231"/>
      <c r="SIY108" s="231"/>
      <c r="SIZ108" s="231"/>
      <c r="SJA108" s="231"/>
      <c r="SJB108" s="231"/>
      <c r="SJC108" s="231"/>
      <c r="SJD108" s="231"/>
      <c r="SJE108" s="231"/>
      <c r="SJF108" s="231"/>
      <c r="SJG108" s="231"/>
      <c r="SJH108" s="231"/>
      <c r="SJI108" s="231"/>
      <c r="SJJ108" s="231"/>
      <c r="SJK108" s="231"/>
      <c r="SJL108" s="231"/>
      <c r="SJM108" s="231"/>
      <c r="SJN108" s="231"/>
      <c r="SJO108" s="231"/>
      <c r="SJP108" s="231"/>
      <c r="SJQ108" s="231"/>
      <c r="SJR108" s="231"/>
      <c r="SJS108" s="231"/>
      <c r="SJT108" s="231"/>
      <c r="SJU108" s="231"/>
      <c r="SJV108" s="231"/>
      <c r="SJW108" s="231"/>
      <c r="SJX108" s="231"/>
      <c r="SJY108" s="231"/>
      <c r="SJZ108" s="231"/>
      <c r="SKA108" s="231"/>
      <c r="SKB108" s="231"/>
      <c r="SKC108" s="231"/>
      <c r="SKD108" s="231"/>
      <c r="SKE108" s="231"/>
      <c r="SKF108" s="231"/>
      <c r="SKG108" s="231"/>
      <c r="SKH108" s="231"/>
      <c r="SKI108" s="231"/>
      <c r="SKJ108" s="231"/>
      <c r="SKK108" s="231"/>
      <c r="SKL108" s="231"/>
      <c r="SKM108" s="231"/>
      <c r="SKN108" s="231"/>
      <c r="SKO108" s="231"/>
      <c r="SKP108" s="231"/>
      <c r="SKQ108" s="231"/>
      <c r="SKR108" s="231"/>
      <c r="SKS108" s="231"/>
      <c r="SKT108" s="231"/>
      <c r="SKU108" s="231"/>
      <c r="SKV108" s="231"/>
      <c r="SKW108" s="231"/>
      <c r="SKX108" s="231"/>
      <c r="SKY108" s="231"/>
      <c r="SKZ108" s="231"/>
      <c r="SLA108" s="231"/>
      <c r="SLB108" s="231"/>
      <c r="SLC108" s="231"/>
      <c r="SLD108" s="231"/>
      <c r="SLE108" s="231"/>
      <c r="SLF108" s="231"/>
      <c r="SLG108" s="231"/>
      <c r="SLH108" s="231"/>
      <c r="SLI108" s="231"/>
      <c r="SLJ108" s="231"/>
      <c r="SLK108" s="231"/>
      <c r="SLL108" s="231"/>
      <c r="SLM108" s="231"/>
      <c r="SLN108" s="231"/>
      <c r="SLO108" s="231"/>
      <c r="SLP108" s="231"/>
      <c r="SLQ108" s="231"/>
      <c r="SLR108" s="231"/>
      <c r="SLS108" s="231"/>
      <c r="SLT108" s="231"/>
      <c r="SLU108" s="231"/>
      <c r="SLV108" s="231"/>
      <c r="SLW108" s="231"/>
      <c r="SLX108" s="231"/>
      <c r="SLY108" s="231"/>
      <c r="SLZ108" s="231"/>
      <c r="SMA108" s="231"/>
      <c r="SMB108" s="231"/>
      <c r="SMC108" s="231"/>
      <c r="SMD108" s="231"/>
      <c r="SME108" s="231"/>
      <c r="SMF108" s="231"/>
      <c r="SMG108" s="231"/>
      <c r="SMH108" s="231"/>
      <c r="SMI108" s="231"/>
      <c r="SMJ108" s="231"/>
      <c r="SMK108" s="231"/>
      <c r="SML108" s="231"/>
      <c r="SMM108" s="231"/>
      <c r="SMN108" s="231"/>
      <c r="SMO108" s="231"/>
      <c r="SMP108" s="231"/>
      <c r="SMQ108" s="231"/>
      <c r="SMR108" s="231"/>
      <c r="SMS108" s="231"/>
      <c r="SMT108" s="231"/>
      <c r="SMU108" s="231"/>
      <c r="SMV108" s="231"/>
      <c r="SMW108" s="231"/>
      <c r="SMX108" s="231"/>
      <c r="SMY108" s="231"/>
      <c r="SMZ108" s="231"/>
      <c r="SNA108" s="231"/>
      <c r="SNB108" s="231"/>
      <c r="SNC108" s="231"/>
      <c r="SND108" s="231"/>
      <c r="SNE108" s="231"/>
      <c r="SNF108" s="231"/>
      <c r="SNG108" s="231"/>
      <c r="SNH108" s="231"/>
      <c r="SNI108" s="231"/>
      <c r="SNJ108" s="231"/>
      <c r="SNK108" s="231"/>
      <c r="SNL108" s="231"/>
      <c r="SNM108" s="231"/>
      <c r="SNN108" s="231"/>
      <c r="SNO108" s="231"/>
      <c r="SNP108" s="231"/>
      <c r="SNQ108" s="231"/>
      <c r="SNR108" s="231"/>
      <c r="SNS108" s="231"/>
      <c r="SNT108" s="231"/>
      <c r="SNU108" s="231"/>
      <c r="SNV108" s="231"/>
      <c r="SNW108" s="231"/>
      <c r="SNX108" s="231"/>
      <c r="SNY108" s="231"/>
      <c r="SNZ108" s="231"/>
      <c r="SOA108" s="231"/>
      <c r="SOB108" s="231"/>
      <c r="SOC108" s="231"/>
      <c r="SOD108" s="231"/>
      <c r="SOE108" s="231"/>
      <c r="SOF108" s="231"/>
      <c r="SOG108" s="231"/>
      <c r="SOH108" s="231"/>
      <c r="SOI108" s="231"/>
      <c r="SOJ108" s="231"/>
      <c r="SOK108" s="231"/>
      <c r="SOL108" s="231"/>
      <c r="SOM108" s="231"/>
      <c r="SON108" s="231"/>
      <c r="SOO108" s="231"/>
      <c r="SOP108" s="231"/>
      <c r="SOQ108" s="231"/>
      <c r="SOR108" s="231"/>
      <c r="SOS108" s="231"/>
      <c r="SOT108" s="231"/>
      <c r="SOU108" s="231"/>
      <c r="SOV108" s="231"/>
      <c r="SOW108" s="231"/>
      <c r="SOX108" s="231"/>
      <c r="SOY108" s="231"/>
      <c r="SOZ108" s="231"/>
      <c r="SPA108" s="231"/>
      <c r="SPB108" s="231"/>
      <c r="SPC108" s="231"/>
      <c r="SPD108" s="231"/>
      <c r="SPE108" s="231"/>
      <c r="SPF108" s="231"/>
      <c r="SPG108" s="231"/>
      <c r="SPH108" s="231"/>
      <c r="SPI108" s="231"/>
      <c r="SPJ108" s="231"/>
      <c r="SPK108" s="231"/>
      <c r="SPL108" s="231"/>
      <c r="SPM108" s="231"/>
      <c r="SPN108" s="231"/>
      <c r="SPO108" s="231"/>
      <c r="SPP108" s="231"/>
      <c r="SPQ108" s="231"/>
      <c r="SPR108" s="231"/>
      <c r="SPS108" s="231"/>
      <c r="SPT108" s="231"/>
      <c r="SPU108" s="231"/>
      <c r="SPV108" s="231"/>
      <c r="SPW108" s="231"/>
      <c r="SPX108" s="231"/>
      <c r="SPY108" s="231"/>
      <c r="SPZ108" s="231"/>
      <c r="SQA108" s="231"/>
      <c r="SQB108" s="231"/>
      <c r="SQC108" s="231"/>
      <c r="SQD108" s="231"/>
      <c r="SQE108" s="231"/>
      <c r="SQF108" s="231"/>
      <c r="SQG108" s="231"/>
      <c r="SQH108" s="231"/>
      <c r="SQI108" s="231"/>
      <c r="SQJ108" s="231"/>
      <c r="SQK108" s="231"/>
      <c r="SQL108" s="231"/>
      <c r="SQM108" s="231"/>
      <c r="SQN108" s="231"/>
      <c r="SQO108" s="231"/>
      <c r="SQP108" s="231"/>
      <c r="SQQ108" s="231"/>
      <c r="SQR108" s="231"/>
      <c r="SQS108" s="231"/>
      <c r="SQT108" s="231"/>
      <c r="SQU108" s="231"/>
      <c r="SQV108" s="231"/>
      <c r="SQW108" s="231"/>
      <c r="SQX108" s="231"/>
      <c r="SQY108" s="231"/>
      <c r="SQZ108" s="231"/>
      <c r="SRA108" s="231"/>
      <c r="SRB108" s="231"/>
      <c r="SRC108" s="231"/>
      <c r="SRD108" s="231"/>
      <c r="SRE108" s="231"/>
      <c r="SRF108" s="231"/>
      <c r="SRG108" s="231"/>
      <c r="SRH108" s="231"/>
      <c r="SRI108" s="231"/>
      <c r="SRJ108" s="231"/>
      <c r="SRK108" s="231"/>
      <c r="SRL108" s="231"/>
      <c r="SRM108" s="231"/>
      <c r="SRN108" s="231"/>
      <c r="SRO108" s="231"/>
      <c r="SRP108" s="231"/>
      <c r="SRQ108" s="231"/>
      <c r="SRR108" s="231"/>
      <c r="SRS108" s="231"/>
      <c r="SRT108" s="231"/>
      <c r="SRU108" s="231"/>
      <c r="SRV108" s="231"/>
      <c r="SRW108" s="231"/>
      <c r="SRX108" s="231"/>
      <c r="SRY108" s="231"/>
      <c r="SRZ108" s="231"/>
      <c r="SSA108" s="231"/>
      <c r="SSB108" s="231"/>
      <c r="SSC108" s="231"/>
      <c r="SSD108" s="231"/>
      <c r="SSE108" s="231"/>
      <c r="SSF108" s="231"/>
      <c r="SSG108" s="231"/>
      <c r="SSH108" s="231"/>
      <c r="SSI108" s="231"/>
      <c r="SSJ108" s="231"/>
      <c r="SSK108" s="231"/>
      <c r="SSL108" s="231"/>
      <c r="SSM108" s="231"/>
      <c r="SSN108" s="231"/>
      <c r="SSO108" s="231"/>
      <c r="SSP108" s="231"/>
      <c r="SSQ108" s="231"/>
      <c r="SSR108" s="231"/>
      <c r="SSS108" s="231"/>
      <c r="SST108" s="231"/>
      <c r="SSU108" s="231"/>
      <c r="SSV108" s="231"/>
      <c r="SSW108" s="231"/>
      <c r="SSX108" s="231"/>
      <c r="SSY108" s="231"/>
      <c r="SSZ108" s="231"/>
      <c r="STA108" s="231"/>
      <c r="STB108" s="231"/>
      <c r="STC108" s="231"/>
      <c r="STD108" s="231"/>
      <c r="STE108" s="231"/>
      <c r="STF108" s="231"/>
      <c r="STG108" s="231"/>
      <c r="STH108" s="231"/>
      <c r="STI108" s="231"/>
      <c r="STJ108" s="231"/>
      <c r="STK108" s="231"/>
      <c r="STL108" s="231"/>
      <c r="STM108" s="231"/>
      <c r="STN108" s="231"/>
      <c r="STO108" s="231"/>
      <c r="STP108" s="231"/>
      <c r="STQ108" s="231"/>
      <c r="STR108" s="231"/>
      <c r="STS108" s="231"/>
      <c r="STT108" s="231"/>
      <c r="STU108" s="231"/>
      <c r="STV108" s="231"/>
      <c r="STW108" s="231"/>
      <c r="STX108" s="231"/>
      <c r="STY108" s="231"/>
      <c r="STZ108" s="231"/>
      <c r="SUA108" s="231"/>
      <c r="SUB108" s="231"/>
      <c r="SUC108" s="231"/>
      <c r="SUD108" s="231"/>
      <c r="SUE108" s="231"/>
      <c r="SUF108" s="231"/>
      <c r="SUG108" s="231"/>
      <c r="SUH108" s="231"/>
      <c r="SUI108" s="231"/>
      <c r="SUJ108" s="231"/>
      <c r="SUK108" s="231"/>
      <c r="SUL108" s="231"/>
      <c r="SUM108" s="231"/>
      <c r="SUN108" s="231"/>
      <c r="SUO108" s="231"/>
      <c r="SUP108" s="231"/>
      <c r="SUQ108" s="231"/>
      <c r="SUR108" s="231"/>
      <c r="SUS108" s="231"/>
      <c r="SUT108" s="231"/>
      <c r="SUU108" s="231"/>
      <c r="SUV108" s="231"/>
      <c r="SUW108" s="231"/>
      <c r="SUX108" s="231"/>
      <c r="SUY108" s="231"/>
      <c r="SUZ108" s="231"/>
      <c r="SVA108" s="231"/>
      <c r="SVB108" s="231"/>
      <c r="SVC108" s="231"/>
      <c r="SVD108" s="231"/>
      <c r="SVE108" s="231"/>
      <c r="SVF108" s="231"/>
      <c r="SVG108" s="231"/>
      <c r="SVH108" s="231"/>
      <c r="SVI108" s="231"/>
      <c r="SVJ108" s="231"/>
      <c r="SVK108" s="231"/>
      <c r="SVL108" s="231"/>
      <c r="SVM108" s="231"/>
      <c r="SVN108" s="231"/>
      <c r="SVO108" s="231"/>
      <c r="SVP108" s="231"/>
      <c r="SVQ108" s="231"/>
      <c r="SVR108" s="231"/>
      <c r="SVS108" s="231"/>
      <c r="SVT108" s="231"/>
      <c r="SVU108" s="231"/>
      <c r="SVV108" s="231"/>
      <c r="SVW108" s="231"/>
      <c r="SVX108" s="231"/>
      <c r="SVY108" s="231"/>
      <c r="SVZ108" s="231"/>
      <c r="SWA108" s="231"/>
      <c r="SWB108" s="231"/>
      <c r="SWC108" s="231"/>
      <c r="SWD108" s="231"/>
      <c r="SWE108" s="231"/>
      <c r="SWF108" s="231"/>
      <c r="SWG108" s="231"/>
      <c r="SWH108" s="231"/>
      <c r="SWI108" s="231"/>
      <c r="SWJ108" s="231"/>
      <c r="SWK108" s="231"/>
      <c r="SWL108" s="231"/>
      <c r="SWM108" s="231"/>
      <c r="SWN108" s="231"/>
      <c r="SWO108" s="231"/>
      <c r="SWP108" s="231"/>
      <c r="SWQ108" s="231"/>
      <c r="SWR108" s="231"/>
      <c r="SWS108" s="231"/>
      <c r="SWT108" s="231"/>
      <c r="SWU108" s="231"/>
      <c r="SWV108" s="231"/>
      <c r="SWW108" s="231"/>
      <c r="SWX108" s="231"/>
      <c r="SWY108" s="231"/>
      <c r="SWZ108" s="231"/>
      <c r="SXA108" s="231"/>
      <c r="SXB108" s="231"/>
      <c r="SXC108" s="231"/>
      <c r="SXD108" s="231"/>
      <c r="SXE108" s="231"/>
      <c r="SXF108" s="231"/>
      <c r="SXG108" s="231"/>
      <c r="SXH108" s="231"/>
      <c r="SXI108" s="231"/>
      <c r="SXJ108" s="231"/>
      <c r="SXK108" s="231"/>
      <c r="SXL108" s="231"/>
      <c r="SXM108" s="231"/>
      <c r="SXN108" s="231"/>
      <c r="SXO108" s="231"/>
      <c r="SXP108" s="231"/>
      <c r="SXQ108" s="231"/>
      <c r="SXR108" s="231"/>
      <c r="SXS108" s="231"/>
      <c r="SXT108" s="231"/>
      <c r="SXU108" s="231"/>
      <c r="SXV108" s="231"/>
      <c r="SXW108" s="231"/>
      <c r="SXX108" s="231"/>
      <c r="SXY108" s="231"/>
      <c r="SXZ108" s="231"/>
      <c r="SYA108" s="231"/>
      <c r="SYB108" s="231"/>
      <c r="SYC108" s="231"/>
      <c r="SYD108" s="231"/>
      <c r="SYE108" s="231"/>
      <c r="SYF108" s="231"/>
      <c r="SYG108" s="231"/>
      <c r="SYH108" s="231"/>
      <c r="SYI108" s="231"/>
      <c r="SYJ108" s="231"/>
      <c r="SYK108" s="231"/>
      <c r="SYL108" s="231"/>
      <c r="SYM108" s="231"/>
      <c r="SYN108" s="231"/>
      <c r="SYO108" s="231"/>
      <c r="SYP108" s="231"/>
      <c r="SYQ108" s="231"/>
      <c r="SYR108" s="231"/>
      <c r="SYS108" s="231"/>
      <c r="SYT108" s="231"/>
      <c r="SYU108" s="231"/>
      <c r="SYV108" s="231"/>
      <c r="SYW108" s="231"/>
      <c r="SYX108" s="231"/>
      <c r="SYY108" s="231"/>
      <c r="SYZ108" s="231"/>
      <c r="SZA108" s="231"/>
      <c r="SZB108" s="231"/>
      <c r="SZC108" s="231"/>
      <c r="SZD108" s="231"/>
      <c r="SZE108" s="231"/>
      <c r="SZF108" s="231"/>
      <c r="SZG108" s="231"/>
      <c r="SZH108" s="231"/>
      <c r="SZI108" s="231"/>
      <c r="SZJ108" s="231"/>
      <c r="SZK108" s="231"/>
      <c r="SZL108" s="231"/>
      <c r="SZM108" s="231"/>
      <c r="SZN108" s="231"/>
      <c r="SZO108" s="231"/>
      <c r="SZP108" s="231"/>
      <c r="SZQ108" s="231"/>
      <c r="SZR108" s="231"/>
      <c r="SZS108" s="231"/>
      <c r="SZT108" s="231"/>
      <c r="SZU108" s="231"/>
      <c r="SZV108" s="231"/>
      <c r="SZW108" s="231"/>
      <c r="SZX108" s="231"/>
      <c r="SZY108" s="231"/>
      <c r="SZZ108" s="231"/>
      <c r="TAA108" s="231"/>
      <c r="TAB108" s="231"/>
      <c r="TAC108" s="231"/>
      <c r="TAD108" s="231"/>
      <c r="TAE108" s="231"/>
      <c r="TAF108" s="231"/>
      <c r="TAG108" s="231"/>
      <c r="TAH108" s="231"/>
      <c r="TAI108" s="231"/>
      <c r="TAJ108" s="231"/>
      <c r="TAK108" s="231"/>
      <c r="TAL108" s="231"/>
      <c r="TAM108" s="231"/>
      <c r="TAN108" s="231"/>
      <c r="TAO108" s="231"/>
      <c r="TAP108" s="231"/>
      <c r="TAQ108" s="231"/>
      <c r="TAR108" s="231"/>
      <c r="TAS108" s="231"/>
      <c r="TAT108" s="231"/>
      <c r="TAU108" s="231"/>
      <c r="TAV108" s="231"/>
      <c r="TAW108" s="231"/>
      <c r="TAX108" s="231"/>
      <c r="TAY108" s="231"/>
      <c r="TAZ108" s="231"/>
      <c r="TBA108" s="231"/>
      <c r="TBB108" s="231"/>
      <c r="TBC108" s="231"/>
      <c r="TBD108" s="231"/>
      <c r="TBE108" s="231"/>
      <c r="TBF108" s="231"/>
      <c r="TBG108" s="231"/>
      <c r="TBH108" s="231"/>
      <c r="TBI108" s="231"/>
      <c r="TBJ108" s="231"/>
      <c r="TBK108" s="231"/>
      <c r="TBL108" s="231"/>
      <c r="TBM108" s="231"/>
      <c r="TBN108" s="231"/>
      <c r="TBO108" s="231"/>
      <c r="TBP108" s="231"/>
      <c r="TBQ108" s="231"/>
      <c r="TBR108" s="231"/>
      <c r="TBS108" s="231"/>
      <c r="TBT108" s="231"/>
      <c r="TBU108" s="231"/>
      <c r="TBV108" s="231"/>
      <c r="TBW108" s="231"/>
      <c r="TBX108" s="231"/>
      <c r="TBY108" s="231"/>
      <c r="TBZ108" s="231"/>
      <c r="TCA108" s="231"/>
      <c r="TCB108" s="231"/>
      <c r="TCC108" s="231"/>
      <c r="TCD108" s="231"/>
      <c r="TCE108" s="231"/>
      <c r="TCF108" s="231"/>
      <c r="TCG108" s="231"/>
      <c r="TCH108" s="231"/>
      <c r="TCI108" s="231"/>
      <c r="TCJ108" s="231"/>
      <c r="TCK108" s="231"/>
      <c r="TCL108" s="231"/>
      <c r="TCM108" s="231"/>
      <c r="TCN108" s="231"/>
      <c r="TCO108" s="231"/>
      <c r="TCP108" s="231"/>
      <c r="TCQ108" s="231"/>
      <c r="TCR108" s="231"/>
      <c r="TCS108" s="231"/>
      <c r="TCT108" s="231"/>
      <c r="TCU108" s="231"/>
      <c r="TCV108" s="231"/>
      <c r="TCW108" s="231"/>
      <c r="TCX108" s="231"/>
      <c r="TCY108" s="231"/>
      <c r="TCZ108" s="231"/>
      <c r="TDA108" s="231"/>
      <c r="TDB108" s="231"/>
      <c r="TDC108" s="231"/>
      <c r="TDD108" s="231"/>
      <c r="TDE108" s="231"/>
      <c r="TDF108" s="231"/>
      <c r="TDG108" s="231"/>
      <c r="TDH108" s="231"/>
      <c r="TDI108" s="231"/>
      <c r="TDJ108" s="231"/>
      <c r="TDK108" s="231"/>
      <c r="TDL108" s="231"/>
      <c r="TDM108" s="231"/>
      <c r="TDN108" s="231"/>
      <c r="TDO108" s="231"/>
      <c r="TDP108" s="231"/>
      <c r="TDQ108" s="231"/>
      <c r="TDR108" s="231"/>
      <c r="TDS108" s="231"/>
      <c r="TDT108" s="231"/>
      <c r="TDU108" s="231"/>
      <c r="TDV108" s="231"/>
      <c r="TDW108" s="231"/>
      <c r="TDX108" s="231"/>
      <c r="TDY108" s="231"/>
      <c r="TDZ108" s="231"/>
      <c r="TEA108" s="231"/>
      <c r="TEB108" s="231"/>
      <c r="TEC108" s="231"/>
      <c r="TED108" s="231"/>
      <c r="TEE108" s="231"/>
      <c r="TEF108" s="231"/>
      <c r="TEG108" s="231"/>
      <c r="TEH108" s="231"/>
      <c r="TEI108" s="231"/>
      <c r="TEJ108" s="231"/>
      <c r="TEK108" s="231"/>
      <c r="TEL108" s="231"/>
      <c r="TEM108" s="231"/>
      <c r="TEN108" s="231"/>
      <c r="TEO108" s="231"/>
      <c r="TEP108" s="231"/>
      <c r="TEQ108" s="231"/>
      <c r="TER108" s="231"/>
      <c r="TES108" s="231"/>
      <c r="TET108" s="231"/>
      <c r="TEU108" s="231"/>
      <c r="TEV108" s="231"/>
      <c r="TEW108" s="231"/>
      <c r="TEX108" s="231"/>
      <c r="TEY108" s="231"/>
      <c r="TEZ108" s="231"/>
      <c r="TFA108" s="231"/>
      <c r="TFB108" s="231"/>
      <c r="TFC108" s="231"/>
      <c r="TFD108" s="231"/>
      <c r="TFE108" s="231"/>
      <c r="TFF108" s="231"/>
      <c r="TFG108" s="231"/>
      <c r="TFH108" s="231"/>
      <c r="TFI108" s="231"/>
      <c r="TFJ108" s="231"/>
      <c r="TFK108" s="231"/>
      <c r="TFL108" s="231"/>
      <c r="TFM108" s="231"/>
      <c r="TFN108" s="231"/>
      <c r="TFO108" s="231"/>
      <c r="TFP108" s="231"/>
      <c r="TFQ108" s="231"/>
      <c r="TFR108" s="231"/>
      <c r="TFS108" s="231"/>
      <c r="TFT108" s="231"/>
      <c r="TFU108" s="231"/>
      <c r="TFV108" s="231"/>
      <c r="TFW108" s="231"/>
      <c r="TFX108" s="231"/>
      <c r="TFY108" s="231"/>
      <c r="TFZ108" s="231"/>
      <c r="TGA108" s="231"/>
      <c r="TGB108" s="231"/>
      <c r="TGC108" s="231"/>
      <c r="TGD108" s="231"/>
      <c r="TGE108" s="231"/>
      <c r="TGF108" s="231"/>
      <c r="TGG108" s="231"/>
      <c r="TGH108" s="231"/>
      <c r="TGI108" s="231"/>
      <c r="TGJ108" s="231"/>
      <c r="TGK108" s="231"/>
      <c r="TGL108" s="231"/>
      <c r="TGM108" s="231"/>
      <c r="TGN108" s="231"/>
      <c r="TGO108" s="231"/>
      <c r="TGP108" s="231"/>
      <c r="TGQ108" s="231"/>
      <c r="TGR108" s="231"/>
      <c r="TGS108" s="231"/>
      <c r="TGT108" s="231"/>
      <c r="TGU108" s="231"/>
      <c r="TGV108" s="231"/>
      <c r="TGW108" s="231"/>
      <c r="TGX108" s="231"/>
      <c r="TGY108" s="231"/>
      <c r="TGZ108" s="231"/>
      <c r="THA108" s="231"/>
      <c r="THB108" s="231"/>
      <c r="THC108" s="231"/>
      <c r="THD108" s="231"/>
      <c r="THE108" s="231"/>
      <c r="THF108" s="231"/>
      <c r="THG108" s="231"/>
      <c r="THH108" s="231"/>
      <c r="THI108" s="231"/>
      <c r="THJ108" s="231"/>
      <c r="THK108" s="231"/>
      <c r="THL108" s="231"/>
      <c r="THM108" s="231"/>
      <c r="THN108" s="231"/>
      <c r="THO108" s="231"/>
      <c r="THP108" s="231"/>
      <c r="THQ108" s="231"/>
      <c r="THR108" s="231"/>
      <c r="THS108" s="231"/>
      <c r="THT108" s="231"/>
      <c r="THU108" s="231"/>
      <c r="THV108" s="231"/>
      <c r="THW108" s="231"/>
      <c r="THX108" s="231"/>
      <c r="THY108" s="231"/>
      <c r="THZ108" s="231"/>
      <c r="TIA108" s="231"/>
      <c r="TIB108" s="231"/>
      <c r="TIC108" s="231"/>
      <c r="TID108" s="231"/>
      <c r="TIE108" s="231"/>
      <c r="TIF108" s="231"/>
      <c r="TIG108" s="231"/>
      <c r="TIH108" s="231"/>
      <c r="TII108" s="231"/>
      <c r="TIJ108" s="231"/>
      <c r="TIK108" s="231"/>
      <c r="TIL108" s="231"/>
      <c r="TIM108" s="231"/>
      <c r="TIN108" s="231"/>
      <c r="TIO108" s="231"/>
      <c r="TIP108" s="231"/>
      <c r="TIQ108" s="231"/>
      <c r="TIR108" s="231"/>
      <c r="TIS108" s="231"/>
      <c r="TIT108" s="231"/>
      <c r="TIU108" s="231"/>
      <c r="TIV108" s="231"/>
      <c r="TIW108" s="231"/>
      <c r="TIX108" s="231"/>
      <c r="TIY108" s="231"/>
      <c r="TIZ108" s="231"/>
      <c r="TJA108" s="231"/>
      <c r="TJB108" s="231"/>
      <c r="TJC108" s="231"/>
      <c r="TJD108" s="231"/>
      <c r="TJE108" s="231"/>
      <c r="TJF108" s="231"/>
      <c r="TJG108" s="231"/>
      <c r="TJH108" s="231"/>
      <c r="TJI108" s="231"/>
      <c r="TJJ108" s="231"/>
      <c r="TJK108" s="231"/>
      <c r="TJL108" s="231"/>
      <c r="TJM108" s="231"/>
      <c r="TJN108" s="231"/>
      <c r="TJO108" s="231"/>
      <c r="TJP108" s="231"/>
      <c r="TJQ108" s="231"/>
      <c r="TJR108" s="231"/>
      <c r="TJS108" s="231"/>
      <c r="TJT108" s="231"/>
      <c r="TJU108" s="231"/>
      <c r="TJV108" s="231"/>
      <c r="TJW108" s="231"/>
      <c r="TJX108" s="231"/>
      <c r="TJY108" s="231"/>
      <c r="TJZ108" s="231"/>
      <c r="TKA108" s="231"/>
      <c r="TKB108" s="231"/>
      <c r="TKC108" s="231"/>
      <c r="TKD108" s="231"/>
      <c r="TKE108" s="231"/>
      <c r="TKF108" s="231"/>
      <c r="TKG108" s="231"/>
      <c r="TKH108" s="231"/>
      <c r="TKI108" s="231"/>
      <c r="TKJ108" s="231"/>
      <c r="TKK108" s="231"/>
      <c r="TKL108" s="231"/>
      <c r="TKM108" s="231"/>
      <c r="TKN108" s="231"/>
      <c r="TKO108" s="231"/>
      <c r="TKP108" s="231"/>
      <c r="TKQ108" s="231"/>
      <c r="TKR108" s="231"/>
      <c r="TKS108" s="231"/>
      <c r="TKT108" s="231"/>
      <c r="TKU108" s="231"/>
      <c r="TKV108" s="231"/>
      <c r="TKW108" s="231"/>
      <c r="TKX108" s="231"/>
      <c r="TKY108" s="231"/>
      <c r="TKZ108" s="231"/>
      <c r="TLA108" s="231"/>
      <c r="TLB108" s="231"/>
      <c r="TLC108" s="231"/>
      <c r="TLD108" s="231"/>
      <c r="TLE108" s="231"/>
      <c r="TLF108" s="231"/>
      <c r="TLG108" s="231"/>
      <c r="TLH108" s="231"/>
      <c r="TLI108" s="231"/>
      <c r="TLJ108" s="231"/>
      <c r="TLK108" s="231"/>
      <c r="TLL108" s="231"/>
      <c r="TLM108" s="231"/>
      <c r="TLN108" s="231"/>
      <c r="TLO108" s="231"/>
      <c r="TLP108" s="231"/>
      <c r="TLQ108" s="231"/>
      <c r="TLR108" s="231"/>
      <c r="TLS108" s="231"/>
      <c r="TLT108" s="231"/>
      <c r="TLU108" s="231"/>
      <c r="TLV108" s="231"/>
      <c r="TLW108" s="231"/>
      <c r="TLX108" s="231"/>
      <c r="TLY108" s="231"/>
      <c r="TLZ108" s="231"/>
      <c r="TMA108" s="231"/>
      <c r="TMB108" s="231"/>
      <c r="TMC108" s="231"/>
      <c r="TMD108" s="231"/>
      <c r="TME108" s="231"/>
      <c r="TMF108" s="231"/>
      <c r="TMG108" s="231"/>
      <c r="TMH108" s="231"/>
      <c r="TMI108" s="231"/>
      <c r="TMJ108" s="231"/>
      <c r="TMK108" s="231"/>
      <c r="TML108" s="231"/>
      <c r="TMM108" s="231"/>
      <c r="TMN108" s="231"/>
      <c r="TMO108" s="231"/>
      <c r="TMP108" s="231"/>
      <c r="TMQ108" s="231"/>
      <c r="TMR108" s="231"/>
      <c r="TMS108" s="231"/>
      <c r="TMT108" s="231"/>
      <c r="TMU108" s="231"/>
      <c r="TMV108" s="231"/>
      <c r="TMW108" s="231"/>
      <c r="TMX108" s="231"/>
      <c r="TMY108" s="231"/>
      <c r="TMZ108" s="231"/>
      <c r="TNA108" s="231"/>
      <c r="TNB108" s="231"/>
      <c r="TNC108" s="231"/>
      <c r="TND108" s="231"/>
      <c r="TNE108" s="231"/>
      <c r="TNF108" s="231"/>
      <c r="TNG108" s="231"/>
      <c r="TNH108" s="231"/>
      <c r="TNI108" s="231"/>
      <c r="TNJ108" s="231"/>
      <c r="TNK108" s="231"/>
      <c r="TNL108" s="231"/>
      <c r="TNM108" s="231"/>
      <c r="TNN108" s="231"/>
      <c r="TNO108" s="231"/>
      <c r="TNP108" s="231"/>
      <c r="TNQ108" s="231"/>
      <c r="TNR108" s="231"/>
      <c r="TNS108" s="231"/>
      <c r="TNT108" s="231"/>
      <c r="TNU108" s="231"/>
      <c r="TNV108" s="231"/>
      <c r="TNW108" s="231"/>
      <c r="TNX108" s="231"/>
      <c r="TNY108" s="231"/>
      <c r="TNZ108" s="231"/>
      <c r="TOA108" s="231"/>
      <c r="TOB108" s="231"/>
      <c r="TOC108" s="231"/>
      <c r="TOD108" s="231"/>
      <c r="TOE108" s="231"/>
      <c r="TOF108" s="231"/>
      <c r="TOG108" s="231"/>
      <c r="TOH108" s="231"/>
      <c r="TOI108" s="231"/>
      <c r="TOJ108" s="231"/>
      <c r="TOK108" s="231"/>
      <c r="TOL108" s="231"/>
      <c r="TOM108" s="231"/>
      <c r="TON108" s="231"/>
      <c r="TOO108" s="231"/>
      <c r="TOP108" s="231"/>
      <c r="TOQ108" s="231"/>
      <c r="TOR108" s="231"/>
      <c r="TOS108" s="231"/>
      <c r="TOT108" s="231"/>
      <c r="TOU108" s="231"/>
      <c r="TOV108" s="231"/>
      <c r="TOW108" s="231"/>
      <c r="TOX108" s="231"/>
      <c r="TOY108" s="231"/>
      <c r="TOZ108" s="231"/>
      <c r="TPA108" s="231"/>
      <c r="TPB108" s="231"/>
      <c r="TPC108" s="231"/>
      <c r="TPD108" s="231"/>
      <c r="TPE108" s="231"/>
      <c r="TPF108" s="231"/>
      <c r="TPG108" s="231"/>
      <c r="TPH108" s="231"/>
      <c r="TPI108" s="231"/>
      <c r="TPJ108" s="231"/>
      <c r="TPK108" s="231"/>
      <c r="TPL108" s="231"/>
      <c r="TPM108" s="231"/>
      <c r="TPN108" s="231"/>
      <c r="TPO108" s="231"/>
      <c r="TPP108" s="231"/>
      <c r="TPQ108" s="231"/>
      <c r="TPR108" s="231"/>
      <c r="TPS108" s="231"/>
      <c r="TPT108" s="231"/>
      <c r="TPU108" s="231"/>
      <c r="TPV108" s="231"/>
      <c r="TPW108" s="231"/>
      <c r="TPX108" s="231"/>
      <c r="TPY108" s="231"/>
      <c r="TPZ108" s="231"/>
      <c r="TQA108" s="231"/>
      <c r="TQB108" s="231"/>
      <c r="TQC108" s="231"/>
      <c r="TQD108" s="231"/>
      <c r="TQE108" s="231"/>
      <c r="TQF108" s="231"/>
      <c r="TQG108" s="231"/>
      <c r="TQH108" s="231"/>
      <c r="TQI108" s="231"/>
      <c r="TQJ108" s="231"/>
      <c r="TQK108" s="231"/>
      <c r="TQL108" s="231"/>
      <c r="TQM108" s="231"/>
      <c r="TQN108" s="231"/>
      <c r="TQO108" s="231"/>
      <c r="TQP108" s="231"/>
      <c r="TQQ108" s="231"/>
      <c r="TQR108" s="231"/>
      <c r="TQS108" s="231"/>
      <c r="TQT108" s="231"/>
      <c r="TQU108" s="231"/>
      <c r="TQV108" s="231"/>
      <c r="TQW108" s="231"/>
      <c r="TQX108" s="231"/>
      <c r="TQY108" s="231"/>
      <c r="TQZ108" s="231"/>
      <c r="TRA108" s="231"/>
      <c r="TRB108" s="231"/>
      <c r="TRC108" s="231"/>
      <c r="TRD108" s="231"/>
      <c r="TRE108" s="231"/>
      <c r="TRF108" s="231"/>
      <c r="TRG108" s="231"/>
      <c r="TRH108" s="231"/>
      <c r="TRI108" s="231"/>
      <c r="TRJ108" s="231"/>
      <c r="TRK108" s="231"/>
      <c r="TRL108" s="231"/>
      <c r="TRM108" s="231"/>
      <c r="TRN108" s="231"/>
      <c r="TRO108" s="231"/>
      <c r="TRP108" s="231"/>
      <c r="TRQ108" s="231"/>
      <c r="TRR108" s="231"/>
      <c r="TRS108" s="231"/>
      <c r="TRT108" s="231"/>
      <c r="TRU108" s="231"/>
      <c r="TRV108" s="231"/>
      <c r="TRW108" s="231"/>
      <c r="TRX108" s="231"/>
      <c r="TRY108" s="231"/>
      <c r="TRZ108" s="231"/>
      <c r="TSA108" s="231"/>
      <c r="TSB108" s="231"/>
      <c r="TSC108" s="231"/>
      <c r="TSD108" s="231"/>
      <c r="TSE108" s="231"/>
      <c r="TSF108" s="231"/>
      <c r="TSG108" s="231"/>
      <c r="TSH108" s="231"/>
      <c r="TSI108" s="231"/>
      <c r="TSJ108" s="231"/>
      <c r="TSK108" s="231"/>
      <c r="TSL108" s="231"/>
      <c r="TSM108" s="231"/>
      <c r="TSN108" s="231"/>
      <c r="TSO108" s="231"/>
      <c r="TSP108" s="231"/>
      <c r="TSQ108" s="231"/>
      <c r="TSR108" s="231"/>
      <c r="TSS108" s="231"/>
      <c r="TST108" s="231"/>
      <c r="TSU108" s="231"/>
      <c r="TSV108" s="231"/>
      <c r="TSW108" s="231"/>
      <c r="TSX108" s="231"/>
      <c r="TSY108" s="231"/>
      <c r="TSZ108" s="231"/>
      <c r="TTA108" s="231"/>
      <c r="TTB108" s="231"/>
      <c r="TTC108" s="231"/>
      <c r="TTD108" s="231"/>
      <c r="TTE108" s="231"/>
      <c r="TTF108" s="231"/>
      <c r="TTG108" s="231"/>
      <c r="TTH108" s="231"/>
      <c r="TTI108" s="231"/>
      <c r="TTJ108" s="231"/>
      <c r="TTK108" s="231"/>
      <c r="TTL108" s="231"/>
      <c r="TTM108" s="231"/>
      <c r="TTN108" s="231"/>
      <c r="TTO108" s="231"/>
      <c r="TTP108" s="231"/>
      <c r="TTQ108" s="231"/>
      <c r="TTR108" s="231"/>
      <c r="TTS108" s="231"/>
      <c r="TTT108" s="231"/>
      <c r="TTU108" s="231"/>
      <c r="TTV108" s="231"/>
      <c r="TTW108" s="231"/>
      <c r="TTX108" s="231"/>
      <c r="TTY108" s="231"/>
      <c r="TTZ108" s="231"/>
      <c r="TUA108" s="231"/>
      <c r="TUB108" s="231"/>
      <c r="TUC108" s="231"/>
      <c r="TUD108" s="231"/>
      <c r="TUE108" s="231"/>
      <c r="TUF108" s="231"/>
      <c r="TUG108" s="231"/>
      <c r="TUH108" s="231"/>
      <c r="TUI108" s="231"/>
      <c r="TUJ108" s="231"/>
      <c r="TUK108" s="231"/>
      <c r="TUL108" s="231"/>
      <c r="TUM108" s="231"/>
      <c r="TUN108" s="231"/>
      <c r="TUO108" s="231"/>
      <c r="TUP108" s="231"/>
      <c r="TUQ108" s="231"/>
      <c r="TUR108" s="231"/>
      <c r="TUS108" s="231"/>
      <c r="TUT108" s="231"/>
      <c r="TUU108" s="231"/>
      <c r="TUV108" s="231"/>
      <c r="TUW108" s="231"/>
      <c r="TUX108" s="231"/>
      <c r="TUY108" s="231"/>
      <c r="TUZ108" s="231"/>
      <c r="TVA108" s="231"/>
      <c r="TVB108" s="231"/>
      <c r="TVC108" s="231"/>
      <c r="TVD108" s="231"/>
      <c r="TVE108" s="231"/>
      <c r="TVF108" s="231"/>
      <c r="TVG108" s="231"/>
      <c r="TVH108" s="231"/>
      <c r="TVI108" s="231"/>
      <c r="TVJ108" s="231"/>
      <c r="TVK108" s="231"/>
      <c r="TVL108" s="231"/>
      <c r="TVM108" s="231"/>
      <c r="TVN108" s="231"/>
      <c r="TVO108" s="231"/>
      <c r="TVP108" s="231"/>
      <c r="TVQ108" s="231"/>
      <c r="TVR108" s="231"/>
      <c r="TVS108" s="231"/>
      <c r="TVT108" s="231"/>
      <c r="TVU108" s="231"/>
      <c r="TVV108" s="231"/>
      <c r="TVW108" s="231"/>
      <c r="TVX108" s="231"/>
      <c r="TVY108" s="231"/>
      <c r="TVZ108" s="231"/>
      <c r="TWA108" s="231"/>
      <c r="TWB108" s="231"/>
      <c r="TWC108" s="231"/>
      <c r="TWD108" s="231"/>
      <c r="TWE108" s="231"/>
      <c r="TWF108" s="231"/>
      <c r="TWG108" s="231"/>
      <c r="TWH108" s="231"/>
      <c r="TWI108" s="231"/>
      <c r="TWJ108" s="231"/>
      <c r="TWK108" s="231"/>
      <c r="TWL108" s="231"/>
      <c r="TWM108" s="231"/>
      <c r="TWN108" s="231"/>
      <c r="TWO108" s="231"/>
      <c r="TWP108" s="231"/>
      <c r="TWQ108" s="231"/>
      <c r="TWR108" s="231"/>
      <c r="TWS108" s="231"/>
      <c r="TWT108" s="231"/>
      <c r="TWU108" s="231"/>
      <c r="TWV108" s="231"/>
      <c r="TWW108" s="231"/>
      <c r="TWX108" s="231"/>
      <c r="TWY108" s="231"/>
      <c r="TWZ108" s="231"/>
      <c r="TXA108" s="231"/>
      <c r="TXB108" s="231"/>
      <c r="TXC108" s="231"/>
      <c r="TXD108" s="231"/>
      <c r="TXE108" s="231"/>
      <c r="TXF108" s="231"/>
      <c r="TXG108" s="231"/>
      <c r="TXH108" s="231"/>
      <c r="TXI108" s="231"/>
      <c r="TXJ108" s="231"/>
      <c r="TXK108" s="231"/>
      <c r="TXL108" s="231"/>
      <c r="TXM108" s="231"/>
      <c r="TXN108" s="231"/>
      <c r="TXO108" s="231"/>
      <c r="TXP108" s="231"/>
      <c r="TXQ108" s="231"/>
      <c r="TXR108" s="231"/>
      <c r="TXS108" s="231"/>
      <c r="TXT108" s="231"/>
      <c r="TXU108" s="231"/>
      <c r="TXV108" s="231"/>
      <c r="TXW108" s="231"/>
      <c r="TXX108" s="231"/>
      <c r="TXY108" s="231"/>
      <c r="TXZ108" s="231"/>
      <c r="TYA108" s="231"/>
      <c r="TYB108" s="231"/>
      <c r="TYC108" s="231"/>
      <c r="TYD108" s="231"/>
      <c r="TYE108" s="231"/>
      <c r="TYF108" s="231"/>
      <c r="TYG108" s="231"/>
      <c r="TYH108" s="231"/>
      <c r="TYI108" s="231"/>
      <c r="TYJ108" s="231"/>
      <c r="TYK108" s="231"/>
      <c r="TYL108" s="231"/>
      <c r="TYM108" s="231"/>
      <c r="TYN108" s="231"/>
      <c r="TYO108" s="231"/>
      <c r="TYP108" s="231"/>
      <c r="TYQ108" s="231"/>
      <c r="TYR108" s="231"/>
      <c r="TYS108" s="231"/>
      <c r="TYT108" s="231"/>
      <c r="TYU108" s="231"/>
      <c r="TYV108" s="231"/>
      <c r="TYW108" s="231"/>
      <c r="TYX108" s="231"/>
      <c r="TYY108" s="231"/>
      <c r="TYZ108" s="231"/>
      <c r="TZA108" s="231"/>
      <c r="TZB108" s="231"/>
      <c r="TZC108" s="231"/>
      <c r="TZD108" s="231"/>
      <c r="TZE108" s="231"/>
      <c r="TZF108" s="231"/>
      <c r="TZG108" s="231"/>
      <c r="TZH108" s="231"/>
      <c r="TZI108" s="231"/>
      <c r="TZJ108" s="231"/>
      <c r="TZK108" s="231"/>
      <c r="TZL108" s="231"/>
      <c r="TZM108" s="231"/>
      <c r="TZN108" s="231"/>
      <c r="TZO108" s="231"/>
      <c r="TZP108" s="231"/>
      <c r="TZQ108" s="231"/>
      <c r="TZR108" s="231"/>
      <c r="TZS108" s="231"/>
      <c r="TZT108" s="231"/>
      <c r="TZU108" s="231"/>
      <c r="TZV108" s="231"/>
      <c r="TZW108" s="231"/>
      <c r="TZX108" s="231"/>
      <c r="TZY108" s="231"/>
      <c r="TZZ108" s="231"/>
      <c r="UAA108" s="231"/>
      <c r="UAB108" s="231"/>
      <c r="UAC108" s="231"/>
      <c r="UAD108" s="231"/>
      <c r="UAE108" s="231"/>
      <c r="UAF108" s="231"/>
      <c r="UAG108" s="231"/>
      <c r="UAH108" s="231"/>
      <c r="UAI108" s="231"/>
      <c r="UAJ108" s="231"/>
      <c r="UAK108" s="231"/>
      <c r="UAL108" s="231"/>
      <c r="UAM108" s="231"/>
      <c r="UAN108" s="231"/>
      <c r="UAO108" s="231"/>
      <c r="UAP108" s="231"/>
      <c r="UAQ108" s="231"/>
      <c r="UAR108" s="231"/>
      <c r="UAS108" s="231"/>
      <c r="UAT108" s="231"/>
      <c r="UAU108" s="231"/>
      <c r="UAV108" s="231"/>
      <c r="UAW108" s="231"/>
      <c r="UAX108" s="231"/>
      <c r="UAY108" s="231"/>
      <c r="UAZ108" s="231"/>
      <c r="UBA108" s="231"/>
      <c r="UBB108" s="231"/>
      <c r="UBC108" s="231"/>
      <c r="UBD108" s="231"/>
      <c r="UBE108" s="231"/>
      <c r="UBF108" s="231"/>
      <c r="UBG108" s="231"/>
      <c r="UBH108" s="231"/>
      <c r="UBI108" s="231"/>
      <c r="UBJ108" s="231"/>
      <c r="UBK108" s="231"/>
      <c r="UBL108" s="231"/>
      <c r="UBM108" s="231"/>
      <c r="UBN108" s="231"/>
      <c r="UBO108" s="231"/>
      <c r="UBP108" s="231"/>
      <c r="UBQ108" s="231"/>
      <c r="UBR108" s="231"/>
      <c r="UBS108" s="231"/>
      <c r="UBT108" s="231"/>
      <c r="UBU108" s="231"/>
      <c r="UBV108" s="231"/>
      <c r="UBW108" s="231"/>
      <c r="UBX108" s="231"/>
      <c r="UBY108" s="231"/>
      <c r="UBZ108" s="231"/>
      <c r="UCA108" s="231"/>
      <c r="UCB108" s="231"/>
      <c r="UCC108" s="231"/>
      <c r="UCD108" s="231"/>
      <c r="UCE108" s="231"/>
      <c r="UCF108" s="231"/>
      <c r="UCG108" s="231"/>
      <c r="UCH108" s="231"/>
      <c r="UCI108" s="231"/>
      <c r="UCJ108" s="231"/>
      <c r="UCK108" s="231"/>
      <c r="UCL108" s="231"/>
      <c r="UCM108" s="231"/>
      <c r="UCN108" s="231"/>
      <c r="UCO108" s="231"/>
      <c r="UCP108" s="231"/>
      <c r="UCQ108" s="231"/>
      <c r="UCR108" s="231"/>
      <c r="UCS108" s="231"/>
      <c r="UCT108" s="231"/>
      <c r="UCU108" s="231"/>
      <c r="UCV108" s="231"/>
      <c r="UCW108" s="231"/>
      <c r="UCX108" s="231"/>
      <c r="UCY108" s="231"/>
      <c r="UCZ108" s="231"/>
      <c r="UDA108" s="231"/>
      <c r="UDB108" s="231"/>
      <c r="UDC108" s="231"/>
      <c r="UDD108" s="231"/>
      <c r="UDE108" s="231"/>
      <c r="UDF108" s="231"/>
      <c r="UDG108" s="231"/>
      <c r="UDH108" s="231"/>
      <c r="UDI108" s="231"/>
      <c r="UDJ108" s="231"/>
      <c r="UDK108" s="231"/>
      <c r="UDL108" s="231"/>
      <c r="UDM108" s="231"/>
      <c r="UDN108" s="231"/>
      <c r="UDO108" s="231"/>
      <c r="UDP108" s="231"/>
      <c r="UDQ108" s="231"/>
      <c r="UDR108" s="231"/>
      <c r="UDS108" s="231"/>
      <c r="UDT108" s="231"/>
      <c r="UDU108" s="231"/>
      <c r="UDV108" s="231"/>
      <c r="UDW108" s="231"/>
      <c r="UDX108" s="231"/>
      <c r="UDY108" s="231"/>
      <c r="UDZ108" s="231"/>
      <c r="UEA108" s="231"/>
      <c r="UEB108" s="231"/>
      <c r="UEC108" s="231"/>
      <c r="UED108" s="231"/>
      <c r="UEE108" s="231"/>
      <c r="UEF108" s="231"/>
      <c r="UEG108" s="231"/>
      <c r="UEH108" s="231"/>
      <c r="UEI108" s="231"/>
      <c r="UEJ108" s="231"/>
      <c r="UEK108" s="231"/>
      <c r="UEL108" s="231"/>
      <c r="UEM108" s="231"/>
      <c r="UEN108" s="231"/>
      <c r="UEO108" s="231"/>
      <c r="UEP108" s="231"/>
      <c r="UEQ108" s="231"/>
      <c r="UER108" s="231"/>
      <c r="UES108" s="231"/>
      <c r="UET108" s="231"/>
      <c r="UEU108" s="231"/>
      <c r="UEV108" s="231"/>
      <c r="UEW108" s="231"/>
      <c r="UEX108" s="231"/>
      <c r="UEY108" s="231"/>
      <c r="UEZ108" s="231"/>
      <c r="UFA108" s="231"/>
      <c r="UFB108" s="231"/>
      <c r="UFC108" s="231"/>
      <c r="UFD108" s="231"/>
      <c r="UFE108" s="231"/>
      <c r="UFF108" s="231"/>
      <c r="UFG108" s="231"/>
      <c r="UFH108" s="231"/>
      <c r="UFI108" s="231"/>
      <c r="UFJ108" s="231"/>
      <c r="UFK108" s="231"/>
      <c r="UFL108" s="231"/>
      <c r="UFM108" s="231"/>
      <c r="UFN108" s="231"/>
      <c r="UFO108" s="231"/>
      <c r="UFP108" s="231"/>
      <c r="UFQ108" s="231"/>
      <c r="UFR108" s="231"/>
      <c r="UFS108" s="231"/>
      <c r="UFT108" s="231"/>
      <c r="UFU108" s="231"/>
      <c r="UFV108" s="231"/>
      <c r="UFW108" s="231"/>
      <c r="UFX108" s="231"/>
      <c r="UFY108" s="231"/>
      <c r="UFZ108" s="231"/>
      <c r="UGA108" s="231"/>
      <c r="UGB108" s="231"/>
      <c r="UGC108" s="231"/>
      <c r="UGD108" s="231"/>
      <c r="UGE108" s="231"/>
      <c r="UGF108" s="231"/>
      <c r="UGG108" s="231"/>
      <c r="UGH108" s="231"/>
      <c r="UGI108" s="231"/>
      <c r="UGJ108" s="231"/>
      <c r="UGK108" s="231"/>
      <c r="UGL108" s="231"/>
      <c r="UGM108" s="231"/>
      <c r="UGN108" s="231"/>
      <c r="UGO108" s="231"/>
      <c r="UGP108" s="231"/>
      <c r="UGQ108" s="231"/>
      <c r="UGR108" s="231"/>
      <c r="UGS108" s="231"/>
      <c r="UGT108" s="231"/>
      <c r="UGU108" s="231"/>
      <c r="UGV108" s="231"/>
      <c r="UGW108" s="231"/>
      <c r="UGX108" s="231"/>
      <c r="UGY108" s="231"/>
      <c r="UGZ108" s="231"/>
      <c r="UHA108" s="231"/>
      <c r="UHB108" s="231"/>
      <c r="UHC108" s="231"/>
      <c r="UHD108" s="231"/>
      <c r="UHE108" s="231"/>
      <c r="UHF108" s="231"/>
      <c r="UHG108" s="231"/>
      <c r="UHH108" s="231"/>
      <c r="UHI108" s="231"/>
      <c r="UHJ108" s="231"/>
      <c r="UHK108" s="231"/>
      <c r="UHL108" s="231"/>
      <c r="UHM108" s="231"/>
      <c r="UHN108" s="231"/>
      <c r="UHO108" s="231"/>
      <c r="UHP108" s="231"/>
      <c r="UHQ108" s="231"/>
      <c r="UHR108" s="231"/>
      <c r="UHS108" s="231"/>
      <c r="UHT108" s="231"/>
      <c r="UHU108" s="231"/>
      <c r="UHV108" s="231"/>
      <c r="UHW108" s="231"/>
      <c r="UHX108" s="231"/>
      <c r="UHY108" s="231"/>
      <c r="UHZ108" s="231"/>
      <c r="UIA108" s="231"/>
      <c r="UIB108" s="231"/>
      <c r="UIC108" s="231"/>
      <c r="UID108" s="231"/>
      <c r="UIE108" s="231"/>
      <c r="UIF108" s="231"/>
      <c r="UIG108" s="231"/>
      <c r="UIH108" s="231"/>
      <c r="UII108" s="231"/>
      <c r="UIJ108" s="231"/>
      <c r="UIK108" s="231"/>
      <c r="UIL108" s="231"/>
      <c r="UIM108" s="231"/>
      <c r="UIN108" s="231"/>
      <c r="UIO108" s="231"/>
      <c r="UIP108" s="231"/>
      <c r="UIQ108" s="231"/>
      <c r="UIR108" s="231"/>
      <c r="UIS108" s="231"/>
      <c r="UIT108" s="231"/>
      <c r="UIU108" s="231"/>
      <c r="UIV108" s="231"/>
      <c r="UIW108" s="231"/>
      <c r="UIX108" s="231"/>
      <c r="UIY108" s="231"/>
      <c r="UIZ108" s="231"/>
      <c r="UJA108" s="231"/>
      <c r="UJB108" s="231"/>
      <c r="UJC108" s="231"/>
      <c r="UJD108" s="231"/>
      <c r="UJE108" s="231"/>
      <c r="UJF108" s="231"/>
      <c r="UJG108" s="231"/>
      <c r="UJH108" s="231"/>
      <c r="UJI108" s="231"/>
      <c r="UJJ108" s="231"/>
      <c r="UJK108" s="231"/>
      <c r="UJL108" s="231"/>
      <c r="UJM108" s="231"/>
      <c r="UJN108" s="231"/>
      <c r="UJO108" s="231"/>
      <c r="UJP108" s="231"/>
      <c r="UJQ108" s="231"/>
      <c r="UJR108" s="231"/>
      <c r="UJS108" s="231"/>
      <c r="UJT108" s="231"/>
      <c r="UJU108" s="231"/>
      <c r="UJV108" s="231"/>
      <c r="UJW108" s="231"/>
      <c r="UJX108" s="231"/>
      <c r="UJY108" s="231"/>
      <c r="UJZ108" s="231"/>
      <c r="UKA108" s="231"/>
      <c r="UKB108" s="231"/>
      <c r="UKC108" s="231"/>
      <c r="UKD108" s="231"/>
      <c r="UKE108" s="231"/>
      <c r="UKF108" s="231"/>
      <c r="UKG108" s="231"/>
      <c r="UKH108" s="231"/>
      <c r="UKI108" s="231"/>
      <c r="UKJ108" s="231"/>
      <c r="UKK108" s="231"/>
      <c r="UKL108" s="231"/>
      <c r="UKM108" s="231"/>
      <c r="UKN108" s="231"/>
      <c r="UKO108" s="231"/>
      <c r="UKP108" s="231"/>
      <c r="UKQ108" s="231"/>
      <c r="UKR108" s="231"/>
      <c r="UKS108" s="231"/>
      <c r="UKT108" s="231"/>
      <c r="UKU108" s="231"/>
      <c r="UKV108" s="231"/>
      <c r="UKW108" s="231"/>
      <c r="UKX108" s="231"/>
      <c r="UKY108" s="231"/>
      <c r="UKZ108" s="231"/>
      <c r="ULA108" s="231"/>
      <c r="ULB108" s="231"/>
      <c r="ULC108" s="231"/>
      <c r="ULD108" s="231"/>
      <c r="ULE108" s="231"/>
      <c r="ULF108" s="231"/>
      <c r="ULG108" s="231"/>
      <c r="ULH108" s="231"/>
      <c r="ULI108" s="231"/>
      <c r="ULJ108" s="231"/>
      <c r="ULK108" s="231"/>
      <c r="ULL108" s="231"/>
      <c r="ULM108" s="231"/>
      <c r="ULN108" s="231"/>
      <c r="ULO108" s="231"/>
      <c r="ULP108" s="231"/>
      <c r="ULQ108" s="231"/>
      <c r="ULR108" s="231"/>
      <c r="ULS108" s="231"/>
      <c r="ULT108" s="231"/>
      <c r="ULU108" s="231"/>
      <c r="ULV108" s="231"/>
      <c r="ULW108" s="231"/>
      <c r="ULX108" s="231"/>
      <c r="ULY108" s="231"/>
      <c r="ULZ108" s="231"/>
      <c r="UMA108" s="231"/>
      <c r="UMB108" s="231"/>
      <c r="UMC108" s="231"/>
      <c r="UMD108" s="231"/>
      <c r="UME108" s="231"/>
      <c r="UMF108" s="231"/>
      <c r="UMG108" s="231"/>
      <c r="UMH108" s="231"/>
      <c r="UMI108" s="231"/>
      <c r="UMJ108" s="231"/>
      <c r="UMK108" s="231"/>
      <c r="UML108" s="231"/>
      <c r="UMM108" s="231"/>
      <c r="UMN108" s="231"/>
      <c r="UMO108" s="231"/>
      <c r="UMP108" s="231"/>
      <c r="UMQ108" s="231"/>
      <c r="UMR108" s="231"/>
      <c r="UMS108" s="231"/>
      <c r="UMT108" s="231"/>
      <c r="UMU108" s="231"/>
      <c r="UMV108" s="231"/>
      <c r="UMW108" s="231"/>
      <c r="UMX108" s="231"/>
      <c r="UMY108" s="231"/>
      <c r="UMZ108" s="231"/>
      <c r="UNA108" s="231"/>
      <c r="UNB108" s="231"/>
      <c r="UNC108" s="231"/>
      <c r="UND108" s="231"/>
      <c r="UNE108" s="231"/>
      <c r="UNF108" s="231"/>
      <c r="UNG108" s="231"/>
      <c r="UNH108" s="231"/>
      <c r="UNI108" s="231"/>
      <c r="UNJ108" s="231"/>
      <c r="UNK108" s="231"/>
      <c r="UNL108" s="231"/>
      <c r="UNM108" s="231"/>
      <c r="UNN108" s="231"/>
      <c r="UNO108" s="231"/>
      <c r="UNP108" s="231"/>
      <c r="UNQ108" s="231"/>
      <c r="UNR108" s="231"/>
      <c r="UNS108" s="231"/>
      <c r="UNT108" s="231"/>
      <c r="UNU108" s="231"/>
      <c r="UNV108" s="231"/>
      <c r="UNW108" s="231"/>
      <c r="UNX108" s="231"/>
      <c r="UNY108" s="231"/>
      <c r="UNZ108" s="231"/>
      <c r="UOA108" s="231"/>
      <c r="UOB108" s="231"/>
      <c r="UOC108" s="231"/>
      <c r="UOD108" s="231"/>
      <c r="UOE108" s="231"/>
      <c r="UOF108" s="231"/>
      <c r="UOG108" s="231"/>
      <c r="UOH108" s="231"/>
      <c r="UOI108" s="231"/>
      <c r="UOJ108" s="231"/>
      <c r="UOK108" s="231"/>
      <c r="UOL108" s="231"/>
      <c r="UOM108" s="231"/>
      <c r="UON108" s="231"/>
      <c r="UOO108" s="231"/>
      <c r="UOP108" s="231"/>
      <c r="UOQ108" s="231"/>
      <c r="UOR108" s="231"/>
      <c r="UOS108" s="231"/>
      <c r="UOT108" s="231"/>
      <c r="UOU108" s="231"/>
      <c r="UOV108" s="231"/>
      <c r="UOW108" s="231"/>
      <c r="UOX108" s="231"/>
      <c r="UOY108" s="231"/>
      <c r="UOZ108" s="231"/>
      <c r="UPA108" s="231"/>
      <c r="UPB108" s="231"/>
      <c r="UPC108" s="231"/>
      <c r="UPD108" s="231"/>
      <c r="UPE108" s="231"/>
      <c r="UPF108" s="231"/>
      <c r="UPG108" s="231"/>
      <c r="UPH108" s="231"/>
      <c r="UPI108" s="231"/>
      <c r="UPJ108" s="231"/>
      <c r="UPK108" s="231"/>
      <c r="UPL108" s="231"/>
      <c r="UPM108" s="231"/>
      <c r="UPN108" s="231"/>
      <c r="UPO108" s="231"/>
      <c r="UPP108" s="231"/>
      <c r="UPQ108" s="231"/>
      <c r="UPR108" s="231"/>
      <c r="UPS108" s="231"/>
      <c r="UPT108" s="231"/>
      <c r="UPU108" s="231"/>
      <c r="UPV108" s="231"/>
      <c r="UPW108" s="231"/>
      <c r="UPX108" s="231"/>
      <c r="UPY108" s="231"/>
      <c r="UPZ108" s="231"/>
      <c r="UQA108" s="231"/>
      <c r="UQB108" s="231"/>
      <c r="UQC108" s="231"/>
      <c r="UQD108" s="231"/>
      <c r="UQE108" s="231"/>
      <c r="UQF108" s="231"/>
      <c r="UQG108" s="231"/>
      <c r="UQH108" s="231"/>
      <c r="UQI108" s="231"/>
      <c r="UQJ108" s="231"/>
      <c r="UQK108" s="231"/>
      <c r="UQL108" s="231"/>
      <c r="UQM108" s="231"/>
      <c r="UQN108" s="231"/>
      <c r="UQO108" s="231"/>
      <c r="UQP108" s="231"/>
      <c r="UQQ108" s="231"/>
      <c r="UQR108" s="231"/>
      <c r="UQS108" s="231"/>
      <c r="UQT108" s="231"/>
      <c r="UQU108" s="231"/>
      <c r="UQV108" s="231"/>
      <c r="UQW108" s="231"/>
      <c r="UQX108" s="231"/>
      <c r="UQY108" s="231"/>
      <c r="UQZ108" s="231"/>
      <c r="URA108" s="231"/>
      <c r="URB108" s="231"/>
      <c r="URC108" s="231"/>
      <c r="URD108" s="231"/>
      <c r="URE108" s="231"/>
      <c r="URF108" s="231"/>
      <c r="URG108" s="231"/>
      <c r="URH108" s="231"/>
      <c r="URI108" s="231"/>
      <c r="URJ108" s="231"/>
      <c r="URK108" s="231"/>
      <c r="URL108" s="231"/>
      <c r="URM108" s="231"/>
      <c r="URN108" s="231"/>
      <c r="URO108" s="231"/>
      <c r="URP108" s="231"/>
      <c r="URQ108" s="231"/>
      <c r="URR108" s="231"/>
      <c r="URS108" s="231"/>
      <c r="URT108" s="231"/>
      <c r="URU108" s="231"/>
      <c r="URV108" s="231"/>
      <c r="URW108" s="231"/>
      <c r="URX108" s="231"/>
      <c r="URY108" s="231"/>
      <c r="URZ108" s="231"/>
      <c r="USA108" s="231"/>
      <c r="USB108" s="231"/>
      <c r="USC108" s="231"/>
      <c r="USD108" s="231"/>
      <c r="USE108" s="231"/>
      <c r="USF108" s="231"/>
      <c r="USG108" s="231"/>
      <c r="USH108" s="231"/>
      <c r="USI108" s="231"/>
      <c r="USJ108" s="231"/>
      <c r="USK108" s="231"/>
      <c r="USL108" s="231"/>
      <c r="USM108" s="231"/>
      <c r="USN108" s="231"/>
      <c r="USO108" s="231"/>
      <c r="USP108" s="231"/>
      <c r="USQ108" s="231"/>
      <c r="USR108" s="231"/>
      <c r="USS108" s="231"/>
      <c r="UST108" s="231"/>
      <c r="USU108" s="231"/>
      <c r="USV108" s="231"/>
      <c r="USW108" s="231"/>
      <c r="USX108" s="231"/>
      <c r="USY108" s="231"/>
      <c r="USZ108" s="231"/>
      <c r="UTA108" s="231"/>
      <c r="UTB108" s="231"/>
      <c r="UTC108" s="231"/>
      <c r="UTD108" s="231"/>
      <c r="UTE108" s="231"/>
      <c r="UTF108" s="231"/>
      <c r="UTG108" s="231"/>
      <c r="UTH108" s="231"/>
      <c r="UTI108" s="231"/>
      <c r="UTJ108" s="231"/>
      <c r="UTK108" s="231"/>
      <c r="UTL108" s="231"/>
      <c r="UTM108" s="231"/>
      <c r="UTN108" s="231"/>
      <c r="UTO108" s="231"/>
      <c r="UTP108" s="231"/>
      <c r="UTQ108" s="231"/>
      <c r="UTR108" s="231"/>
      <c r="UTS108" s="231"/>
      <c r="UTT108" s="231"/>
      <c r="UTU108" s="231"/>
      <c r="UTV108" s="231"/>
      <c r="UTW108" s="231"/>
      <c r="UTX108" s="231"/>
      <c r="UTY108" s="231"/>
      <c r="UTZ108" s="231"/>
      <c r="UUA108" s="231"/>
      <c r="UUB108" s="231"/>
      <c r="UUC108" s="231"/>
      <c r="UUD108" s="231"/>
      <c r="UUE108" s="231"/>
      <c r="UUF108" s="231"/>
      <c r="UUG108" s="231"/>
      <c r="UUH108" s="231"/>
      <c r="UUI108" s="231"/>
      <c r="UUJ108" s="231"/>
      <c r="UUK108" s="231"/>
      <c r="UUL108" s="231"/>
      <c r="UUM108" s="231"/>
      <c r="UUN108" s="231"/>
      <c r="UUO108" s="231"/>
      <c r="UUP108" s="231"/>
      <c r="UUQ108" s="231"/>
      <c r="UUR108" s="231"/>
      <c r="UUS108" s="231"/>
      <c r="UUT108" s="231"/>
      <c r="UUU108" s="231"/>
      <c r="UUV108" s="231"/>
      <c r="UUW108" s="231"/>
      <c r="UUX108" s="231"/>
      <c r="UUY108" s="231"/>
      <c r="UUZ108" s="231"/>
      <c r="UVA108" s="231"/>
      <c r="UVB108" s="231"/>
      <c r="UVC108" s="231"/>
      <c r="UVD108" s="231"/>
      <c r="UVE108" s="231"/>
      <c r="UVF108" s="231"/>
      <c r="UVG108" s="231"/>
      <c r="UVH108" s="231"/>
      <c r="UVI108" s="231"/>
      <c r="UVJ108" s="231"/>
      <c r="UVK108" s="231"/>
      <c r="UVL108" s="231"/>
      <c r="UVM108" s="231"/>
      <c r="UVN108" s="231"/>
      <c r="UVO108" s="231"/>
      <c r="UVP108" s="231"/>
      <c r="UVQ108" s="231"/>
      <c r="UVR108" s="231"/>
      <c r="UVS108" s="231"/>
      <c r="UVT108" s="231"/>
      <c r="UVU108" s="231"/>
      <c r="UVV108" s="231"/>
      <c r="UVW108" s="231"/>
      <c r="UVX108" s="231"/>
      <c r="UVY108" s="231"/>
      <c r="UVZ108" s="231"/>
      <c r="UWA108" s="231"/>
      <c r="UWB108" s="231"/>
      <c r="UWC108" s="231"/>
      <c r="UWD108" s="231"/>
      <c r="UWE108" s="231"/>
      <c r="UWF108" s="231"/>
      <c r="UWG108" s="231"/>
      <c r="UWH108" s="231"/>
      <c r="UWI108" s="231"/>
      <c r="UWJ108" s="231"/>
      <c r="UWK108" s="231"/>
      <c r="UWL108" s="231"/>
      <c r="UWM108" s="231"/>
      <c r="UWN108" s="231"/>
      <c r="UWO108" s="231"/>
      <c r="UWP108" s="231"/>
      <c r="UWQ108" s="231"/>
      <c r="UWR108" s="231"/>
      <c r="UWS108" s="231"/>
      <c r="UWT108" s="231"/>
      <c r="UWU108" s="231"/>
      <c r="UWV108" s="231"/>
      <c r="UWW108" s="231"/>
      <c r="UWX108" s="231"/>
      <c r="UWY108" s="231"/>
      <c r="UWZ108" s="231"/>
      <c r="UXA108" s="231"/>
      <c r="UXB108" s="231"/>
      <c r="UXC108" s="231"/>
      <c r="UXD108" s="231"/>
      <c r="UXE108" s="231"/>
      <c r="UXF108" s="231"/>
      <c r="UXG108" s="231"/>
      <c r="UXH108" s="231"/>
      <c r="UXI108" s="231"/>
      <c r="UXJ108" s="231"/>
      <c r="UXK108" s="231"/>
      <c r="UXL108" s="231"/>
      <c r="UXM108" s="231"/>
      <c r="UXN108" s="231"/>
      <c r="UXO108" s="231"/>
      <c r="UXP108" s="231"/>
      <c r="UXQ108" s="231"/>
      <c r="UXR108" s="231"/>
      <c r="UXS108" s="231"/>
      <c r="UXT108" s="231"/>
      <c r="UXU108" s="231"/>
      <c r="UXV108" s="231"/>
      <c r="UXW108" s="231"/>
      <c r="UXX108" s="231"/>
      <c r="UXY108" s="231"/>
      <c r="UXZ108" s="231"/>
      <c r="UYA108" s="231"/>
      <c r="UYB108" s="231"/>
      <c r="UYC108" s="231"/>
      <c r="UYD108" s="231"/>
      <c r="UYE108" s="231"/>
      <c r="UYF108" s="231"/>
      <c r="UYG108" s="231"/>
      <c r="UYH108" s="231"/>
      <c r="UYI108" s="231"/>
      <c r="UYJ108" s="231"/>
      <c r="UYK108" s="231"/>
      <c r="UYL108" s="231"/>
      <c r="UYM108" s="231"/>
      <c r="UYN108" s="231"/>
      <c r="UYO108" s="231"/>
      <c r="UYP108" s="231"/>
      <c r="UYQ108" s="231"/>
      <c r="UYR108" s="231"/>
      <c r="UYS108" s="231"/>
      <c r="UYT108" s="231"/>
      <c r="UYU108" s="231"/>
      <c r="UYV108" s="231"/>
      <c r="UYW108" s="231"/>
      <c r="UYX108" s="231"/>
      <c r="UYY108" s="231"/>
      <c r="UYZ108" s="231"/>
      <c r="UZA108" s="231"/>
      <c r="UZB108" s="231"/>
      <c r="UZC108" s="231"/>
      <c r="UZD108" s="231"/>
      <c r="UZE108" s="231"/>
      <c r="UZF108" s="231"/>
      <c r="UZG108" s="231"/>
      <c r="UZH108" s="231"/>
      <c r="UZI108" s="231"/>
      <c r="UZJ108" s="231"/>
      <c r="UZK108" s="231"/>
      <c r="UZL108" s="231"/>
      <c r="UZM108" s="231"/>
      <c r="UZN108" s="231"/>
      <c r="UZO108" s="231"/>
      <c r="UZP108" s="231"/>
      <c r="UZQ108" s="231"/>
      <c r="UZR108" s="231"/>
      <c r="UZS108" s="231"/>
      <c r="UZT108" s="231"/>
      <c r="UZU108" s="231"/>
      <c r="UZV108" s="231"/>
      <c r="UZW108" s="231"/>
      <c r="UZX108" s="231"/>
      <c r="UZY108" s="231"/>
      <c r="UZZ108" s="231"/>
      <c r="VAA108" s="231"/>
      <c r="VAB108" s="231"/>
      <c r="VAC108" s="231"/>
      <c r="VAD108" s="231"/>
      <c r="VAE108" s="231"/>
      <c r="VAF108" s="231"/>
      <c r="VAG108" s="231"/>
      <c r="VAH108" s="231"/>
      <c r="VAI108" s="231"/>
      <c r="VAJ108" s="231"/>
      <c r="VAK108" s="231"/>
      <c r="VAL108" s="231"/>
      <c r="VAM108" s="231"/>
      <c r="VAN108" s="231"/>
      <c r="VAO108" s="231"/>
      <c r="VAP108" s="231"/>
      <c r="VAQ108" s="231"/>
      <c r="VAR108" s="231"/>
      <c r="VAS108" s="231"/>
      <c r="VAT108" s="231"/>
      <c r="VAU108" s="231"/>
      <c r="VAV108" s="231"/>
      <c r="VAW108" s="231"/>
      <c r="VAX108" s="231"/>
      <c r="VAY108" s="231"/>
      <c r="VAZ108" s="231"/>
      <c r="VBA108" s="231"/>
      <c r="VBB108" s="231"/>
      <c r="VBC108" s="231"/>
      <c r="VBD108" s="231"/>
      <c r="VBE108" s="231"/>
      <c r="VBF108" s="231"/>
      <c r="VBG108" s="231"/>
      <c r="VBH108" s="231"/>
      <c r="VBI108" s="231"/>
      <c r="VBJ108" s="231"/>
      <c r="VBK108" s="231"/>
      <c r="VBL108" s="231"/>
      <c r="VBM108" s="231"/>
      <c r="VBN108" s="231"/>
      <c r="VBO108" s="231"/>
      <c r="VBP108" s="231"/>
      <c r="VBQ108" s="231"/>
      <c r="VBR108" s="231"/>
      <c r="VBS108" s="231"/>
      <c r="VBT108" s="231"/>
      <c r="VBU108" s="231"/>
      <c r="VBV108" s="231"/>
      <c r="VBW108" s="231"/>
      <c r="VBX108" s="231"/>
      <c r="VBY108" s="231"/>
      <c r="VBZ108" s="231"/>
      <c r="VCA108" s="231"/>
      <c r="VCB108" s="231"/>
      <c r="VCC108" s="231"/>
      <c r="VCD108" s="231"/>
      <c r="VCE108" s="231"/>
      <c r="VCF108" s="231"/>
      <c r="VCG108" s="231"/>
      <c r="VCH108" s="231"/>
      <c r="VCI108" s="231"/>
      <c r="VCJ108" s="231"/>
      <c r="VCK108" s="231"/>
      <c r="VCL108" s="231"/>
      <c r="VCM108" s="231"/>
      <c r="VCN108" s="231"/>
      <c r="VCO108" s="231"/>
      <c r="VCP108" s="231"/>
      <c r="VCQ108" s="231"/>
      <c r="VCR108" s="231"/>
      <c r="VCS108" s="231"/>
      <c r="VCT108" s="231"/>
      <c r="VCU108" s="231"/>
      <c r="VCV108" s="231"/>
      <c r="VCW108" s="231"/>
      <c r="VCX108" s="231"/>
      <c r="VCY108" s="231"/>
      <c r="VCZ108" s="231"/>
      <c r="VDA108" s="231"/>
      <c r="VDB108" s="231"/>
      <c r="VDC108" s="231"/>
      <c r="VDD108" s="231"/>
      <c r="VDE108" s="231"/>
      <c r="VDF108" s="231"/>
      <c r="VDG108" s="231"/>
      <c r="VDH108" s="231"/>
      <c r="VDI108" s="231"/>
      <c r="VDJ108" s="231"/>
      <c r="VDK108" s="231"/>
      <c r="VDL108" s="231"/>
      <c r="VDM108" s="231"/>
      <c r="VDN108" s="231"/>
      <c r="VDO108" s="231"/>
      <c r="VDP108" s="231"/>
      <c r="VDQ108" s="231"/>
      <c r="VDR108" s="231"/>
      <c r="VDS108" s="231"/>
      <c r="VDT108" s="231"/>
      <c r="VDU108" s="231"/>
      <c r="VDV108" s="231"/>
      <c r="VDW108" s="231"/>
      <c r="VDX108" s="231"/>
      <c r="VDY108" s="231"/>
      <c r="VDZ108" s="231"/>
      <c r="VEA108" s="231"/>
      <c r="VEB108" s="231"/>
      <c r="VEC108" s="231"/>
      <c r="VED108" s="231"/>
      <c r="VEE108" s="231"/>
      <c r="VEF108" s="231"/>
      <c r="VEG108" s="231"/>
      <c r="VEH108" s="231"/>
      <c r="VEI108" s="231"/>
      <c r="VEJ108" s="231"/>
      <c r="VEK108" s="231"/>
      <c r="VEL108" s="231"/>
      <c r="VEM108" s="231"/>
      <c r="VEN108" s="231"/>
      <c r="VEO108" s="231"/>
      <c r="VEP108" s="231"/>
      <c r="VEQ108" s="231"/>
      <c r="VER108" s="231"/>
      <c r="VES108" s="231"/>
      <c r="VET108" s="231"/>
      <c r="VEU108" s="231"/>
      <c r="VEV108" s="231"/>
      <c r="VEW108" s="231"/>
      <c r="VEX108" s="231"/>
      <c r="VEY108" s="231"/>
      <c r="VEZ108" s="231"/>
      <c r="VFA108" s="231"/>
      <c r="VFB108" s="231"/>
      <c r="VFC108" s="231"/>
      <c r="VFD108" s="231"/>
      <c r="VFE108" s="231"/>
      <c r="VFF108" s="231"/>
      <c r="VFG108" s="231"/>
      <c r="VFH108" s="231"/>
      <c r="VFI108" s="231"/>
      <c r="VFJ108" s="231"/>
      <c r="VFK108" s="231"/>
      <c r="VFL108" s="231"/>
      <c r="VFM108" s="231"/>
      <c r="VFN108" s="231"/>
      <c r="VFO108" s="231"/>
      <c r="VFP108" s="231"/>
      <c r="VFQ108" s="231"/>
      <c r="VFR108" s="231"/>
      <c r="VFS108" s="231"/>
      <c r="VFT108" s="231"/>
      <c r="VFU108" s="231"/>
      <c r="VFV108" s="231"/>
      <c r="VFW108" s="231"/>
      <c r="VFX108" s="231"/>
      <c r="VFY108" s="231"/>
      <c r="VFZ108" s="231"/>
      <c r="VGA108" s="231"/>
      <c r="VGB108" s="231"/>
      <c r="VGC108" s="231"/>
      <c r="VGD108" s="231"/>
      <c r="VGE108" s="231"/>
      <c r="VGF108" s="231"/>
      <c r="VGG108" s="231"/>
      <c r="VGH108" s="231"/>
      <c r="VGI108" s="231"/>
      <c r="VGJ108" s="231"/>
      <c r="VGK108" s="231"/>
      <c r="VGL108" s="231"/>
      <c r="VGM108" s="231"/>
      <c r="VGN108" s="231"/>
      <c r="VGO108" s="231"/>
      <c r="VGP108" s="231"/>
      <c r="VGQ108" s="231"/>
      <c r="VGR108" s="231"/>
      <c r="VGS108" s="231"/>
      <c r="VGT108" s="231"/>
      <c r="VGU108" s="231"/>
      <c r="VGV108" s="231"/>
      <c r="VGW108" s="231"/>
      <c r="VGX108" s="231"/>
      <c r="VGY108" s="231"/>
      <c r="VGZ108" s="231"/>
      <c r="VHA108" s="231"/>
      <c r="VHB108" s="231"/>
      <c r="VHC108" s="231"/>
      <c r="VHD108" s="231"/>
      <c r="VHE108" s="231"/>
      <c r="VHF108" s="231"/>
      <c r="VHG108" s="231"/>
      <c r="VHH108" s="231"/>
      <c r="VHI108" s="231"/>
      <c r="VHJ108" s="231"/>
      <c r="VHK108" s="231"/>
      <c r="VHL108" s="231"/>
      <c r="VHM108" s="231"/>
      <c r="VHN108" s="231"/>
      <c r="VHO108" s="231"/>
      <c r="VHP108" s="231"/>
      <c r="VHQ108" s="231"/>
      <c r="VHR108" s="231"/>
      <c r="VHS108" s="231"/>
      <c r="VHT108" s="231"/>
      <c r="VHU108" s="231"/>
      <c r="VHV108" s="231"/>
      <c r="VHW108" s="231"/>
      <c r="VHX108" s="231"/>
      <c r="VHY108" s="231"/>
      <c r="VHZ108" s="231"/>
      <c r="VIA108" s="231"/>
      <c r="VIB108" s="231"/>
      <c r="VIC108" s="231"/>
      <c r="VID108" s="231"/>
      <c r="VIE108" s="231"/>
      <c r="VIF108" s="231"/>
      <c r="VIG108" s="231"/>
      <c r="VIH108" s="231"/>
      <c r="VII108" s="231"/>
      <c r="VIJ108" s="231"/>
      <c r="VIK108" s="231"/>
      <c r="VIL108" s="231"/>
      <c r="VIM108" s="231"/>
      <c r="VIN108" s="231"/>
      <c r="VIO108" s="231"/>
      <c r="VIP108" s="231"/>
      <c r="VIQ108" s="231"/>
      <c r="VIR108" s="231"/>
      <c r="VIS108" s="231"/>
      <c r="VIT108" s="231"/>
      <c r="VIU108" s="231"/>
      <c r="VIV108" s="231"/>
      <c r="VIW108" s="231"/>
      <c r="VIX108" s="231"/>
      <c r="VIY108" s="231"/>
      <c r="VIZ108" s="231"/>
      <c r="VJA108" s="231"/>
      <c r="VJB108" s="231"/>
      <c r="VJC108" s="231"/>
      <c r="VJD108" s="231"/>
      <c r="VJE108" s="231"/>
      <c r="VJF108" s="231"/>
      <c r="VJG108" s="231"/>
      <c r="VJH108" s="231"/>
      <c r="VJI108" s="231"/>
      <c r="VJJ108" s="231"/>
      <c r="VJK108" s="231"/>
      <c r="VJL108" s="231"/>
      <c r="VJM108" s="231"/>
      <c r="VJN108" s="231"/>
      <c r="VJO108" s="231"/>
      <c r="VJP108" s="231"/>
      <c r="VJQ108" s="231"/>
      <c r="VJR108" s="231"/>
      <c r="VJS108" s="231"/>
      <c r="VJT108" s="231"/>
      <c r="VJU108" s="231"/>
      <c r="VJV108" s="231"/>
      <c r="VJW108" s="231"/>
      <c r="VJX108" s="231"/>
      <c r="VJY108" s="231"/>
      <c r="VJZ108" s="231"/>
      <c r="VKA108" s="231"/>
      <c r="VKB108" s="231"/>
      <c r="VKC108" s="231"/>
      <c r="VKD108" s="231"/>
      <c r="VKE108" s="231"/>
      <c r="VKF108" s="231"/>
      <c r="VKG108" s="231"/>
      <c r="VKH108" s="231"/>
      <c r="VKI108" s="231"/>
      <c r="VKJ108" s="231"/>
      <c r="VKK108" s="231"/>
      <c r="VKL108" s="231"/>
      <c r="VKM108" s="231"/>
      <c r="VKN108" s="231"/>
      <c r="VKO108" s="231"/>
      <c r="VKP108" s="231"/>
      <c r="VKQ108" s="231"/>
      <c r="VKR108" s="231"/>
      <c r="VKS108" s="231"/>
      <c r="VKT108" s="231"/>
      <c r="VKU108" s="231"/>
      <c r="VKV108" s="231"/>
      <c r="VKW108" s="231"/>
      <c r="VKX108" s="231"/>
      <c r="VKY108" s="231"/>
      <c r="VKZ108" s="231"/>
      <c r="VLA108" s="231"/>
      <c r="VLB108" s="231"/>
      <c r="VLC108" s="231"/>
      <c r="VLD108" s="231"/>
      <c r="VLE108" s="231"/>
      <c r="VLF108" s="231"/>
      <c r="VLG108" s="231"/>
      <c r="VLH108" s="231"/>
      <c r="VLI108" s="231"/>
      <c r="VLJ108" s="231"/>
      <c r="VLK108" s="231"/>
      <c r="VLL108" s="231"/>
      <c r="VLM108" s="231"/>
      <c r="VLN108" s="231"/>
      <c r="VLO108" s="231"/>
      <c r="VLP108" s="231"/>
      <c r="VLQ108" s="231"/>
      <c r="VLR108" s="231"/>
      <c r="VLS108" s="231"/>
      <c r="VLT108" s="231"/>
      <c r="VLU108" s="231"/>
      <c r="VLV108" s="231"/>
      <c r="VLW108" s="231"/>
      <c r="VLX108" s="231"/>
      <c r="VLY108" s="231"/>
      <c r="VLZ108" s="231"/>
      <c r="VMA108" s="231"/>
      <c r="VMB108" s="231"/>
      <c r="VMC108" s="231"/>
      <c r="VMD108" s="231"/>
      <c r="VME108" s="231"/>
      <c r="VMF108" s="231"/>
      <c r="VMG108" s="231"/>
      <c r="VMH108" s="231"/>
      <c r="VMI108" s="231"/>
      <c r="VMJ108" s="231"/>
      <c r="VMK108" s="231"/>
      <c r="VML108" s="231"/>
      <c r="VMM108" s="231"/>
      <c r="VMN108" s="231"/>
      <c r="VMO108" s="231"/>
      <c r="VMP108" s="231"/>
      <c r="VMQ108" s="231"/>
      <c r="VMR108" s="231"/>
      <c r="VMS108" s="231"/>
      <c r="VMT108" s="231"/>
      <c r="VMU108" s="231"/>
      <c r="VMV108" s="231"/>
      <c r="VMW108" s="231"/>
      <c r="VMX108" s="231"/>
      <c r="VMY108" s="231"/>
      <c r="VMZ108" s="231"/>
      <c r="VNA108" s="231"/>
      <c r="VNB108" s="231"/>
      <c r="VNC108" s="231"/>
      <c r="VND108" s="231"/>
      <c r="VNE108" s="231"/>
      <c r="VNF108" s="231"/>
      <c r="VNG108" s="231"/>
      <c r="VNH108" s="231"/>
      <c r="VNI108" s="231"/>
      <c r="VNJ108" s="231"/>
      <c r="VNK108" s="231"/>
      <c r="VNL108" s="231"/>
      <c r="VNM108" s="231"/>
      <c r="VNN108" s="231"/>
      <c r="VNO108" s="231"/>
      <c r="VNP108" s="231"/>
      <c r="VNQ108" s="231"/>
      <c r="VNR108" s="231"/>
      <c r="VNS108" s="231"/>
      <c r="VNT108" s="231"/>
      <c r="VNU108" s="231"/>
      <c r="VNV108" s="231"/>
      <c r="VNW108" s="231"/>
      <c r="VNX108" s="231"/>
      <c r="VNY108" s="231"/>
      <c r="VNZ108" s="231"/>
      <c r="VOA108" s="231"/>
      <c r="VOB108" s="231"/>
      <c r="VOC108" s="231"/>
      <c r="VOD108" s="231"/>
      <c r="VOE108" s="231"/>
      <c r="VOF108" s="231"/>
      <c r="VOG108" s="231"/>
      <c r="VOH108" s="231"/>
      <c r="VOI108" s="231"/>
      <c r="VOJ108" s="231"/>
      <c r="VOK108" s="231"/>
      <c r="VOL108" s="231"/>
      <c r="VOM108" s="231"/>
      <c r="VON108" s="231"/>
      <c r="VOO108" s="231"/>
      <c r="VOP108" s="231"/>
      <c r="VOQ108" s="231"/>
      <c r="VOR108" s="231"/>
      <c r="VOS108" s="231"/>
      <c r="VOT108" s="231"/>
      <c r="VOU108" s="231"/>
      <c r="VOV108" s="231"/>
      <c r="VOW108" s="231"/>
      <c r="VOX108" s="231"/>
      <c r="VOY108" s="231"/>
      <c r="VOZ108" s="231"/>
      <c r="VPA108" s="231"/>
      <c r="VPB108" s="231"/>
      <c r="VPC108" s="231"/>
      <c r="VPD108" s="231"/>
      <c r="VPE108" s="231"/>
      <c r="VPF108" s="231"/>
      <c r="VPG108" s="231"/>
      <c r="VPH108" s="231"/>
      <c r="VPI108" s="231"/>
      <c r="VPJ108" s="231"/>
      <c r="VPK108" s="231"/>
      <c r="VPL108" s="231"/>
      <c r="VPM108" s="231"/>
      <c r="VPN108" s="231"/>
      <c r="VPO108" s="231"/>
      <c r="VPP108" s="231"/>
      <c r="VPQ108" s="231"/>
      <c r="VPR108" s="231"/>
      <c r="VPS108" s="231"/>
      <c r="VPT108" s="231"/>
      <c r="VPU108" s="231"/>
      <c r="VPV108" s="231"/>
      <c r="VPW108" s="231"/>
      <c r="VPX108" s="231"/>
      <c r="VPY108" s="231"/>
      <c r="VPZ108" s="231"/>
      <c r="VQA108" s="231"/>
      <c r="VQB108" s="231"/>
      <c r="VQC108" s="231"/>
      <c r="VQD108" s="231"/>
      <c r="VQE108" s="231"/>
      <c r="VQF108" s="231"/>
      <c r="VQG108" s="231"/>
      <c r="VQH108" s="231"/>
      <c r="VQI108" s="231"/>
      <c r="VQJ108" s="231"/>
      <c r="VQK108" s="231"/>
      <c r="VQL108" s="231"/>
      <c r="VQM108" s="231"/>
      <c r="VQN108" s="231"/>
      <c r="VQO108" s="231"/>
      <c r="VQP108" s="231"/>
      <c r="VQQ108" s="231"/>
      <c r="VQR108" s="231"/>
      <c r="VQS108" s="231"/>
      <c r="VQT108" s="231"/>
      <c r="VQU108" s="231"/>
      <c r="VQV108" s="231"/>
      <c r="VQW108" s="231"/>
      <c r="VQX108" s="231"/>
      <c r="VQY108" s="231"/>
      <c r="VQZ108" s="231"/>
      <c r="VRA108" s="231"/>
      <c r="VRB108" s="231"/>
      <c r="VRC108" s="231"/>
      <c r="VRD108" s="231"/>
      <c r="VRE108" s="231"/>
      <c r="VRF108" s="231"/>
      <c r="VRG108" s="231"/>
      <c r="VRH108" s="231"/>
      <c r="VRI108" s="231"/>
      <c r="VRJ108" s="231"/>
      <c r="VRK108" s="231"/>
      <c r="VRL108" s="231"/>
      <c r="VRM108" s="231"/>
      <c r="VRN108" s="231"/>
      <c r="VRO108" s="231"/>
      <c r="VRP108" s="231"/>
      <c r="VRQ108" s="231"/>
      <c r="VRR108" s="231"/>
      <c r="VRS108" s="231"/>
      <c r="VRT108" s="231"/>
      <c r="VRU108" s="231"/>
      <c r="VRV108" s="231"/>
      <c r="VRW108" s="231"/>
      <c r="VRX108" s="231"/>
      <c r="VRY108" s="231"/>
      <c r="VRZ108" s="231"/>
      <c r="VSA108" s="231"/>
      <c r="VSB108" s="231"/>
      <c r="VSC108" s="231"/>
      <c r="VSD108" s="231"/>
      <c r="VSE108" s="231"/>
      <c r="VSF108" s="231"/>
      <c r="VSG108" s="231"/>
      <c r="VSH108" s="231"/>
      <c r="VSI108" s="231"/>
      <c r="VSJ108" s="231"/>
      <c r="VSK108" s="231"/>
      <c r="VSL108" s="231"/>
      <c r="VSM108" s="231"/>
      <c r="VSN108" s="231"/>
      <c r="VSO108" s="231"/>
      <c r="VSP108" s="231"/>
      <c r="VSQ108" s="231"/>
      <c r="VSR108" s="231"/>
      <c r="VSS108" s="231"/>
      <c r="VST108" s="231"/>
      <c r="VSU108" s="231"/>
      <c r="VSV108" s="231"/>
      <c r="VSW108" s="231"/>
      <c r="VSX108" s="231"/>
      <c r="VSY108" s="231"/>
      <c r="VSZ108" s="231"/>
      <c r="VTA108" s="231"/>
      <c r="VTB108" s="231"/>
      <c r="VTC108" s="231"/>
      <c r="VTD108" s="231"/>
      <c r="VTE108" s="231"/>
      <c r="VTF108" s="231"/>
      <c r="VTG108" s="231"/>
      <c r="VTH108" s="231"/>
      <c r="VTI108" s="231"/>
      <c r="VTJ108" s="231"/>
      <c r="VTK108" s="231"/>
      <c r="VTL108" s="231"/>
      <c r="VTM108" s="231"/>
      <c r="VTN108" s="231"/>
      <c r="VTO108" s="231"/>
      <c r="VTP108" s="231"/>
      <c r="VTQ108" s="231"/>
      <c r="VTR108" s="231"/>
      <c r="VTS108" s="231"/>
      <c r="VTT108" s="231"/>
      <c r="VTU108" s="231"/>
      <c r="VTV108" s="231"/>
      <c r="VTW108" s="231"/>
      <c r="VTX108" s="231"/>
      <c r="VTY108" s="231"/>
      <c r="VTZ108" s="231"/>
      <c r="VUA108" s="231"/>
      <c r="VUB108" s="231"/>
      <c r="VUC108" s="231"/>
      <c r="VUD108" s="231"/>
      <c r="VUE108" s="231"/>
      <c r="VUF108" s="231"/>
      <c r="VUG108" s="231"/>
      <c r="VUH108" s="231"/>
      <c r="VUI108" s="231"/>
      <c r="VUJ108" s="231"/>
      <c r="VUK108" s="231"/>
      <c r="VUL108" s="231"/>
      <c r="VUM108" s="231"/>
      <c r="VUN108" s="231"/>
      <c r="VUO108" s="231"/>
      <c r="VUP108" s="231"/>
      <c r="VUQ108" s="231"/>
      <c r="VUR108" s="231"/>
      <c r="VUS108" s="231"/>
      <c r="VUT108" s="231"/>
      <c r="VUU108" s="231"/>
      <c r="VUV108" s="231"/>
      <c r="VUW108" s="231"/>
      <c r="VUX108" s="231"/>
      <c r="VUY108" s="231"/>
      <c r="VUZ108" s="231"/>
      <c r="VVA108" s="231"/>
      <c r="VVB108" s="231"/>
      <c r="VVC108" s="231"/>
      <c r="VVD108" s="231"/>
      <c r="VVE108" s="231"/>
      <c r="VVF108" s="231"/>
      <c r="VVG108" s="231"/>
      <c r="VVH108" s="231"/>
      <c r="VVI108" s="231"/>
      <c r="VVJ108" s="231"/>
      <c r="VVK108" s="231"/>
      <c r="VVL108" s="231"/>
      <c r="VVM108" s="231"/>
      <c r="VVN108" s="231"/>
      <c r="VVO108" s="231"/>
      <c r="VVP108" s="231"/>
      <c r="VVQ108" s="231"/>
      <c r="VVR108" s="231"/>
      <c r="VVS108" s="231"/>
      <c r="VVT108" s="231"/>
      <c r="VVU108" s="231"/>
      <c r="VVV108" s="231"/>
      <c r="VVW108" s="231"/>
      <c r="VVX108" s="231"/>
      <c r="VVY108" s="231"/>
      <c r="VVZ108" s="231"/>
      <c r="VWA108" s="231"/>
      <c r="VWB108" s="231"/>
      <c r="VWC108" s="231"/>
      <c r="VWD108" s="231"/>
      <c r="VWE108" s="231"/>
      <c r="VWF108" s="231"/>
      <c r="VWG108" s="231"/>
      <c r="VWH108" s="231"/>
      <c r="VWI108" s="231"/>
      <c r="VWJ108" s="231"/>
      <c r="VWK108" s="231"/>
      <c r="VWL108" s="231"/>
      <c r="VWM108" s="231"/>
      <c r="VWN108" s="231"/>
      <c r="VWO108" s="231"/>
      <c r="VWP108" s="231"/>
      <c r="VWQ108" s="231"/>
      <c r="VWR108" s="231"/>
      <c r="VWS108" s="231"/>
      <c r="VWT108" s="231"/>
      <c r="VWU108" s="231"/>
      <c r="VWV108" s="231"/>
      <c r="VWW108" s="231"/>
      <c r="VWX108" s="231"/>
      <c r="VWY108" s="231"/>
      <c r="VWZ108" s="231"/>
      <c r="VXA108" s="231"/>
      <c r="VXB108" s="231"/>
      <c r="VXC108" s="231"/>
      <c r="VXD108" s="231"/>
      <c r="VXE108" s="231"/>
      <c r="VXF108" s="231"/>
      <c r="VXG108" s="231"/>
      <c r="VXH108" s="231"/>
      <c r="VXI108" s="231"/>
      <c r="VXJ108" s="231"/>
      <c r="VXK108" s="231"/>
      <c r="VXL108" s="231"/>
      <c r="VXM108" s="231"/>
      <c r="VXN108" s="231"/>
      <c r="VXO108" s="231"/>
      <c r="VXP108" s="231"/>
      <c r="VXQ108" s="231"/>
      <c r="VXR108" s="231"/>
      <c r="VXS108" s="231"/>
      <c r="VXT108" s="231"/>
      <c r="VXU108" s="231"/>
      <c r="VXV108" s="231"/>
      <c r="VXW108" s="231"/>
      <c r="VXX108" s="231"/>
      <c r="VXY108" s="231"/>
      <c r="VXZ108" s="231"/>
      <c r="VYA108" s="231"/>
      <c r="VYB108" s="231"/>
      <c r="VYC108" s="231"/>
      <c r="VYD108" s="231"/>
      <c r="VYE108" s="231"/>
      <c r="VYF108" s="231"/>
      <c r="VYG108" s="231"/>
      <c r="VYH108" s="231"/>
      <c r="VYI108" s="231"/>
      <c r="VYJ108" s="231"/>
      <c r="VYK108" s="231"/>
      <c r="VYL108" s="231"/>
      <c r="VYM108" s="231"/>
      <c r="VYN108" s="231"/>
      <c r="VYO108" s="231"/>
      <c r="VYP108" s="231"/>
      <c r="VYQ108" s="231"/>
      <c r="VYR108" s="231"/>
      <c r="VYS108" s="231"/>
      <c r="VYT108" s="231"/>
      <c r="VYU108" s="231"/>
      <c r="VYV108" s="231"/>
      <c r="VYW108" s="231"/>
      <c r="VYX108" s="231"/>
      <c r="VYY108" s="231"/>
      <c r="VYZ108" s="231"/>
      <c r="VZA108" s="231"/>
      <c r="VZB108" s="231"/>
      <c r="VZC108" s="231"/>
      <c r="VZD108" s="231"/>
      <c r="VZE108" s="231"/>
      <c r="VZF108" s="231"/>
      <c r="VZG108" s="231"/>
      <c r="VZH108" s="231"/>
      <c r="VZI108" s="231"/>
      <c r="VZJ108" s="231"/>
      <c r="VZK108" s="231"/>
      <c r="VZL108" s="231"/>
      <c r="VZM108" s="231"/>
      <c r="VZN108" s="231"/>
      <c r="VZO108" s="231"/>
      <c r="VZP108" s="231"/>
      <c r="VZQ108" s="231"/>
      <c r="VZR108" s="231"/>
      <c r="VZS108" s="231"/>
      <c r="VZT108" s="231"/>
      <c r="VZU108" s="231"/>
      <c r="VZV108" s="231"/>
      <c r="VZW108" s="231"/>
      <c r="VZX108" s="231"/>
      <c r="VZY108" s="231"/>
      <c r="VZZ108" s="231"/>
      <c r="WAA108" s="231"/>
      <c r="WAB108" s="231"/>
      <c r="WAC108" s="231"/>
      <c r="WAD108" s="231"/>
      <c r="WAE108" s="231"/>
      <c r="WAF108" s="231"/>
      <c r="WAG108" s="231"/>
      <c r="WAH108" s="231"/>
      <c r="WAI108" s="231"/>
      <c r="WAJ108" s="231"/>
      <c r="WAK108" s="231"/>
      <c r="WAL108" s="231"/>
      <c r="WAM108" s="231"/>
      <c r="WAN108" s="231"/>
      <c r="WAO108" s="231"/>
      <c r="WAP108" s="231"/>
      <c r="WAQ108" s="231"/>
      <c r="WAR108" s="231"/>
      <c r="WAS108" s="231"/>
      <c r="WAT108" s="231"/>
      <c r="WAU108" s="231"/>
      <c r="WAV108" s="231"/>
      <c r="WAW108" s="231"/>
      <c r="WAX108" s="231"/>
      <c r="WAY108" s="231"/>
      <c r="WAZ108" s="231"/>
      <c r="WBA108" s="231"/>
      <c r="WBB108" s="231"/>
      <c r="WBC108" s="231"/>
      <c r="WBD108" s="231"/>
      <c r="WBE108" s="231"/>
      <c r="WBF108" s="231"/>
      <c r="WBG108" s="231"/>
      <c r="WBH108" s="231"/>
      <c r="WBI108" s="231"/>
      <c r="WBJ108" s="231"/>
      <c r="WBK108" s="231"/>
      <c r="WBL108" s="231"/>
      <c r="WBM108" s="231"/>
      <c r="WBN108" s="231"/>
      <c r="WBO108" s="231"/>
      <c r="WBP108" s="231"/>
      <c r="WBQ108" s="231"/>
      <c r="WBR108" s="231"/>
      <c r="WBS108" s="231"/>
      <c r="WBT108" s="231"/>
      <c r="WBU108" s="231"/>
      <c r="WBV108" s="231"/>
      <c r="WBW108" s="231"/>
      <c r="WBX108" s="231"/>
      <c r="WBY108" s="231"/>
      <c r="WBZ108" s="231"/>
      <c r="WCA108" s="231"/>
      <c r="WCB108" s="231"/>
      <c r="WCC108" s="231"/>
      <c r="WCD108" s="231"/>
      <c r="WCE108" s="231"/>
      <c r="WCF108" s="231"/>
      <c r="WCG108" s="231"/>
      <c r="WCH108" s="231"/>
      <c r="WCI108" s="231"/>
      <c r="WCJ108" s="231"/>
      <c r="WCK108" s="231"/>
      <c r="WCL108" s="231"/>
      <c r="WCM108" s="231"/>
      <c r="WCN108" s="231"/>
      <c r="WCO108" s="231"/>
      <c r="WCP108" s="231"/>
      <c r="WCQ108" s="231"/>
      <c r="WCR108" s="231"/>
      <c r="WCS108" s="231"/>
      <c r="WCT108" s="231"/>
      <c r="WCU108" s="231"/>
      <c r="WCV108" s="231"/>
      <c r="WCW108" s="231"/>
      <c r="WCX108" s="231"/>
      <c r="WCY108" s="231"/>
      <c r="WCZ108" s="231"/>
      <c r="WDA108" s="231"/>
      <c r="WDB108" s="231"/>
      <c r="WDC108" s="231"/>
      <c r="WDD108" s="231"/>
      <c r="WDE108" s="231"/>
      <c r="WDF108" s="231"/>
      <c r="WDG108" s="231"/>
      <c r="WDH108" s="231"/>
      <c r="WDI108" s="231"/>
      <c r="WDJ108" s="231"/>
      <c r="WDK108" s="231"/>
      <c r="WDL108" s="231"/>
      <c r="WDM108" s="231"/>
      <c r="WDN108" s="231"/>
      <c r="WDO108" s="231"/>
      <c r="WDP108" s="231"/>
      <c r="WDQ108" s="231"/>
      <c r="WDR108" s="231"/>
      <c r="WDS108" s="231"/>
      <c r="WDT108" s="231"/>
      <c r="WDU108" s="231"/>
      <c r="WDV108" s="231"/>
      <c r="WDW108" s="231"/>
      <c r="WDX108" s="231"/>
      <c r="WDY108" s="231"/>
      <c r="WDZ108" s="231"/>
      <c r="WEA108" s="231"/>
      <c r="WEB108" s="231"/>
      <c r="WEC108" s="231"/>
      <c r="WED108" s="231"/>
      <c r="WEE108" s="231"/>
      <c r="WEF108" s="231"/>
      <c r="WEG108" s="231"/>
      <c r="WEH108" s="231"/>
      <c r="WEI108" s="231"/>
      <c r="WEJ108" s="231"/>
      <c r="WEK108" s="231"/>
      <c r="WEL108" s="231"/>
      <c r="WEM108" s="231"/>
      <c r="WEN108" s="231"/>
      <c r="WEO108" s="231"/>
      <c r="WEP108" s="231"/>
      <c r="WEQ108" s="231"/>
      <c r="WER108" s="231"/>
      <c r="WES108" s="231"/>
      <c r="WET108" s="231"/>
      <c r="WEU108" s="231"/>
      <c r="WEV108" s="231"/>
      <c r="WEW108" s="231"/>
      <c r="WEX108" s="231"/>
      <c r="WEY108" s="231"/>
      <c r="WEZ108" s="231"/>
      <c r="WFA108" s="231"/>
      <c r="WFB108" s="231"/>
      <c r="WFC108" s="231"/>
      <c r="WFD108" s="231"/>
      <c r="WFE108" s="231"/>
      <c r="WFF108" s="231"/>
      <c r="WFG108" s="231"/>
      <c r="WFH108" s="231"/>
      <c r="WFI108" s="231"/>
      <c r="WFJ108" s="231"/>
      <c r="WFK108" s="231"/>
      <c r="WFL108" s="231"/>
      <c r="WFM108" s="231"/>
      <c r="WFN108" s="231"/>
      <c r="WFO108" s="231"/>
      <c r="WFP108" s="231"/>
      <c r="WFQ108" s="231"/>
      <c r="WFR108" s="231"/>
      <c r="WFS108" s="231"/>
      <c r="WFT108" s="231"/>
      <c r="WFU108" s="231"/>
      <c r="WFV108" s="231"/>
      <c r="WFW108" s="231"/>
      <c r="WFX108" s="231"/>
      <c r="WFY108" s="231"/>
      <c r="WFZ108" s="231"/>
      <c r="WGA108" s="231"/>
      <c r="WGB108" s="231"/>
      <c r="WGC108" s="231"/>
      <c r="WGD108" s="231"/>
      <c r="WGE108" s="231"/>
      <c r="WGF108" s="231"/>
      <c r="WGG108" s="231"/>
      <c r="WGH108" s="231"/>
      <c r="WGI108" s="231"/>
      <c r="WGJ108" s="231"/>
      <c r="WGK108" s="231"/>
      <c r="WGL108" s="231"/>
      <c r="WGM108" s="231"/>
      <c r="WGN108" s="231"/>
      <c r="WGO108" s="231"/>
      <c r="WGP108" s="231"/>
      <c r="WGQ108" s="231"/>
      <c r="WGR108" s="231"/>
      <c r="WGS108" s="231"/>
      <c r="WGT108" s="231"/>
      <c r="WGU108" s="231"/>
      <c r="WGV108" s="231"/>
      <c r="WGW108" s="231"/>
      <c r="WGX108" s="231"/>
      <c r="WGY108" s="231"/>
      <c r="WGZ108" s="231"/>
      <c r="WHA108" s="231"/>
      <c r="WHB108" s="231"/>
      <c r="WHC108" s="231"/>
      <c r="WHD108" s="231"/>
      <c r="WHE108" s="231"/>
      <c r="WHF108" s="231"/>
      <c r="WHG108" s="231"/>
      <c r="WHH108" s="231"/>
      <c r="WHI108" s="231"/>
      <c r="WHJ108" s="231"/>
      <c r="WHK108" s="231"/>
      <c r="WHL108" s="231"/>
      <c r="WHM108" s="231"/>
      <c r="WHN108" s="231"/>
      <c r="WHO108" s="231"/>
      <c r="WHP108" s="231"/>
      <c r="WHQ108" s="231"/>
      <c r="WHR108" s="231"/>
      <c r="WHS108" s="231"/>
      <c r="WHT108" s="231"/>
      <c r="WHU108" s="231"/>
      <c r="WHV108" s="231"/>
      <c r="WHW108" s="231"/>
      <c r="WHX108" s="231"/>
      <c r="WHY108" s="231"/>
      <c r="WHZ108" s="231"/>
      <c r="WIA108" s="231"/>
      <c r="WIB108" s="231"/>
      <c r="WIC108" s="231"/>
      <c r="WID108" s="231"/>
      <c r="WIE108" s="231"/>
      <c r="WIF108" s="231"/>
      <c r="WIG108" s="231"/>
      <c r="WIH108" s="231"/>
      <c r="WII108" s="231"/>
      <c r="WIJ108" s="231"/>
      <c r="WIK108" s="231"/>
      <c r="WIL108" s="231"/>
      <c r="WIM108" s="231"/>
      <c r="WIN108" s="231"/>
      <c r="WIO108" s="231"/>
      <c r="WIP108" s="231"/>
      <c r="WIQ108" s="231"/>
      <c r="WIR108" s="231"/>
      <c r="WIS108" s="231"/>
      <c r="WIT108" s="231"/>
      <c r="WIU108" s="231"/>
      <c r="WIV108" s="231"/>
      <c r="WIW108" s="231"/>
      <c r="WIX108" s="231"/>
      <c r="WIY108" s="231"/>
      <c r="WIZ108" s="231"/>
      <c r="WJA108" s="231"/>
      <c r="WJB108" s="231"/>
      <c r="WJC108" s="231"/>
      <c r="WJD108" s="231"/>
      <c r="WJE108" s="231"/>
      <c r="WJF108" s="231"/>
      <c r="WJG108" s="231"/>
      <c r="WJH108" s="231"/>
      <c r="WJI108" s="231"/>
      <c r="WJJ108" s="231"/>
      <c r="WJK108" s="231"/>
      <c r="WJL108" s="231"/>
      <c r="WJM108" s="231"/>
      <c r="WJN108" s="231"/>
      <c r="WJO108" s="231"/>
      <c r="WJP108" s="231"/>
      <c r="WJQ108" s="231"/>
      <c r="WJR108" s="231"/>
      <c r="WJS108" s="231"/>
      <c r="WJT108" s="231"/>
      <c r="WJU108" s="231"/>
      <c r="WJV108" s="231"/>
      <c r="WJW108" s="231"/>
      <c r="WJX108" s="231"/>
      <c r="WJY108" s="231"/>
      <c r="WJZ108" s="231"/>
      <c r="WKA108" s="231"/>
      <c r="WKB108" s="231"/>
      <c r="WKC108" s="231"/>
      <c r="WKD108" s="231"/>
      <c r="WKE108" s="231"/>
      <c r="WKF108" s="231"/>
      <c r="WKG108" s="231"/>
      <c r="WKH108" s="231"/>
      <c r="WKI108" s="231"/>
      <c r="WKJ108" s="231"/>
      <c r="WKK108" s="231"/>
      <c r="WKL108" s="231"/>
      <c r="WKM108" s="231"/>
      <c r="WKN108" s="231"/>
      <c r="WKO108" s="231"/>
      <c r="WKP108" s="231"/>
      <c r="WKQ108" s="231"/>
      <c r="WKR108" s="231"/>
      <c r="WKS108" s="231"/>
      <c r="WKT108" s="231"/>
      <c r="WKU108" s="231"/>
      <c r="WKV108" s="231"/>
      <c r="WKW108" s="231"/>
      <c r="WKX108" s="231"/>
      <c r="WKY108" s="231"/>
      <c r="WKZ108" s="231"/>
      <c r="WLA108" s="231"/>
      <c r="WLB108" s="231"/>
      <c r="WLC108" s="231"/>
      <c r="WLD108" s="231"/>
      <c r="WLE108" s="231"/>
      <c r="WLF108" s="231"/>
      <c r="WLG108" s="231"/>
      <c r="WLH108" s="231"/>
      <c r="WLI108" s="231"/>
      <c r="WLJ108" s="231"/>
      <c r="WLK108" s="231"/>
      <c r="WLL108" s="231"/>
      <c r="WLM108" s="231"/>
      <c r="WLN108" s="231"/>
      <c r="WLO108" s="231"/>
      <c r="WLP108" s="231"/>
      <c r="WLQ108" s="231"/>
      <c r="WLR108" s="231"/>
      <c r="WLS108" s="231"/>
      <c r="WLT108" s="231"/>
      <c r="WLU108" s="231"/>
      <c r="WLV108" s="231"/>
      <c r="WLW108" s="231"/>
      <c r="WLX108" s="231"/>
      <c r="WLY108" s="231"/>
      <c r="WLZ108" s="231"/>
      <c r="WMA108" s="231"/>
      <c r="WMB108" s="231"/>
      <c r="WMC108" s="231"/>
      <c r="WMD108" s="231"/>
      <c r="WME108" s="231"/>
      <c r="WMF108" s="231"/>
      <c r="WMG108" s="231"/>
      <c r="WMH108" s="231"/>
      <c r="WMI108" s="231"/>
      <c r="WMJ108" s="231"/>
      <c r="WMK108" s="231"/>
      <c r="WML108" s="231"/>
      <c r="WMM108" s="231"/>
      <c r="WMN108" s="231"/>
      <c r="WMO108" s="231"/>
      <c r="WMP108" s="231"/>
      <c r="WMQ108" s="231"/>
      <c r="WMR108" s="231"/>
      <c r="WMS108" s="231"/>
      <c r="WMT108" s="231"/>
      <c r="WMU108" s="231"/>
      <c r="WMV108" s="231"/>
      <c r="WMW108" s="231"/>
      <c r="WMX108" s="231"/>
      <c r="WMY108" s="231"/>
      <c r="WMZ108" s="231"/>
      <c r="WNA108" s="231"/>
      <c r="WNB108" s="231"/>
      <c r="WNC108" s="231"/>
      <c r="WND108" s="231"/>
      <c r="WNE108" s="231"/>
      <c r="WNF108" s="231"/>
      <c r="WNG108" s="231"/>
      <c r="WNH108" s="231"/>
      <c r="WNI108" s="231"/>
      <c r="WNJ108" s="231"/>
      <c r="WNK108" s="231"/>
      <c r="WNL108" s="231"/>
      <c r="WNM108" s="231"/>
      <c r="WNN108" s="231"/>
      <c r="WNO108" s="231"/>
      <c r="WNP108" s="231"/>
      <c r="WNQ108" s="231"/>
      <c r="WNR108" s="231"/>
      <c r="WNS108" s="231"/>
      <c r="WNT108" s="231"/>
      <c r="WNU108" s="231"/>
      <c r="WNV108" s="231"/>
      <c r="WNW108" s="231"/>
      <c r="WNX108" s="231"/>
      <c r="WNY108" s="231"/>
      <c r="WNZ108" s="231"/>
      <c r="WOA108" s="231"/>
      <c r="WOB108" s="231"/>
      <c r="WOC108" s="231"/>
      <c r="WOD108" s="231"/>
      <c r="WOE108" s="231"/>
      <c r="WOF108" s="231"/>
      <c r="WOG108" s="231"/>
      <c r="WOH108" s="231"/>
      <c r="WOI108" s="231"/>
      <c r="WOJ108" s="231"/>
      <c r="WOK108" s="231"/>
      <c r="WOL108" s="231"/>
      <c r="WOM108" s="231"/>
      <c r="WON108" s="231"/>
      <c r="WOO108" s="231"/>
      <c r="WOP108" s="231"/>
      <c r="WOQ108" s="231"/>
      <c r="WOR108" s="231"/>
      <c r="WOS108" s="231"/>
      <c r="WOT108" s="231"/>
      <c r="WOU108" s="231"/>
      <c r="WOV108" s="231"/>
      <c r="WOW108" s="231"/>
      <c r="WOX108" s="231"/>
      <c r="WOY108" s="231"/>
      <c r="WOZ108" s="231"/>
      <c r="WPA108" s="231"/>
      <c r="WPB108" s="231"/>
      <c r="WPC108" s="231"/>
      <c r="WPD108" s="231"/>
      <c r="WPE108" s="231"/>
      <c r="WPF108" s="231"/>
      <c r="WPG108" s="231"/>
      <c r="WPH108" s="231"/>
      <c r="WPI108" s="231"/>
      <c r="WPJ108" s="231"/>
      <c r="WPK108" s="231"/>
      <c r="WPL108" s="231"/>
      <c r="WPM108" s="231"/>
      <c r="WPN108" s="231"/>
      <c r="WPO108" s="231"/>
      <c r="WPP108" s="231"/>
      <c r="WPQ108" s="231"/>
      <c r="WPR108" s="231"/>
      <c r="WPS108" s="231"/>
      <c r="WPT108" s="231"/>
      <c r="WPU108" s="231"/>
      <c r="WPV108" s="231"/>
      <c r="WPW108" s="231"/>
      <c r="WPX108" s="231"/>
      <c r="WPY108" s="231"/>
      <c r="WPZ108" s="231"/>
      <c r="WQA108" s="231"/>
      <c r="WQB108" s="231"/>
      <c r="WQC108" s="231"/>
      <c r="WQD108" s="231"/>
      <c r="WQE108" s="231"/>
      <c r="WQF108" s="231"/>
      <c r="WQG108" s="231"/>
      <c r="WQH108" s="231"/>
      <c r="WQI108" s="231"/>
      <c r="WQJ108" s="231"/>
      <c r="WQK108" s="231"/>
      <c r="WQL108" s="231"/>
      <c r="WQM108" s="231"/>
      <c r="WQN108" s="231"/>
      <c r="WQO108" s="231"/>
      <c r="WQP108" s="231"/>
      <c r="WQQ108" s="231"/>
      <c r="WQR108" s="231"/>
      <c r="WQS108" s="231"/>
      <c r="WQT108" s="231"/>
      <c r="WQU108" s="231"/>
      <c r="WQV108" s="231"/>
      <c r="WQW108" s="231"/>
      <c r="WQX108" s="231"/>
      <c r="WQY108" s="231"/>
      <c r="WQZ108" s="231"/>
      <c r="WRA108" s="231"/>
      <c r="WRB108" s="231"/>
      <c r="WRC108" s="231"/>
      <c r="WRD108" s="231"/>
      <c r="WRE108" s="231"/>
      <c r="WRF108" s="231"/>
      <c r="WRG108" s="231"/>
      <c r="WRH108" s="231"/>
      <c r="WRI108" s="231"/>
      <c r="WRJ108" s="231"/>
      <c r="WRK108" s="231"/>
      <c r="WRL108" s="231"/>
      <c r="WRM108" s="231"/>
      <c r="WRN108" s="231"/>
      <c r="WRO108" s="231"/>
      <c r="WRP108" s="231"/>
      <c r="WRQ108" s="231"/>
      <c r="WRR108" s="231"/>
      <c r="WRS108" s="231"/>
      <c r="WRT108" s="231"/>
      <c r="WRU108" s="231"/>
      <c r="WRV108" s="231"/>
      <c r="WRW108" s="231"/>
      <c r="WRX108" s="231"/>
      <c r="WRY108" s="231"/>
      <c r="WRZ108" s="231"/>
      <c r="WSA108" s="231"/>
      <c r="WSB108" s="231"/>
      <c r="WSC108" s="231"/>
      <c r="WSD108" s="231"/>
      <c r="WSE108" s="231"/>
      <c r="WSF108" s="231"/>
      <c r="WSG108" s="231"/>
      <c r="WSH108" s="231"/>
      <c r="WSI108" s="231"/>
      <c r="WSJ108" s="231"/>
      <c r="WSK108" s="231"/>
      <c r="WSL108" s="231"/>
      <c r="WSM108" s="231"/>
      <c r="WSN108" s="231"/>
      <c r="WSO108" s="231"/>
      <c r="WSP108" s="231"/>
      <c r="WSQ108" s="231"/>
      <c r="WSR108" s="231"/>
      <c r="WSS108" s="231"/>
      <c r="WST108" s="231"/>
      <c r="WSU108" s="231"/>
      <c r="WSV108" s="231"/>
      <c r="WSW108" s="231"/>
      <c r="WSX108" s="231"/>
      <c r="WSY108" s="231"/>
      <c r="WSZ108" s="231"/>
      <c r="WTA108" s="231"/>
      <c r="WTB108" s="231"/>
      <c r="WTC108" s="231"/>
      <c r="WTD108" s="231"/>
      <c r="WTE108" s="231"/>
      <c r="WTF108" s="231"/>
      <c r="WTG108" s="231"/>
      <c r="WTH108" s="231"/>
      <c r="WTI108" s="231"/>
      <c r="WTJ108" s="231"/>
      <c r="WTK108" s="231"/>
      <c r="WTL108" s="231"/>
      <c r="WTM108" s="231"/>
      <c r="WTN108" s="231"/>
      <c r="WTO108" s="231"/>
      <c r="WTP108" s="231"/>
      <c r="WTQ108" s="231"/>
      <c r="WTR108" s="231"/>
      <c r="WTS108" s="231"/>
      <c r="WTT108" s="231"/>
      <c r="WTU108" s="231"/>
      <c r="WTV108" s="231"/>
      <c r="WTW108" s="231"/>
      <c r="WTX108" s="231"/>
      <c r="WTY108" s="231"/>
      <c r="WTZ108" s="231"/>
      <c r="WUA108" s="231"/>
      <c r="WUB108" s="231"/>
      <c r="WUC108" s="231"/>
      <c r="WUD108" s="231"/>
      <c r="WUE108" s="231"/>
      <c r="WUF108" s="231"/>
      <c r="WUG108" s="231"/>
      <c r="WUH108" s="231"/>
      <c r="WUI108" s="231"/>
      <c r="WUJ108" s="231"/>
      <c r="WUK108" s="231"/>
      <c r="WUL108" s="231"/>
      <c r="WUM108" s="231"/>
      <c r="WUN108" s="231"/>
      <c r="WUO108" s="231"/>
      <c r="WUP108" s="231"/>
      <c r="WUQ108" s="231"/>
      <c r="WUR108" s="231"/>
      <c r="WUS108" s="231"/>
      <c r="WUT108" s="231"/>
      <c r="WUU108" s="231"/>
      <c r="WUV108" s="231"/>
      <c r="WUW108" s="231"/>
      <c r="WUX108" s="231"/>
      <c r="WUY108" s="231"/>
      <c r="WUZ108" s="231"/>
      <c r="WVA108" s="231"/>
      <c r="WVB108" s="231"/>
      <c r="WVC108" s="231"/>
      <c r="WVD108" s="231"/>
      <c r="WVE108" s="231"/>
      <c r="WVF108" s="231"/>
      <c r="WVG108" s="231"/>
      <c r="WVH108" s="231"/>
      <c r="WVI108" s="231"/>
      <c r="WVJ108" s="231"/>
      <c r="WVK108" s="231"/>
      <c r="WVL108" s="231"/>
      <c r="WVM108" s="231"/>
      <c r="WVN108" s="231"/>
      <c r="WVO108" s="231"/>
      <c r="WVP108" s="231"/>
      <c r="WVQ108" s="231"/>
      <c r="WVR108" s="231"/>
      <c r="WVS108" s="231"/>
      <c r="WVT108" s="231"/>
      <c r="WVU108" s="231"/>
      <c r="WVV108" s="231"/>
      <c r="WVW108" s="231"/>
      <c r="WVX108" s="231"/>
      <c r="WVY108" s="231"/>
      <c r="WVZ108" s="231"/>
      <c r="WWA108" s="231"/>
      <c r="WWB108" s="231"/>
      <c r="WWC108" s="231"/>
      <c r="WWD108" s="231"/>
      <c r="WWE108" s="231"/>
      <c r="WWF108" s="231"/>
      <c r="WWG108" s="231"/>
      <c r="WWH108" s="231"/>
      <c r="WWI108" s="231"/>
      <c r="WWJ108" s="231"/>
      <c r="WWK108" s="231"/>
      <c r="WWL108" s="231"/>
      <c r="WWM108" s="231"/>
      <c r="WWN108" s="231"/>
      <c r="WWO108" s="231"/>
      <c r="WWP108" s="231"/>
      <c r="WWQ108" s="231"/>
      <c r="WWR108" s="231"/>
      <c r="WWS108" s="231"/>
      <c r="WWT108" s="231"/>
      <c r="WWU108" s="231"/>
      <c r="WWV108" s="231"/>
      <c r="WWW108" s="231"/>
      <c r="WWX108" s="231"/>
      <c r="WWY108" s="231"/>
      <c r="WWZ108" s="231"/>
      <c r="WXA108" s="231"/>
      <c r="WXB108" s="231"/>
      <c r="WXC108" s="231"/>
      <c r="WXD108" s="231"/>
      <c r="WXE108" s="231"/>
      <c r="WXF108" s="231"/>
      <c r="WXG108" s="231"/>
      <c r="WXH108" s="231"/>
      <c r="WXI108" s="231"/>
      <c r="WXJ108" s="231"/>
      <c r="WXK108" s="231"/>
      <c r="WXL108" s="231"/>
      <c r="WXM108" s="231"/>
      <c r="WXN108" s="231"/>
      <c r="WXO108" s="231"/>
      <c r="WXP108" s="231"/>
      <c r="WXQ108" s="231"/>
      <c r="WXR108" s="231"/>
      <c r="WXS108" s="231"/>
      <c r="WXT108" s="231"/>
      <c r="WXU108" s="231"/>
      <c r="WXV108" s="231"/>
      <c r="WXW108" s="231"/>
      <c r="WXX108" s="231"/>
      <c r="WXY108" s="231"/>
      <c r="WXZ108" s="231"/>
      <c r="WYA108" s="231"/>
      <c r="WYB108" s="231"/>
      <c r="WYC108" s="231"/>
      <c r="WYD108" s="231"/>
      <c r="WYE108" s="231"/>
      <c r="WYF108" s="231"/>
      <c r="WYG108" s="231"/>
      <c r="WYH108" s="231"/>
      <c r="WYI108" s="231"/>
      <c r="WYJ108" s="231"/>
      <c r="WYK108" s="231"/>
      <c r="WYL108" s="231"/>
      <c r="WYM108" s="231"/>
      <c r="WYN108" s="231"/>
      <c r="WYO108" s="231"/>
      <c r="WYP108" s="231"/>
      <c r="WYQ108" s="231"/>
      <c r="WYR108" s="231"/>
      <c r="WYS108" s="231"/>
      <c r="WYT108" s="231"/>
      <c r="WYU108" s="231"/>
      <c r="WYV108" s="231"/>
      <c r="WYW108" s="231"/>
      <c r="WYX108" s="231"/>
      <c r="WYY108" s="231"/>
      <c r="WYZ108" s="231"/>
      <c r="WZA108" s="231"/>
      <c r="WZB108" s="231"/>
      <c r="WZC108" s="231"/>
      <c r="WZD108" s="231"/>
      <c r="WZE108" s="231"/>
      <c r="WZF108" s="231"/>
      <c r="WZG108" s="231"/>
      <c r="WZH108" s="231"/>
      <c r="WZI108" s="231"/>
      <c r="WZJ108" s="231"/>
      <c r="WZK108" s="231"/>
      <c r="WZL108" s="231"/>
      <c r="WZM108" s="231"/>
      <c r="WZN108" s="231"/>
      <c r="WZO108" s="231"/>
      <c r="WZP108" s="231"/>
      <c r="WZQ108" s="231"/>
      <c r="WZR108" s="231"/>
      <c r="WZS108" s="231"/>
      <c r="WZT108" s="231"/>
      <c r="WZU108" s="231"/>
      <c r="WZV108" s="231"/>
      <c r="WZW108" s="231"/>
      <c r="WZX108" s="231"/>
      <c r="WZY108" s="231"/>
      <c r="WZZ108" s="231"/>
      <c r="XAA108" s="231"/>
      <c r="XAB108" s="231"/>
      <c r="XAC108" s="231"/>
      <c r="XAD108" s="231"/>
      <c r="XAE108" s="231"/>
      <c r="XAF108" s="231"/>
      <c r="XAG108" s="231"/>
      <c r="XAH108" s="231"/>
      <c r="XAI108" s="231"/>
      <c r="XAJ108" s="231"/>
      <c r="XAK108" s="231"/>
      <c r="XAL108" s="231"/>
      <c r="XAM108" s="231"/>
      <c r="XAN108" s="231"/>
      <c r="XAO108" s="231"/>
      <c r="XAP108" s="231"/>
      <c r="XAQ108" s="231"/>
      <c r="XAR108" s="231"/>
      <c r="XAS108" s="231"/>
      <c r="XAT108" s="231"/>
      <c r="XAU108" s="231"/>
      <c r="XAV108" s="231"/>
      <c r="XAW108" s="231"/>
      <c r="XAX108" s="231"/>
      <c r="XAY108" s="231"/>
      <c r="XAZ108" s="231"/>
      <c r="XBA108" s="231"/>
      <c r="XBB108" s="231"/>
      <c r="XBC108" s="231"/>
      <c r="XBD108" s="231"/>
      <c r="XBE108" s="231"/>
      <c r="XBF108" s="231"/>
      <c r="XBG108" s="231"/>
      <c r="XBH108" s="231"/>
      <c r="XBI108" s="231"/>
      <c r="XBJ108" s="231"/>
      <c r="XBK108" s="231"/>
      <c r="XBL108" s="231"/>
      <c r="XBM108" s="231"/>
      <c r="XBN108" s="231"/>
      <c r="XBO108" s="231"/>
      <c r="XBP108" s="231"/>
      <c r="XBQ108" s="231"/>
      <c r="XBR108" s="231"/>
      <c r="XBS108" s="231"/>
      <c r="XBT108" s="231"/>
      <c r="XBU108" s="231"/>
      <c r="XBV108" s="231"/>
      <c r="XBW108" s="231"/>
      <c r="XBX108" s="231"/>
      <c r="XBY108" s="231"/>
      <c r="XBZ108" s="231"/>
      <c r="XCA108" s="231"/>
      <c r="XCB108" s="231"/>
      <c r="XCC108" s="231"/>
      <c r="XCD108" s="231"/>
      <c r="XCE108" s="231"/>
      <c r="XCF108" s="231"/>
      <c r="XCG108" s="231"/>
      <c r="XCH108" s="231"/>
      <c r="XCI108" s="231"/>
      <c r="XCJ108" s="231"/>
      <c r="XCK108" s="231"/>
      <c r="XCL108" s="231"/>
      <c r="XCM108" s="231"/>
      <c r="XCN108" s="231"/>
      <c r="XCO108" s="231"/>
      <c r="XCP108" s="231"/>
      <c r="XCQ108" s="231"/>
      <c r="XCR108" s="231"/>
      <c r="XCS108" s="231"/>
      <c r="XCT108" s="231"/>
      <c r="XCU108" s="231"/>
      <c r="XCV108" s="231"/>
      <c r="XCW108" s="231"/>
      <c r="XCX108" s="231"/>
      <c r="XCY108" s="231"/>
      <c r="XCZ108" s="231"/>
      <c r="XDA108" s="231"/>
      <c r="XDB108" s="231"/>
      <c r="XDC108" s="231"/>
      <c r="XDD108" s="231"/>
      <c r="XDE108" s="231"/>
      <c r="XDF108" s="231"/>
      <c r="XDG108" s="231"/>
      <c r="XDH108" s="231"/>
      <c r="XDI108" s="231"/>
      <c r="XDJ108" s="231"/>
      <c r="XDK108" s="231"/>
      <c r="XDL108" s="231"/>
      <c r="XDM108" s="231"/>
      <c r="XDN108" s="231"/>
      <c r="XDO108" s="231"/>
      <c r="XDP108" s="231"/>
      <c r="XDQ108" s="231"/>
      <c r="XDR108" s="231"/>
      <c r="XDS108" s="231"/>
      <c r="XDT108" s="231"/>
      <c r="XDU108" s="231"/>
      <c r="XDV108" s="231"/>
      <c r="XDW108" s="231"/>
      <c r="XDX108" s="231"/>
      <c r="XDY108" s="231"/>
      <c r="XDZ108" s="231"/>
      <c r="XEA108" s="231"/>
      <c r="XEB108" s="231"/>
      <c r="XEC108" s="231"/>
      <c r="XED108" s="231"/>
      <c r="XEE108" s="231"/>
      <c r="XEF108" s="231"/>
      <c r="XEG108" s="231"/>
      <c r="XEH108" s="231"/>
      <c r="XEI108" s="231"/>
      <c r="XEJ108" s="231"/>
      <c r="XEK108" s="231"/>
      <c r="XEL108" s="231"/>
      <c r="XEM108" s="231"/>
      <c r="XEN108" s="231"/>
      <c r="XEO108" s="231"/>
      <c r="XEP108" s="231"/>
      <c r="XEQ108" s="231"/>
      <c r="XER108" s="231"/>
      <c r="XES108" s="231"/>
      <c r="XET108" s="231"/>
      <c r="XEU108" s="231"/>
      <c r="XEV108" s="231"/>
      <c r="XEW108" s="231"/>
      <c r="XEX108" s="231"/>
    </row>
    <row r="109" spans="1:16378" ht="21"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1020"/>
      <c r="M109" s="1020"/>
      <c r="N109" s="1020"/>
      <c r="O109" s="1020"/>
      <c r="P109" s="82"/>
      <c r="Q109" s="82"/>
      <c r="R109" s="82"/>
      <c r="S109" s="82"/>
      <c r="T109" s="1020"/>
      <c r="U109" s="1020"/>
      <c r="V109" s="1020"/>
      <c r="W109" s="1020"/>
      <c r="X109" s="1020"/>
      <c r="Y109" s="1020"/>
      <c r="Z109" s="1020"/>
      <c r="AA109" s="1020"/>
      <c r="AB109" s="1020"/>
      <c r="AC109" s="1020"/>
      <c r="AD109" s="1020"/>
      <c r="AE109" s="1020"/>
      <c r="AF109" s="82"/>
      <c r="AG109" s="82"/>
      <c r="AH109" s="82"/>
      <c r="AI109" s="82"/>
      <c r="AJ109" s="1020"/>
      <c r="AK109" s="1020"/>
      <c r="AL109" s="1020"/>
      <c r="AM109" s="1020"/>
      <c r="AN109" s="1020"/>
      <c r="AO109" s="1020"/>
      <c r="AP109" s="1020"/>
      <c r="AQ109" s="1020"/>
      <c r="AR109" s="1020"/>
      <c r="AS109" s="1020"/>
      <c r="AT109" s="1020"/>
      <c r="AU109" s="1020"/>
      <c r="AV109" s="82"/>
      <c r="AW109" s="82"/>
      <c r="AX109" s="82"/>
      <c r="AY109" s="82"/>
      <c r="AZ109" s="1020"/>
      <c r="BA109" s="1020"/>
      <c r="BB109" s="1020"/>
      <c r="BC109" s="1020"/>
      <c r="BD109" s="1020"/>
      <c r="BE109" s="1020"/>
      <c r="BF109" s="1020"/>
      <c r="BG109" s="1020"/>
      <c r="BH109" s="1020"/>
      <c r="BI109" s="1020"/>
      <c r="BJ109" s="1020"/>
      <c r="BK109" s="1020"/>
      <c r="BL109" s="82"/>
      <c r="BM109" s="82"/>
      <c r="BN109" s="82"/>
      <c r="BO109" s="82"/>
      <c r="BP109" s="82"/>
      <c r="BQ109" s="82"/>
      <c r="BR109" s="82"/>
      <c r="BS109" s="82"/>
      <c r="BT109" s="231"/>
      <c r="BU109" s="231"/>
      <c r="BV109" s="231"/>
      <c r="BW109" s="231"/>
    </row>
    <row r="110" spans="1:16378" ht="21"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248"/>
      <c r="M110" s="82"/>
      <c r="N110" s="248"/>
      <c r="O110" s="82"/>
      <c r="P110" s="82"/>
      <c r="Q110" s="82"/>
      <c r="R110" s="82"/>
      <c r="S110" s="82"/>
      <c r="T110" s="248"/>
      <c r="U110" s="82"/>
      <c r="V110" s="248"/>
      <c r="W110" s="82"/>
      <c r="X110" s="248"/>
      <c r="Y110" s="82"/>
      <c r="Z110" s="248"/>
      <c r="AA110" s="82"/>
      <c r="AB110" s="248"/>
      <c r="AC110" s="82"/>
      <c r="AD110" s="248"/>
      <c r="AE110" s="82"/>
      <c r="AF110" s="82"/>
      <c r="AG110" s="82"/>
      <c r="AH110" s="82"/>
      <c r="AI110" s="82"/>
      <c r="AJ110" s="248"/>
      <c r="AK110" s="82"/>
      <c r="AL110" s="248"/>
      <c r="AM110" s="82"/>
      <c r="AN110" s="248"/>
      <c r="AO110" s="82"/>
      <c r="AP110" s="248"/>
      <c r="AQ110" s="82"/>
      <c r="AR110" s="248"/>
      <c r="AS110" s="82"/>
      <c r="AT110" s="248"/>
      <c r="AU110" s="82"/>
      <c r="AV110" s="82"/>
      <c r="AW110" s="82"/>
      <c r="AX110" s="82"/>
      <c r="AY110" s="82"/>
      <c r="AZ110" s="248"/>
      <c r="BA110" s="82"/>
      <c r="BB110" s="248"/>
      <c r="BC110" s="82"/>
      <c r="BD110" s="248"/>
      <c r="BE110" s="82"/>
      <c r="BF110" s="248"/>
      <c r="BG110" s="82"/>
      <c r="BH110" s="248"/>
      <c r="BI110" s="82"/>
      <c r="BJ110" s="248"/>
      <c r="BK110" s="82"/>
      <c r="BL110" s="82"/>
      <c r="BM110" s="82"/>
      <c r="BN110" s="82"/>
      <c r="BO110" s="82"/>
      <c r="BP110" s="82"/>
      <c r="BQ110" s="82"/>
      <c r="BR110" s="82"/>
      <c r="BS110" s="82"/>
      <c r="BT110" s="231"/>
      <c r="BU110" s="231"/>
      <c r="BV110" s="231"/>
    </row>
    <row r="111" spans="1:16378" ht="21"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248"/>
      <c r="M111" s="82"/>
      <c r="N111" s="248"/>
      <c r="O111" s="82"/>
      <c r="P111" s="82"/>
      <c r="Q111" s="82"/>
      <c r="R111" s="82"/>
      <c r="S111" s="82"/>
      <c r="T111" s="248"/>
      <c r="U111" s="82"/>
      <c r="V111" s="248"/>
      <c r="W111" s="82"/>
      <c r="X111" s="248"/>
      <c r="Y111" s="82"/>
      <c r="Z111" s="248"/>
      <c r="AA111" s="82"/>
      <c r="AB111" s="82"/>
      <c r="AC111" s="82"/>
      <c r="AD111" s="82"/>
      <c r="AE111" s="82"/>
      <c r="AF111" s="82"/>
      <c r="AG111" s="82"/>
      <c r="AH111" s="82"/>
      <c r="AI111" s="82"/>
      <c r="AJ111" s="248"/>
      <c r="AK111" s="82"/>
      <c r="AL111" s="248"/>
      <c r="AM111" s="82"/>
      <c r="AN111" s="248"/>
      <c r="AO111" s="82"/>
      <c r="AP111" s="248"/>
      <c r="AQ111" s="82"/>
      <c r="AR111" s="82"/>
      <c r="AS111" s="82"/>
      <c r="AT111" s="82"/>
      <c r="AU111" s="82"/>
      <c r="AV111" s="82"/>
      <c r="AW111" s="82"/>
      <c r="AX111" s="82"/>
      <c r="AY111" s="82"/>
      <c r="AZ111" s="248"/>
      <c r="BA111" s="82"/>
      <c r="BB111" s="248"/>
      <c r="BC111" s="82"/>
      <c r="BD111" s="248"/>
      <c r="BE111" s="82"/>
      <c r="BF111" s="248"/>
      <c r="BG111" s="82"/>
      <c r="BH111" s="82"/>
      <c r="BI111" s="82"/>
      <c r="BJ111" s="82"/>
      <c r="BK111" s="82"/>
      <c r="BL111" s="82"/>
      <c r="BM111" s="82"/>
      <c r="BN111" s="82"/>
      <c r="BO111" s="82"/>
      <c r="BP111" s="82"/>
      <c r="BQ111" s="82"/>
      <c r="BR111" s="82"/>
      <c r="BS111" s="82"/>
      <c r="BT111" s="231"/>
      <c r="BU111" s="231"/>
      <c r="BV111" s="231"/>
    </row>
    <row r="112" spans="1:16378" ht="21"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248"/>
      <c r="M112" s="82"/>
      <c r="N112" s="248"/>
      <c r="O112" s="82"/>
      <c r="P112" s="82"/>
      <c r="Q112" s="82"/>
      <c r="R112" s="82"/>
      <c r="S112" s="82"/>
      <c r="T112" s="248"/>
      <c r="U112" s="82"/>
      <c r="V112" s="248"/>
      <c r="W112" s="82"/>
      <c r="X112" s="248"/>
      <c r="Y112" s="82"/>
      <c r="Z112" s="248"/>
      <c r="AA112" s="82"/>
      <c r="AB112" s="82"/>
      <c r="AC112" s="82"/>
      <c r="AD112" s="82"/>
      <c r="AE112" s="82"/>
      <c r="AF112" s="82"/>
      <c r="AG112" s="82"/>
      <c r="AH112" s="82"/>
      <c r="AI112" s="82"/>
      <c r="AJ112" s="248"/>
      <c r="AK112" s="82"/>
      <c r="AL112" s="248"/>
      <c r="AM112" s="82"/>
      <c r="AN112" s="248"/>
      <c r="AO112" s="82"/>
      <c r="AP112" s="248"/>
      <c r="AQ112" s="82"/>
      <c r="AR112" s="82"/>
      <c r="AS112" s="82"/>
      <c r="AT112" s="82"/>
      <c r="AU112" s="82"/>
      <c r="AV112" s="82"/>
      <c r="AW112" s="82"/>
      <c r="AX112" s="82"/>
      <c r="AY112" s="82"/>
      <c r="AZ112" s="248"/>
      <c r="BA112" s="82"/>
      <c r="BB112" s="248"/>
      <c r="BC112" s="82"/>
      <c r="BD112" s="248"/>
      <c r="BE112" s="82"/>
      <c r="BF112" s="248"/>
      <c r="BG112" s="82"/>
      <c r="BH112" s="82"/>
      <c r="BI112" s="82"/>
      <c r="BJ112" s="82"/>
      <c r="BK112" s="82"/>
      <c r="BL112" s="82"/>
      <c r="BM112" s="82"/>
      <c r="BN112" s="82"/>
      <c r="BO112" s="82"/>
      <c r="BP112" s="219"/>
      <c r="BQ112" s="219"/>
      <c r="BR112" s="219"/>
      <c r="BS112" s="219"/>
    </row>
    <row r="113" spans="2:71">
      <c r="B113" s="219"/>
      <c r="C113" s="219"/>
      <c r="D113" s="219"/>
      <c r="E113" s="219"/>
      <c r="F113" s="219"/>
      <c r="G113" s="219"/>
      <c r="H113" s="219"/>
      <c r="I113" s="219"/>
      <c r="J113" s="219"/>
      <c r="K113" s="219"/>
      <c r="L113" s="269"/>
      <c r="M113" s="219"/>
      <c r="N113" s="269"/>
      <c r="O113" s="219"/>
      <c r="P113" s="219"/>
      <c r="Q113" s="219"/>
      <c r="R113" s="219"/>
      <c r="S113" s="219"/>
      <c r="T113" s="269"/>
      <c r="U113" s="219"/>
      <c r="V113" s="269"/>
      <c r="W113" s="219"/>
      <c r="X113" s="269"/>
      <c r="Y113" s="219"/>
      <c r="Z113" s="269"/>
      <c r="AA113" s="219"/>
      <c r="AB113" s="219"/>
      <c r="AC113" s="219"/>
      <c r="AD113" s="219"/>
      <c r="AE113" s="219"/>
      <c r="AF113" s="219"/>
      <c r="AG113" s="219"/>
      <c r="AH113" s="219"/>
      <c r="AI113" s="219"/>
      <c r="AJ113" s="269"/>
      <c r="AK113" s="219"/>
      <c r="AL113" s="269"/>
      <c r="AM113" s="219"/>
      <c r="AN113" s="269"/>
      <c r="AO113" s="219"/>
      <c r="AP113" s="269"/>
      <c r="AQ113" s="219"/>
      <c r="AR113" s="219"/>
      <c r="AS113" s="219"/>
      <c r="AT113" s="219"/>
      <c r="AU113" s="219"/>
      <c r="AV113" s="219"/>
      <c r="AW113" s="219"/>
      <c r="AX113" s="219"/>
      <c r="AY113" s="219"/>
      <c r="AZ113" s="269"/>
      <c r="BA113" s="219"/>
      <c r="BB113" s="269"/>
      <c r="BC113" s="219"/>
      <c r="BD113" s="269"/>
      <c r="BE113" s="219"/>
      <c r="BF113" s="269"/>
      <c r="BG113" s="219"/>
      <c r="BH113" s="219"/>
      <c r="BI113" s="219"/>
      <c r="BJ113" s="219"/>
      <c r="BK113" s="219"/>
      <c r="BL113" s="219"/>
      <c r="BM113" s="219"/>
      <c r="BN113" s="219"/>
      <c r="BO113" s="219"/>
      <c r="BP113" s="219"/>
      <c r="BQ113" s="219"/>
      <c r="BR113" s="219"/>
      <c r="BS113" s="219"/>
    </row>
    <row r="114" spans="2:71">
      <c r="B114" s="219"/>
      <c r="C114" s="219"/>
      <c r="D114" s="219"/>
      <c r="E114" s="219"/>
      <c r="F114" s="219"/>
      <c r="G114" s="219"/>
      <c r="H114" s="219"/>
      <c r="I114" s="219"/>
      <c r="J114" s="219"/>
      <c r="K114" s="219"/>
      <c r="L114" s="269"/>
      <c r="M114" s="219"/>
      <c r="N114" s="269"/>
      <c r="O114" s="219"/>
      <c r="P114" s="219"/>
      <c r="Q114" s="219"/>
      <c r="R114" s="219"/>
      <c r="S114" s="219"/>
      <c r="T114" s="269"/>
      <c r="U114" s="219"/>
      <c r="V114" s="269"/>
      <c r="W114" s="219"/>
      <c r="X114" s="269"/>
      <c r="Y114" s="219"/>
      <c r="Z114" s="269"/>
      <c r="AA114" s="219"/>
      <c r="AB114" s="219"/>
      <c r="AC114" s="219"/>
      <c r="AD114" s="219"/>
      <c r="AE114" s="219"/>
      <c r="AF114" s="219"/>
      <c r="AG114" s="219"/>
      <c r="AH114" s="219"/>
      <c r="AI114" s="219"/>
      <c r="AJ114" s="269"/>
      <c r="AK114" s="219"/>
      <c r="AL114" s="269"/>
      <c r="AM114" s="219"/>
      <c r="AN114" s="269"/>
      <c r="AO114" s="219"/>
      <c r="AP114" s="269"/>
      <c r="AQ114" s="219"/>
      <c r="AR114" s="219"/>
      <c r="AS114" s="219"/>
      <c r="AT114" s="219"/>
      <c r="AU114" s="219"/>
      <c r="AV114" s="219"/>
      <c r="AW114" s="219"/>
      <c r="AX114" s="219"/>
      <c r="AY114" s="219"/>
      <c r="AZ114" s="269"/>
      <c r="BA114" s="219"/>
      <c r="BB114" s="269"/>
      <c r="BC114" s="219"/>
      <c r="BD114" s="269"/>
      <c r="BE114" s="219"/>
      <c r="BF114" s="26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19"/>
      <c r="BS114" s="219"/>
    </row>
    <row r="115" spans="2:71">
      <c r="B115" s="219"/>
      <c r="C115" s="219"/>
      <c r="D115" s="219"/>
      <c r="E115" s="219"/>
      <c r="F115" s="219"/>
      <c r="G115" s="219"/>
      <c r="H115" s="219"/>
      <c r="I115" s="219"/>
      <c r="J115" s="219"/>
      <c r="K115" s="219"/>
      <c r="L115" s="269"/>
      <c r="M115" s="219"/>
      <c r="N115" s="269"/>
      <c r="O115" s="219"/>
      <c r="P115" s="219"/>
      <c r="Q115" s="219"/>
      <c r="R115" s="219"/>
      <c r="S115" s="219"/>
      <c r="T115" s="269"/>
      <c r="U115" s="219"/>
      <c r="V115" s="269"/>
      <c r="W115" s="219"/>
      <c r="X115" s="269"/>
      <c r="Y115" s="219"/>
      <c r="Z115" s="269"/>
      <c r="AA115" s="219"/>
      <c r="AB115" s="219"/>
      <c r="AC115" s="219"/>
      <c r="AD115" s="219"/>
      <c r="AE115" s="219"/>
      <c r="AF115" s="219"/>
      <c r="AG115" s="219"/>
      <c r="AH115" s="219"/>
      <c r="AI115" s="219"/>
      <c r="AJ115" s="269"/>
      <c r="AK115" s="219"/>
      <c r="AL115" s="269"/>
      <c r="AM115" s="219"/>
      <c r="AN115" s="269"/>
      <c r="AO115" s="219"/>
      <c r="AP115" s="269"/>
      <c r="AQ115" s="219"/>
      <c r="AR115" s="219"/>
      <c r="AS115" s="219"/>
      <c r="AT115" s="219"/>
      <c r="AU115" s="219"/>
      <c r="AV115" s="219"/>
      <c r="AW115" s="219"/>
      <c r="AX115" s="219"/>
      <c r="AY115" s="219"/>
      <c r="AZ115" s="269"/>
      <c r="BA115" s="219"/>
      <c r="BB115" s="269"/>
      <c r="BC115" s="219"/>
      <c r="BD115" s="269"/>
      <c r="BE115" s="219"/>
      <c r="BF115" s="26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19"/>
      <c r="BS115" s="219"/>
    </row>
    <row r="116" spans="2:71" ht="21">
      <c r="B116" s="82"/>
      <c r="C116" s="219"/>
      <c r="D116" s="219"/>
      <c r="E116" s="219"/>
      <c r="F116" s="219"/>
      <c r="G116" s="219"/>
      <c r="H116" s="219"/>
      <c r="I116" s="219"/>
      <c r="J116" s="219"/>
      <c r="K116" s="219"/>
      <c r="L116" s="269"/>
      <c r="M116" s="219"/>
      <c r="N116" s="269"/>
      <c r="O116" s="219"/>
      <c r="P116" s="219"/>
      <c r="Q116" s="219"/>
      <c r="R116" s="219"/>
      <c r="S116" s="219"/>
      <c r="T116" s="269"/>
      <c r="U116" s="219"/>
      <c r="V116" s="269"/>
      <c r="W116" s="219"/>
      <c r="X116" s="269"/>
      <c r="Y116" s="219"/>
      <c r="Z116" s="269"/>
      <c r="AA116" s="219"/>
      <c r="AB116" s="219"/>
      <c r="AC116" s="219"/>
      <c r="AD116" s="219"/>
      <c r="AE116" s="219"/>
      <c r="AF116" s="219"/>
      <c r="AG116" s="219"/>
      <c r="AH116" s="219"/>
      <c r="AI116" s="219"/>
      <c r="AJ116" s="269"/>
      <c r="AK116" s="219"/>
      <c r="AL116" s="269"/>
      <c r="AM116" s="219"/>
      <c r="AN116" s="269"/>
      <c r="AO116" s="219"/>
      <c r="AP116" s="269"/>
      <c r="AQ116" s="219"/>
      <c r="AR116" s="219"/>
      <c r="AS116" s="219"/>
      <c r="AT116" s="219"/>
      <c r="AU116" s="219"/>
      <c r="AV116" s="219"/>
      <c r="AW116" s="219"/>
      <c r="AX116" s="219"/>
      <c r="AY116" s="219"/>
      <c r="AZ116" s="269"/>
      <c r="BA116" s="219"/>
      <c r="BB116" s="269"/>
      <c r="BC116" s="219"/>
      <c r="BD116" s="269"/>
      <c r="BE116" s="219"/>
      <c r="BF116" s="26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19"/>
      <c r="BS116" s="219"/>
    </row>
    <row r="117" spans="2:71" ht="15.75">
      <c r="B117" s="220"/>
      <c r="C117" s="219"/>
      <c r="D117" s="219"/>
      <c r="E117" s="219"/>
      <c r="F117" s="219"/>
      <c r="G117" s="219"/>
      <c r="H117" s="219"/>
      <c r="I117" s="219"/>
      <c r="J117" s="219"/>
      <c r="K117" s="219"/>
      <c r="L117" s="269"/>
      <c r="M117" s="219"/>
      <c r="N117" s="269"/>
      <c r="O117" s="219"/>
      <c r="P117" s="219"/>
      <c r="Q117" s="219"/>
      <c r="R117" s="219"/>
      <c r="S117" s="219"/>
      <c r="T117" s="269"/>
      <c r="U117" s="219"/>
      <c r="V117" s="269"/>
      <c r="W117" s="219"/>
      <c r="X117" s="269"/>
      <c r="Y117" s="219"/>
      <c r="Z117" s="269"/>
      <c r="AA117" s="219"/>
      <c r="AB117" s="219"/>
      <c r="AC117" s="219"/>
      <c r="AD117" s="219"/>
      <c r="AE117" s="219"/>
      <c r="AF117" s="219"/>
      <c r="AG117" s="219"/>
      <c r="AH117" s="219"/>
      <c r="AI117" s="219"/>
      <c r="AJ117" s="269"/>
      <c r="AK117" s="219"/>
      <c r="AL117" s="269"/>
      <c r="AM117" s="219"/>
      <c r="AN117" s="269"/>
      <c r="AO117" s="219"/>
      <c r="AP117" s="269"/>
      <c r="AQ117" s="219"/>
      <c r="AR117" s="219"/>
      <c r="AS117" s="219"/>
      <c r="AT117" s="219"/>
      <c r="AU117" s="219"/>
      <c r="AV117" s="219"/>
      <c r="AW117" s="219"/>
      <c r="AX117" s="219"/>
      <c r="AY117" s="219"/>
      <c r="AZ117" s="269"/>
      <c r="BA117" s="219"/>
      <c r="BB117" s="269"/>
      <c r="BC117" s="219"/>
      <c r="BD117" s="269"/>
      <c r="BE117" s="219"/>
      <c r="BF117" s="26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19"/>
      <c r="BS117" s="219"/>
    </row>
    <row r="118" spans="2:71">
      <c r="B118" s="219"/>
      <c r="C118" s="219"/>
      <c r="D118" s="219"/>
      <c r="E118" s="219"/>
      <c r="F118" s="219"/>
      <c r="G118" s="219"/>
      <c r="H118" s="219"/>
      <c r="I118" s="219"/>
      <c r="J118" s="219"/>
      <c r="K118" s="219"/>
      <c r="L118" s="269"/>
      <c r="M118" s="219"/>
      <c r="N118" s="269"/>
      <c r="O118" s="219"/>
      <c r="P118" s="219"/>
      <c r="Q118" s="219"/>
      <c r="R118" s="219"/>
      <c r="S118" s="219"/>
      <c r="T118" s="269"/>
      <c r="U118" s="219"/>
      <c r="V118" s="269"/>
      <c r="W118" s="219"/>
      <c r="X118" s="269"/>
      <c r="Y118" s="219"/>
      <c r="Z118" s="269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69"/>
      <c r="AK118" s="219"/>
      <c r="AL118" s="269"/>
      <c r="AM118" s="219"/>
      <c r="AN118" s="269"/>
      <c r="AO118" s="219"/>
      <c r="AP118" s="269"/>
      <c r="AQ118" s="219"/>
      <c r="AR118" s="219"/>
      <c r="AS118" s="219"/>
      <c r="AT118" s="219"/>
      <c r="AU118" s="219"/>
      <c r="AV118" s="219"/>
      <c r="AW118" s="219"/>
      <c r="AX118" s="219"/>
      <c r="AY118" s="219"/>
      <c r="AZ118" s="269"/>
      <c r="BA118" s="219"/>
      <c r="BB118" s="269"/>
      <c r="BC118" s="219"/>
      <c r="BD118" s="269"/>
      <c r="BE118" s="219"/>
      <c r="BF118" s="26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219"/>
    </row>
    <row r="119" spans="2:71">
      <c r="B119" s="219"/>
      <c r="C119" s="219"/>
      <c r="D119" s="219"/>
      <c r="E119" s="219"/>
      <c r="F119" s="219"/>
      <c r="G119" s="219"/>
      <c r="H119" s="219"/>
      <c r="I119" s="219"/>
      <c r="J119" s="219"/>
      <c r="K119" s="219"/>
      <c r="L119" s="269"/>
      <c r="M119" s="219"/>
      <c r="N119" s="269"/>
      <c r="O119" s="219"/>
      <c r="P119" s="219"/>
      <c r="Q119" s="219"/>
      <c r="R119" s="219"/>
      <c r="S119" s="219"/>
      <c r="T119" s="269"/>
      <c r="U119" s="219"/>
      <c r="V119" s="26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69"/>
      <c r="AK119" s="219"/>
      <c r="AL119" s="26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69"/>
      <c r="BA119" s="219"/>
      <c r="BB119" s="26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19"/>
    </row>
    <row r="120" spans="2:71">
      <c r="B120" s="219"/>
      <c r="C120" s="219"/>
      <c r="D120" s="219"/>
      <c r="E120" s="219"/>
      <c r="F120" s="219"/>
      <c r="G120" s="219"/>
      <c r="H120" s="219"/>
      <c r="I120" s="219"/>
      <c r="J120" s="219"/>
      <c r="K120" s="219"/>
      <c r="L120" s="269"/>
      <c r="M120" s="219"/>
      <c r="N120" s="269"/>
      <c r="O120" s="219"/>
      <c r="P120" s="219"/>
      <c r="Q120" s="219"/>
      <c r="R120" s="219"/>
      <c r="S120" s="219"/>
      <c r="T120" s="269"/>
      <c r="U120" s="219"/>
      <c r="V120" s="269"/>
      <c r="W120" s="219"/>
      <c r="X120" s="219"/>
      <c r="Y120" s="219"/>
      <c r="Z120" s="219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69"/>
      <c r="AK120" s="219"/>
      <c r="AL120" s="269"/>
      <c r="AM120" s="219"/>
      <c r="AN120" s="219"/>
      <c r="AO120" s="219"/>
      <c r="AP120" s="219"/>
      <c r="AQ120" s="219"/>
      <c r="AR120" s="219"/>
      <c r="AS120" s="219"/>
      <c r="AT120" s="219"/>
      <c r="AU120" s="219"/>
      <c r="AV120" s="219"/>
      <c r="AW120" s="219"/>
      <c r="AX120" s="219"/>
      <c r="AY120" s="219"/>
      <c r="AZ120" s="269"/>
      <c r="BA120" s="219"/>
      <c r="BB120" s="26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19"/>
    </row>
    <row r="121" spans="2:71">
      <c r="B121" s="219"/>
      <c r="C121" s="219"/>
      <c r="D121" s="219"/>
      <c r="E121" s="219"/>
      <c r="F121" s="219"/>
      <c r="G121" s="219"/>
      <c r="H121" s="219"/>
      <c r="I121" s="219"/>
      <c r="J121" s="219"/>
      <c r="K121" s="219"/>
      <c r="L121" s="269"/>
      <c r="M121" s="219"/>
      <c r="N121" s="269"/>
      <c r="O121" s="219"/>
      <c r="P121" s="219"/>
      <c r="Q121" s="219"/>
      <c r="R121" s="219"/>
      <c r="S121" s="219"/>
      <c r="T121" s="269"/>
      <c r="U121" s="219"/>
      <c r="V121" s="269"/>
      <c r="W121" s="219"/>
      <c r="X121" s="219"/>
      <c r="Y121" s="219"/>
      <c r="Z121" s="219"/>
      <c r="AA121" s="219"/>
      <c r="AB121" s="219"/>
      <c r="AC121" s="219"/>
      <c r="AD121" s="219"/>
      <c r="AE121" s="219"/>
      <c r="AF121" s="219"/>
      <c r="AG121" s="219"/>
      <c r="AH121" s="219"/>
      <c r="AI121" s="219"/>
      <c r="AJ121" s="269"/>
      <c r="AK121" s="219"/>
      <c r="AL121" s="26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69"/>
      <c r="BA121" s="219"/>
      <c r="BB121" s="26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19"/>
    </row>
    <row r="122" spans="2:71">
      <c r="B122" s="219"/>
      <c r="C122" s="219"/>
      <c r="D122" s="219"/>
      <c r="E122" s="219"/>
      <c r="F122" s="219"/>
      <c r="G122" s="219"/>
      <c r="H122" s="219"/>
      <c r="I122" s="219"/>
      <c r="J122" s="219"/>
      <c r="K122" s="219"/>
      <c r="L122" s="269"/>
      <c r="M122" s="219"/>
      <c r="N122" s="269"/>
      <c r="O122" s="219"/>
      <c r="P122" s="219"/>
      <c r="Q122" s="219"/>
      <c r="R122" s="219"/>
      <c r="S122" s="219"/>
      <c r="T122" s="269"/>
      <c r="U122" s="219"/>
      <c r="V122" s="269"/>
      <c r="W122" s="219"/>
      <c r="X122" s="219"/>
      <c r="Y122" s="219"/>
      <c r="Z122" s="219"/>
      <c r="AA122" s="219"/>
      <c r="AB122" s="219"/>
      <c r="AC122" s="219"/>
      <c r="AD122" s="219"/>
      <c r="AE122" s="219"/>
      <c r="AF122" s="219"/>
      <c r="AG122" s="219"/>
      <c r="AH122" s="219"/>
      <c r="AI122" s="219"/>
      <c r="AJ122" s="269"/>
      <c r="AK122" s="219"/>
      <c r="AL122" s="26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69"/>
      <c r="BA122" s="219"/>
      <c r="BB122" s="26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19"/>
    </row>
    <row r="123" spans="2:71">
      <c r="B123" s="219"/>
      <c r="C123" s="219"/>
      <c r="D123" s="219"/>
      <c r="E123" s="219"/>
      <c r="F123" s="219"/>
      <c r="G123" s="219"/>
      <c r="H123" s="219"/>
      <c r="I123" s="219"/>
      <c r="J123" s="219"/>
      <c r="K123" s="219"/>
      <c r="L123" s="269"/>
      <c r="M123" s="219"/>
      <c r="N123" s="269"/>
      <c r="O123" s="219"/>
      <c r="P123" s="219"/>
      <c r="Q123" s="219"/>
      <c r="R123" s="219"/>
      <c r="S123" s="219"/>
      <c r="T123" s="269"/>
      <c r="U123" s="219"/>
      <c r="V123" s="269"/>
      <c r="W123" s="219"/>
      <c r="X123" s="219"/>
      <c r="Y123" s="219"/>
      <c r="Z123" s="219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69"/>
      <c r="AK123" s="219"/>
      <c r="AL123" s="26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69"/>
      <c r="BA123" s="219"/>
      <c r="BB123" s="26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19"/>
    </row>
    <row r="124" spans="2:71">
      <c r="B124" s="219"/>
      <c r="C124" s="219"/>
      <c r="D124" s="219"/>
      <c r="E124" s="219"/>
      <c r="F124" s="219"/>
      <c r="G124" s="219"/>
      <c r="H124" s="219"/>
      <c r="I124" s="219"/>
      <c r="J124" s="219"/>
      <c r="K124" s="219"/>
      <c r="L124" s="269"/>
      <c r="M124" s="219"/>
      <c r="N124" s="269"/>
      <c r="O124" s="219"/>
      <c r="P124" s="219"/>
      <c r="Q124" s="219"/>
      <c r="R124" s="219"/>
      <c r="S124" s="219"/>
      <c r="T124" s="269"/>
      <c r="U124" s="219"/>
      <c r="V124" s="26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69"/>
      <c r="AK124" s="219"/>
      <c r="AL124" s="26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69"/>
      <c r="BA124" s="219"/>
      <c r="BB124" s="26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19"/>
    </row>
    <row r="125" spans="2:71">
      <c r="B125" s="219"/>
      <c r="C125" s="219"/>
      <c r="D125" s="219"/>
      <c r="E125" s="219"/>
      <c r="F125" s="219"/>
      <c r="G125" s="219"/>
      <c r="H125" s="219"/>
      <c r="I125" s="219"/>
      <c r="J125" s="219"/>
      <c r="K125" s="219"/>
      <c r="L125" s="269"/>
      <c r="M125" s="219"/>
      <c r="N125" s="269"/>
      <c r="O125" s="219"/>
      <c r="P125" s="219"/>
      <c r="Q125" s="219"/>
      <c r="R125" s="219"/>
      <c r="S125" s="219"/>
      <c r="T125" s="269"/>
      <c r="U125" s="219"/>
      <c r="V125" s="26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69"/>
      <c r="AK125" s="219"/>
      <c r="AL125" s="26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69"/>
      <c r="BA125" s="219"/>
      <c r="BB125" s="269"/>
      <c r="BC125" s="219"/>
      <c r="BD125" s="219"/>
      <c r="BE125" s="219"/>
      <c r="BF125" s="219"/>
      <c r="BG125" s="219"/>
      <c r="BH125" s="219"/>
      <c r="BI125" s="219"/>
      <c r="BJ125" s="219"/>
      <c r="BK125" s="219"/>
      <c r="BL125" s="219"/>
      <c r="BM125" s="219"/>
      <c r="BN125" s="219"/>
      <c r="BO125" s="219"/>
      <c r="BP125" s="219"/>
      <c r="BQ125" s="219"/>
      <c r="BR125" s="219"/>
      <c r="BS125" s="219"/>
    </row>
    <row r="126" spans="2:71">
      <c r="B126" s="219"/>
      <c r="C126" s="219"/>
      <c r="D126" s="219"/>
      <c r="E126" s="219"/>
      <c r="F126" s="219"/>
      <c r="G126" s="219"/>
      <c r="H126" s="219"/>
      <c r="I126" s="219"/>
      <c r="J126" s="219"/>
      <c r="K126" s="219"/>
      <c r="L126" s="269"/>
      <c r="M126" s="219"/>
      <c r="N126" s="269"/>
      <c r="O126" s="219"/>
      <c r="P126" s="219"/>
      <c r="Q126" s="219"/>
      <c r="R126" s="219"/>
      <c r="S126" s="219"/>
      <c r="T126" s="269"/>
      <c r="U126" s="219"/>
      <c r="V126" s="26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69"/>
      <c r="AK126" s="219"/>
      <c r="AL126" s="269"/>
      <c r="AM126" s="219"/>
      <c r="AN126" s="219"/>
      <c r="AO126" s="219"/>
      <c r="AP126" s="219"/>
      <c r="AQ126" s="219"/>
      <c r="AR126" s="219"/>
      <c r="AS126" s="219"/>
      <c r="AT126" s="219"/>
      <c r="AU126" s="219"/>
      <c r="AV126" s="219"/>
      <c r="AW126" s="219"/>
      <c r="AX126" s="219"/>
      <c r="AY126" s="219"/>
      <c r="AZ126" s="269"/>
      <c r="BA126" s="219"/>
      <c r="BB126" s="269"/>
      <c r="BC126" s="219"/>
      <c r="BD126" s="219"/>
      <c r="BE126" s="219"/>
      <c r="BF126" s="219"/>
      <c r="BG126" s="219"/>
      <c r="BH126" s="219"/>
      <c r="BI126" s="219"/>
      <c r="BJ126" s="219"/>
      <c r="BK126" s="219"/>
      <c r="BL126" s="219"/>
      <c r="BM126" s="219"/>
      <c r="BN126" s="219"/>
      <c r="BO126" s="219"/>
      <c r="BP126" s="219"/>
      <c r="BQ126" s="219"/>
      <c r="BR126" s="219"/>
      <c r="BS126" s="219"/>
    </row>
    <row r="127" spans="2:71">
      <c r="B127" s="219"/>
      <c r="C127" s="219"/>
      <c r="D127" s="219"/>
      <c r="E127" s="219"/>
      <c r="F127" s="219"/>
      <c r="G127" s="219"/>
      <c r="H127" s="219"/>
      <c r="I127" s="219"/>
      <c r="J127" s="219"/>
      <c r="K127" s="219"/>
      <c r="L127" s="269"/>
      <c r="M127" s="219"/>
      <c r="N127" s="269"/>
      <c r="O127" s="219"/>
      <c r="P127" s="219"/>
      <c r="Q127" s="219"/>
      <c r="R127" s="219"/>
      <c r="S127" s="219"/>
      <c r="T127" s="269"/>
      <c r="U127" s="219"/>
      <c r="V127" s="26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69"/>
      <c r="AK127" s="219"/>
      <c r="AL127" s="26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69"/>
      <c r="BA127" s="219"/>
      <c r="BB127" s="269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19"/>
      <c r="BS127" s="219"/>
    </row>
    <row r="128" spans="2:71">
      <c r="B128" s="219"/>
      <c r="C128" s="219"/>
      <c r="D128" s="219"/>
      <c r="E128" s="219"/>
      <c r="F128" s="219"/>
      <c r="G128" s="219"/>
      <c r="H128" s="219"/>
      <c r="I128" s="219"/>
      <c r="J128" s="219"/>
      <c r="K128" s="219"/>
      <c r="L128" s="269"/>
      <c r="M128" s="219"/>
      <c r="N128" s="269"/>
      <c r="O128" s="219"/>
      <c r="P128" s="219"/>
      <c r="Q128" s="219"/>
      <c r="R128" s="219"/>
      <c r="S128" s="219"/>
      <c r="T128" s="269"/>
      <c r="U128" s="219"/>
      <c r="V128" s="26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69"/>
      <c r="AK128" s="219"/>
      <c r="AL128" s="269"/>
      <c r="AM128" s="219"/>
      <c r="AN128" s="219"/>
      <c r="AO128" s="219"/>
      <c r="AP128" s="219"/>
      <c r="AQ128" s="219"/>
      <c r="AR128" s="219"/>
      <c r="AS128" s="219"/>
      <c r="AT128" s="219"/>
      <c r="AU128" s="219"/>
      <c r="AV128" s="219"/>
      <c r="AW128" s="219"/>
      <c r="AX128" s="219"/>
      <c r="AY128" s="219"/>
      <c r="AZ128" s="269"/>
      <c r="BA128" s="219"/>
      <c r="BB128" s="269"/>
      <c r="BC128" s="219"/>
      <c r="BD128" s="219"/>
      <c r="BE128" s="219"/>
      <c r="BF128" s="219"/>
      <c r="BG128" s="219"/>
      <c r="BH128" s="219"/>
      <c r="BI128" s="219"/>
      <c r="BJ128" s="219"/>
      <c r="BK128" s="219"/>
      <c r="BL128" s="219"/>
      <c r="BM128" s="219"/>
      <c r="BN128" s="219"/>
      <c r="BO128" s="219"/>
      <c r="BP128" s="219"/>
      <c r="BQ128" s="219"/>
      <c r="BR128" s="219"/>
      <c r="BS128" s="219"/>
    </row>
    <row r="129" spans="2:71">
      <c r="B129" s="219"/>
      <c r="C129" s="219"/>
      <c r="D129" s="219"/>
      <c r="E129" s="219"/>
      <c r="F129" s="219"/>
      <c r="G129" s="219"/>
      <c r="H129" s="219"/>
      <c r="I129" s="219"/>
      <c r="J129" s="219"/>
      <c r="K129" s="219"/>
      <c r="L129" s="269"/>
      <c r="M129" s="219"/>
      <c r="N129" s="269"/>
      <c r="O129" s="219"/>
      <c r="P129" s="219"/>
      <c r="Q129" s="219"/>
      <c r="R129" s="219"/>
      <c r="S129" s="219"/>
      <c r="T129" s="269"/>
      <c r="U129" s="219"/>
      <c r="V129" s="26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69"/>
      <c r="AK129" s="219"/>
      <c r="AL129" s="269"/>
      <c r="AM129" s="219"/>
      <c r="AN129" s="219"/>
      <c r="AO129" s="219"/>
      <c r="AP129" s="219"/>
      <c r="AQ129" s="219"/>
      <c r="AR129" s="219"/>
      <c r="AS129" s="219"/>
      <c r="AT129" s="219"/>
      <c r="AU129" s="219"/>
      <c r="AV129" s="219"/>
      <c r="AW129" s="219"/>
      <c r="AX129" s="219"/>
      <c r="AY129" s="219"/>
      <c r="AZ129" s="269"/>
      <c r="BA129" s="219"/>
      <c r="BB129" s="269"/>
      <c r="BC129" s="219"/>
      <c r="BD129" s="219"/>
      <c r="BE129" s="219"/>
      <c r="BF129" s="219"/>
      <c r="BG129" s="219"/>
      <c r="BH129" s="219"/>
      <c r="BI129" s="219"/>
      <c r="BJ129" s="219"/>
      <c r="BK129" s="219"/>
      <c r="BL129" s="219"/>
      <c r="BM129" s="219"/>
      <c r="BN129" s="219"/>
      <c r="BO129" s="219"/>
      <c r="BP129" s="219"/>
      <c r="BQ129" s="219"/>
      <c r="BR129" s="219"/>
      <c r="BS129" s="219"/>
    </row>
    <row r="130" spans="2:71">
      <c r="B130" s="219"/>
      <c r="C130" s="219"/>
      <c r="D130" s="219"/>
      <c r="E130" s="219"/>
      <c r="F130" s="219"/>
      <c r="G130" s="219"/>
      <c r="H130" s="219"/>
      <c r="I130" s="219"/>
      <c r="J130" s="219"/>
      <c r="K130" s="219"/>
      <c r="L130" s="269"/>
      <c r="M130" s="219"/>
      <c r="N130" s="269"/>
      <c r="O130" s="219"/>
      <c r="P130" s="219"/>
      <c r="Q130" s="219"/>
      <c r="R130" s="219"/>
      <c r="S130" s="219"/>
      <c r="T130" s="269"/>
      <c r="U130" s="219"/>
      <c r="V130" s="269"/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69"/>
      <c r="AK130" s="219"/>
      <c r="AL130" s="269"/>
      <c r="AM130" s="219"/>
      <c r="AN130" s="219"/>
      <c r="AO130" s="219"/>
      <c r="AP130" s="219"/>
      <c r="AQ130" s="219"/>
      <c r="AR130" s="219"/>
      <c r="AS130" s="219"/>
      <c r="AT130" s="219"/>
      <c r="AU130" s="219"/>
      <c r="AV130" s="219"/>
      <c r="AW130" s="219"/>
      <c r="AX130" s="219"/>
      <c r="AY130" s="219"/>
      <c r="AZ130" s="269"/>
      <c r="BA130" s="219"/>
      <c r="BB130" s="269"/>
      <c r="BC130" s="219"/>
      <c r="BD130" s="219"/>
      <c r="BE130" s="219"/>
      <c r="BF130" s="219"/>
      <c r="BG130" s="219"/>
      <c r="BH130" s="219"/>
      <c r="BI130" s="219"/>
      <c r="BJ130" s="219"/>
      <c r="BK130" s="219"/>
      <c r="BL130" s="219"/>
      <c r="BM130" s="219"/>
      <c r="BN130" s="219"/>
      <c r="BO130" s="219"/>
      <c r="BP130" s="219"/>
      <c r="BQ130" s="219"/>
      <c r="BR130" s="219"/>
      <c r="BS130" s="219"/>
    </row>
    <row r="131" spans="2:71">
      <c r="B131" s="219"/>
      <c r="C131" s="219"/>
      <c r="D131" s="219"/>
      <c r="E131" s="219"/>
      <c r="F131" s="219"/>
      <c r="G131" s="219"/>
      <c r="H131" s="219"/>
      <c r="I131" s="219"/>
      <c r="J131" s="219"/>
      <c r="K131" s="219"/>
      <c r="L131" s="269"/>
      <c r="M131" s="219"/>
      <c r="N131" s="269"/>
      <c r="O131" s="219"/>
      <c r="P131" s="219"/>
      <c r="Q131" s="219"/>
      <c r="R131" s="219"/>
      <c r="S131" s="219"/>
      <c r="T131" s="269"/>
      <c r="U131" s="219"/>
      <c r="V131" s="269"/>
      <c r="W131" s="219"/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69"/>
      <c r="AK131" s="219"/>
      <c r="AL131" s="269"/>
      <c r="AM131" s="219"/>
      <c r="AN131" s="219"/>
      <c r="AO131" s="219"/>
      <c r="AP131" s="219"/>
      <c r="AQ131" s="219"/>
      <c r="AR131" s="219"/>
      <c r="AS131" s="219"/>
      <c r="AT131" s="219"/>
      <c r="AU131" s="219"/>
      <c r="AV131" s="219"/>
      <c r="AW131" s="219"/>
      <c r="AX131" s="219"/>
      <c r="AY131" s="219"/>
      <c r="AZ131" s="269"/>
      <c r="BA131" s="219"/>
      <c r="BB131" s="269"/>
      <c r="BC131" s="219"/>
      <c r="BD131" s="219"/>
      <c r="BE131" s="219"/>
      <c r="BF131" s="219"/>
      <c r="BG131" s="219"/>
      <c r="BH131" s="219"/>
      <c r="BI131" s="219"/>
      <c r="BJ131" s="219"/>
      <c r="BK131" s="219"/>
      <c r="BL131" s="219"/>
      <c r="BM131" s="219"/>
      <c r="BN131" s="219"/>
      <c r="BO131" s="219"/>
      <c r="BP131" s="219"/>
      <c r="BQ131" s="219"/>
      <c r="BR131" s="219"/>
      <c r="BS131" s="219"/>
    </row>
    <row r="132" spans="2:71">
      <c r="B132" s="219"/>
      <c r="C132" s="219"/>
      <c r="D132" s="219"/>
      <c r="E132" s="219"/>
      <c r="F132" s="219"/>
      <c r="G132" s="219"/>
      <c r="H132" s="219"/>
      <c r="I132" s="219"/>
      <c r="J132" s="219"/>
      <c r="K132" s="219"/>
      <c r="L132" s="269"/>
      <c r="M132" s="219"/>
      <c r="N132" s="26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19"/>
      <c r="AN132" s="219"/>
      <c r="AO132" s="219"/>
      <c r="AP132" s="219"/>
      <c r="AQ132" s="219"/>
      <c r="AR132" s="219"/>
      <c r="AS132" s="219"/>
      <c r="AT132" s="219"/>
      <c r="AU132" s="219"/>
      <c r="AV132" s="219"/>
      <c r="AW132" s="219"/>
      <c r="AX132" s="219"/>
      <c r="AY132" s="219"/>
      <c r="AZ132" s="219"/>
      <c r="BA132" s="219"/>
      <c r="BB132" s="219"/>
      <c r="BC132" s="219"/>
      <c r="BD132" s="219"/>
      <c r="BE132" s="219"/>
      <c r="BF132" s="219"/>
      <c r="BG132" s="219"/>
      <c r="BH132" s="219"/>
      <c r="BI132" s="219"/>
      <c r="BJ132" s="219"/>
      <c r="BK132" s="219"/>
      <c r="BL132" s="219"/>
      <c r="BM132" s="219"/>
      <c r="BN132" s="219"/>
      <c r="BO132" s="219"/>
      <c r="BP132" s="219"/>
      <c r="BQ132" s="219"/>
      <c r="BR132" s="219"/>
      <c r="BS132" s="219"/>
    </row>
    <row r="133" spans="2:71">
      <c r="B133" s="219"/>
      <c r="C133" s="219"/>
      <c r="D133" s="219"/>
      <c r="E133" s="219"/>
      <c r="F133" s="219"/>
      <c r="G133" s="219"/>
      <c r="H133" s="219"/>
      <c r="I133" s="219"/>
      <c r="J133" s="219"/>
      <c r="K133" s="219"/>
      <c r="L133" s="269"/>
      <c r="M133" s="219"/>
      <c r="N133" s="26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19"/>
      <c r="BB133" s="219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19"/>
      <c r="BS133" s="219"/>
    </row>
    <row r="134" spans="2:71">
      <c r="B134" s="219"/>
      <c r="C134" s="219"/>
      <c r="D134" s="219"/>
      <c r="E134" s="219"/>
      <c r="F134" s="219"/>
      <c r="G134" s="219"/>
      <c r="H134" s="219"/>
      <c r="I134" s="219"/>
      <c r="J134" s="219"/>
      <c r="K134" s="219"/>
      <c r="L134" s="269"/>
      <c r="M134" s="219"/>
      <c r="N134" s="26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19"/>
      <c r="AL134" s="219"/>
      <c r="AM134" s="219"/>
      <c r="AN134" s="219"/>
      <c r="AO134" s="219"/>
      <c r="AP134" s="219"/>
      <c r="AQ134" s="219"/>
      <c r="AR134" s="219"/>
      <c r="AS134" s="219"/>
      <c r="AT134" s="219"/>
      <c r="AU134" s="219"/>
      <c r="AV134" s="219"/>
      <c r="AW134" s="219"/>
      <c r="AX134" s="219"/>
      <c r="AY134" s="219"/>
      <c r="AZ134" s="219"/>
      <c r="BA134" s="219"/>
      <c r="BB134" s="219"/>
      <c r="BC134" s="219"/>
      <c r="BD134" s="219"/>
      <c r="BE134" s="219"/>
      <c r="BF134" s="219"/>
      <c r="BG134" s="219"/>
      <c r="BH134" s="219"/>
      <c r="BI134" s="219"/>
      <c r="BJ134" s="219"/>
      <c r="BK134" s="219"/>
      <c r="BL134" s="219"/>
      <c r="BM134" s="219"/>
      <c r="BN134" s="219"/>
      <c r="BO134" s="219"/>
      <c r="BP134" s="219"/>
      <c r="BQ134" s="219"/>
      <c r="BR134" s="219"/>
      <c r="BS134" s="219"/>
    </row>
    <row r="135" spans="2:71">
      <c r="B135" s="219"/>
      <c r="C135" s="219"/>
      <c r="D135" s="219"/>
      <c r="E135" s="219"/>
      <c r="F135" s="219"/>
      <c r="G135" s="219"/>
      <c r="H135" s="219"/>
      <c r="I135" s="219"/>
      <c r="J135" s="219"/>
      <c r="K135" s="219"/>
      <c r="L135" s="269"/>
      <c r="M135" s="219"/>
      <c r="N135" s="26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19"/>
      <c r="AL135" s="219"/>
      <c r="AM135" s="219"/>
      <c r="AN135" s="219"/>
      <c r="AO135" s="219"/>
      <c r="AP135" s="219"/>
      <c r="AQ135" s="219"/>
      <c r="AR135" s="219"/>
      <c r="AS135" s="219"/>
      <c r="AT135" s="219"/>
      <c r="AU135" s="219"/>
      <c r="AV135" s="219"/>
      <c r="AW135" s="219"/>
      <c r="AX135" s="219"/>
      <c r="AY135" s="219"/>
      <c r="AZ135" s="219"/>
      <c r="BA135" s="219"/>
      <c r="BB135" s="219"/>
      <c r="BC135" s="219"/>
      <c r="BD135" s="219"/>
      <c r="BE135" s="219"/>
      <c r="BF135" s="219"/>
      <c r="BG135" s="219"/>
      <c r="BH135" s="219"/>
      <c r="BI135" s="219"/>
      <c r="BJ135" s="219"/>
      <c r="BK135" s="219"/>
      <c r="BL135" s="219"/>
      <c r="BM135" s="219"/>
      <c r="BN135" s="219"/>
      <c r="BO135" s="219"/>
      <c r="BP135" s="219"/>
      <c r="BQ135" s="219"/>
      <c r="BR135" s="219"/>
      <c r="BS135" s="219"/>
    </row>
    <row r="136" spans="2:71">
      <c r="B136" s="219"/>
      <c r="C136" s="219"/>
      <c r="D136" s="219"/>
      <c r="E136" s="219"/>
      <c r="F136" s="219"/>
      <c r="G136" s="219"/>
      <c r="H136" s="219"/>
      <c r="I136" s="219"/>
      <c r="J136" s="219"/>
      <c r="K136" s="219"/>
      <c r="L136" s="269"/>
      <c r="M136" s="219"/>
      <c r="N136" s="26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19"/>
      <c r="AL136" s="219"/>
      <c r="AM136" s="219"/>
      <c r="AN136" s="219"/>
      <c r="AO136" s="219"/>
      <c r="AP136" s="219"/>
      <c r="AQ136" s="219"/>
      <c r="AR136" s="219"/>
      <c r="AS136" s="219"/>
      <c r="AT136" s="219"/>
      <c r="AU136" s="219"/>
      <c r="AV136" s="219"/>
      <c r="AW136" s="219"/>
      <c r="AX136" s="219"/>
      <c r="AY136" s="219"/>
      <c r="AZ136" s="219"/>
      <c r="BA136" s="219"/>
      <c r="BB136" s="219"/>
      <c r="BC136" s="219"/>
      <c r="BD136" s="219"/>
      <c r="BE136" s="219"/>
      <c r="BF136" s="219"/>
      <c r="BG136" s="219"/>
      <c r="BH136" s="219"/>
      <c r="BI136" s="219"/>
      <c r="BJ136" s="219"/>
      <c r="BK136" s="219"/>
      <c r="BL136" s="219"/>
      <c r="BM136" s="219"/>
      <c r="BN136" s="219"/>
      <c r="BO136" s="219"/>
      <c r="BP136" s="219"/>
      <c r="BQ136" s="219"/>
      <c r="BR136" s="219"/>
      <c r="BS136" s="219"/>
    </row>
    <row r="137" spans="2:71">
      <c r="B137" s="219"/>
      <c r="C137" s="219"/>
      <c r="D137" s="219"/>
      <c r="E137" s="219"/>
      <c r="F137" s="219"/>
      <c r="G137" s="219"/>
      <c r="H137" s="219"/>
      <c r="I137" s="219"/>
      <c r="J137" s="219"/>
      <c r="K137" s="219"/>
      <c r="L137" s="269"/>
      <c r="M137" s="219"/>
      <c r="N137" s="26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9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19"/>
      <c r="BB137" s="219"/>
      <c r="BC137" s="219"/>
      <c r="BD137" s="219"/>
      <c r="BE137" s="219"/>
      <c r="BF137" s="219"/>
      <c r="BG137" s="219"/>
      <c r="BH137" s="219"/>
      <c r="BI137" s="219"/>
      <c r="BJ137" s="219"/>
      <c r="BK137" s="219"/>
      <c r="BL137" s="219"/>
      <c r="BM137" s="219"/>
      <c r="BN137" s="219"/>
      <c r="BO137" s="219"/>
      <c r="BP137" s="219"/>
      <c r="BQ137" s="219"/>
      <c r="BR137" s="219"/>
      <c r="BS137" s="219"/>
    </row>
    <row r="138" spans="2:71">
      <c r="B138" s="219"/>
      <c r="C138" s="219"/>
      <c r="D138" s="219"/>
      <c r="E138" s="219"/>
      <c r="F138" s="219"/>
      <c r="G138" s="219"/>
      <c r="H138" s="219"/>
      <c r="I138" s="219"/>
      <c r="J138" s="219"/>
      <c r="K138" s="219"/>
      <c r="L138" s="269"/>
      <c r="M138" s="219"/>
      <c r="N138" s="26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9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19"/>
      <c r="BB138" s="219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19"/>
      <c r="BS138" s="219"/>
    </row>
    <row r="139" spans="2:71">
      <c r="B139" s="219"/>
      <c r="C139" s="219"/>
      <c r="D139" s="219"/>
      <c r="E139" s="219"/>
      <c r="F139" s="219"/>
      <c r="G139" s="219"/>
      <c r="H139" s="219"/>
      <c r="I139" s="219"/>
      <c r="J139" s="219"/>
      <c r="K139" s="219"/>
      <c r="L139" s="269"/>
      <c r="M139" s="219"/>
      <c r="N139" s="269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9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19"/>
      <c r="BB139" s="219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19"/>
      <c r="BS139" s="219"/>
    </row>
    <row r="140" spans="2:71">
      <c r="B140" s="219"/>
      <c r="C140" s="219"/>
      <c r="D140" s="219"/>
      <c r="E140" s="219"/>
      <c r="F140" s="219"/>
      <c r="G140" s="219"/>
      <c r="H140" s="219"/>
      <c r="I140" s="219"/>
      <c r="J140" s="219"/>
      <c r="K140" s="219"/>
      <c r="L140" s="269"/>
      <c r="M140" s="219"/>
      <c r="N140" s="269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9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19"/>
      <c r="BB140" s="219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19"/>
      <c r="BS140" s="219"/>
    </row>
    <row r="141" spans="2:71">
      <c r="B141" s="219"/>
      <c r="C141" s="219"/>
      <c r="D141" s="219"/>
      <c r="E141" s="219"/>
      <c r="F141" s="219"/>
      <c r="G141" s="219"/>
      <c r="H141" s="219"/>
      <c r="I141" s="219"/>
      <c r="J141" s="219"/>
      <c r="K141" s="219"/>
      <c r="L141" s="269"/>
      <c r="M141" s="219"/>
      <c r="N141" s="269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19"/>
      <c r="Z141" s="219"/>
      <c r="AA141" s="219"/>
      <c r="AB141" s="219"/>
      <c r="AC141" s="219"/>
      <c r="AD141" s="219"/>
      <c r="AE141" s="219"/>
      <c r="AF141" s="219"/>
      <c r="AG141" s="219"/>
      <c r="AH141" s="219"/>
      <c r="AI141" s="219"/>
      <c r="AJ141" s="219"/>
      <c r="AK141" s="219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19"/>
      <c r="BB141" s="219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19"/>
      <c r="BS141" s="219"/>
    </row>
    <row r="142" spans="2:71" ht="18.75">
      <c r="B142" s="31"/>
      <c r="C142" s="219"/>
      <c r="D142" s="219"/>
      <c r="E142" s="219"/>
      <c r="F142" s="219"/>
      <c r="G142" s="219"/>
      <c r="H142" s="219"/>
      <c r="I142" s="219"/>
      <c r="J142" s="219"/>
      <c r="K142" s="219"/>
      <c r="L142" s="269"/>
      <c r="M142" s="219"/>
      <c r="N142" s="269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19"/>
      <c r="Z142" s="219"/>
      <c r="AA142" s="219"/>
      <c r="AB142" s="219"/>
      <c r="AC142" s="219"/>
      <c r="AD142" s="219"/>
      <c r="AE142" s="219"/>
      <c r="AF142" s="219"/>
      <c r="AG142" s="219"/>
      <c r="AH142" s="219"/>
      <c r="AI142" s="219"/>
      <c r="AJ142" s="219"/>
      <c r="AK142" s="219"/>
      <c r="AL142" s="219"/>
      <c r="AM142" s="219"/>
      <c r="AN142" s="219"/>
      <c r="AO142" s="219"/>
      <c r="AP142" s="219"/>
      <c r="AQ142" s="219"/>
      <c r="AR142" s="219"/>
      <c r="AS142" s="219"/>
      <c r="AT142" s="219"/>
      <c r="AU142" s="219"/>
      <c r="AV142" s="219"/>
      <c r="AW142" s="219"/>
      <c r="AX142" s="219"/>
      <c r="AY142" s="219"/>
      <c r="AZ142" s="219"/>
      <c r="BA142" s="219"/>
      <c r="BB142" s="219"/>
      <c r="BC142" s="219"/>
      <c r="BD142" s="219"/>
      <c r="BE142" s="219"/>
      <c r="BF142" s="219"/>
      <c r="BG142" s="219"/>
      <c r="BH142" s="219"/>
      <c r="BI142" s="219"/>
      <c r="BJ142" s="219"/>
      <c r="BK142" s="219"/>
      <c r="BL142" s="219"/>
      <c r="BM142" s="219"/>
      <c r="BN142" s="219"/>
      <c r="BO142" s="219"/>
      <c r="BP142" s="219"/>
      <c r="BQ142" s="219"/>
      <c r="BR142" s="219"/>
      <c r="BS142" s="219"/>
    </row>
    <row r="143" spans="2:71">
      <c r="B143" s="219"/>
      <c r="C143" s="219"/>
      <c r="D143" s="219"/>
      <c r="E143" s="219"/>
      <c r="F143" s="219"/>
      <c r="G143" s="219"/>
      <c r="H143" s="219"/>
      <c r="I143" s="219"/>
      <c r="J143" s="219"/>
      <c r="K143" s="219"/>
      <c r="L143" s="269"/>
      <c r="M143" s="219"/>
      <c r="N143" s="269"/>
      <c r="O143" s="219"/>
      <c r="P143" s="219"/>
      <c r="Q143" s="219"/>
      <c r="R143" s="219"/>
      <c r="S143" s="219"/>
      <c r="T143" s="219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19"/>
      <c r="AI143" s="219"/>
      <c r="AJ143" s="219"/>
      <c r="AK143" s="219"/>
      <c r="AL143" s="219"/>
      <c r="AM143" s="219"/>
      <c r="AN143" s="219"/>
      <c r="AO143" s="219"/>
      <c r="AP143" s="219"/>
      <c r="AQ143" s="219"/>
      <c r="AR143" s="219"/>
      <c r="AS143" s="219"/>
      <c r="AT143" s="219"/>
      <c r="AU143" s="219"/>
      <c r="AV143" s="219"/>
      <c r="AW143" s="219"/>
      <c r="AX143" s="219"/>
      <c r="AY143" s="219"/>
      <c r="AZ143" s="219"/>
      <c r="BA143" s="219"/>
      <c r="BB143" s="219"/>
      <c r="BC143" s="219"/>
      <c r="BD143" s="219"/>
      <c r="BE143" s="219"/>
      <c r="BF143" s="219"/>
      <c r="BG143" s="219"/>
      <c r="BH143" s="219"/>
      <c r="BI143" s="219"/>
      <c r="BJ143" s="219"/>
      <c r="BK143" s="219"/>
      <c r="BL143" s="219"/>
      <c r="BM143" s="219"/>
      <c r="BN143" s="219"/>
      <c r="BO143" s="219"/>
    </row>
    <row r="150" spans="2:13">
      <c r="M150" s="270"/>
    </row>
    <row r="151" spans="2:13">
      <c r="M151" s="270"/>
    </row>
    <row r="152" spans="2:13">
      <c r="M152" s="270"/>
    </row>
    <row r="153" spans="2:13">
      <c r="M153" s="270"/>
    </row>
    <row r="154" spans="2:13">
      <c r="M154" s="270"/>
    </row>
    <row r="155" spans="2:13">
      <c r="M155" s="270"/>
    </row>
    <row r="156" spans="2:13">
      <c r="M156" s="270"/>
    </row>
    <row r="157" spans="2:13">
      <c r="M157" s="270"/>
    </row>
    <row r="158" spans="2:13">
      <c r="M158" s="270"/>
    </row>
    <row r="159" spans="2:13">
      <c r="M159" s="270"/>
    </row>
    <row r="160" spans="2:13" ht="18.75">
      <c r="B160" s="271"/>
      <c r="M160" s="272"/>
    </row>
    <row r="161" spans="2:13" ht="18.75">
      <c r="B161" s="271"/>
      <c r="M161" s="272"/>
    </row>
    <row r="162" spans="2:13">
      <c r="M162" s="272"/>
    </row>
    <row r="163" spans="2:13">
      <c r="M163" s="272"/>
    </row>
    <row r="164" spans="2:13">
      <c r="M164" s="272"/>
    </row>
    <row r="165" spans="2:13">
      <c r="M165" s="272"/>
    </row>
    <row r="166" spans="2:13">
      <c r="M166" s="272"/>
    </row>
    <row r="167" spans="2:13">
      <c r="M167" s="272"/>
    </row>
    <row r="168" spans="2:13">
      <c r="M168" s="272"/>
    </row>
    <row r="169" spans="2:13">
      <c r="M169" s="272"/>
    </row>
    <row r="170" spans="2:13">
      <c r="M170" s="272"/>
    </row>
    <row r="171" spans="2:13">
      <c r="M171" s="272"/>
    </row>
    <row r="172" spans="2:13">
      <c r="M172" s="272"/>
    </row>
    <row r="173" spans="2:13">
      <c r="M173" s="272"/>
    </row>
    <row r="174" spans="2:13" ht="18.75">
      <c r="B174" s="271"/>
      <c r="M174" s="272"/>
    </row>
    <row r="175" spans="2:13">
      <c r="M175" s="272"/>
    </row>
  </sheetData>
  <mergeCells count="70">
    <mergeCell ref="BJ109:BK109"/>
    <mergeCell ref="BH109:BI109"/>
    <mergeCell ref="AJ109:AK109"/>
    <mergeCell ref="AZ109:BA109"/>
    <mergeCell ref="AR109:AS109"/>
    <mergeCell ref="AL109:AM109"/>
    <mergeCell ref="AN109:AO109"/>
    <mergeCell ref="BD109:BE109"/>
    <mergeCell ref="AT109:AU109"/>
    <mergeCell ref="Z109:AA109"/>
    <mergeCell ref="BB109:BC109"/>
    <mergeCell ref="AD109:AE109"/>
    <mergeCell ref="BF109:BG109"/>
    <mergeCell ref="V109:W109"/>
    <mergeCell ref="AP109:AQ109"/>
    <mergeCell ref="L109:M109"/>
    <mergeCell ref="AB109:AC109"/>
    <mergeCell ref="H7:I7"/>
    <mergeCell ref="X109:Y109"/>
    <mergeCell ref="T109:U109"/>
    <mergeCell ref="N109:O109"/>
    <mergeCell ref="BQ6:BU6"/>
    <mergeCell ref="F7:G7"/>
    <mergeCell ref="Z7:AA7"/>
    <mergeCell ref="V7:W7"/>
    <mergeCell ref="P7:Q7"/>
    <mergeCell ref="E6:G6"/>
    <mergeCell ref="AF6:AI6"/>
    <mergeCell ref="AB6:AE6"/>
    <mergeCell ref="X6:AA6"/>
    <mergeCell ref="T6:W6"/>
    <mergeCell ref="P6:S6"/>
    <mergeCell ref="L6:O6"/>
    <mergeCell ref="H6:K6"/>
    <mergeCell ref="BH6:BK6"/>
    <mergeCell ref="AH7:AI7"/>
    <mergeCell ref="BL6:BO6"/>
    <mergeCell ref="AJ6:AM6"/>
    <mergeCell ref="BD6:BG6"/>
    <mergeCell ref="AZ6:BC6"/>
    <mergeCell ref="AV6:AY6"/>
    <mergeCell ref="AR6:AU6"/>
    <mergeCell ref="AN6:AQ6"/>
    <mergeCell ref="AB7:AC7"/>
    <mergeCell ref="AX7:AY7"/>
    <mergeCell ref="AJ7:AK7"/>
    <mergeCell ref="AN7:AO7"/>
    <mergeCell ref="L7:M7"/>
    <mergeCell ref="AL7:AM7"/>
    <mergeCell ref="T7:U7"/>
    <mergeCell ref="AP7:AQ7"/>
    <mergeCell ref="X7:Y7"/>
    <mergeCell ref="AT7:AU7"/>
    <mergeCell ref="BJ7:BK7"/>
    <mergeCell ref="BL7:BM7"/>
    <mergeCell ref="BN7:BO7"/>
    <mergeCell ref="AD7:AE7"/>
    <mergeCell ref="BF7:BG7"/>
    <mergeCell ref="BB7:BC7"/>
    <mergeCell ref="AR7:AS7"/>
    <mergeCell ref="BH7:BI7"/>
    <mergeCell ref="AF7:AG7"/>
    <mergeCell ref="BD7:BE7"/>
    <mergeCell ref="AV7:AW7"/>
    <mergeCell ref="AZ7:BA7"/>
    <mergeCell ref="D7:E7"/>
    <mergeCell ref="R7:S7"/>
    <mergeCell ref="N7:O7"/>
    <mergeCell ref="J7:K7"/>
    <mergeCell ref="E2:G4"/>
  </mergeCells>
  <conditionalFormatting sqref="F20:F42">
    <cfRule type="top10" dxfId="43" priority="2" rank="5"/>
  </conditionalFormatting>
  <conditionalFormatting sqref="R20:R42">
    <cfRule type="top10" dxfId="42" priority="1" rank="5"/>
  </conditionalFormatting>
  <pageMargins left="0.35" right="0.34" top="0.48" bottom="0.43" header="0.3" footer="0.3"/>
  <pageSetup scale="11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XEZ175"/>
  <sheetViews>
    <sheetView zoomScale="49" workbookViewId="0">
      <pane xSplit="3" ySplit="7" topLeftCell="D37" activePane="bottomRight" state="frozen"/>
      <selection pane="topRight"/>
      <selection pane="bottomLeft"/>
      <selection pane="bottomRight" activeCell="M2" sqref="M2"/>
    </sheetView>
  </sheetViews>
  <sheetFormatPr defaultColWidth="9.140625" defaultRowHeight="15"/>
  <cols>
    <col min="1" max="1" width="7.5703125" style="2" customWidth="1"/>
    <col min="2" max="2" width="44.5703125" style="2" customWidth="1"/>
    <col min="3" max="3" width="2.85546875" style="2" customWidth="1"/>
    <col min="4" max="4" width="13" style="2" customWidth="1"/>
    <col min="5" max="5" width="20.7109375" style="2" customWidth="1"/>
    <col min="6" max="6" width="13" style="2" customWidth="1"/>
    <col min="7" max="7" width="20.5703125" style="2" customWidth="1"/>
    <col min="8" max="8" width="13" style="2" customWidth="1"/>
    <col min="9" max="9" width="20.5703125" style="2" customWidth="1"/>
    <col min="10" max="10" width="13" style="2" customWidth="1"/>
    <col min="11" max="11" width="21.7109375" style="2" customWidth="1"/>
    <col min="12" max="12" width="13" style="2" customWidth="1"/>
    <col min="13" max="13" width="21.7109375" style="2" customWidth="1"/>
    <col min="14" max="14" width="13" style="2" customWidth="1"/>
    <col min="15" max="15" width="21.140625" style="2" customWidth="1"/>
    <col min="16" max="16" width="14.85546875" style="2" customWidth="1"/>
    <col min="17" max="17" width="21.140625" style="2" customWidth="1"/>
    <col min="18" max="18" width="14.85546875" style="2" customWidth="1"/>
    <col min="19" max="19" width="21.140625" style="2" customWidth="1"/>
    <col min="20" max="20" width="13.7109375" style="2" customWidth="1"/>
    <col min="21" max="21" width="21.7109375" style="2" customWidth="1"/>
    <col min="22" max="22" width="17.28515625" style="2" customWidth="1"/>
    <col min="23" max="23" width="19.42578125" style="2" customWidth="1"/>
    <col min="24" max="24" width="13.7109375" style="2" customWidth="1"/>
    <col min="25" max="25" width="21" style="2" customWidth="1"/>
    <col min="26" max="27" width="19.42578125" style="2" customWidth="1"/>
    <col min="28" max="28" width="13.85546875" style="2" customWidth="1"/>
    <col min="29" max="29" width="19.42578125" style="2" customWidth="1"/>
    <col min="30" max="30" width="13.85546875" style="2" customWidth="1"/>
    <col min="31" max="31" width="19.42578125" style="2" customWidth="1"/>
    <col min="32" max="32" width="14.85546875" style="2" customWidth="1"/>
    <col min="33" max="33" width="19.42578125" style="2" customWidth="1"/>
    <col min="34" max="34" width="13.5703125" style="2" customWidth="1"/>
    <col min="35" max="35" width="19.42578125" style="2" customWidth="1"/>
    <col min="36" max="36" width="11.85546875" style="2" customWidth="1"/>
    <col min="37" max="37" width="19.42578125" style="2" customWidth="1"/>
    <col min="38" max="38" width="11.85546875" style="2" customWidth="1"/>
    <col min="39" max="39" width="19.42578125" style="2" customWidth="1"/>
    <col min="40" max="40" width="11" style="2" customWidth="1"/>
    <col min="41" max="41" width="21.5703125" style="2" customWidth="1"/>
    <col min="42" max="42" width="11.85546875" style="2" customWidth="1"/>
    <col min="43" max="43" width="19.42578125" style="2" customWidth="1"/>
    <col min="44" max="44" width="11" style="2" customWidth="1"/>
    <col min="45" max="45" width="19.42578125" style="2" customWidth="1"/>
    <col min="46" max="46" width="11.85546875" style="2" customWidth="1"/>
    <col min="47" max="47" width="19.42578125" style="2" customWidth="1"/>
    <col min="48" max="48" width="11.85546875" style="2" customWidth="1"/>
    <col min="49" max="49" width="19.42578125" style="2" customWidth="1"/>
    <col min="50" max="50" width="12.140625" style="2" customWidth="1"/>
    <col min="51" max="51" width="19.42578125" style="2" customWidth="1"/>
    <col min="52" max="52" width="11.85546875" style="2" customWidth="1"/>
    <col min="53" max="53" width="19.42578125" style="2" customWidth="1"/>
    <col min="54" max="54" width="11.85546875" style="2" customWidth="1"/>
    <col min="55" max="55" width="19.42578125" style="2" customWidth="1"/>
    <col min="56" max="56" width="14.42578125" style="2" customWidth="1"/>
    <col min="57" max="57" width="19.42578125" style="2" customWidth="1"/>
    <col min="58" max="58" width="13.85546875" style="2" customWidth="1"/>
    <col min="59" max="59" width="22.85546875" style="2" customWidth="1"/>
    <col min="60" max="60" width="11" style="2" customWidth="1"/>
    <col min="61" max="61" width="19.42578125" style="2" customWidth="1"/>
    <col min="62" max="62" width="11.85546875" style="2" customWidth="1"/>
    <col min="63" max="63" width="19.42578125" style="2" customWidth="1"/>
    <col min="64" max="64" width="11.85546875" style="2" customWidth="1"/>
    <col min="65" max="65" width="19.42578125" style="2" customWidth="1"/>
    <col min="66" max="66" width="12.140625" style="2" customWidth="1"/>
    <col min="67" max="67" width="19.42578125" style="2" customWidth="1"/>
    <col min="68" max="68" width="1.85546875" style="2" customWidth="1"/>
    <col min="69" max="69" width="13.28515625" style="2" customWidth="1"/>
    <col min="70" max="70" width="21.5703125" style="2" customWidth="1"/>
    <col min="71" max="71" width="12.5703125" style="2" customWidth="1"/>
    <col min="72" max="72" width="22.42578125" style="2" customWidth="1"/>
    <col min="73" max="73" width="22.7109375" style="2" customWidth="1"/>
    <col min="74" max="74" width="3.5703125" style="2" customWidth="1"/>
    <col min="75" max="75" width="14" style="2" customWidth="1"/>
    <col min="76" max="76" width="19.140625" style="2" customWidth="1"/>
    <col min="77" max="77" width="12.28515625" style="2" customWidth="1"/>
    <col min="78" max="78" width="11.42578125" style="2" customWidth="1"/>
    <col min="79" max="79" width="12.85546875" style="2" customWidth="1"/>
    <col min="80" max="80" width="15.42578125" style="2" customWidth="1"/>
    <col min="81" max="16384" width="9.140625" style="2"/>
  </cols>
  <sheetData>
    <row r="1" spans="1:78" ht="51" customHeight="1">
      <c r="A1" s="273"/>
      <c r="B1" s="273"/>
      <c r="C1" s="274"/>
      <c r="D1" s="6"/>
      <c r="E1" s="6"/>
      <c r="F1" s="6"/>
      <c r="G1" s="6" t="s">
        <v>276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10"/>
      <c r="BS1" s="10"/>
      <c r="BT1" s="273"/>
      <c r="BU1" s="273"/>
      <c r="BV1" s="273"/>
    </row>
    <row r="2" spans="1:78" ht="39.75" customHeight="1">
      <c r="A2" s="273"/>
      <c r="B2" s="275"/>
      <c r="C2" s="275"/>
      <c r="D2" s="276"/>
      <c r="E2" s="277"/>
      <c r="F2" s="277"/>
      <c r="G2" s="276" t="s">
        <v>292</v>
      </c>
      <c r="H2" s="277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273"/>
      <c r="BU2" s="273"/>
      <c r="BV2" s="273"/>
    </row>
    <row r="3" spans="1:78" ht="36.75" customHeight="1">
      <c r="A3" s="273"/>
      <c r="B3" s="275"/>
      <c r="C3" s="275"/>
      <c r="D3" s="276"/>
      <c r="E3" s="277"/>
      <c r="F3" s="277"/>
      <c r="G3" s="11" t="s">
        <v>1</v>
      </c>
      <c r="H3" s="27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273">
        <f>(BT9/BR9)*4</f>
        <v>3.9342206411152016</v>
      </c>
      <c r="BU3" s="273"/>
      <c r="BV3" s="273"/>
    </row>
    <row r="4" spans="1:78" ht="23.25" customHeight="1">
      <c r="A4" s="273"/>
      <c r="B4" s="15"/>
      <c r="C4" s="275"/>
      <c r="D4" s="275"/>
      <c r="E4" s="277"/>
      <c r="F4" s="277"/>
      <c r="G4" s="277"/>
      <c r="H4" s="277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273"/>
      <c r="BU4" s="273"/>
      <c r="BV4" s="273"/>
    </row>
    <row r="5" spans="1:78" s="278" customFormat="1" ht="24" customHeight="1">
      <c r="A5" s="279"/>
      <c r="B5" s="279"/>
      <c r="C5" s="280"/>
      <c r="D5" s="28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79"/>
      <c r="BU5" s="279"/>
      <c r="BV5" s="279"/>
    </row>
    <row r="6" spans="1:78" s="110" customFormat="1" ht="42" customHeight="1">
      <c r="A6" s="281"/>
      <c r="B6" s="282" t="s">
        <v>3</v>
      </c>
      <c r="C6" s="282"/>
      <c r="D6" s="1021" t="s">
        <v>4</v>
      </c>
      <c r="E6" s="1022"/>
      <c r="F6" s="1022"/>
      <c r="G6" s="1023"/>
      <c r="H6" s="1027" t="s">
        <v>5</v>
      </c>
      <c r="I6" s="1028"/>
      <c r="J6" s="1028"/>
      <c r="K6" s="1029"/>
      <c r="L6" s="1030" t="s">
        <v>6</v>
      </c>
      <c r="M6" s="1031"/>
      <c r="N6" s="1031"/>
      <c r="O6" s="1032"/>
      <c r="P6" s="1024" t="s">
        <v>7</v>
      </c>
      <c r="Q6" s="1025"/>
      <c r="R6" s="1025"/>
      <c r="S6" s="1026"/>
      <c r="T6" s="968" t="s">
        <v>8</v>
      </c>
      <c r="U6" s="969"/>
      <c r="V6" s="969"/>
      <c r="W6" s="970"/>
      <c r="X6" s="968" t="s">
        <v>9</v>
      </c>
      <c r="Y6" s="969"/>
      <c r="Z6" s="969"/>
      <c r="AA6" s="970"/>
      <c r="AB6" s="285" t="s">
        <v>156</v>
      </c>
      <c r="AC6" s="286"/>
      <c r="AD6" s="286"/>
      <c r="AE6" s="287"/>
      <c r="AF6" s="1006" t="s">
        <v>11</v>
      </c>
      <c r="AG6" s="1007"/>
      <c r="AH6" s="1007"/>
      <c r="AI6" s="1008"/>
      <c r="AJ6" s="968" t="s">
        <v>12</v>
      </c>
      <c r="AK6" s="969"/>
      <c r="AL6" s="969"/>
      <c r="AM6" s="970"/>
      <c r="AN6" s="968" t="s">
        <v>13</v>
      </c>
      <c r="AO6" s="969"/>
      <c r="AP6" s="969"/>
      <c r="AQ6" s="970"/>
      <c r="AR6" s="968" t="s">
        <v>14</v>
      </c>
      <c r="AS6" s="969"/>
      <c r="AT6" s="969"/>
      <c r="AU6" s="970"/>
      <c r="AV6" s="1006" t="s">
        <v>15</v>
      </c>
      <c r="AW6" s="1007"/>
      <c r="AX6" s="1007"/>
      <c r="AY6" s="1008"/>
      <c r="AZ6" s="968" t="s">
        <v>16</v>
      </c>
      <c r="BA6" s="969"/>
      <c r="BB6" s="969"/>
      <c r="BC6" s="970"/>
      <c r="BD6" s="968" t="s">
        <v>17</v>
      </c>
      <c r="BE6" s="969"/>
      <c r="BF6" s="969"/>
      <c r="BG6" s="970"/>
      <c r="BH6" s="968" t="s">
        <v>18</v>
      </c>
      <c r="BI6" s="969"/>
      <c r="BJ6" s="969"/>
      <c r="BK6" s="970"/>
      <c r="BL6" s="1006" t="s">
        <v>146</v>
      </c>
      <c r="BM6" s="1007"/>
      <c r="BN6" s="1007"/>
      <c r="BO6" s="1008"/>
      <c r="BP6" s="283"/>
      <c r="BQ6" s="1033" t="s">
        <v>135</v>
      </c>
      <c r="BR6" s="1034"/>
      <c r="BS6" s="1034"/>
      <c r="BT6" s="1034"/>
      <c r="BU6" s="1035"/>
      <c r="BV6" s="288"/>
      <c r="BW6" s="289"/>
      <c r="BX6" s="289"/>
      <c r="BY6" s="289"/>
      <c r="BZ6" s="289"/>
    </row>
    <row r="7" spans="1:78" s="110" customFormat="1" ht="18.75">
      <c r="A7" s="281"/>
      <c r="B7" s="282"/>
      <c r="C7" s="282"/>
      <c r="D7" s="981" t="s">
        <v>21</v>
      </c>
      <c r="E7" s="982"/>
      <c r="F7" s="973" t="s">
        <v>22</v>
      </c>
      <c r="G7" s="974"/>
      <c r="H7" s="981" t="s">
        <v>21</v>
      </c>
      <c r="I7" s="982"/>
      <c r="J7" s="973" t="s">
        <v>22</v>
      </c>
      <c r="K7" s="974"/>
      <c r="L7" s="981" t="s">
        <v>21</v>
      </c>
      <c r="M7" s="982"/>
      <c r="N7" s="973" t="s">
        <v>22</v>
      </c>
      <c r="O7" s="974"/>
      <c r="P7" s="290" t="s">
        <v>21</v>
      </c>
      <c r="Q7" s="291"/>
      <c r="R7" s="292" t="s">
        <v>22</v>
      </c>
      <c r="S7" s="293"/>
      <c r="T7" s="294" t="s">
        <v>21</v>
      </c>
      <c r="U7" s="295"/>
      <c r="V7" s="296" t="s">
        <v>22</v>
      </c>
      <c r="W7" s="297"/>
      <c r="X7" s="290" t="s">
        <v>21</v>
      </c>
      <c r="Y7" s="291"/>
      <c r="Z7" s="292" t="s">
        <v>22</v>
      </c>
      <c r="AA7" s="298"/>
      <c r="AB7" s="290" t="s">
        <v>21</v>
      </c>
      <c r="AC7" s="291"/>
      <c r="AD7" s="292" t="s">
        <v>22</v>
      </c>
      <c r="AE7" s="298"/>
      <c r="AF7" s="290" t="s">
        <v>21</v>
      </c>
      <c r="AG7" s="291"/>
      <c r="AH7" s="292" t="s">
        <v>22</v>
      </c>
      <c r="AI7" s="298"/>
      <c r="AJ7" s="290" t="s">
        <v>21</v>
      </c>
      <c r="AK7" s="291"/>
      <c r="AL7" s="292" t="s">
        <v>22</v>
      </c>
      <c r="AM7" s="298"/>
      <c r="AN7" s="290" t="s">
        <v>21</v>
      </c>
      <c r="AO7" s="291"/>
      <c r="AP7" s="292" t="s">
        <v>22</v>
      </c>
      <c r="AQ7" s="298"/>
      <c r="AR7" s="290" t="s">
        <v>21</v>
      </c>
      <c r="AS7" s="291"/>
      <c r="AT7" s="292" t="s">
        <v>22</v>
      </c>
      <c r="AU7" s="298"/>
      <c r="AV7" s="290" t="s">
        <v>21</v>
      </c>
      <c r="AW7" s="291"/>
      <c r="AX7" s="292" t="s">
        <v>22</v>
      </c>
      <c r="AY7" s="298"/>
      <c r="AZ7" s="981" t="s">
        <v>21</v>
      </c>
      <c r="BA7" s="982"/>
      <c r="BB7" s="973" t="s">
        <v>22</v>
      </c>
      <c r="BC7" s="974"/>
      <c r="BD7" s="290" t="s">
        <v>21</v>
      </c>
      <c r="BE7" s="291"/>
      <c r="BF7" s="292" t="s">
        <v>22</v>
      </c>
      <c r="BG7" s="298"/>
      <c r="BH7" s="290" t="s">
        <v>21</v>
      </c>
      <c r="BI7" s="291"/>
      <c r="BJ7" s="292" t="s">
        <v>22</v>
      </c>
      <c r="BK7" s="298"/>
      <c r="BL7" s="290" t="s">
        <v>21</v>
      </c>
      <c r="BM7" s="291"/>
      <c r="BN7" s="292" t="s">
        <v>22</v>
      </c>
      <c r="BO7" s="298"/>
      <c r="BP7" s="299"/>
      <c r="BQ7" s="300"/>
      <c r="BR7" s="301" t="s">
        <v>147</v>
      </c>
      <c r="BS7" s="301"/>
      <c r="BT7" s="302" t="s">
        <v>148</v>
      </c>
      <c r="BU7" s="303" t="s">
        <v>136</v>
      </c>
      <c r="BV7" s="304"/>
    </row>
    <row r="8" spans="1:78" s="110" customFormat="1" ht="18.75">
      <c r="A8" s="281"/>
      <c r="B8" s="56"/>
      <c r="C8" s="56"/>
      <c r="D8" s="37" t="s">
        <v>23</v>
      </c>
      <c r="E8" s="36" t="s">
        <v>24</v>
      </c>
      <c r="F8" s="305" t="s">
        <v>23</v>
      </c>
      <c r="G8" s="306" t="s">
        <v>24</v>
      </c>
      <c r="H8" s="37" t="s">
        <v>23</v>
      </c>
      <c r="I8" s="36" t="s">
        <v>24</v>
      </c>
      <c r="J8" s="305" t="s">
        <v>23</v>
      </c>
      <c r="K8" s="306" t="s">
        <v>24</v>
      </c>
      <c r="L8" s="37" t="s">
        <v>23</v>
      </c>
      <c r="M8" s="36" t="s">
        <v>24</v>
      </c>
      <c r="N8" s="305" t="s">
        <v>23</v>
      </c>
      <c r="O8" s="306" t="s">
        <v>24</v>
      </c>
      <c r="P8" s="37" t="s">
        <v>23</v>
      </c>
      <c r="Q8" s="36" t="s">
        <v>24</v>
      </c>
      <c r="R8" s="305" t="s">
        <v>23</v>
      </c>
      <c r="S8" s="307" t="s">
        <v>24</v>
      </c>
      <c r="T8" s="35" t="s">
        <v>23</v>
      </c>
      <c r="U8" s="36" t="s">
        <v>24</v>
      </c>
      <c r="V8" s="37" t="s">
        <v>23</v>
      </c>
      <c r="W8" s="38" t="s">
        <v>24</v>
      </c>
      <c r="X8" s="35" t="s">
        <v>23</v>
      </c>
      <c r="Y8" s="36" t="s">
        <v>24</v>
      </c>
      <c r="Z8" s="37" t="s">
        <v>23</v>
      </c>
      <c r="AA8" s="38" t="s">
        <v>24</v>
      </c>
      <c r="AB8" s="35" t="s">
        <v>23</v>
      </c>
      <c r="AC8" s="36" t="s">
        <v>24</v>
      </c>
      <c r="AD8" s="37" t="s">
        <v>23</v>
      </c>
      <c r="AE8" s="38" t="s">
        <v>24</v>
      </c>
      <c r="AF8" s="37" t="s">
        <v>23</v>
      </c>
      <c r="AG8" s="36" t="s">
        <v>24</v>
      </c>
      <c r="AH8" s="305" t="s">
        <v>23</v>
      </c>
      <c r="AI8" s="306" t="s">
        <v>24</v>
      </c>
      <c r="AJ8" s="35" t="s">
        <v>23</v>
      </c>
      <c r="AK8" s="36" t="s">
        <v>24</v>
      </c>
      <c r="AL8" s="37" t="s">
        <v>23</v>
      </c>
      <c r="AM8" s="38" t="s">
        <v>24</v>
      </c>
      <c r="AN8" s="35" t="s">
        <v>23</v>
      </c>
      <c r="AO8" s="36" t="s">
        <v>24</v>
      </c>
      <c r="AP8" s="37" t="s">
        <v>23</v>
      </c>
      <c r="AQ8" s="38" t="s">
        <v>24</v>
      </c>
      <c r="AR8" s="35" t="s">
        <v>23</v>
      </c>
      <c r="AS8" s="36" t="s">
        <v>24</v>
      </c>
      <c r="AT8" s="37" t="s">
        <v>23</v>
      </c>
      <c r="AU8" s="38" t="s">
        <v>24</v>
      </c>
      <c r="AV8" s="37" t="s">
        <v>23</v>
      </c>
      <c r="AW8" s="36" t="s">
        <v>24</v>
      </c>
      <c r="AX8" s="305" t="s">
        <v>23</v>
      </c>
      <c r="AY8" s="306" t="s">
        <v>24</v>
      </c>
      <c r="AZ8" s="35" t="s">
        <v>23</v>
      </c>
      <c r="BA8" s="36" t="s">
        <v>24</v>
      </c>
      <c r="BB8" s="37" t="s">
        <v>23</v>
      </c>
      <c r="BC8" s="38" t="s">
        <v>24</v>
      </c>
      <c r="BD8" s="35" t="s">
        <v>23</v>
      </c>
      <c r="BE8" s="36" t="s">
        <v>24</v>
      </c>
      <c r="BF8" s="37" t="s">
        <v>23</v>
      </c>
      <c r="BG8" s="38" t="s">
        <v>24</v>
      </c>
      <c r="BH8" s="35" t="s">
        <v>23</v>
      </c>
      <c r="BI8" s="36" t="s">
        <v>24</v>
      </c>
      <c r="BJ8" s="37" t="s">
        <v>23</v>
      </c>
      <c r="BK8" s="38" t="s">
        <v>24</v>
      </c>
      <c r="BL8" s="37" t="s">
        <v>23</v>
      </c>
      <c r="BM8" s="36" t="s">
        <v>24</v>
      </c>
      <c r="BN8" s="305" t="s">
        <v>23</v>
      </c>
      <c r="BO8" s="306" t="s">
        <v>24</v>
      </c>
      <c r="BP8" s="37"/>
      <c r="BQ8" s="308"/>
      <c r="BR8" s="72"/>
      <c r="BS8" s="72"/>
      <c r="BT8" s="309"/>
      <c r="BU8" s="310"/>
      <c r="BV8" s="304"/>
      <c r="BX8" s="311"/>
    </row>
    <row r="9" spans="1:78" s="110" customFormat="1" ht="18.75">
      <c r="A9" s="312"/>
      <c r="B9" s="313" t="s">
        <v>25</v>
      </c>
      <c r="C9" s="313"/>
      <c r="D9" s="50">
        <v>1.125</v>
      </c>
      <c r="E9" s="46">
        <v>15007397.34</v>
      </c>
      <c r="F9" s="41">
        <v>1.125</v>
      </c>
      <c r="G9" s="42">
        <v>15022824</v>
      </c>
      <c r="H9" s="50">
        <v>1.125</v>
      </c>
      <c r="I9" s="46">
        <v>13484081.050000001</v>
      </c>
      <c r="J9" s="41">
        <v>1.125</v>
      </c>
      <c r="K9" s="42">
        <v>11963897.5</v>
      </c>
      <c r="L9" s="50">
        <v>1.125</v>
      </c>
      <c r="M9" s="46">
        <v>16522295.369999999</v>
      </c>
      <c r="N9" s="41">
        <v>1.125</v>
      </c>
      <c r="O9" s="42">
        <v>12771370.5</v>
      </c>
      <c r="P9" s="50">
        <f>SUM(P10:P13)</f>
        <v>1.125</v>
      </c>
      <c r="Q9" s="46">
        <f>+M9+I9+E9</f>
        <v>45013773.760000005</v>
      </c>
      <c r="R9" s="41">
        <f>SUM(R10:R13)</f>
        <v>1.125</v>
      </c>
      <c r="S9" s="314">
        <f>O9+K9+G9</f>
        <v>39758092</v>
      </c>
      <c r="T9" s="45">
        <v>1.125</v>
      </c>
      <c r="U9" s="46">
        <v>19507113.649999999</v>
      </c>
      <c r="V9" s="41">
        <v>1.125</v>
      </c>
      <c r="W9" s="47">
        <v>15125331.380000001</v>
      </c>
      <c r="X9" s="45">
        <v>1.125</v>
      </c>
      <c r="Y9" s="46">
        <v>17185802.030000001</v>
      </c>
      <c r="Z9" s="41">
        <v>1.125</v>
      </c>
      <c r="AA9" s="47">
        <v>17446297.5</v>
      </c>
      <c r="AB9" s="45">
        <v>1.125</v>
      </c>
      <c r="AC9" s="46">
        <v>14948774.52</v>
      </c>
      <c r="AD9" s="41">
        <v>1.125</v>
      </c>
      <c r="AE9" s="47">
        <v>15819780.98</v>
      </c>
      <c r="AF9" s="50">
        <f>SUM(AF10:AF13)</f>
        <v>1.125</v>
      </c>
      <c r="AG9" s="46">
        <f>+AC9+Y9+U9</f>
        <v>51641690.200000003</v>
      </c>
      <c r="AH9" s="41">
        <f>SUM(AH10:AH13)</f>
        <v>1.125</v>
      </c>
      <c r="AI9" s="314">
        <f>AE9+AA9+W9</f>
        <v>48391409.859999999</v>
      </c>
      <c r="AJ9" s="45">
        <v>1.125</v>
      </c>
      <c r="AK9" s="46">
        <v>13664056.83</v>
      </c>
      <c r="AL9" s="41">
        <v>1.125</v>
      </c>
      <c r="AM9" s="47">
        <v>18544757.5</v>
      </c>
      <c r="AN9" s="45">
        <v>1.125</v>
      </c>
      <c r="AO9" s="46">
        <v>16747863.029999999</v>
      </c>
      <c r="AP9" s="41">
        <v>1.125</v>
      </c>
      <c r="AQ9" s="47">
        <v>19624527.5</v>
      </c>
      <c r="AR9" s="45">
        <v>1.125</v>
      </c>
      <c r="AS9" s="46">
        <v>11665854.914999999</v>
      </c>
      <c r="AT9" s="41">
        <v>1.125</v>
      </c>
      <c r="AU9" s="47">
        <v>10133006</v>
      </c>
      <c r="AV9" s="50">
        <f>SUM(AV10:AV13)</f>
        <v>1.125</v>
      </c>
      <c r="AW9" s="46">
        <f>+AS9+AO9+AK9</f>
        <v>42077774.774999999</v>
      </c>
      <c r="AX9" s="41">
        <f>SUM(AX10:AX13)</f>
        <v>1.125</v>
      </c>
      <c r="AY9" s="314">
        <f>AU9+AQ9+AM9</f>
        <v>48302291</v>
      </c>
      <c r="AZ9" s="45"/>
      <c r="BA9" s="46"/>
      <c r="BB9" s="41"/>
      <c r="BC9" s="47"/>
      <c r="BD9" s="45"/>
      <c r="BE9" s="46"/>
      <c r="BF9" s="41"/>
      <c r="BG9" s="47"/>
      <c r="BH9" s="45"/>
      <c r="BI9" s="46"/>
      <c r="BJ9" s="41"/>
      <c r="BK9" s="47"/>
      <c r="BL9" s="50">
        <f>SUM(BL10:BL13)</f>
        <v>1.125</v>
      </c>
      <c r="BM9" s="46">
        <f>+BI9+BE9+BA9</f>
        <v>0</v>
      </c>
      <c r="BN9" s="41">
        <f>SUM(BN10:BN13)</f>
        <v>1.125</v>
      </c>
      <c r="BO9" s="314">
        <f>BK9+BG9+BC9</f>
        <v>0</v>
      </c>
      <c r="BP9" s="315"/>
      <c r="BQ9" s="45">
        <f>SUM(BQ10:BQ13)</f>
        <v>1.125</v>
      </c>
      <c r="BR9" s="46">
        <f>Q9+AG9+AW9+BM9</f>
        <v>138733238.73500001</v>
      </c>
      <c r="BS9" s="316">
        <f>SUM(BS10:BS13)</f>
        <v>1.125</v>
      </c>
      <c r="BT9" s="313">
        <f>BK9+BG9+BC9+AU9+AQ9+AM9+AE9+AA9+W9+O9+K9+G9</f>
        <v>136451792.86000001</v>
      </c>
      <c r="BU9" s="317">
        <f>BT9-BR9</f>
        <v>-2281445.875</v>
      </c>
      <c r="BV9" s="281"/>
      <c r="BW9" s="318"/>
      <c r="BX9" s="319"/>
    </row>
    <row r="10" spans="1:78" s="110" customFormat="1" ht="21">
      <c r="A10" s="312"/>
      <c r="B10" s="313" t="s">
        <v>26</v>
      </c>
      <c r="C10" s="313"/>
      <c r="D10" s="50">
        <v>7.4999999999999997E-2</v>
      </c>
      <c r="E10" s="46">
        <f>E9/D9*D10</f>
        <v>1000493.156</v>
      </c>
      <c r="F10" s="41">
        <v>7.4999999999999997E-2</v>
      </c>
      <c r="G10" s="42">
        <v>1001521.6</v>
      </c>
      <c r="H10" s="50">
        <v>7.4999999999999997E-2</v>
      </c>
      <c r="I10" s="46">
        <f>I9/H9*H10</f>
        <v>898938.73666666669</v>
      </c>
      <c r="J10" s="41">
        <v>7.4999999999999997E-2</v>
      </c>
      <c r="K10" s="42">
        <v>797593.16666666698</v>
      </c>
      <c r="L10" s="50">
        <v>7.4999999999999997E-2</v>
      </c>
      <c r="M10" s="46">
        <v>1101486.358</v>
      </c>
      <c r="N10" s="41">
        <v>7.4999999999999997E-2</v>
      </c>
      <c r="O10" s="42">
        <v>851424.7</v>
      </c>
      <c r="P10" s="50">
        <v>7.4999999999999997E-2</v>
      </c>
      <c r="Q10" s="46">
        <f t="shared" ref="Q10:Q67" si="0">+M10+I10+E10</f>
        <v>3000918.2506666668</v>
      </c>
      <c r="R10" s="41">
        <v>7.4999999999999997E-2</v>
      </c>
      <c r="S10" s="314">
        <f t="shared" ref="S10:S67" si="1">O10+K10+G10</f>
        <v>2650539.4666666668</v>
      </c>
      <c r="T10" s="243">
        <v>7.4999999999999997E-2</v>
      </c>
      <c r="U10" s="244">
        <f>U9/T9*T10</f>
        <v>1300474.2433333332</v>
      </c>
      <c r="V10" s="41">
        <v>7.4999999999999997E-2</v>
      </c>
      <c r="W10" s="42">
        <v>1008355.4253333299</v>
      </c>
      <c r="X10" s="50">
        <v>7.4999999999999997E-2</v>
      </c>
      <c r="Y10" s="244">
        <f>Y9/X9*X10</f>
        <v>1145720.1353333334</v>
      </c>
      <c r="Z10" s="41">
        <v>7.4999999999999997E-2</v>
      </c>
      <c r="AA10" s="42">
        <v>1163086.5</v>
      </c>
      <c r="AB10" s="50">
        <v>7.4999999999999997E-2</v>
      </c>
      <c r="AC10" s="46">
        <v>996584.96799999999</v>
      </c>
      <c r="AD10" s="41">
        <v>7.4999999999999997E-2</v>
      </c>
      <c r="AE10" s="42">
        <v>1054652.0653333301</v>
      </c>
      <c r="AF10" s="50">
        <v>7.4999999999999997E-2</v>
      </c>
      <c r="AG10" s="46">
        <f>+AC10+Y10+U10</f>
        <v>3442779.3466666667</v>
      </c>
      <c r="AH10" s="41">
        <v>7.4999999999999997E-2</v>
      </c>
      <c r="AI10" s="314">
        <f t="shared" ref="AI10:AI67" si="2">AE10+AA10+W10</f>
        <v>3226093.99066666</v>
      </c>
      <c r="AJ10" s="50">
        <v>7.4999999999999997E-2</v>
      </c>
      <c r="AK10" s="46">
        <v>910937.12199999997</v>
      </c>
      <c r="AL10" s="41">
        <v>7.4999999999999997E-2</v>
      </c>
      <c r="AM10" s="42">
        <v>1236317.16666667</v>
      </c>
      <c r="AN10" s="50">
        <v>7.4999999999999997E-2</v>
      </c>
      <c r="AO10" s="46">
        <v>1116524.202</v>
      </c>
      <c r="AP10" s="41">
        <v>7.4999999999999997E-2</v>
      </c>
      <c r="AQ10" s="42">
        <v>1308301.83333333</v>
      </c>
      <c r="AR10" s="50">
        <v>7.4999999999999997E-2</v>
      </c>
      <c r="AS10" s="46">
        <v>777723.66099999996</v>
      </c>
      <c r="AT10" s="41">
        <v>7.4999999999999997E-2</v>
      </c>
      <c r="AU10" s="42">
        <v>675533.73333333305</v>
      </c>
      <c r="AV10" s="50">
        <v>7.4999999999999997E-2</v>
      </c>
      <c r="AW10" s="46">
        <f>+AS10+AO10+AK10</f>
        <v>2805184.9849999999</v>
      </c>
      <c r="AX10" s="41">
        <v>7.4999999999999997E-2</v>
      </c>
      <c r="AY10" s="314">
        <f>AU10+AQ10+AM10</f>
        <v>3220152.7333333334</v>
      </c>
      <c r="AZ10" s="50"/>
      <c r="BA10" s="46"/>
      <c r="BB10" s="41"/>
      <c r="BC10" s="42"/>
      <c r="BD10" s="50"/>
      <c r="BE10" s="46"/>
      <c r="BF10" s="41"/>
      <c r="BG10" s="42"/>
      <c r="BH10" s="50"/>
      <c r="BI10" s="46"/>
      <c r="BJ10" s="41"/>
      <c r="BK10" s="42"/>
      <c r="BL10" s="50">
        <v>7.4999999999999997E-2</v>
      </c>
      <c r="BM10" s="46">
        <f>+BI10+BE10+BA10</f>
        <v>0</v>
      </c>
      <c r="BN10" s="41">
        <v>7.4999999999999997E-2</v>
      </c>
      <c r="BO10" s="314">
        <f>BK10+BG10+BC10</f>
        <v>0</v>
      </c>
      <c r="BP10" s="315"/>
      <c r="BQ10" s="45">
        <v>7.4999999999999997E-2</v>
      </c>
      <c r="BR10" s="46">
        <f t="shared" ref="BR10:BR70" si="3">Q10+AG10+AW10+BM10</f>
        <v>9248882.5823333338</v>
      </c>
      <c r="BS10" s="316">
        <v>7.4999999999999997E-2</v>
      </c>
      <c r="BT10" s="313">
        <f t="shared" ref="BT10:BT70" si="4">BK10+BG10+BC10+AU10+AQ10+AM10+AE10+AA10+W10+O10+K10+G10</f>
        <v>9096786.1906666607</v>
      </c>
      <c r="BU10" s="317">
        <f t="shared" ref="BU10:BU70" si="5">BT10-BR10</f>
        <v>-152096.39166667312</v>
      </c>
      <c r="BV10" s="281"/>
      <c r="BW10" s="318"/>
      <c r="BX10" s="319"/>
    </row>
    <row r="11" spans="1:78" s="110" customFormat="1" ht="21">
      <c r="A11" s="312"/>
      <c r="B11" s="313" t="s">
        <v>27</v>
      </c>
      <c r="C11" s="313"/>
      <c r="D11" s="50">
        <v>0.05</v>
      </c>
      <c r="E11" s="46">
        <f>E9/D9*D11</f>
        <v>666995.43733333331</v>
      </c>
      <c r="F11" s="41">
        <v>0.05</v>
      </c>
      <c r="G11" s="42">
        <v>667681.066666667</v>
      </c>
      <c r="H11" s="50">
        <v>0.05</v>
      </c>
      <c r="I11" s="46">
        <f>I9/H9*H11</f>
        <v>599292.49111111125</v>
      </c>
      <c r="J11" s="41">
        <v>0.05</v>
      </c>
      <c r="K11" s="42">
        <v>531728.77777777798</v>
      </c>
      <c r="L11" s="50">
        <v>0.05</v>
      </c>
      <c r="M11" s="46">
        <v>734324.23866666702</v>
      </c>
      <c r="N11" s="41">
        <v>0.05</v>
      </c>
      <c r="O11" s="42">
        <v>567616.46666666702</v>
      </c>
      <c r="P11" s="50">
        <v>0.05</v>
      </c>
      <c r="Q11" s="46">
        <f t="shared" si="0"/>
        <v>2000612.1671111116</v>
      </c>
      <c r="R11" s="41">
        <v>0.05</v>
      </c>
      <c r="S11" s="314">
        <f t="shared" si="1"/>
        <v>1767026.3111111121</v>
      </c>
      <c r="T11" s="243">
        <v>0.05</v>
      </c>
      <c r="U11" s="244">
        <f>U9/T9*T11</f>
        <v>866982.82888888894</v>
      </c>
      <c r="V11" s="41">
        <v>0.05</v>
      </c>
      <c r="W11" s="42">
        <v>672236.95022222202</v>
      </c>
      <c r="X11" s="50">
        <v>0.05</v>
      </c>
      <c r="Y11" s="244">
        <f>Y9/X9*X11</f>
        <v>763813.42355555564</v>
      </c>
      <c r="Z11" s="41">
        <v>0.05</v>
      </c>
      <c r="AA11" s="42">
        <v>775391</v>
      </c>
      <c r="AB11" s="50">
        <v>0.05</v>
      </c>
      <c r="AC11" s="46">
        <v>664389.97866666701</v>
      </c>
      <c r="AD11" s="41">
        <v>0.05</v>
      </c>
      <c r="AE11" s="42">
        <v>703101.376888889</v>
      </c>
      <c r="AF11" s="50">
        <v>0.05</v>
      </c>
      <c r="AG11" s="46">
        <f>+AC11+Y11+U11</f>
        <v>2295186.2311111116</v>
      </c>
      <c r="AH11" s="41">
        <v>0.05</v>
      </c>
      <c r="AI11" s="314">
        <f t="shared" si="2"/>
        <v>2150729.327111111</v>
      </c>
      <c r="AJ11" s="50">
        <v>0.05</v>
      </c>
      <c r="AK11" s="46">
        <v>607291.414666667</v>
      </c>
      <c r="AL11" s="41">
        <v>0.05</v>
      </c>
      <c r="AM11" s="42">
        <v>824211.44444444403</v>
      </c>
      <c r="AN11" s="50">
        <v>0.05</v>
      </c>
      <c r="AO11" s="46">
        <v>744349.46799999999</v>
      </c>
      <c r="AP11" s="41">
        <v>0.05</v>
      </c>
      <c r="AQ11" s="42">
        <v>872201.22222222202</v>
      </c>
      <c r="AR11" s="50">
        <v>0.05</v>
      </c>
      <c r="AS11" s="46">
        <v>518482.44066666701</v>
      </c>
      <c r="AT11" s="41">
        <v>0.05</v>
      </c>
      <c r="AU11" s="42">
        <v>450355.82222222199</v>
      </c>
      <c r="AV11" s="50">
        <v>0.05</v>
      </c>
      <c r="AW11" s="46">
        <f>+AS11+AO11+AK11</f>
        <v>1870123.3233333342</v>
      </c>
      <c r="AX11" s="41">
        <v>0.05</v>
      </c>
      <c r="AY11" s="314">
        <f>AU11+AQ11+AM11</f>
        <v>2146768.4888888882</v>
      </c>
      <c r="AZ11" s="50"/>
      <c r="BA11" s="46"/>
      <c r="BB11" s="41"/>
      <c r="BC11" s="42"/>
      <c r="BD11" s="50"/>
      <c r="BE11" s="46"/>
      <c r="BF11" s="41"/>
      <c r="BG11" s="42"/>
      <c r="BH11" s="50"/>
      <c r="BI11" s="46"/>
      <c r="BJ11" s="41"/>
      <c r="BK11" s="42"/>
      <c r="BL11" s="50">
        <v>0.05</v>
      </c>
      <c r="BM11" s="46">
        <f>+BI11+BE11+BA11</f>
        <v>0</v>
      </c>
      <c r="BN11" s="41">
        <v>0.05</v>
      </c>
      <c r="BO11" s="314">
        <f>BK11+BG11+BC11</f>
        <v>0</v>
      </c>
      <c r="BP11" s="315"/>
      <c r="BQ11" s="45">
        <v>0.05</v>
      </c>
      <c r="BR11" s="46">
        <f t="shared" si="3"/>
        <v>6165921.7215555571</v>
      </c>
      <c r="BS11" s="316">
        <v>0.05</v>
      </c>
      <c r="BT11" s="313">
        <f t="shared" si="4"/>
        <v>6064524.1271111108</v>
      </c>
      <c r="BU11" s="317">
        <f t="shared" si="5"/>
        <v>-101397.59444444627</v>
      </c>
      <c r="BV11" s="281"/>
      <c r="BW11" s="318"/>
      <c r="BX11" s="319"/>
    </row>
    <row r="12" spans="1:78" s="110" customFormat="1" ht="21">
      <c r="A12" s="312"/>
      <c r="B12" s="313" t="s">
        <v>28</v>
      </c>
      <c r="C12" s="313"/>
      <c r="D12" s="50"/>
      <c r="E12" s="46"/>
      <c r="F12" s="41"/>
      <c r="G12" s="42"/>
      <c r="H12" s="50"/>
      <c r="I12" s="46"/>
      <c r="J12" s="41"/>
      <c r="K12" s="42"/>
      <c r="L12" s="50"/>
      <c r="M12" s="46"/>
      <c r="N12" s="41"/>
      <c r="O12" s="42"/>
      <c r="P12" s="50"/>
      <c r="Q12" s="46">
        <f t="shared" si="0"/>
        <v>0</v>
      </c>
      <c r="R12" s="41"/>
      <c r="S12" s="314">
        <f t="shared" si="1"/>
        <v>0</v>
      </c>
      <c r="T12" s="243"/>
      <c r="U12" s="244"/>
      <c r="V12" s="41"/>
      <c r="W12" s="42"/>
      <c r="X12" s="50"/>
      <c r="Y12" s="244"/>
      <c r="Z12" s="41"/>
      <c r="AA12" s="42"/>
      <c r="AB12" s="50"/>
      <c r="AC12" s="46"/>
      <c r="AD12" s="41"/>
      <c r="AE12" s="42"/>
      <c r="AF12" s="50"/>
      <c r="AG12" s="46">
        <f>+AC12+Y12+U12</f>
        <v>0</v>
      </c>
      <c r="AH12" s="41"/>
      <c r="AI12" s="314">
        <f t="shared" si="2"/>
        <v>0</v>
      </c>
      <c r="AJ12" s="50"/>
      <c r="AK12" s="46"/>
      <c r="AL12" s="41"/>
      <c r="AM12" s="42"/>
      <c r="AN12" s="50"/>
      <c r="AO12" s="46"/>
      <c r="AP12" s="41"/>
      <c r="AQ12" s="42"/>
      <c r="AR12" s="50"/>
      <c r="AS12" s="46"/>
      <c r="AT12" s="41"/>
      <c r="AU12" s="42"/>
      <c r="AV12" s="50"/>
      <c r="AW12" s="46">
        <f>+AS12+AO12+AK12</f>
        <v>0</v>
      </c>
      <c r="AX12" s="41"/>
      <c r="AY12" s="314">
        <f>AU12+AQ12+AM12</f>
        <v>0</v>
      </c>
      <c r="AZ12" s="50"/>
      <c r="BA12" s="46"/>
      <c r="BB12" s="41"/>
      <c r="BC12" s="42"/>
      <c r="BD12" s="50"/>
      <c r="BE12" s="46"/>
      <c r="BF12" s="41"/>
      <c r="BG12" s="42"/>
      <c r="BH12" s="50"/>
      <c r="BI12" s="46"/>
      <c r="BJ12" s="41"/>
      <c r="BK12" s="42"/>
      <c r="BL12" s="50"/>
      <c r="BM12" s="46">
        <f>+BI12+BE12+BA12</f>
        <v>0</v>
      </c>
      <c r="BN12" s="41"/>
      <c r="BO12" s="314">
        <f>BK12+BG12+BC12</f>
        <v>0</v>
      </c>
      <c r="BP12" s="315"/>
      <c r="BQ12" s="45"/>
      <c r="BR12" s="46">
        <f t="shared" si="3"/>
        <v>0</v>
      </c>
      <c r="BS12" s="316"/>
      <c r="BT12" s="313">
        <f t="shared" si="4"/>
        <v>0</v>
      </c>
      <c r="BU12" s="317">
        <f t="shared" si="5"/>
        <v>0</v>
      </c>
      <c r="BV12" s="281"/>
      <c r="BW12" s="318"/>
      <c r="BX12" s="319"/>
    </row>
    <row r="13" spans="1:78" s="110" customFormat="1" ht="21">
      <c r="A13" s="312"/>
      <c r="B13" s="313" t="s">
        <v>29</v>
      </c>
      <c r="C13" s="313"/>
      <c r="D13" s="50">
        <v>1</v>
      </c>
      <c r="E13" s="46">
        <f>E9-E10-E11</f>
        <v>13339908.746666666</v>
      </c>
      <c r="F13" s="41">
        <v>1</v>
      </c>
      <c r="G13" s="42">
        <v>13353621.3333333</v>
      </c>
      <c r="H13" s="50">
        <v>1</v>
      </c>
      <c r="I13" s="46">
        <f>I9-I10-I11</f>
        <v>11985849.822222224</v>
      </c>
      <c r="J13" s="41">
        <v>1</v>
      </c>
      <c r="K13" s="42">
        <v>10634575.555555601</v>
      </c>
      <c r="L13" s="50">
        <v>1</v>
      </c>
      <c r="M13" s="46">
        <v>14686484.7733333</v>
      </c>
      <c r="N13" s="41">
        <v>1</v>
      </c>
      <c r="O13" s="42">
        <v>11352329.3333333</v>
      </c>
      <c r="P13" s="50">
        <v>1</v>
      </c>
      <c r="Q13" s="46">
        <f t="shared" si="0"/>
        <v>40012243.342222184</v>
      </c>
      <c r="R13" s="41">
        <v>1</v>
      </c>
      <c r="S13" s="314">
        <f t="shared" si="1"/>
        <v>35340526.222222202</v>
      </c>
      <c r="T13" s="243">
        <v>1</v>
      </c>
      <c r="U13" s="244">
        <f>U9-U10-U11</f>
        <v>17339656.577777777</v>
      </c>
      <c r="V13" s="41">
        <v>1</v>
      </c>
      <c r="W13" s="42">
        <v>13444739.0044444</v>
      </c>
      <c r="X13" s="50">
        <v>1</v>
      </c>
      <c r="Y13" s="244">
        <f>Y9-Y10-Y11</f>
        <v>15276268.471111113</v>
      </c>
      <c r="Z13" s="41">
        <v>1</v>
      </c>
      <c r="AA13" s="42">
        <v>15507820</v>
      </c>
      <c r="AB13" s="50">
        <v>1</v>
      </c>
      <c r="AC13" s="46">
        <v>13287799.573333301</v>
      </c>
      <c r="AD13" s="41">
        <v>1</v>
      </c>
      <c r="AE13" s="42">
        <v>14062027.5377778</v>
      </c>
      <c r="AF13" s="50">
        <v>1</v>
      </c>
      <c r="AG13" s="46">
        <f>+AC13+Y13+U13</f>
        <v>45903724.622222185</v>
      </c>
      <c r="AH13" s="41">
        <v>1</v>
      </c>
      <c r="AI13" s="314">
        <f t="shared" si="2"/>
        <v>43014586.542222202</v>
      </c>
      <c r="AJ13" s="50">
        <v>1</v>
      </c>
      <c r="AK13" s="46">
        <v>12145828.293333299</v>
      </c>
      <c r="AL13" s="41">
        <v>1</v>
      </c>
      <c r="AM13" s="42">
        <v>16484228.888888899</v>
      </c>
      <c r="AN13" s="50">
        <v>1</v>
      </c>
      <c r="AO13" s="46">
        <v>14886989.359999999</v>
      </c>
      <c r="AP13" s="41">
        <v>1</v>
      </c>
      <c r="AQ13" s="42">
        <v>17444024.444444399</v>
      </c>
      <c r="AR13" s="50">
        <v>1</v>
      </c>
      <c r="AS13" s="46">
        <v>10369648.813333301</v>
      </c>
      <c r="AT13" s="41">
        <v>1</v>
      </c>
      <c r="AU13" s="42">
        <v>9007116.4444444496</v>
      </c>
      <c r="AV13" s="50">
        <v>1</v>
      </c>
      <c r="AW13" s="46">
        <f>+AS13+AO13+AK13</f>
        <v>37402466.466666602</v>
      </c>
      <c r="AX13" s="41">
        <v>1</v>
      </c>
      <c r="AY13" s="314">
        <f>AU13+AQ13+AM13</f>
        <v>42935369.777777746</v>
      </c>
      <c r="AZ13" s="50"/>
      <c r="BA13" s="46"/>
      <c r="BB13" s="41"/>
      <c r="BC13" s="42"/>
      <c r="BD13" s="50"/>
      <c r="BE13" s="46"/>
      <c r="BF13" s="41"/>
      <c r="BG13" s="42"/>
      <c r="BH13" s="50"/>
      <c r="BI13" s="46"/>
      <c r="BJ13" s="41"/>
      <c r="BK13" s="42"/>
      <c r="BL13" s="50">
        <v>1</v>
      </c>
      <c r="BM13" s="46">
        <f>+BI13+BE13+BA13</f>
        <v>0</v>
      </c>
      <c r="BN13" s="41">
        <v>1</v>
      </c>
      <c r="BO13" s="314">
        <f>BK13+BG13+BC13</f>
        <v>0</v>
      </c>
      <c r="BP13" s="315"/>
      <c r="BQ13" s="45">
        <v>1</v>
      </c>
      <c r="BR13" s="46">
        <f t="shared" si="3"/>
        <v>123318434.43111098</v>
      </c>
      <c r="BS13" s="316">
        <v>1</v>
      </c>
      <c r="BT13" s="313">
        <f t="shared" si="4"/>
        <v>121290482.54222214</v>
      </c>
      <c r="BU13" s="317">
        <f t="shared" si="5"/>
        <v>-2027951.8888888359</v>
      </c>
      <c r="BV13" s="281"/>
      <c r="BW13" s="318"/>
      <c r="BX13" s="319"/>
    </row>
    <row r="14" spans="1:78" s="110" customFormat="1" ht="18.75">
      <c r="A14" s="320"/>
      <c r="B14" s="56"/>
      <c r="C14" s="56"/>
      <c r="D14" s="55"/>
      <c r="E14" s="56"/>
      <c r="F14" s="55"/>
      <c r="G14" s="57"/>
      <c r="H14" s="55"/>
      <c r="I14" s="56"/>
      <c r="J14" s="55"/>
      <c r="K14" s="57"/>
      <c r="L14" s="55"/>
      <c r="M14" s="56"/>
      <c r="N14" s="55"/>
      <c r="O14" s="57"/>
      <c r="P14" s="55"/>
      <c r="Q14" s="56"/>
      <c r="R14" s="55"/>
      <c r="S14" s="57"/>
      <c r="T14" s="58"/>
      <c r="U14" s="56"/>
      <c r="V14" s="55"/>
      <c r="W14" s="59"/>
      <c r="X14" s="58"/>
      <c r="Y14" s="56"/>
      <c r="Z14" s="55"/>
      <c r="AA14" s="59"/>
      <c r="AB14" s="58"/>
      <c r="AC14" s="56"/>
      <c r="AD14" s="55"/>
      <c r="AE14" s="59"/>
      <c r="AF14" s="55"/>
      <c r="AG14" s="56"/>
      <c r="AH14" s="55"/>
      <c r="AI14" s="57"/>
      <c r="AJ14" s="58"/>
      <c r="AK14" s="56"/>
      <c r="AL14" s="55"/>
      <c r="AM14" s="59"/>
      <c r="AN14" s="58"/>
      <c r="AO14" s="56"/>
      <c r="AP14" s="55"/>
      <c r="AQ14" s="59"/>
      <c r="AR14" s="58"/>
      <c r="AS14" s="56"/>
      <c r="AT14" s="55"/>
      <c r="AU14" s="59"/>
      <c r="AV14" s="55"/>
      <c r="AW14" s="56"/>
      <c r="AX14" s="55"/>
      <c r="AY14" s="57"/>
      <c r="AZ14" s="58"/>
      <c r="BA14" s="56"/>
      <c r="BB14" s="55"/>
      <c r="BC14" s="59"/>
      <c r="BD14" s="58"/>
      <c r="BE14" s="56"/>
      <c r="BF14" s="55"/>
      <c r="BG14" s="59"/>
      <c r="BH14" s="58"/>
      <c r="BI14" s="56"/>
      <c r="BJ14" s="55"/>
      <c r="BK14" s="59"/>
      <c r="BL14" s="55"/>
      <c r="BM14" s="56"/>
      <c r="BN14" s="55"/>
      <c r="BO14" s="57"/>
      <c r="BP14" s="56"/>
      <c r="BQ14" s="321"/>
      <c r="BR14" s="46">
        <f t="shared" si="3"/>
        <v>0</v>
      </c>
      <c r="BS14" s="313"/>
      <c r="BT14" s="313">
        <f t="shared" si="4"/>
        <v>0</v>
      </c>
      <c r="BU14" s="317">
        <f t="shared" si="5"/>
        <v>0</v>
      </c>
      <c r="BV14" s="281"/>
      <c r="BW14" s="318"/>
      <c r="BX14" s="319"/>
    </row>
    <row r="15" spans="1:78" s="110" customFormat="1" ht="18.75" customHeight="1">
      <c r="A15" s="322"/>
      <c r="B15" s="282" t="s">
        <v>3</v>
      </c>
      <c r="C15" s="282"/>
      <c r="D15" s="60" t="s">
        <v>31</v>
      </c>
      <c r="E15" s="60"/>
      <c r="F15" s="61" t="s">
        <v>32</v>
      </c>
      <c r="G15" s="62"/>
      <c r="H15" s="60" t="s">
        <v>31</v>
      </c>
      <c r="I15" s="60"/>
      <c r="J15" s="61" t="s">
        <v>32</v>
      </c>
      <c r="K15" s="62"/>
      <c r="L15" s="60" t="s">
        <v>31</v>
      </c>
      <c r="M15" s="60"/>
      <c r="N15" s="61" t="s">
        <v>32</v>
      </c>
      <c r="O15" s="62"/>
      <c r="P15" s="60" t="s">
        <v>32</v>
      </c>
      <c r="Q15" s="60"/>
      <c r="R15" s="61" t="s">
        <v>32</v>
      </c>
      <c r="S15" s="323"/>
      <c r="T15" s="64" t="s">
        <v>31</v>
      </c>
      <c r="U15" s="60"/>
      <c r="V15" s="61" t="s">
        <v>32</v>
      </c>
      <c r="W15" s="65"/>
      <c r="X15" s="64" t="s">
        <v>31</v>
      </c>
      <c r="Y15" s="60"/>
      <c r="Z15" s="61" t="s">
        <v>32</v>
      </c>
      <c r="AA15" s="65"/>
      <c r="AB15" s="64" t="s">
        <v>31</v>
      </c>
      <c r="AC15" s="60"/>
      <c r="AD15" s="61" t="s">
        <v>32</v>
      </c>
      <c r="AE15" s="65"/>
      <c r="AF15" s="60" t="s">
        <v>32</v>
      </c>
      <c r="AG15" s="60"/>
      <c r="AH15" s="61" t="s">
        <v>32</v>
      </c>
      <c r="AI15" s="323"/>
      <c r="AJ15" s="64" t="s">
        <v>31</v>
      </c>
      <c r="AK15" s="60"/>
      <c r="AL15" s="61" t="s">
        <v>32</v>
      </c>
      <c r="AM15" s="65"/>
      <c r="AN15" s="64" t="s">
        <v>31</v>
      </c>
      <c r="AO15" s="60"/>
      <c r="AP15" s="61" t="s">
        <v>32</v>
      </c>
      <c r="AQ15" s="65"/>
      <c r="AR15" s="64" t="s">
        <v>31</v>
      </c>
      <c r="AS15" s="60"/>
      <c r="AT15" s="61" t="s">
        <v>32</v>
      </c>
      <c r="AU15" s="65"/>
      <c r="AV15" s="60" t="s">
        <v>32</v>
      </c>
      <c r="AW15" s="60"/>
      <c r="AX15" s="61" t="s">
        <v>32</v>
      </c>
      <c r="AY15" s="323"/>
      <c r="AZ15" s="64"/>
      <c r="BA15" s="60"/>
      <c r="BB15" s="61"/>
      <c r="BC15" s="65"/>
      <c r="BD15" s="64"/>
      <c r="BE15" s="60"/>
      <c r="BF15" s="61"/>
      <c r="BG15" s="65"/>
      <c r="BH15" s="64"/>
      <c r="BI15" s="60"/>
      <c r="BJ15" s="61"/>
      <c r="BK15" s="65"/>
      <c r="BL15" s="60" t="s">
        <v>32</v>
      </c>
      <c r="BM15" s="60"/>
      <c r="BN15" s="61" t="s">
        <v>32</v>
      </c>
      <c r="BO15" s="323"/>
      <c r="BP15" s="315"/>
      <c r="BQ15" s="321"/>
      <c r="BR15" s="46">
        <f t="shared" si="3"/>
        <v>0</v>
      </c>
      <c r="BS15" s="313"/>
      <c r="BT15" s="313">
        <f t="shared" si="4"/>
        <v>0</v>
      </c>
      <c r="BU15" s="317">
        <f t="shared" si="5"/>
        <v>0</v>
      </c>
      <c r="BV15" s="281"/>
      <c r="BW15" s="318"/>
      <c r="BX15" s="319"/>
    </row>
    <row r="16" spans="1:78" s="110" customFormat="1" ht="18.75">
      <c r="A16" s="322"/>
      <c r="B16" s="282"/>
      <c r="C16" s="282"/>
      <c r="D16" s="67" t="s">
        <v>35</v>
      </c>
      <c r="E16" s="68" t="s">
        <v>36</v>
      </c>
      <c r="F16" s="41" t="s">
        <v>35</v>
      </c>
      <c r="G16" s="42" t="s">
        <v>36</v>
      </c>
      <c r="H16" s="67" t="s">
        <v>35</v>
      </c>
      <c r="I16" s="68" t="s">
        <v>36</v>
      </c>
      <c r="J16" s="41" t="s">
        <v>35</v>
      </c>
      <c r="K16" s="42" t="s">
        <v>36</v>
      </c>
      <c r="L16" s="67" t="s">
        <v>35</v>
      </c>
      <c r="M16" s="68" t="s">
        <v>36</v>
      </c>
      <c r="N16" s="41" t="s">
        <v>35</v>
      </c>
      <c r="O16" s="42" t="s">
        <v>36</v>
      </c>
      <c r="P16" s="67" t="s">
        <v>35</v>
      </c>
      <c r="Q16" s="68"/>
      <c r="R16" s="41" t="s">
        <v>35</v>
      </c>
      <c r="S16" s="314"/>
      <c r="T16" s="70" t="s">
        <v>35</v>
      </c>
      <c r="U16" s="68" t="s">
        <v>36</v>
      </c>
      <c r="V16" s="41" t="s">
        <v>35</v>
      </c>
      <c r="W16" s="47" t="s">
        <v>36</v>
      </c>
      <c r="X16" s="70" t="s">
        <v>35</v>
      </c>
      <c r="Y16" s="68" t="s">
        <v>36</v>
      </c>
      <c r="Z16" s="41" t="s">
        <v>35</v>
      </c>
      <c r="AA16" s="47" t="s">
        <v>36</v>
      </c>
      <c r="AB16" s="70" t="s">
        <v>35</v>
      </c>
      <c r="AC16" s="68" t="s">
        <v>36</v>
      </c>
      <c r="AD16" s="41" t="s">
        <v>35</v>
      </c>
      <c r="AE16" s="47" t="s">
        <v>36</v>
      </c>
      <c r="AF16" s="67" t="s">
        <v>35</v>
      </c>
      <c r="AG16" s="68"/>
      <c r="AH16" s="41" t="s">
        <v>35</v>
      </c>
      <c r="AI16" s="314"/>
      <c r="AJ16" s="70" t="s">
        <v>35</v>
      </c>
      <c r="AK16" s="68" t="s">
        <v>36</v>
      </c>
      <c r="AL16" s="41" t="s">
        <v>35</v>
      </c>
      <c r="AM16" s="47" t="s">
        <v>36</v>
      </c>
      <c r="AN16" s="70" t="s">
        <v>35</v>
      </c>
      <c r="AO16" s="68" t="s">
        <v>36</v>
      </c>
      <c r="AP16" s="41" t="s">
        <v>35</v>
      </c>
      <c r="AQ16" s="47" t="s">
        <v>36</v>
      </c>
      <c r="AR16" s="70" t="s">
        <v>35</v>
      </c>
      <c r="AS16" s="68" t="s">
        <v>36</v>
      </c>
      <c r="AT16" s="41" t="s">
        <v>35</v>
      </c>
      <c r="AU16" s="47" t="s">
        <v>36</v>
      </c>
      <c r="AV16" s="67" t="s">
        <v>35</v>
      </c>
      <c r="AW16" s="68"/>
      <c r="AX16" s="41" t="s">
        <v>35</v>
      </c>
      <c r="AY16" s="314"/>
      <c r="AZ16" s="70"/>
      <c r="BA16" s="68"/>
      <c r="BB16" s="41"/>
      <c r="BC16" s="47"/>
      <c r="BD16" s="70"/>
      <c r="BE16" s="68"/>
      <c r="BF16" s="41"/>
      <c r="BG16" s="47"/>
      <c r="BH16" s="70"/>
      <c r="BI16" s="68"/>
      <c r="BJ16" s="41"/>
      <c r="BK16" s="47"/>
      <c r="BL16" s="67" t="s">
        <v>35</v>
      </c>
      <c r="BM16" s="68"/>
      <c r="BN16" s="41" t="s">
        <v>35</v>
      </c>
      <c r="BO16" s="314"/>
      <c r="BP16" s="324"/>
      <c r="BQ16" s="325"/>
      <c r="BR16" s="46">
        <f t="shared" si="3"/>
        <v>0</v>
      </c>
      <c r="BS16" s="313"/>
      <c r="BT16" s="313"/>
      <c r="BU16" s="317">
        <f t="shared" si="5"/>
        <v>0</v>
      </c>
      <c r="BV16" s="281"/>
      <c r="BW16" s="318"/>
      <c r="BX16" s="319"/>
    </row>
    <row r="17" spans="1:76" s="110" customFormat="1" ht="18.75">
      <c r="A17" s="320"/>
      <c r="B17" s="56"/>
      <c r="C17" s="56"/>
      <c r="D17" s="55"/>
      <c r="E17" s="56"/>
      <c r="F17" s="55"/>
      <c r="G17" s="57"/>
      <c r="H17" s="55"/>
      <c r="I17" s="56"/>
      <c r="J17" s="55"/>
      <c r="K17" s="57"/>
      <c r="L17" s="55"/>
      <c r="M17" s="56"/>
      <c r="N17" s="55"/>
      <c r="O17" s="57"/>
      <c r="P17" s="55"/>
      <c r="Q17" s="56"/>
      <c r="R17" s="55"/>
      <c r="S17" s="57"/>
      <c r="T17" s="58"/>
      <c r="U17" s="56"/>
      <c r="V17" s="55"/>
      <c r="W17" s="59"/>
      <c r="X17" s="58"/>
      <c r="Y17" s="56"/>
      <c r="Z17" s="55"/>
      <c r="AA17" s="59"/>
      <c r="AB17" s="58"/>
      <c r="AC17" s="56"/>
      <c r="AD17" s="55"/>
      <c r="AE17" s="59"/>
      <c r="AF17" s="55"/>
      <c r="AG17" s="56"/>
      <c r="AH17" s="55"/>
      <c r="AI17" s="57"/>
      <c r="AJ17" s="58"/>
      <c r="AK17" s="56"/>
      <c r="AL17" s="55"/>
      <c r="AM17" s="59"/>
      <c r="AN17" s="58"/>
      <c r="AO17" s="56"/>
      <c r="AP17" s="55"/>
      <c r="AQ17" s="59"/>
      <c r="AR17" s="58"/>
      <c r="AS17" s="56"/>
      <c r="AT17" s="55"/>
      <c r="AU17" s="59"/>
      <c r="AV17" s="55"/>
      <c r="AW17" s="56"/>
      <c r="AX17" s="55"/>
      <c r="AY17" s="57"/>
      <c r="AZ17" s="58"/>
      <c r="BA17" s="56"/>
      <c r="BB17" s="55"/>
      <c r="BC17" s="59"/>
      <c r="BD17" s="58"/>
      <c r="BE17" s="56"/>
      <c r="BF17" s="55"/>
      <c r="BG17" s="59"/>
      <c r="BH17" s="58"/>
      <c r="BI17" s="56"/>
      <c r="BJ17" s="55"/>
      <c r="BK17" s="59"/>
      <c r="BL17" s="55"/>
      <c r="BM17" s="56"/>
      <c r="BN17" s="55"/>
      <c r="BO17" s="57"/>
      <c r="BP17" s="56"/>
      <c r="BQ17" s="321"/>
      <c r="BR17" s="46">
        <f t="shared" si="3"/>
        <v>0</v>
      </c>
      <c r="BS17" s="313"/>
      <c r="BT17" s="313"/>
      <c r="BU17" s="317">
        <f t="shared" si="5"/>
        <v>0</v>
      </c>
      <c r="BV17" s="281"/>
      <c r="BW17" s="318"/>
      <c r="BX17" s="319"/>
    </row>
    <row r="18" spans="1:76" s="110" customFormat="1" ht="18.75">
      <c r="A18" s="312"/>
      <c r="B18" s="313" t="s">
        <v>37</v>
      </c>
      <c r="C18" s="56"/>
      <c r="D18" s="71" t="s">
        <v>35</v>
      </c>
      <c r="E18" s="72" t="s">
        <v>36</v>
      </c>
      <c r="F18" s="73" t="s">
        <v>35</v>
      </c>
      <c r="G18" s="42" t="s">
        <v>36</v>
      </c>
      <c r="H18" s="71" t="s">
        <v>35</v>
      </c>
      <c r="I18" s="72" t="s">
        <v>36</v>
      </c>
      <c r="J18" s="73" t="s">
        <v>35</v>
      </c>
      <c r="K18" s="42" t="s">
        <v>36</v>
      </c>
      <c r="L18" s="71" t="s">
        <v>35</v>
      </c>
      <c r="M18" s="72" t="s">
        <v>36</v>
      </c>
      <c r="N18" s="73" t="s">
        <v>35</v>
      </c>
      <c r="O18" s="42" t="s">
        <v>36</v>
      </c>
      <c r="P18" s="71" t="s">
        <v>35</v>
      </c>
      <c r="Q18" s="72" t="s">
        <v>36</v>
      </c>
      <c r="R18" s="73" t="s">
        <v>35</v>
      </c>
      <c r="S18" s="42" t="s">
        <v>36</v>
      </c>
      <c r="T18" s="74" t="s">
        <v>35</v>
      </c>
      <c r="U18" s="72" t="s">
        <v>36</v>
      </c>
      <c r="V18" s="73" t="s">
        <v>35</v>
      </c>
      <c r="W18" s="47" t="s">
        <v>36</v>
      </c>
      <c r="X18" s="74" t="s">
        <v>35</v>
      </c>
      <c r="Y18" s="72" t="s">
        <v>36</v>
      </c>
      <c r="Z18" s="73" t="s">
        <v>35</v>
      </c>
      <c r="AA18" s="47" t="s">
        <v>36</v>
      </c>
      <c r="AB18" s="74" t="s">
        <v>35</v>
      </c>
      <c r="AC18" s="72" t="s">
        <v>36</v>
      </c>
      <c r="AD18" s="73" t="s">
        <v>35</v>
      </c>
      <c r="AE18" s="47" t="s">
        <v>36</v>
      </c>
      <c r="AF18" s="71" t="s">
        <v>35</v>
      </c>
      <c r="AG18" s="72"/>
      <c r="AH18" s="73" t="s">
        <v>35</v>
      </c>
      <c r="AI18" s="314"/>
      <c r="AJ18" s="74" t="s">
        <v>35</v>
      </c>
      <c r="AK18" s="72" t="s">
        <v>36</v>
      </c>
      <c r="AL18" s="73" t="s">
        <v>35</v>
      </c>
      <c r="AM18" s="47" t="s">
        <v>36</v>
      </c>
      <c r="AN18" s="74" t="s">
        <v>35</v>
      </c>
      <c r="AO18" s="72" t="s">
        <v>36</v>
      </c>
      <c r="AP18" s="73" t="s">
        <v>35</v>
      </c>
      <c r="AQ18" s="47" t="s">
        <v>36</v>
      </c>
      <c r="AR18" s="74" t="s">
        <v>35</v>
      </c>
      <c r="AS18" s="72" t="s">
        <v>36</v>
      </c>
      <c r="AT18" s="73" t="s">
        <v>35</v>
      </c>
      <c r="AU18" s="47" t="s">
        <v>36</v>
      </c>
      <c r="AV18" s="71" t="s">
        <v>35</v>
      </c>
      <c r="AW18" s="72"/>
      <c r="AX18" s="73" t="s">
        <v>35</v>
      </c>
      <c r="AY18" s="314"/>
      <c r="AZ18" s="74"/>
      <c r="BA18" s="72"/>
      <c r="BB18" s="73"/>
      <c r="BC18" s="47"/>
      <c r="BD18" s="74"/>
      <c r="BE18" s="72"/>
      <c r="BF18" s="73"/>
      <c r="BG18" s="47"/>
      <c r="BH18" s="74"/>
      <c r="BI18" s="72"/>
      <c r="BJ18" s="73"/>
      <c r="BK18" s="47"/>
      <c r="BL18" s="71" t="s">
        <v>35</v>
      </c>
      <c r="BM18" s="72"/>
      <c r="BN18" s="73" t="s">
        <v>35</v>
      </c>
      <c r="BO18" s="314"/>
      <c r="BP18" s="37"/>
      <c r="BQ18" s="325"/>
      <c r="BR18" s="46" t="e">
        <f t="shared" si="3"/>
        <v>#VALUE!</v>
      </c>
      <c r="BS18" s="313"/>
      <c r="BT18" s="313"/>
      <c r="BU18" s="317" t="e">
        <f t="shared" si="5"/>
        <v>#VALUE!</v>
      </c>
      <c r="BV18" s="281"/>
      <c r="BW18" s="318"/>
      <c r="BX18" s="319"/>
    </row>
    <row r="19" spans="1:76" s="110" customFormat="1" ht="18.75">
      <c r="A19" s="320"/>
      <c r="B19" s="56" t="s">
        <v>38</v>
      </c>
      <c r="C19" s="56"/>
      <c r="D19" s="50">
        <v>0.39998</v>
      </c>
      <c r="E19" s="46">
        <v>5341181.4609066704</v>
      </c>
      <c r="F19" s="41">
        <f>G19/G13</f>
        <v>0.46761569346083121</v>
      </c>
      <c r="G19" s="42">
        <f>SUM(G20:G42)</f>
        <v>6244362.9000000004</v>
      </c>
      <c r="H19" s="50">
        <v>0.39998</v>
      </c>
      <c r="I19" s="46">
        <v>4253617.5307111097</v>
      </c>
      <c r="J19" s="41">
        <v>0.44683525028110599</v>
      </c>
      <c r="K19" s="42">
        <v>4751903.2300000004</v>
      </c>
      <c r="L19" s="50">
        <v>0.39998</v>
      </c>
      <c r="M19" s="46">
        <v>4540704.6867466699</v>
      </c>
      <c r="N19" s="41">
        <v>0.44993015001796499</v>
      </c>
      <c r="O19" s="42">
        <v>5107755.24</v>
      </c>
      <c r="P19" s="50">
        <f>SUM(P20:P42)</f>
        <v>0.39998000000000017</v>
      </c>
      <c r="Q19" s="46">
        <f t="shared" si="0"/>
        <v>14135503.678364448</v>
      </c>
      <c r="R19" s="41">
        <f>SUM(R20:R42)</f>
        <v>0.45568142558878361</v>
      </c>
      <c r="S19" s="314">
        <f t="shared" si="1"/>
        <v>16104021.370000001</v>
      </c>
      <c r="T19" s="45">
        <v>0.39998</v>
      </c>
      <c r="U19" s="46">
        <v>5377626.7069976898</v>
      </c>
      <c r="V19" s="41">
        <v>0.45763366012282403</v>
      </c>
      <c r="W19" s="47">
        <v>6152765.1200000001</v>
      </c>
      <c r="X19" s="45">
        <v>0.39998</v>
      </c>
      <c r="Y19" s="46">
        <v>6202817.8436000003</v>
      </c>
      <c r="Z19" s="41">
        <v>0.47975913055477798</v>
      </c>
      <c r="AA19" s="47">
        <v>7440018.2400000002</v>
      </c>
      <c r="AB19" s="45">
        <v>0.39998</v>
      </c>
      <c r="AC19" s="46">
        <v>5624529.7745603602</v>
      </c>
      <c r="AD19" s="41">
        <v>0.48074236818542898</v>
      </c>
      <c r="AE19" s="47">
        <v>6760212.4199999999</v>
      </c>
      <c r="AF19" s="50">
        <f>SUM(AF20:AF42)</f>
        <v>0.39998000000000011</v>
      </c>
      <c r="AG19" s="46">
        <f t="shared" ref="AG19:AG67" si="6">+AC19+Y19+U19</f>
        <v>17204974.325158048</v>
      </c>
      <c r="AH19" s="41">
        <f>AI19/AI13</f>
        <v>0.47316497532812352</v>
      </c>
      <c r="AI19" s="314">
        <f t="shared" si="2"/>
        <v>20352995.780000001</v>
      </c>
      <c r="AJ19" s="45">
        <v>0.39998</v>
      </c>
      <c r="AK19" s="46">
        <v>6593361.8709777799</v>
      </c>
      <c r="AL19" s="41">
        <v>0.46889865896062599</v>
      </c>
      <c r="AM19" s="47">
        <v>7729432.8200000003</v>
      </c>
      <c r="AN19" s="45">
        <v>0.39998</v>
      </c>
      <c r="AO19" s="46">
        <v>6977260.8972888896</v>
      </c>
      <c r="AP19" s="41">
        <v>0.46125628839980998</v>
      </c>
      <c r="AQ19" s="47">
        <v>8046165.9699999997</v>
      </c>
      <c r="AR19" s="45">
        <v>0.39998</v>
      </c>
      <c r="AS19" s="46">
        <v>3602666.4354488901</v>
      </c>
      <c r="AT19" s="41">
        <v>0.539686124852783</v>
      </c>
      <c r="AU19" s="47">
        <v>4861015.7699999996</v>
      </c>
      <c r="AV19" s="50">
        <f>SUM(AV20:AV42)</f>
        <v>0.39998000000000022</v>
      </c>
      <c r="AW19" s="46">
        <f t="shared" ref="AW19:AW67" si="7">+AS19+AO19+AK19</f>
        <v>17173289.203715559</v>
      </c>
      <c r="AX19" s="41">
        <f>SUM(AX20:AX42)</f>
        <v>0.48064368996493384</v>
      </c>
      <c r="AY19" s="314">
        <f t="shared" ref="AY19:AY67" si="8">AU19+AQ19+AM19</f>
        <v>20636614.559999999</v>
      </c>
      <c r="AZ19" s="45"/>
      <c r="BA19" s="46"/>
      <c r="BB19" s="41"/>
      <c r="BC19" s="47"/>
      <c r="BD19" s="45"/>
      <c r="BE19" s="46"/>
      <c r="BF19" s="41"/>
      <c r="BG19" s="47"/>
      <c r="BH19" s="45"/>
      <c r="BI19" s="46"/>
      <c r="BJ19" s="41"/>
      <c r="BK19" s="47"/>
      <c r="BL19" s="50" t="e">
        <f>SUM(BL20:BL42)</f>
        <v>#DIV/0!</v>
      </c>
      <c r="BM19" s="46">
        <f t="shared" ref="BM19:BM67" si="9">+BI19+BE19+BA19</f>
        <v>0</v>
      </c>
      <c r="BN19" s="41" t="e">
        <f>SUM(BN20:BN42)</f>
        <v>#DIV/0!</v>
      </c>
      <c r="BO19" s="314">
        <f t="shared" ref="BO19:BO67" si="10">BK19+BG19+BC19</f>
        <v>0</v>
      </c>
      <c r="BP19" s="56"/>
      <c r="BQ19" s="326">
        <f>BR19/$BT$13</f>
        <v>0.39998000000000034</v>
      </c>
      <c r="BR19" s="46">
        <f t="shared" si="3"/>
        <v>48513767.207238056</v>
      </c>
      <c r="BS19" s="327">
        <f>BT19/$BT$13</f>
        <v>0.47071815127889588</v>
      </c>
      <c r="BT19" s="313">
        <f t="shared" si="4"/>
        <v>57093631.710000001</v>
      </c>
      <c r="BU19" s="317">
        <f t="shared" si="5"/>
        <v>8579864.5027619451</v>
      </c>
      <c r="BV19" s="281"/>
      <c r="BW19" s="318"/>
    </row>
    <row r="20" spans="1:76" s="110" customFormat="1" ht="18.75">
      <c r="A20" s="80"/>
      <c r="B20" s="89" t="s">
        <v>40</v>
      </c>
      <c r="C20" s="56"/>
      <c r="D20" s="50">
        <v>0.02</v>
      </c>
      <c r="E20" s="46">
        <v>267072.42666666699</v>
      </c>
      <c r="F20" s="41">
        <v>2.3261842031165401E-2</v>
      </c>
      <c r="G20" s="42">
        <v>310629.83</v>
      </c>
      <c r="H20" s="50">
        <v>0.02</v>
      </c>
      <c r="I20" s="46">
        <v>212691.511111111</v>
      </c>
      <c r="J20" s="41">
        <v>1.9033960400446401E-2</v>
      </c>
      <c r="K20" s="42">
        <v>202418.09</v>
      </c>
      <c r="L20" s="50">
        <v>0.02</v>
      </c>
      <c r="M20" s="46">
        <v>227046.58666666699</v>
      </c>
      <c r="N20" s="41">
        <v>2.22537870935622E-2</v>
      </c>
      <c r="O20" s="42">
        <v>252632.32000000001</v>
      </c>
      <c r="P20" s="50">
        <f>(1/+$S$13)*Q20</f>
        <v>2.0000000000000028E-2</v>
      </c>
      <c r="Q20" s="46">
        <f t="shared" si="0"/>
        <v>706810.52444444504</v>
      </c>
      <c r="R20" s="41">
        <f>(1/+$S$13)*S20</f>
        <v>2.1665784917445245E-2</v>
      </c>
      <c r="S20" s="314">
        <f t="shared" si="1"/>
        <v>765680.24</v>
      </c>
      <c r="T20" s="328">
        <v>0.02</v>
      </c>
      <c r="U20" s="329">
        <v>268894.78008888901</v>
      </c>
      <c r="V20" s="330">
        <v>2.30234108596436E-2</v>
      </c>
      <c r="W20" s="331">
        <v>309543.75</v>
      </c>
      <c r="X20" s="328">
        <v>0.02</v>
      </c>
      <c r="Y20" s="329">
        <v>310156.40000000002</v>
      </c>
      <c r="Z20" s="330">
        <v>2.1644267859699199E-2</v>
      </c>
      <c r="AA20" s="331">
        <v>335655.41</v>
      </c>
      <c r="AB20" s="45">
        <v>0.02</v>
      </c>
      <c r="AC20" s="46">
        <v>281240.55075555597</v>
      </c>
      <c r="AD20" s="41">
        <v>2.0991604461517599E-2</v>
      </c>
      <c r="AE20" s="47">
        <v>295184.52</v>
      </c>
      <c r="AF20" s="332">
        <f>(1/+$AI$13)*AG20</f>
        <v>2.0000000000000025E-2</v>
      </c>
      <c r="AG20" s="46">
        <f t="shared" si="6"/>
        <v>860291.73084444506</v>
      </c>
      <c r="AH20" s="41">
        <f>(1/+$AI$13)*AI20</f>
        <v>2.1861971847083533E-2</v>
      </c>
      <c r="AI20" s="314">
        <f t="shared" si="2"/>
        <v>940383.67999999993</v>
      </c>
      <c r="AJ20" s="45">
        <v>0.02</v>
      </c>
      <c r="AK20" s="46">
        <v>329684.57777777797</v>
      </c>
      <c r="AL20" s="41">
        <v>1.7384050654207801E-2</v>
      </c>
      <c r="AM20" s="47">
        <v>286562.67</v>
      </c>
      <c r="AN20" s="45">
        <v>0.02</v>
      </c>
      <c r="AO20" s="46">
        <v>348880.48888888903</v>
      </c>
      <c r="AP20" s="41">
        <v>1.694058621284E-2</v>
      </c>
      <c r="AQ20" s="47">
        <v>295512</v>
      </c>
      <c r="AR20" s="45">
        <v>0.02</v>
      </c>
      <c r="AS20" s="46">
        <v>180142.32888888899</v>
      </c>
      <c r="AT20" s="41">
        <v>2.4101963301906601E-2</v>
      </c>
      <c r="AU20" s="47">
        <v>217089.19</v>
      </c>
      <c r="AV20" s="332">
        <f>(1/+$AY$13)*AW20</f>
        <v>2.0000000000000028E-2</v>
      </c>
      <c r="AW20" s="46">
        <f t="shared" si="7"/>
        <v>858707.39555555605</v>
      </c>
      <c r="AX20" s="41">
        <f>(1/+$AY$13)*AY20</f>
        <v>1.8613182188397661E-2</v>
      </c>
      <c r="AY20" s="314">
        <f t="shared" si="8"/>
        <v>799163.86</v>
      </c>
      <c r="AZ20" s="45"/>
      <c r="BA20" s="46"/>
      <c r="BB20" s="41"/>
      <c r="BC20" s="47"/>
      <c r="BD20" s="45"/>
      <c r="BE20" s="46"/>
      <c r="BF20" s="41"/>
      <c r="BG20" s="47"/>
      <c r="BH20" s="45"/>
      <c r="BI20" s="46"/>
      <c r="BJ20" s="41"/>
      <c r="BK20" s="47"/>
      <c r="BL20" s="332" t="e">
        <f>BM20/$BO$13</f>
        <v>#DIV/0!</v>
      </c>
      <c r="BM20" s="46">
        <f t="shared" si="9"/>
        <v>0</v>
      </c>
      <c r="BN20" s="41" t="e">
        <f>BO20/$BO$13</f>
        <v>#DIV/0!</v>
      </c>
      <c r="BO20" s="314">
        <f t="shared" si="10"/>
        <v>0</v>
      </c>
      <c r="BP20" s="56"/>
      <c r="BQ20" s="326">
        <f t="shared" ref="BQ20:BQ70" si="11">BR20/$BT$13</f>
        <v>2.0000000000000028E-2</v>
      </c>
      <c r="BR20" s="46">
        <f t="shared" si="3"/>
        <v>2425809.6508444464</v>
      </c>
      <c r="BS20" s="327">
        <f t="shared" ref="BS20:BS70" si="12">BT20/$BT$13</f>
        <v>2.0654776265136145E-2</v>
      </c>
      <c r="BT20" s="313">
        <f t="shared" si="4"/>
        <v>2505227.7799999998</v>
      </c>
      <c r="BU20" s="317">
        <f t="shared" si="5"/>
        <v>79418.129155553412</v>
      </c>
      <c r="BV20" s="281"/>
      <c r="BW20" s="318"/>
    </row>
    <row r="21" spans="1:76" s="110" customFormat="1" ht="18.75">
      <c r="A21" s="80"/>
      <c r="B21" s="89" t="s">
        <v>41</v>
      </c>
      <c r="C21" s="56"/>
      <c r="D21" s="50">
        <v>4.3E-3</v>
      </c>
      <c r="E21" s="46">
        <v>57420.571733333301</v>
      </c>
      <c r="F21" s="41">
        <v>2.2525425312843999E-3</v>
      </c>
      <c r="G21" s="42">
        <v>30079.599999999999</v>
      </c>
      <c r="H21" s="50">
        <v>4.3E-3</v>
      </c>
      <c r="I21" s="46">
        <v>45728.674888888898</v>
      </c>
      <c r="J21" s="41">
        <v>2.9169006170439E-3</v>
      </c>
      <c r="K21" s="42">
        <v>31020</v>
      </c>
      <c r="L21" s="50">
        <v>4.3E-3</v>
      </c>
      <c r="M21" s="46">
        <v>48815.016133333302</v>
      </c>
      <c r="N21" s="41">
        <v>2.6531999835100002E-3</v>
      </c>
      <c r="O21" s="42">
        <v>30120</v>
      </c>
      <c r="P21" s="50">
        <f t="shared" ref="P21:R42" si="13">(1/+$S$13)*Q21</f>
        <v>4.3000000000000017E-3</v>
      </c>
      <c r="Q21" s="46">
        <f t="shared" si="0"/>
        <v>151964.26275555551</v>
      </c>
      <c r="R21" s="41">
        <f t="shared" si="13"/>
        <v>2.5811613394324875E-3</v>
      </c>
      <c r="S21" s="314">
        <f t="shared" si="1"/>
        <v>91219.6</v>
      </c>
      <c r="T21" s="328">
        <v>4.3E-3</v>
      </c>
      <c r="U21" s="329">
        <v>57812.3777191111</v>
      </c>
      <c r="V21" s="330">
        <v>3.4578581246264201E-3</v>
      </c>
      <c r="W21" s="331">
        <v>46490</v>
      </c>
      <c r="X21" s="328">
        <v>4.3E-3</v>
      </c>
      <c r="Y21" s="329">
        <v>66683.626000000004</v>
      </c>
      <c r="Z21" s="330">
        <v>3.1306785866743402E-3</v>
      </c>
      <c r="AA21" s="331">
        <v>48550</v>
      </c>
      <c r="AB21" s="45">
        <v>4.3E-3</v>
      </c>
      <c r="AC21" s="46">
        <v>60466.718412444403</v>
      </c>
      <c r="AD21" s="41">
        <v>4.4244451828055597E-3</v>
      </c>
      <c r="AE21" s="47">
        <v>62216.67</v>
      </c>
      <c r="AF21" s="332">
        <f t="shared" ref="AF21:AH42" si="14">(1/+$AI$13)*AG21</f>
        <v>4.3000000000000009E-3</v>
      </c>
      <c r="AG21" s="46">
        <f t="shared" si="6"/>
        <v>184962.72213155549</v>
      </c>
      <c r="AH21" s="41">
        <f t="shared" si="14"/>
        <v>3.6558917018914079E-3</v>
      </c>
      <c r="AI21" s="314">
        <f t="shared" si="2"/>
        <v>157256.66999999998</v>
      </c>
      <c r="AJ21" s="45">
        <v>4.3E-3</v>
      </c>
      <c r="AK21" s="46">
        <v>70882.184222222204</v>
      </c>
      <c r="AL21" s="41">
        <v>3.5565976664833701E-3</v>
      </c>
      <c r="AM21" s="47">
        <v>58627.77</v>
      </c>
      <c r="AN21" s="45">
        <v>4.3E-3</v>
      </c>
      <c r="AO21" s="46">
        <v>75009.305111111098</v>
      </c>
      <c r="AP21" s="41">
        <v>3.5386295287873799E-3</v>
      </c>
      <c r="AQ21" s="47">
        <v>61727.94</v>
      </c>
      <c r="AR21" s="45">
        <v>4.3E-3</v>
      </c>
      <c r="AS21" s="46">
        <v>38730.600711111103</v>
      </c>
      <c r="AT21" s="41">
        <v>4.5419641516051597E-3</v>
      </c>
      <c r="AU21" s="47">
        <v>40910</v>
      </c>
      <c r="AV21" s="332">
        <f t="shared" ref="AV21:AV70" si="15">(1/+$AY$13)*AW21</f>
        <v>4.3000000000000026E-3</v>
      </c>
      <c r="AW21" s="46">
        <f t="shared" si="7"/>
        <v>184622.09004444443</v>
      </c>
      <c r="AX21" s="41">
        <f t="shared" ref="AX21:AX70" si="16">(1/+$AY$13)*AY21</f>
        <v>3.7560107397390349E-3</v>
      </c>
      <c r="AY21" s="314">
        <f t="shared" si="8"/>
        <v>161265.71</v>
      </c>
      <c r="AZ21" s="45"/>
      <c r="BA21" s="46"/>
      <c r="BB21" s="41"/>
      <c r="BC21" s="47"/>
      <c r="BD21" s="45"/>
      <c r="BE21" s="46"/>
      <c r="BF21" s="41"/>
      <c r="BG21" s="47"/>
      <c r="BH21" s="45"/>
      <c r="BI21" s="46"/>
      <c r="BJ21" s="41"/>
      <c r="BK21" s="47"/>
      <c r="BL21" s="332" t="e">
        <f t="shared" ref="BL21:BL70" si="17">BM21/$BO$13</f>
        <v>#DIV/0!</v>
      </c>
      <c r="BM21" s="46">
        <f t="shared" si="9"/>
        <v>0</v>
      </c>
      <c r="BN21" s="41" t="e">
        <f t="shared" ref="BN21:BN70" si="18">BO21/$BO$13</f>
        <v>#DIV/0!</v>
      </c>
      <c r="BO21" s="314">
        <f t="shared" si="10"/>
        <v>0</v>
      </c>
      <c r="BP21" s="56"/>
      <c r="BQ21" s="326">
        <f t="shared" si="11"/>
        <v>4.3000000000000017E-3</v>
      </c>
      <c r="BR21" s="46">
        <f t="shared" si="3"/>
        <v>521549.07493155543</v>
      </c>
      <c r="BS21" s="327">
        <f t="shared" si="12"/>
        <v>3.3781874011208231E-3</v>
      </c>
      <c r="BT21" s="313">
        <f t="shared" si="4"/>
        <v>409741.98</v>
      </c>
      <c r="BU21" s="317">
        <f t="shared" si="5"/>
        <v>-111807.09493155545</v>
      </c>
      <c r="BV21" s="281"/>
      <c r="BW21" s="318"/>
    </row>
    <row r="22" spans="1:76" s="110" customFormat="1" ht="18.75">
      <c r="A22" s="80"/>
      <c r="B22" s="89" t="s">
        <v>42</v>
      </c>
      <c r="C22" s="56"/>
      <c r="D22" s="50">
        <v>3.7799999999999999E-3</v>
      </c>
      <c r="E22" s="46">
        <v>50476.68864</v>
      </c>
      <c r="F22" s="41">
        <v>4.69160150914369E-3</v>
      </c>
      <c r="G22" s="42">
        <v>62649.87</v>
      </c>
      <c r="H22" s="50">
        <v>3.7799999999999999E-3</v>
      </c>
      <c r="I22" s="46">
        <v>40198.695599999999</v>
      </c>
      <c r="J22" s="41">
        <v>4.5520669581129401E-3</v>
      </c>
      <c r="K22" s="42">
        <v>48409.3</v>
      </c>
      <c r="L22" s="50">
        <v>3.7799999999999999E-3</v>
      </c>
      <c r="M22" s="46">
        <v>42911.804880000003</v>
      </c>
      <c r="N22" s="41">
        <v>5.7293968568212896E-3</v>
      </c>
      <c r="O22" s="42">
        <v>65042</v>
      </c>
      <c r="P22" s="50">
        <f t="shared" si="13"/>
        <v>3.7800000000000021E-3</v>
      </c>
      <c r="Q22" s="46">
        <f t="shared" si="0"/>
        <v>133587.18912</v>
      </c>
      <c r="R22" s="41">
        <f t="shared" si="13"/>
        <v>4.9829809803247135E-3</v>
      </c>
      <c r="S22" s="314">
        <f t="shared" si="1"/>
        <v>176101.17</v>
      </c>
      <c r="T22" s="328">
        <v>3.7799999999999999E-3</v>
      </c>
      <c r="U22" s="329">
        <v>50821.113436799998</v>
      </c>
      <c r="V22" s="330">
        <v>5.3150254516936097E-3</v>
      </c>
      <c r="W22" s="331">
        <v>71459.13</v>
      </c>
      <c r="X22" s="328">
        <v>3.7799999999999999E-3</v>
      </c>
      <c r="Y22" s="329">
        <v>58619.559600000001</v>
      </c>
      <c r="Z22" s="330">
        <v>6.5749086589862397E-3</v>
      </c>
      <c r="AA22" s="331">
        <v>101962.5</v>
      </c>
      <c r="AB22" s="45">
        <v>3.7799999999999999E-3</v>
      </c>
      <c r="AC22" s="46">
        <v>53154.464092800001</v>
      </c>
      <c r="AD22" s="41">
        <v>6.91015500708911E-3</v>
      </c>
      <c r="AE22" s="47">
        <v>97170.79</v>
      </c>
      <c r="AF22" s="332">
        <f t="shared" si="14"/>
        <v>3.7800000000000012E-3</v>
      </c>
      <c r="AG22" s="46">
        <f t="shared" si="6"/>
        <v>162595.13712959999</v>
      </c>
      <c r="AH22" s="41">
        <f t="shared" si="14"/>
        <v>6.2907130290417237E-3</v>
      </c>
      <c r="AI22" s="314">
        <f t="shared" si="2"/>
        <v>270592.42</v>
      </c>
      <c r="AJ22" s="45">
        <v>3.7799999999999999E-3</v>
      </c>
      <c r="AK22" s="46">
        <v>62310.385199999997</v>
      </c>
      <c r="AL22" s="41">
        <v>7.3277786188360797E-3</v>
      </c>
      <c r="AM22" s="47">
        <v>120792.78</v>
      </c>
      <c r="AN22" s="45">
        <v>3.7799999999999999E-3</v>
      </c>
      <c r="AO22" s="46">
        <v>65938.412400000001</v>
      </c>
      <c r="AP22" s="41">
        <v>8.3362311525716996E-3</v>
      </c>
      <c r="AQ22" s="47">
        <v>145417.42000000001</v>
      </c>
      <c r="AR22" s="45">
        <v>3.7799999999999999E-3</v>
      </c>
      <c r="AS22" s="46">
        <v>34046.900159999997</v>
      </c>
      <c r="AT22" s="41">
        <v>8.8198371243439506E-3</v>
      </c>
      <c r="AU22" s="47">
        <v>79441.3</v>
      </c>
      <c r="AV22" s="332">
        <f t="shared" si="15"/>
        <v>3.7800000000000025E-3</v>
      </c>
      <c r="AW22" s="46">
        <f t="shared" si="7"/>
        <v>162295.69775999998</v>
      </c>
      <c r="AX22" s="41">
        <f t="shared" si="16"/>
        <v>8.0505071177679813E-3</v>
      </c>
      <c r="AY22" s="314">
        <f t="shared" si="8"/>
        <v>345651.5</v>
      </c>
      <c r="AZ22" s="45"/>
      <c r="BA22" s="46"/>
      <c r="BB22" s="41"/>
      <c r="BC22" s="47"/>
      <c r="BD22" s="45"/>
      <c r="BE22" s="46"/>
      <c r="BF22" s="41"/>
      <c r="BG22" s="47"/>
      <c r="BH22" s="45"/>
      <c r="BI22" s="46"/>
      <c r="BJ22" s="41"/>
      <c r="BK22" s="47"/>
      <c r="BL22" s="332" t="e">
        <f t="shared" si="17"/>
        <v>#DIV/0!</v>
      </c>
      <c r="BM22" s="46">
        <f t="shared" si="9"/>
        <v>0</v>
      </c>
      <c r="BN22" s="41" t="e">
        <f t="shared" si="18"/>
        <v>#DIV/0!</v>
      </c>
      <c r="BO22" s="314">
        <f t="shared" si="10"/>
        <v>0</v>
      </c>
      <c r="BP22" s="56"/>
      <c r="BQ22" s="326">
        <f t="shared" si="11"/>
        <v>3.7800000000000021E-3</v>
      </c>
      <c r="BR22" s="46">
        <f t="shared" si="3"/>
        <v>458478.02400959993</v>
      </c>
      <c r="BS22" s="327">
        <f t="shared" si="12"/>
        <v>6.5326237755231843E-3</v>
      </c>
      <c r="BT22" s="313">
        <f t="shared" si="4"/>
        <v>792345.09000000008</v>
      </c>
      <c r="BU22" s="317">
        <f t="shared" si="5"/>
        <v>333867.06599040015</v>
      </c>
      <c r="BV22" s="281"/>
      <c r="BW22" s="318"/>
    </row>
    <row r="23" spans="1:76" s="110" customFormat="1" ht="18.75">
      <c r="A23" s="80"/>
      <c r="B23" s="89" t="s">
        <v>43</v>
      </c>
      <c r="C23" s="56"/>
      <c r="D23" s="50">
        <v>0.1</v>
      </c>
      <c r="E23" s="46">
        <v>1335362.13333333</v>
      </c>
      <c r="F23" s="41">
        <v>0.128154984126154</v>
      </c>
      <c r="G23" s="42">
        <v>1711333.13</v>
      </c>
      <c r="H23" s="50">
        <v>0.1</v>
      </c>
      <c r="I23" s="46">
        <v>1063457.5555555599</v>
      </c>
      <c r="J23" s="41">
        <v>0.122158699537504</v>
      </c>
      <c r="K23" s="42">
        <v>1299105.92</v>
      </c>
      <c r="L23" s="50">
        <v>0.1</v>
      </c>
      <c r="M23" s="46">
        <v>1135232.9333333301</v>
      </c>
      <c r="N23" s="41">
        <v>0.11030936323552799</v>
      </c>
      <c r="O23" s="42">
        <v>1252268.22</v>
      </c>
      <c r="P23" s="50">
        <f t="shared" si="13"/>
        <v>0.1</v>
      </c>
      <c r="Q23" s="46">
        <f t="shared" si="0"/>
        <v>3534052.6222222201</v>
      </c>
      <c r="R23" s="41">
        <f t="shared" si="13"/>
        <v>0.12061810407677517</v>
      </c>
      <c r="S23" s="314">
        <f t="shared" si="1"/>
        <v>4262707.2699999996</v>
      </c>
      <c r="T23" s="328">
        <v>0.1</v>
      </c>
      <c r="U23" s="329">
        <v>1344473.9004444401</v>
      </c>
      <c r="V23" s="330">
        <v>0.117286468668431</v>
      </c>
      <c r="W23" s="331">
        <v>1576885.96</v>
      </c>
      <c r="X23" s="328">
        <v>0.1</v>
      </c>
      <c r="Y23" s="329">
        <v>1550782</v>
      </c>
      <c r="Z23" s="330">
        <v>0.116758775895</v>
      </c>
      <c r="AA23" s="331">
        <v>1810674.08</v>
      </c>
      <c r="AB23" s="45">
        <v>0.1</v>
      </c>
      <c r="AC23" s="46">
        <v>1406202.7537777801</v>
      </c>
      <c r="AD23" s="41">
        <v>0.12195140177282</v>
      </c>
      <c r="AE23" s="47">
        <v>1714883.97</v>
      </c>
      <c r="AF23" s="332">
        <f t="shared" si="14"/>
        <v>0.1</v>
      </c>
      <c r="AG23" s="46">
        <f t="shared" si="6"/>
        <v>4301458.6542222202</v>
      </c>
      <c r="AH23" s="41">
        <f t="shared" si="14"/>
        <v>0.11862124967751461</v>
      </c>
      <c r="AI23" s="314">
        <f t="shared" si="2"/>
        <v>5102444.01</v>
      </c>
      <c r="AJ23" s="45">
        <v>0.1</v>
      </c>
      <c r="AK23" s="46">
        <v>1648422.8888888899</v>
      </c>
      <c r="AL23" s="41">
        <v>0.12328436129456</v>
      </c>
      <c r="AM23" s="47">
        <v>2032247.63</v>
      </c>
      <c r="AN23" s="45">
        <v>0.1</v>
      </c>
      <c r="AO23" s="46">
        <v>1744402.4444444401</v>
      </c>
      <c r="AP23" s="41">
        <v>0.11759267172165</v>
      </c>
      <c r="AQ23" s="47">
        <v>2051289.44</v>
      </c>
      <c r="AR23" s="45">
        <v>0.1</v>
      </c>
      <c r="AS23" s="46">
        <v>900711.64444444503</v>
      </c>
      <c r="AT23" s="41">
        <v>0.122494418364106</v>
      </c>
      <c r="AU23" s="47">
        <v>1103321.49</v>
      </c>
      <c r="AV23" s="332">
        <f t="shared" si="15"/>
        <v>0.10000000000000002</v>
      </c>
      <c r="AW23" s="46">
        <f t="shared" si="7"/>
        <v>4293536.9777777754</v>
      </c>
      <c r="AX23" s="41">
        <f t="shared" si="16"/>
        <v>0.12080619281598887</v>
      </c>
      <c r="AY23" s="314">
        <f t="shared" si="8"/>
        <v>5186858.5599999996</v>
      </c>
      <c r="AZ23" s="45"/>
      <c r="BA23" s="46"/>
      <c r="BB23" s="41"/>
      <c r="BC23" s="47"/>
      <c r="BD23" s="45"/>
      <c r="BE23" s="46"/>
      <c r="BF23" s="41"/>
      <c r="BG23" s="47"/>
      <c r="BH23" s="45"/>
      <c r="BI23" s="46"/>
      <c r="BJ23" s="41"/>
      <c r="BK23" s="47"/>
      <c r="BL23" s="332" t="e">
        <f t="shared" si="17"/>
        <v>#DIV/0!</v>
      </c>
      <c r="BM23" s="46">
        <f t="shared" si="9"/>
        <v>0</v>
      </c>
      <c r="BN23" s="41" t="e">
        <f t="shared" si="18"/>
        <v>#DIV/0!</v>
      </c>
      <c r="BO23" s="314">
        <f t="shared" si="10"/>
        <v>0</v>
      </c>
      <c r="BP23" s="56"/>
      <c r="BQ23" s="326">
        <f t="shared" si="11"/>
        <v>0.10000000000000002</v>
      </c>
      <c r="BR23" s="46">
        <f t="shared" si="3"/>
        <v>12129048.254222216</v>
      </c>
      <c r="BS23" s="327">
        <f t="shared" si="12"/>
        <v>0.11997651864345031</v>
      </c>
      <c r="BT23" s="313">
        <f t="shared" si="4"/>
        <v>14552009.84</v>
      </c>
      <c r="BU23" s="317">
        <f t="shared" si="5"/>
        <v>2422961.5857777838</v>
      </c>
      <c r="BV23" s="281"/>
      <c r="BW23" s="318"/>
    </row>
    <row r="24" spans="1:76" s="110" customFormat="1" ht="18.75">
      <c r="A24" s="80"/>
      <c r="B24" s="89" t="s">
        <v>44</v>
      </c>
      <c r="C24" s="56"/>
      <c r="D24" s="50">
        <v>2.8000000000000001E-2</v>
      </c>
      <c r="E24" s="46">
        <v>373901.39733333298</v>
      </c>
      <c r="F24" s="41">
        <v>4.3262197240678597E-2</v>
      </c>
      <c r="G24" s="42">
        <v>577707</v>
      </c>
      <c r="H24" s="50">
        <v>2.8000000000000001E-2</v>
      </c>
      <c r="I24" s="46">
        <v>297768.11555555603</v>
      </c>
      <c r="J24" s="41">
        <v>3.5002995470330603E-2</v>
      </c>
      <c r="K24" s="42">
        <v>372242</v>
      </c>
      <c r="L24" s="50">
        <v>2.8000000000000001E-2</v>
      </c>
      <c r="M24" s="46">
        <v>317865.221333333</v>
      </c>
      <c r="N24" s="41">
        <v>3.07110188370153E-2</v>
      </c>
      <c r="O24" s="42">
        <v>348641.6</v>
      </c>
      <c r="P24" s="50">
        <f t="shared" si="13"/>
        <v>2.8000000000000014E-2</v>
      </c>
      <c r="Q24" s="46">
        <f t="shared" si="0"/>
        <v>989534.73422222212</v>
      </c>
      <c r="R24" s="41">
        <f t="shared" si="13"/>
        <v>3.6745083868712843E-2</v>
      </c>
      <c r="S24" s="314">
        <f t="shared" si="1"/>
        <v>1298590.6000000001</v>
      </c>
      <c r="T24" s="328">
        <v>2.8000000000000001E-2</v>
      </c>
      <c r="U24" s="329">
        <v>376452.692124444</v>
      </c>
      <c r="V24" s="330">
        <v>3.4322897591946802E-2</v>
      </c>
      <c r="W24" s="331">
        <v>461462.4</v>
      </c>
      <c r="X24" s="328">
        <v>2.8000000000000001E-2</v>
      </c>
      <c r="Y24" s="329">
        <v>434218.96</v>
      </c>
      <c r="Z24" s="330">
        <v>3.87884306111368E-2</v>
      </c>
      <c r="AA24" s="331">
        <v>601524</v>
      </c>
      <c r="AB24" s="45">
        <v>2.8000000000000001E-2</v>
      </c>
      <c r="AC24" s="46">
        <v>393736.77105777798</v>
      </c>
      <c r="AD24" s="41">
        <v>3.39379615576701E-2</v>
      </c>
      <c r="AE24" s="47">
        <v>477236.55</v>
      </c>
      <c r="AF24" s="332">
        <f t="shared" si="14"/>
        <v>2.8000000000000008E-2</v>
      </c>
      <c r="AG24" s="46">
        <f t="shared" si="6"/>
        <v>1204408.4231822221</v>
      </c>
      <c r="AH24" s="41">
        <f t="shared" si="14"/>
        <v>3.5806991855847556E-2</v>
      </c>
      <c r="AI24" s="314">
        <f t="shared" si="2"/>
        <v>1540222.9500000002</v>
      </c>
      <c r="AJ24" s="45">
        <v>2.8000000000000001E-2</v>
      </c>
      <c r="AK24" s="46">
        <v>461558.40888888901</v>
      </c>
      <c r="AL24" s="41">
        <v>4.0350898090740703E-2</v>
      </c>
      <c r="AM24" s="47">
        <v>665153.43999999994</v>
      </c>
      <c r="AN24" s="45">
        <v>2.8000000000000001E-2</v>
      </c>
      <c r="AO24" s="46">
        <v>488432.68444444402</v>
      </c>
      <c r="AP24" s="41">
        <v>3.9811616993071501E-2</v>
      </c>
      <c r="AQ24" s="47">
        <v>694474.82</v>
      </c>
      <c r="AR24" s="45">
        <v>2.8000000000000001E-2</v>
      </c>
      <c r="AS24" s="46">
        <v>252199.26044444399</v>
      </c>
      <c r="AT24" s="41">
        <v>4.1193461002588902E-2</v>
      </c>
      <c r="AU24" s="47">
        <v>371034.3</v>
      </c>
      <c r="AV24" s="332">
        <f t="shared" si="15"/>
        <v>2.8000000000000001E-2</v>
      </c>
      <c r="AW24" s="46">
        <f t="shared" si="7"/>
        <v>1202190.3537777769</v>
      </c>
      <c r="AX24" s="41">
        <f t="shared" si="16"/>
        <v>4.0308551410118444E-2</v>
      </c>
      <c r="AY24" s="314">
        <f t="shared" si="8"/>
        <v>1730662.5599999998</v>
      </c>
      <c r="AZ24" s="45"/>
      <c r="BA24" s="46"/>
      <c r="BB24" s="41"/>
      <c r="BC24" s="47"/>
      <c r="BD24" s="45"/>
      <c r="BE24" s="46"/>
      <c r="BF24" s="41"/>
      <c r="BG24" s="47"/>
      <c r="BH24" s="45"/>
      <c r="BI24" s="46"/>
      <c r="BJ24" s="41"/>
      <c r="BK24" s="47"/>
      <c r="BL24" s="332" t="e">
        <f t="shared" si="17"/>
        <v>#DIV/0!</v>
      </c>
      <c r="BM24" s="46">
        <f t="shared" si="9"/>
        <v>0</v>
      </c>
      <c r="BN24" s="41" t="e">
        <f t="shared" si="18"/>
        <v>#DIV/0!</v>
      </c>
      <c r="BO24" s="314">
        <f t="shared" si="10"/>
        <v>0</v>
      </c>
      <c r="BP24" s="56"/>
      <c r="BQ24" s="326">
        <f t="shared" si="11"/>
        <v>2.8000000000000011E-2</v>
      </c>
      <c r="BR24" s="46">
        <f t="shared" si="3"/>
        <v>3396133.5111822211</v>
      </c>
      <c r="BS24" s="327">
        <f t="shared" si="12"/>
        <v>3.7673822498062288E-2</v>
      </c>
      <c r="BT24" s="313">
        <f t="shared" si="4"/>
        <v>4569476.1099999994</v>
      </c>
      <c r="BU24" s="317">
        <f t="shared" si="5"/>
        <v>1173342.5988177783</v>
      </c>
      <c r="BV24" s="281"/>
      <c r="BW24" s="318"/>
    </row>
    <row r="25" spans="1:76" s="110" customFormat="1" ht="18.75">
      <c r="A25" s="80"/>
      <c r="B25" s="89" t="s">
        <v>45</v>
      </c>
      <c r="C25" s="56"/>
      <c r="D25" s="50">
        <v>5.8999999999999999E-3</v>
      </c>
      <c r="E25" s="46">
        <v>78786.365866666703</v>
      </c>
      <c r="F25" s="41">
        <v>9.8784888913029906E-4</v>
      </c>
      <c r="G25" s="42">
        <v>13191.36</v>
      </c>
      <c r="H25" s="50">
        <v>5.8999999999999999E-3</v>
      </c>
      <c r="I25" s="46">
        <v>62743.995777777804</v>
      </c>
      <c r="J25" s="41">
        <v>1.71561148864741E-3</v>
      </c>
      <c r="K25" s="42">
        <v>18244.8</v>
      </c>
      <c r="L25" s="50">
        <v>5.8999999999999999E-3</v>
      </c>
      <c r="M25" s="46">
        <v>66978.743066666706</v>
      </c>
      <c r="N25" s="41">
        <v>1.6867939114287001E-3</v>
      </c>
      <c r="O25" s="42">
        <v>19149.04</v>
      </c>
      <c r="P25" s="50">
        <f t="shared" si="13"/>
        <v>5.9000000000000068E-3</v>
      </c>
      <c r="Q25" s="46">
        <f t="shared" si="0"/>
        <v>208509.10471111123</v>
      </c>
      <c r="R25" s="41">
        <f t="shared" si="13"/>
        <v>1.4313652174254247E-3</v>
      </c>
      <c r="S25" s="314">
        <f t="shared" si="1"/>
        <v>50585.2</v>
      </c>
      <c r="T25" s="328">
        <v>5.8999999999999999E-3</v>
      </c>
      <c r="U25" s="329">
        <v>79323.960126222199</v>
      </c>
      <c r="V25" s="330">
        <v>1.55064073710232E-3</v>
      </c>
      <c r="W25" s="331">
        <v>20847.96</v>
      </c>
      <c r="X25" s="328">
        <v>5.8999999999999999E-3</v>
      </c>
      <c r="Y25" s="329">
        <v>91496.138000000006</v>
      </c>
      <c r="Z25" s="330">
        <v>2.3947563229390098E-3</v>
      </c>
      <c r="AA25" s="331">
        <v>37137.449999999997</v>
      </c>
      <c r="AB25" s="45">
        <v>5.8999999999999999E-3</v>
      </c>
      <c r="AC25" s="46">
        <v>82965.962472888903</v>
      </c>
      <c r="AD25" s="41">
        <v>2.8172530521342301E-3</v>
      </c>
      <c r="AE25" s="47">
        <v>39616.29</v>
      </c>
      <c r="AF25" s="332">
        <f t="shared" si="14"/>
        <v>5.9000000000000025E-3</v>
      </c>
      <c r="AG25" s="46">
        <f t="shared" si="6"/>
        <v>253786.06059911111</v>
      </c>
      <c r="AH25" s="41">
        <f t="shared" si="14"/>
        <v>2.269037269582871E-3</v>
      </c>
      <c r="AI25" s="314">
        <f t="shared" si="2"/>
        <v>97601.699999999983</v>
      </c>
      <c r="AJ25" s="45">
        <v>5.8999999999999999E-3</v>
      </c>
      <c r="AK25" s="46">
        <v>97256.950444444403</v>
      </c>
      <c r="AL25" s="41">
        <v>2.1286982992363198E-3</v>
      </c>
      <c r="AM25" s="47">
        <v>35089.949999999997</v>
      </c>
      <c r="AN25" s="45">
        <v>5.8999999999999999E-3</v>
      </c>
      <c r="AO25" s="46">
        <v>102919.744222222</v>
      </c>
      <c r="AP25" s="41">
        <v>1.7456075057093699E-3</v>
      </c>
      <c r="AQ25" s="47">
        <v>30450.42</v>
      </c>
      <c r="AR25" s="45">
        <v>5.8999999999999999E-3</v>
      </c>
      <c r="AS25" s="46">
        <v>53141.987022222202</v>
      </c>
      <c r="AT25" s="41">
        <v>4.6858537091559998E-3</v>
      </c>
      <c r="AU25" s="47">
        <v>42206.03</v>
      </c>
      <c r="AV25" s="332">
        <f t="shared" si="15"/>
        <v>5.8999999999999981E-3</v>
      </c>
      <c r="AW25" s="46">
        <f t="shared" si="7"/>
        <v>253318.68168888861</v>
      </c>
      <c r="AX25" s="41">
        <f t="shared" si="16"/>
        <v>2.5095020855221977E-3</v>
      </c>
      <c r="AY25" s="314">
        <f t="shared" si="8"/>
        <v>107746.4</v>
      </c>
      <c r="AZ25" s="45"/>
      <c r="BA25" s="46"/>
      <c r="BB25" s="41"/>
      <c r="BC25" s="47"/>
      <c r="BD25" s="45"/>
      <c r="BE25" s="46"/>
      <c r="BF25" s="41"/>
      <c r="BG25" s="47"/>
      <c r="BH25" s="45"/>
      <c r="BI25" s="46"/>
      <c r="BJ25" s="41"/>
      <c r="BK25" s="47"/>
      <c r="BL25" s="332" t="e">
        <f t="shared" si="17"/>
        <v>#DIV/0!</v>
      </c>
      <c r="BM25" s="46">
        <f t="shared" si="9"/>
        <v>0</v>
      </c>
      <c r="BN25" s="41" t="e">
        <f t="shared" si="18"/>
        <v>#DIV/0!</v>
      </c>
      <c r="BO25" s="314">
        <f t="shared" si="10"/>
        <v>0</v>
      </c>
      <c r="BP25" s="56"/>
      <c r="BQ25" s="326">
        <f t="shared" si="11"/>
        <v>5.9000000000000025E-3</v>
      </c>
      <c r="BR25" s="46">
        <f t="shared" si="3"/>
        <v>715613.84699911089</v>
      </c>
      <c r="BS25" s="327">
        <f t="shared" si="12"/>
        <v>2.1100855948108514E-3</v>
      </c>
      <c r="BT25" s="313">
        <f t="shared" si="4"/>
        <v>255933.3</v>
      </c>
      <c r="BU25" s="317">
        <f t="shared" si="5"/>
        <v>-459680.5469991109</v>
      </c>
      <c r="BV25" s="281"/>
      <c r="BW25" s="318"/>
    </row>
    <row r="26" spans="1:76" s="110" customFormat="1" ht="18.75">
      <c r="A26" s="80"/>
      <c r="B26" s="89" t="s">
        <v>46</v>
      </c>
      <c r="C26" s="56"/>
      <c r="D26" s="50">
        <v>2.5000000000000001E-3</v>
      </c>
      <c r="E26" s="46">
        <v>33384.053333333301</v>
      </c>
      <c r="F26" s="41">
        <v>2.6227342475689001E-5</v>
      </c>
      <c r="G26" s="42">
        <v>350.23</v>
      </c>
      <c r="H26" s="50">
        <v>2.5000000000000001E-3</v>
      </c>
      <c r="I26" s="46">
        <v>26586.438888888901</v>
      </c>
      <c r="J26" s="41">
        <v>2.40935802902022E-4</v>
      </c>
      <c r="K26" s="42">
        <v>2562.25</v>
      </c>
      <c r="L26" s="50">
        <v>2.5000000000000001E-3</v>
      </c>
      <c r="M26" s="46">
        <v>28380.823333333301</v>
      </c>
      <c r="N26" s="41">
        <v>2.5698866852230201E-4</v>
      </c>
      <c r="O26" s="42">
        <v>2917.42</v>
      </c>
      <c r="P26" s="50">
        <f t="shared" si="13"/>
        <v>2.5000000000000001E-3</v>
      </c>
      <c r="Q26" s="46">
        <f t="shared" si="0"/>
        <v>88351.315555555499</v>
      </c>
      <c r="R26" s="41">
        <f t="shared" si="13"/>
        <v>1.6496358778987692E-4</v>
      </c>
      <c r="S26" s="314">
        <f t="shared" si="1"/>
        <v>5829.9</v>
      </c>
      <c r="T26" s="328">
        <v>2.5000000000000001E-3</v>
      </c>
      <c r="U26" s="329">
        <v>33611.847511111097</v>
      </c>
      <c r="V26" s="330">
        <v>1.8502999568661399E-4</v>
      </c>
      <c r="W26" s="331">
        <v>2487.6799999999998</v>
      </c>
      <c r="X26" s="328">
        <v>2.5000000000000001E-3</v>
      </c>
      <c r="Y26" s="329">
        <v>38769.550000000003</v>
      </c>
      <c r="Z26" s="330">
        <v>4.3076976647910502E-4</v>
      </c>
      <c r="AA26" s="331">
        <v>6680.3</v>
      </c>
      <c r="AB26" s="45">
        <v>2.5000000000000001E-3</v>
      </c>
      <c r="AC26" s="46">
        <v>35155.068844444402</v>
      </c>
      <c r="AD26" s="41">
        <v>4.9325674987947901E-4</v>
      </c>
      <c r="AE26" s="47">
        <v>6936.19</v>
      </c>
      <c r="AF26" s="332">
        <f t="shared" si="14"/>
        <v>2.4999999999999996E-3</v>
      </c>
      <c r="AG26" s="46">
        <f t="shared" si="6"/>
        <v>107536.46635555549</v>
      </c>
      <c r="AH26" s="41">
        <f t="shared" si="14"/>
        <v>3.7438858058515777E-4</v>
      </c>
      <c r="AI26" s="314">
        <f t="shared" si="2"/>
        <v>16104.17</v>
      </c>
      <c r="AJ26" s="45">
        <v>2.5000000000000001E-3</v>
      </c>
      <c r="AK26" s="46">
        <v>41210.572222222203</v>
      </c>
      <c r="AL26" s="41">
        <v>3.4334696746506402E-4</v>
      </c>
      <c r="AM26" s="47">
        <v>5659.81</v>
      </c>
      <c r="AN26" s="45">
        <v>2.5000000000000001E-3</v>
      </c>
      <c r="AO26" s="46">
        <v>43610.061111111099</v>
      </c>
      <c r="AP26" s="41">
        <v>6.6410535234542596E-4</v>
      </c>
      <c r="AQ26" s="47">
        <v>11584.67</v>
      </c>
      <c r="AR26" s="45">
        <v>2.5000000000000001E-3</v>
      </c>
      <c r="AS26" s="46">
        <v>22517.791111111099</v>
      </c>
      <c r="AT26" s="41">
        <v>1.0793409921991601E-3</v>
      </c>
      <c r="AU26" s="47">
        <v>9721.75</v>
      </c>
      <c r="AV26" s="332">
        <f t="shared" si="15"/>
        <v>2.5000000000000005E-3</v>
      </c>
      <c r="AW26" s="46">
        <f t="shared" si="7"/>
        <v>107338.42444444439</v>
      </c>
      <c r="AX26" s="41">
        <f t="shared" si="16"/>
        <v>6.2806562839845472E-4</v>
      </c>
      <c r="AY26" s="314">
        <f t="shared" si="8"/>
        <v>26966.23</v>
      </c>
      <c r="AZ26" s="45"/>
      <c r="BA26" s="46"/>
      <c r="BB26" s="41"/>
      <c r="BC26" s="47"/>
      <c r="BD26" s="45"/>
      <c r="BE26" s="46"/>
      <c r="BF26" s="41"/>
      <c r="BG26" s="47"/>
      <c r="BH26" s="45"/>
      <c r="BI26" s="46"/>
      <c r="BJ26" s="41"/>
      <c r="BK26" s="47"/>
      <c r="BL26" s="332" t="e">
        <f t="shared" si="17"/>
        <v>#DIV/0!</v>
      </c>
      <c r="BM26" s="46">
        <f t="shared" si="9"/>
        <v>0</v>
      </c>
      <c r="BN26" s="41" t="e">
        <f t="shared" si="18"/>
        <v>#DIV/0!</v>
      </c>
      <c r="BO26" s="314">
        <f t="shared" si="10"/>
        <v>0</v>
      </c>
      <c r="BP26" s="56"/>
      <c r="BQ26" s="326">
        <f t="shared" si="11"/>
        <v>2.4999999999999996E-3</v>
      </c>
      <c r="BR26" s="46">
        <f t="shared" si="3"/>
        <v>303226.20635555533</v>
      </c>
      <c r="BS26" s="327">
        <f t="shared" si="12"/>
        <v>4.0316683531189213E-4</v>
      </c>
      <c r="BT26" s="313">
        <f t="shared" si="4"/>
        <v>48900.3</v>
      </c>
      <c r="BU26" s="317">
        <f t="shared" si="5"/>
        <v>-254325.90635555534</v>
      </c>
      <c r="BV26" s="281"/>
      <c r="BW26" s="318"/>
    </row>
    <row r="27" spans="1:76" s="110" customFormat="1" ht="18.75">
      <c r="A27" s="80"/>
      <c r="B27" s="89" t="s">
        <v>47</v>
      </c>
      <c r="C27" s="56"/>
      <c r="D27" s="50">
        <v>0.04</v>
      </c>
      <c r="E27" s="46">
        <v>534144.85333333304</v>
      </c>
      <c r="F27" s="41">
        <v>7.0166427264274703E-2</v>
      </c>
      <c r="G27" s="42">
        <v>936975.9</v>
      </c>
      <c r="H27" s="50">
        <v>0.04</v>
      </c>
      <c r="I27" s="46">
        <v>425383.022222222</v>
      </c>
      <c r="J27" s="41">
        <v>6.3525752059477303E-2</v>
      </c>
      <c r="K27" s="42">
        <v>675569.41</v>
      </c>
      <c r="L27" s="50">
        <v>0.04</v>
      </c>
      <c r="M27" s="46">
        <v>454093.17333333299</v>
      </c>
      <c r="N27" s="41">
        <v>7.5825998764189204E-2</v>
      </c>
      <c r="O27" s="42">
        <v>860801.71</v>
      </c>
      <c r="P27" s="50">
        <f t="shared" si="13"/>
        <v>0.04</v>
      </c>
      <c r="Q27" s="46">
        <f t="shared" si="0"/>
        <v>1413621.048888888</v>
      </c>
      <c r="R27" s="41">
        <f t="shared" si="13"/>
        <v>6.9986140117086149E-2</v>
      </c>
      <c r="S27" s="314">
        <f t="shared" si="1"/>
        <v>2473347.02</v>
      </c>
      <c r="T27" s="328">
        <v>0.04</v>
      </c>
      <c r="U27" s="329">
        <v>537789.56017777801</v>
      </c>
      <c r="V27" s="330">
        <v>6.5308726313671003E-2</v>
      </c>
      <c r="W27" s="331">
        <v>878058.78</v>
      </c>
      <c r="X27" s="328">
        <v>0.04</v>
      </c>
      <c r="Y27" s="329">
        <v>620312.80000000005</v>
      </c>
      <c r="Z27" s="330">
        <v>7.0268957209975405E-2</v>
      </c>
      <c r="AA27" s="331">
        <v>1089718.3400000001</v>
      </c>
      <c r="AB27" s="45">
        <v>0.04</v>
      </c>
      <c r="AC27" s="46">
        <v>562481.10151111102</v>
      </c>
      <c r="AD27" s="41">
        <v>6.0788519842074298E-2</v>
      </c>
      <c r="AE27" s="47">
        <v>854809.84</v>
      </c>
      <c r="AF27" s="332">
        <f t="shared" si="14"/>
        <v>4.0000000000000029E-2</v>
      </c>
      <c r="AG27" s="46">
        <f t="shared" si="6"/>
        <v>1720583.4616888892</v>
      </c>
      <c r="AH27" s="41">
        <f t="shared" si="14"/>
        <v>6.561929770566105E-2</v>
      </c>
      <c r="AI27" s="314">
        <f t="shared" si="2"/>
        <v>2822586.96</v>
      </c>
      <c r="AJ27" s="45">
        <v>0.04</v>
      </c>
      <c r="AK27" s="46">
        <v>659369.15555555501</v>
      </c>
      <c r="AL27" s="41">
        <v>6.5534438843430506E-2</v>
      </c>
      <c r="AM27" s="47">
        <v>1080284.69</v>
      </c>
      <c r="AN27" s="45">
        <v>0.04</v>
      </c>
      <c r="AO27" s="46">
        <v>697760.97777777805</v>
      </c>
      <c r="AP27" s="41">
        <v>7.4036005516565903E-2</v>
      </c>
      <c r="AQ27" s="47">
        <v>1291485.8899999999</v>
      </c>
      <c r="AR27" s="45">
        <v>0.04</v>
      </c>
      <c r="AS27" s="46">
        <v>360284.65777777799</v>
      </c>
      <c r="AT27" s="41">
        <v>6.8050419219134003E-2</v>
      </c>
      <c r="AU27" s="47">
        <v>612938.05000000005</v>
      </c>
      <c r="AV27" s="332">
        <f t="shared" si="15"/>
        <v>4.0000000000000029E-2</v>
      </c>
      <c r="AW27" s="46">
        <f t="shared" si="7"/>
        <v>1717414.7911111112</v>
      </c>
      <c r="AX27" s="41">
        <f t="shared" si="16"/>
        <v>6.9516313599907759E-2</v>
      </c>
      <c r="AY27" s="314">
        <f t="shared" si="8"/>
        <v>2984708.63</v>
      </c>
      <c r="AZ27" s="45"/>
      <c r="BA27" s="46"/>
      <c r="BB27" s="41"/>
      <c r="BC27" s="47"/>
      <c r="BD27" s="45"/>
      <c r="BE27" s="46"/>
      <c r="BF27" s="41"/>
      <c r="BG27" s="47"/>
      <c r="BH27" s="45"/>
      <c r="BI27" s="46"/>
      <c r="BJ27" s="41"/>
      <c r="BK27" s="47"/>
      <c r="BL27" s="332" t="e">
        <f t="shared" si="17"/>
        <v>#DIV/0!</v>
      </c>
      <c r="BM27" s="46">
        <f t="shared" si="9"/>
        <v>0</v>
      </c>
      <c r="BN27" s="41" t="e">
        <f t="shared" si="18"/>
        <v>#DIV/0!</v>
      </c>
      <c r="BO27" s="314">
        <f t="shared" si="10"/>
        <v>0</v>
      </c>
      <c r="BP27" s="56"/>
      <c r="BQ27" s="326">
        <f t="shared" si="11"/>
        <v>4.0000000000000029E-2</v>
      </c>
      <c r="BR27" s="46">
        <f t="shared" si="3"/>
        <v>4851619.301688889</v>
      </c>
      <c r="BS27" s="327">
        <f t="shared" si="12"/>
        <v>6.8271165522962168E-2</v>
      </c>
      <c r="BT27" s="313">
        <f t="shared" si="4"/>
        <v>8280642.6100000003</v>
      </c>
      <c r="BU27" s="317">
        <f t="shared" si="5"/>
        <v>3429023.3083111113</v>
      </c>
      <c r="BV27" s="281"/>
      <c r="BW27" s="318"/>
    </row>
    <row r="28" spans="1:76" s="110" customFormat="1" ht="18.75">
      <c r="A28" s="80"/>
      <c r="B28" s="89" t="s">
        <v>48</v>
      </c>
      <c r="C28" s="56"/>
      <c r="D28" s="50">
        <v>1.6500000000000001E-2</v>
      </c>
      <c r="E28" s="46">
        <v>220334.75200000001</v>
      </c>
      <c r="F28" s="41">
        <v>1.8861636384078E-2</v>
      </c>
      <c r="G28" s="42">
        <v>251871.15</v>
      </c>
      <c r="H28" s="50">
        <v>1.6500000000000001E-2</v>
      </c>
      <c r="I28" s="46">
        <v>175470.49666666699</v>
      </c>
      <c r="J28" s="41">
        <v>1.5394035158693101E-2</v>
      </c>
      <c r="K28" s="42">
        <v>163709.03</v>
      </c>
      <c r="L28" s="50">
        <v>1.6500000000000001E-2</v>
      </c>
      <c r="M28" s="46">
        <v>187313.43400000001</v>
      </c>
      <c r="N28" s="41">
        <v>1.6107099664832401E-2</v>
      </c>
      <c r="O28" s="42">
        <v>182853.1</v>
      </c>
      <c r="P28" s="50">
        <f t="shared" si="13"/>
        <v>1.6500000000000022E-2</v>
      </c>
      <c r="Q28" s="46">
        <f t="shared" si="0"/>
        <v>583118.68266666704</v>
      </c>
      <c r="R28" s="41">
        <f t="shared" si="13"/>
        <v>1.6933343783197656E-2</v>
      </c>
      <c r="S28" s="314">
        <f t="shared" si="1"/>
        <v>598433.28000000003</v>
      </c>
      <c r="T28" s="328">
        <v>1.6500000000000001E-2</v>
      </c>
      <c r="U28" s="329">
        <v>221838.193573333</v>
      </c>
      <c r="V28" s="330">
        <v>1.80783955657043E-2</v>
      </c>
      <c r="W28" s="331">
        <v>243059.31</v>
      </c>
      <c r="X28" s="328">
        <v>1.6500000000000001E-2</v>
      </c>
      <c r="Y28" s="329">
        <v>255879.03</v>
      </c>
      <c r="Z28" s="330">
        <v>2.4704576787711E-2</v>
      </c>
      <c r="AA28" s="331">
        <v>383114.13</v>
      </c>
      <c r="AB28" s="45">
        <v>1.6500000000000001E-2</v>
      </c>
      <c r="AC28" s="46">
        <v>232023.45437333299</v>
      </c>
      <c r="AD28" s="41">
        <v>2.8905376476330999E-2</v>
      </c>
      <c r="AE28" s="47">
        <v>406468.2</v>
      </c>
      <c r="AF28" s="332">
        <f t="shared" si="14"/>
        <v>1.6499999999999994E-2</v>
      </c>
      <c r="AG28" s="46">
        <f t="shared" si="6"/>
        <v>709740.67794666602</v>
      </c>
      <c r="AH28" s="41">
        <f t="shared" si="14"/>
        <v>2.4006778235247737E-2</v>
      </c>
      <c r="AI28" s="314">
        <f t="shared" si="2"/>
        <v>1032641.6400000001</v>
      </c>
      <c r="AJ28" s="45">
        <v>1.6500000000000001E-2</v>
      </c>
      <c r="AK28" s="46">
        <v>271989.77666666702</v>
      </c>
      <c r="AL28" s="41">
        <v>3.2896684076348798E-2</v>
      </c>
      <c r="AM28" s="47">
        <v>542276.47</v>
      </c>
      <c r="AN28" s="45">
        <v>1.6500000000000001E-2</v>
      </c>
      <c r="AO28" s="46">
        <v>287826.40333333297</v>
      </c>
      <c r="AP28" s="41">
        <v>2.2663618780120898E-2</v>
      </c>
      <c r="AQ28" s="47">
        <v>395344.72</v>
      </c>
      <c r="AR28" s="45">
        <v>1.6500000000000001E-2</v>
      </c>
      <c r="AS28" s="46">
        <v>148617.42133333301</v>
      </c>
      <c r="AT28" s="41">
        <v>3.1555559623669398E-2</v>
      </c>
      <c r="AU28" s="47">
        <v>284224.59999999998</v>
      </c>
      <c r="AV28" s="332">
        <f t="shared" si="15"/>
        <v>1.6500000000000004E-2</v>
      </c>
      <c r="AW28" s="46">
        <f t="shared" si="7"/>
        <v>708433.60133333295</v>
      </c>
      <c r="AX28" s="41">
        <f t="shared" si="16"/>
        <v>2.8457791241206367E-2</v>
      </c>
      <c r="AY28" s="314">
        <f t="shared" si="8"/>
        <v>1221845.79</v>
      </c>
      <c r="AZ28" s="45"/>
      <c r="BA28" s="46"/>
      <c r="BB28" s="41"/>
      <c r="BC28" s="47"/>
      <c r="BD28" s="45"/>
      <c r="BE28" s="46"/>
      <c r="BF28" s="41"/>
      <c r="BG28" s="47"/>
      <c r="BH28" s="45"/>
      <c r="BI28" s="46"/>
      <c r="BJ28" s="41"/>
      <c r="BK28" s="47"/>
      <c r="BL28" s="332" t="e">
        <f t="shared" si="17"/>
        <v>#DIV/0!</v>
      </c>
      <c r="BM28" s="46">
        <f t="shared" si="9"/>
        <v>0</v>
      </c>
      <c r="BN28" s="41" t="e">
        <f t="shared" si="18"/>
        <v>#DIV/0!</v>
      </c>
      <c r="BO28" s="314">
        <f t="shared" si="10"/>
        <v>0</v>
      </c>
      <c r="BP28" s="56"/>
      <c r="BQ28" s="326">
        <f t="shared" si="11"/>
        <v>1.6500000000000004E-2</v>
      </c>
      <c r="BR28" s="46">
        <f t="shared" si="3"/>
        <v>2001292.961946666</v>
      </c>
      <c r="BS28" s="327">
        <f t="shared" si="12"/>
        <v>2.3521389726575425E-2</v>
      </c>
      <c r="BT28" s="313">
        <f t="shared" si="4"/>
        <v>2852920.71</v>
      </c>
      <c r="BU28" s="317">
        <f t="shared" si="5"/>
        <v>851627.74805333395</v>
      </c>
      <c r="BV28" s="281"/>
      <c r="BW28" s="318"/>
    </row>
    <row r="29" spans="1:76" s="110" customFormat="1" ht="18.75">
      <c r="A29" s="80"/>
      <c r="B29" s="89" t="s">
        <v>49</v>
      </c>
      <c r="C29" s="56"/>
      <c r="D29" s="50">
        <v>2.5000000000000001E-2</v>
      </c>
      <c r="E29" s="46">
        <v>333840.53333333298</v>
      </c>
      <c r="F29" s="41">
        <v>4.1749185938675701E-2</v>
      </c>
      <c r="G29" s="42">
        <v>557502.81999999995</v>
      </c>
      <c r="H29" s="50">
        <v>2.5000000000000001E-2</v>
      </c>
      <c r="I29" s="46">
        <v>265864.38888888899</v>
      </c>
      <c r="J29" s="41">
        <v>4.1695462849794598E-2</v>
      </c>
      <c r="K29" s="42">
        <v>443413.55</v>
      </c>
      <c r="L29" s="50">
        <v>2.5000000000000001E-2</v>
      </c>
      <c r="M29" s="46">
        <v>283808.23333333299</v>
      </c>
      <c r="N29" s="41">
        <v>4.4838493057577603E-2</v>
      </c>
      <c r="O29" s="42">
        <v>509021.34</v>
      </c>
      <c r="P29" s="50">
        <f t="shared" si="13"/>
        <v>2.4999999999999998E-2</v>
      </c>
      <c r="Q29" s="46">
        <f t="shared" si="0"/>
        <v>883513.1555555549</v>
      </c>
      <c r="R29" s="41">
        <f t="shared" si="13"/>
        <v>4.2725388425329892E-2</v>
      </c>
      <c r="S29" s="314">
        <f t="shared" si="1"/>
        <v>1509937.71</v>
      </c>
      <c r="T29" s="328">
        <v>2.5000000000000001E-2</v>
      </c>
      <c r="U29" s="329">
        <v>336118.47511111101</v>
      </c>
      <c r="V29" s="330">
        <v>4.4581710347955397E-2</v>
      </c>
      <c r="W29" s="331">
        <v>599389.46</v>
      </c>
      <c r="X29" s="328">
        <v>2.5000000000000001E-2</v>
      </c>
      <c r="Y29" s="329">
        <v>387695.5</v>
      </c>
      <c r="Z29" s="330">
        <v>4.5878083444352603E-2</v>
      </c>
      <c r="AA29" s="331">
        <v>711469.06</v>
      </c>
      <c r="AB29" s="45">
        <v>2.5000000000000001E-2</v>
      </c>
      <c r="AC29" s="46">
        <v>351550.68844444398</v>
      </c>
      <c r="AD29" s="41">
        <v>4.7447278012189002E-2</v>
      </c>
      <c r="AE29" s="47">
        <v>667204.93000000005</v>
      </c>
      <c r="AF29" s="332">
        <f t="shared" si="14"/>
        <v>2.5000000000000001E-2</v>
      </c>
      <c r="AG29" s="46">
        <f t="shared" si="6"/>
        <v>1075364.663555555</v>
      </c>
      <c r="AH29" s="41">
        <f t="shared" si="14"/>
        <v>4.5985876164551187E-2</v>
      </c>
      <c r="AI29" s="314">
        <f t="shared" si="2"/>
        <v>1978063.4500000002</v>
      </c>
      <c r="AJ29" s="45">
        <v>2.5000000000000001E-2</v>
      </c>
      <c r="AK29" s="46">
        <v>412105.72222222202</v>
      </c>
      <c r="AL29" s="41">
        <v>4.5302140915026802E-2</v>
      </c>
      <c r="AM29" s="47">
        <v>746770.86</v>
      </c>
      <c r="AN29" s="45">
        <v>2.5000000000000001E-2</v>
      </c>
      <c r="AO29" s="46">
        <v>436100.61111111101</v>
      </c>
      <c r="AP29" s="41">
        <v>3.8734557048570997E-2</v>
      </c>
      <c r="AQ29" s="47">
        <v>675686.56</v>
      </c>
      <c r="AR29" s="45">
        <v>2.5000000000000001E-2</v>
      </c>
      <c r="AS29" s="46">
        <v>225177.911111111</v>
      </c>
      <c r="AT29" s="41">
        <v>6.7888748166141405E-2</v>
      </c>
      <c r="AU29" s="47">
        <v>611481.86</v>
      </c>
      <c r="AV29" s="332">
        <f t="shared" si="15"/>
        <v>2.5000000000000012E-2</v>
      </c>
      <c r="AW29" s="46">
        <f t="shared" si="7"/>
        <v>1073384.2444444441</v>
      </c>
      <c r="AX29" s="41">
        <f t="shared" si="16"/>
        <v>4.7372115123897572E-2</v>
      </c>
      <c r="AY29" s="314">
        <f t="shared" si="8"/>
        <v>2033939.2799999998</v>
      </c>
      <c r="AZ29" s="45"/>
      <c r="BA29" s="46"/>
      <c r="BB29" s="41"/>
      <c r="BC29" s="47"/>
      <c r="BD29" s="45"/>
      <c r="BE29" s="46"/>
      <c r="BF29" s="41"/>
      <c r="BG29" s="47"/>
      <c r="BH29" s="45"/>
      <c r="BI29" s="46"/>
      <c r="BJ29" s="41"/>
      <c r="BK29" s="47"/>
      <c r="BL29" s="332" t="e">
        <f t="shared" si="17"/>
        <v>#DIV/0!</v>
      </c>
      <c r="BM29" s="46">
        <f t="shared" si="9"/>
        <v>0</v>
      </c>
      <c r="BN29" s="41" t="e">
        <f t="shared" si="18"/>
        <v>#DIV/0!</v>
      </c>
      <c r="BO29" s="314">
        <f t="shared" si="10"/>
        <v>0</v>
      </c>
      <c r="BP29" s="56"/>
      <c r="BQ29" s="326">
        <f t="shared" si="11"/>
        <v>2.5000000000000005E-2</v>
      </c>
      <c r="BR29" s="46">
        <f t="shared" si="3"/>
        <v>3032262.063555554</v>
      </c>
      <c r="BS29" s="327">
        <f t="shared" si="12"/>
        <v>4.5526576564470102E-2</v>
      </c>
      <c r="BT29" s="313">
        <f t="shared" si="4"/>
        <v>5521940.4400000004</v>
      </c>
      <c r="BU29" s="317">
        <f t="shared" si="5"/>
        <v>2489678.3764444464</v>
      </c>
      <c r="BV29" s="281"/>
      <c r="BW29" s="318"/>
    </row>
    <row r="30" spans="1:76" s="110" customFormat="1" ht="18.75">
      <c r="A30" s="80"/>
      <c r="B30" s="89" t="s">
        <v>50</v>
      </c>
      <c r="C30" s="56"/>
      <c r="D30" s="50">
        <v>4.0000000000000001E-3</v>
      </c>
      <c r="E30" s="46">
        <v>53414.485333333301</v>
      </c>
      <c r="F30" s="41">
        <v>7.0366290652143703E-3</v>
      </c>
      <c r="G30" s="42">
        <v>93964.479999999996</v>
      </c>
      <c r="H30" s="50">
        <v>4.0000000000000001E-3</v>
      </c>
      <c r="I30" s="46">
        <v>42538.302222222199</v>
      </c>
      <c r="J30" s="41">
        <v>4.2879228946921403E-3</v>
      </c>
      <c r="K30" s="42">
        <v>45600.24</v>
      </c>
      <c r="L30" s="50">
        <v>4.0000000000000001E-3</v>
      </c>
      <c r="M30" s="46">
        <v>45409.317333333303</v>
      </c>
      <c r="N30" s="41">
        <v>4.4970876461535702E-3</v>
      </c>
      <c r="O30" s="42">
        <v>51052.42</v>
      </c>
      <c r="P30" s="50">
        <f t="shared" si="13"/>
        <v>4.0000000000000001E-3</v>
      </c>
      <c r="Q30" s="46">
        <f t="shared" si="0"/>
        <v>141362.1048888888</v>
      </c>
      <c r="R30" s="41">
        <f t="shared" si="13"/>
        <v>5.3937267034846678E-3</v>
      </c>
      <c r="S30" s="314">
        <f t="shared" si="1"/>
        <v>190617.14</v>
      </c>
      <c r="T30" s="328">
        <v>4.0000000000000001E-3</v>
      </c>
      <c r="U30" s="329">
        <v>53778.956017777797</v>
      </c>
      <c r="V30" s="330">
        <v>2.8733871283949399E-3</v>
      </c>
      <c r="W30" s="331">
        <v>38631.94</v>
      </c>
      <c r="X30" s="328">
        <v>4.0000000000000001E-3</v>
      </c>
      <c r="Y30" s="329">
        <v>62031.28</v>
      </c>
      <c r="Z30" s="330">
        <v>5.4949702795105996E-3</v>
      </c>
      <c r="AA30" s="331">
        <v>85215.01</v>
      </c>
      <c r="AB30" s="45">
        <v>4.0000000000000001E-3</v>
      </c>
      <c r="AC30" s="46">
        <v>56248.110151111097</v>
      </c>
      <c r="AD30" s="41">
        <v>4.7302872805006398E-3</v>
      </c>
      <c r="AE30" s="47">
        <v>66517.429999999993</v>
      </c>
      <c r="AF30" s="332">
        <f t="shared" si="14"/>
        <v>4.0000000000000018E-3</v>
      </c>
      <c r="AG30" s="46">
        <f t="shared" si="6"/>
        <v>172058.34616888888</v>
      </c>
      <c r="AH30" s="41">
        <f t="shared" si="14"/>
        <v>4.4255773518395297E-3</v>
      </c>
      <c r="AI30" s="314">
        <f t="shared" si="2"/>
        <v>190364.38</v>
      </c>
      <c r="AJ30" s="45">
        <v>4.0000000000000001E-3</v>
      </c>
      <c r="AK30" s="46">
        <v>65936.915555555504</v>
      </c>
      <c r="AL30" s="41">
        <v>4.5151823904949996E-3</v>
      </c>
      <c r="AM30" s="47">
        <v>74429.3</v>
      </c>
      <c r="AN30" s="45">
        <v>4.0000000000000001E-3</v>
      </c>
      <c r="AO30" s="46">
        <v>69776.097777777803</v>
      </c>
      <c r="AP30" s="41">
        <v>4.5927412137693503E-3</v>
      </c>
      <c r="AQ30" s="47">
        <v>80115.89</v>
      </c>
      <c r="AR30" s="45">
        <v>4.0000000000000001E-3</v>
      </c>
      <c r="AS30" s="46">
        <v>36028.465777777797</v>
      </c>
      <c r="AT30" s="41">
        <v>1.26181515139732E-2</v>
      </c>
      <c r="AU30" s="47">
        <v>113653.16</v>
      </c>
      <c r="AV30" s="332">
        <f t="shared" si="15"/>
        <v>4.0000000000000027E-3</v>
      </c>
      <c r="AW30" s="46">
        <f t="shared" si="7"/>
        <v>171741.47911111108</v>
      </c>
      <c r="AX30" s="41">
        <f t="shared" si="16"/>
        <v>6.2465596869929049E-3</v>
      </c>
      <c r="AY30" s="314">
        <f t="shared" si="8"/>
        <v>268198.34999999998</v>
      </c>
      <c r="AZ30" s="45"/>
      <c r="BA30" s="46"/>
      <c r="BB30" s="41"/>
      <c r="BC30" s="47"/>
      <c r="BD30" s="45"/>
      <c r="BE30" s="46"/>
      <c r="BF30" s="41"/>
      <c r="BG30" s="47"/>
      <c r="BH30" s="45"/>
      <c r="BI30" s="46"/>
      <c r="BJ30" s="41"/>
      <c r="BK30" s="47"/>
      <c r="BL30" s="332" t="e">
        <f t="shared" si="17"/>
        <v>#DIV/0!</v>
      </c>
      <c r="BM30" s="46">
        <f t="shared" si="9"/>
        <v>0</v>
      </c>
      <c r="BN30" s="41" t="e">
        <f t="shared" si="18"/>
        <v>#DIV/0!</v>
      </c>
      <c r="BO30" s="314">
        <f t="shared" si="10"/>
        <v>0</v>
      </c>
      <c r="BP30" s="56"/>
      <c r="BQ30" s="326">
        <f t="shared" si="11"/>
        <v>4.0000000000000018E-3</v>
      </c>
      <c r="BR30" s="46">
        <f t="shared" si="3"/>
        <v>485161.93016888876</v>
      </c>
      <c r="BS30" s="327">
        <f t="shared" si="12"/>
        <v>5.3522737843343608E-3</v>
      </c>
      <c r="BT30" s="313">
        <f t="shared" si="4"/>
        <v>649179.87</v>
      </c>
      <c r="BU30" s="317">
        <f t="shared" si="5"/>
        <v>164017.93983111123</v>
      </c>
      <c r="BV30" s="281"/>
      <c r="BW30" s="318"/>
    </row>
    <row r="31" spans="1:76" s="110" customFormat="1" ht="18.75">
      <c r="A31" s="80"/>
      <c r="B31" s="89" t="s">
        <v>51</v>
      </c>
      <c r="C31" s="56"/>
      <c r="D31" s="50">
        <v>5.5E-2</v>
      </c>
      <c r="E31" s="46">
        <v>734449.17333333299</v>
      </c>
      <c r="F31" s="41">
        <v>3.9480249352585102E-2</v>
      </c>
      <c r="G31" s="42">
        <v>527204.30000000005</v>
      </c>
      <c r="H31" s="50">
        <v>5.5E-2</v>
      </c>
      <c r="I31" s="46">
        <v>584901.65555555595</v>
      </c>
      <c r="J31" s="41">
        <v>4.2965775889504197E-2</v>
      </c>
      <c r="K31" s="42">
        <v>456922.79</v>
      </c>
      <c r="L31" s="50">
        <v>5.5E-2</v>
      </c>
      <c r="M31" s="46">
        <v>624378.11333333305</v>
      </c>
      <c r="N31" s="41">
        <v>4.55662256450865E-2</v>
      </c>
      <c r="O31" s="42">
        <v>517282.8</v>
      </c>
      <c r="P31" s="50">
        <f t="shared" si="13"/>
        <v>5.5000000000000021E-2</v>
      </c>
      <c r="Q31" s="46">
        <f t="shared" si="0"/>
        <v>1943728.9422222218</v>
      </c>
      <c r="R31" s="41">
        <f t="shared" si="13"/>
        <v>4.2484084151975937E-2</v>
      </c>
      <c r="S31" s="314">
        <f t="shared" si="1"/>
        <v>1501409.8900000001</v>
      </c>
      <c r="T31" s="328">
        <v>5.5E-2</v>
      </c>
      <c r="U31" s="329">
        <v>739460.64524444402</v>
      </c>
      <c r="V31" s="330">
        <v>4.6994932351690402E-2</v>
      </c>
      <c r="W31" s="331">
        <v>631834.6</v>
      </c>
      <c r="X31" s="328">
        <v>5.5E-2</v>
      </c>
      <c r="Y31" s="329">
        <v>852930.1</v>
      </c>
      <c r="Z31" s="330">
        <v>4.3352257119311399E-2</v>
      </c>
      <c r="AA31" s="331">
        <v>672299</v>
      </c>
      <c r="AB31" s="45">
        <v>5.5E-2</v>
      </c>
      <c r="AC31" s="46">
        <v>773411.51457777806</v>
      </c>
      <c r="AD31" s="41">
        <v>5.4581217960073203E-2</v>
      </c>
      <c r="AE31" s="47">
        <v>767522.59</v>
      </c>
      <c r="AF31" s="332">
        <f t="shared" si="14"/>
        <v>5.5000000000000028E-2</v>
      </c>
      <c r="AG31" s="46">
        <f t="shared" si="6"/>
        <v>2365802.2598222224</v>
      </c>
      <c r="AH31" s="41">
        <f t="shared" si="14"/>
        <v>4.8161713421713499E-2</v>
      </c>
      <c r="AI31" s="314">
        <f t="shared" si="2"/>
        <v>2071656.19</v>
      </c>
      <c r="AJ31" s="45">
        <v>5.5E-2</v>
      </c>
      <c r="AK31" s="46">
        <v>906632.58888888895</v>
      </c>
      <c r="AL31" s="41">
        <v>3.5194375418497702E-2</v>
      </c>
      <c r="AM31" s="47">
        <v>580152.14</v>
      </c>
      <c r="AN31" s="45">
        <v>5.5E-2</v>
      </c>
      <c r="AO31" s="46">
        <v>959421.34444444405</v>
      </c>
      <c r="AP31" s="41">
        <v>4.2952865744156098E-2</v>
      </c>
      <c r="AQ31" s="47">
        <v>749270.84</v>
      </c>
      <c r="AR31" s="45">
        <v>5.5E-2</v>
      </c>
      <c r="AS31" s="46">
        <v>495391.40444444498</v>
      </c>
      <c r="AT31" s="41">
        <v>3.0697882247380501E-2</v>
      </c>
      <c r="AU31" s="47">
        <v>276499.40000000002</v>
      </c>
      <c r="AV31" s="332">
        <f t="shared" si="15"/>
        <v>5.5000000000000049E-2</v>
      </c>
      <c r="AW31" s="46">
        <f t="shared" si="7"/>
        <v>2361445.337777778</v>
      </c>
      <c r="AX31" s="41">
        <f t="shared" si="16"/>
        <v>3.74032502412774E-2</v>
      </c>
      <c r="AY31" s="314">
        <f t="shared" si="8"/>
        <v>1605922.38</v>
      </c>
      <c r="AZ31" s="45"/>
      <c r="BA31" s="46"/>
      <c r="BB31" s="41"/>
      <c r="BC31" s="47"/>
      <c r="BD31" s="45"/>
      <c r="BE31" s="46"/>
      <c r="BF31" s="41"/>
      <c r="BG31" s="47"/>
      <c r="BH31" s="45"/>
      <c r="BI31" s="46"/>
      <c r="BJ31" s="41"/>
      <c r="BK31" s="47"/>
      <c r="BL31" s="332" t="e">
        <f t="shared" si="17"/>
        <v>#DIV/0!</v>
      </c>
      <c r="BM31" s="46">
        <f t="shared" si="9"/>
        <v>0</v>
      </c>
      <c r="BN31" s="41" t="e">
        <f t="shared" si="18"/>
        <v>#DIV/0!</v>
      </c>
      <c r="BO31" s="314">
        <f t="shared" si="10"/>
        <v>0</v>
      </c>
      <c r="BP31" s="56"/>
      <c r="BQ31" s="326">
        <f t="shared" si="11"/>
        <v>5.5000000000000042E-2</v>
      </c>
      <c r="BR31" s="46">
        <f t="shared" si="3"/>
        <v>6670976.5398222227</v>
      </c>
      <c r="BS31" s="327">
        <f t="shared" si="12"/>
        <v>4.2699050671161726E-2</v>
      </c>
      <c r="BT31" s="313">
        <f t="shared" si="4"/>
        <v>5178988.46</v>
      </c>
      <c r="BU31" s="317">
        <f t="shared" si="5"/>
        <v>-1491988.0798222227</v>
      </c>
      <c r="BV31" s="281"/>
      <c r="BW31" s="318"/>
    </row>
    <row r="32" spans="1:76" s="110" customFormat="1" ht="18.75">
      <c r="A32" s="80"/>
      <c r="B32" s="89" t="s">
        <v>52</v>
      </c>
      <c r="C32" s="56"/>
      <c r="D32" s="50">
        <v>0.03</v>
      </c>
      <c r="E32" s="46">
        <v>400608.64</v>
      </c>
      <c r="F32" s="41">
        <v>1.28359143726905E-2</v>
      </c>
      <c r="G32" s="42">
        <v>171405.94</v>
      </c>
      <c r="H32" s="50">
        <v>0.03</v>
      </c>
      <c r="I32" s="46">
        <v>319037.26666666701</v>
      </c>
      <c r="J32" s="41">
        <v>2.2212982433191201E-2</v>
      </c>
      <c r="K32" s="42">
        <v>236225.64</v>
      </c>
      <c r="L32" s="50">
        <v>0.03</v>
      </c>
      <c r="M32" s="46">
        <v>340569.88</v>
      </c>
      <c r="N32" s="41">
        <v>2.1975807138317802E-2</v>
      </c>
      <c r="O32" s="42">
        <v>249476.6</v>
      </c>
      <c r="P32" s="50">
        <f t="shared" si="13"/>
        <v>3.000000000000003E-2</v>
      </c>
      <c r="Q32" s="46">
        <f t="shared" si="0"/>
        <v>1060215.7866666671</v>
      </c>
      <c r="R32" s="41">
        <f t="shared" si="13"/>
        <v>1.8593616175041811E-2</v>
      </c>
      <c r="S32" s="314">
        <f t="shared" si="1"/>
        <v>657108.17999999993</v>
      </c>
      <c r="T32" s="328">
        <v>0.03</v>
      </c>
      <c r="U32" s="329">
        <v>403342.17013333301</v>
      </c>
      <c r="V32" s="330">
        <v>2.3109565748899299E-2</v>
      </c>
      <c r="W32" s="331">
        <v>310702.08000000002</v>
      </c>
      <c r="X32" s="328">
        <v>0.03</v>
      </c>
      <c r="Y32" s="329">
        <v>465234.6</v>
      </c>
      <c r="Z32" s="330">
        <v>2.37115751923868E-2</v>
      </c>
      <c r="AA32" s="331">
        <v>367714.84</v>
      </c>
      <c r="AB32" s="45">
        <v>0.03</v>
      </c>
      <c r="AC32" s="46">
        <v>421860.82613333297</v>
      </c>
      <c r="AD32" s="41">
        <v>2.1182245533212199E-2</v>
      </c>
      <c r="AE32" s="47">
        <v>297865.32</v>
      </c>
      <c r="AF32" s="332">
        <f t="shared" si="14"/>
        <v>0.03</v>
      </c>
      <c r="AG32" s="46">
        <f t="shared" si="6"/>
        <v>1290437.596266666</v>
      </c>
      <c r="AH32" s="41">
        <f t="shared" si="14"/>
        <v>2.2696538976184327E-2</v>
      </c>
      <c r="AI32" s="314">
        <f t="shared" si="2"/>
        <v>976282.24</v>
      </c>
      <c r="AJ32" s="45">
        <v>0.03</v>
      </c>
      <c r="AK32" s="46">
        <v>494526.86666666699</v>
      </c>
      <c r="AL32" s="41">
        <v>1.8222237268403201E-2</v>
      </c>
      <c r="AM32" s="47">
        <v>300379.53000000003</v>
      </c>
      <c r="AN32" s="45">
        <v>0.03</v>
      </c>
      <c r="AO32" s="46">
        <v>523320.73333333299</v>
      </c>
      <c r="AP32" s="41">
        <v>2.33811441447444E-2</v>
      </c>
      <c r="AQ32" s="47">
        <v>407861.25</v>
      </c>
      <c r="AR32" s="45">
        <v>0.03</v>
      </c>
      <c r="AS32" s="46">
        <v>270213.493333333</v>
      </c>
      <c r="AT32" s="41">
        <v>2.59296847598827E-2</v>
      </c>
      <c r="AU32" s="47">
        <v>233551.69</v>
      </c>
      <c r="AV32" s="332">
        <f t="shared" si="15"/>
        <v>3.0000000000000016E-2</v>
      </c>
      <c r="AW32" s="46">
        <f t="shared" si="7"/>
        <v>1288061.093333333</v>
      </c>
      <c r="AX32" s="41">
        <f t="shared" si="16"/>
        <v>2.1935119573313837E-2</v>
      </c>
      <c r="AY32" s="314">
        <f t="shared" si="8"/>
        <v>941792.47</v>
      </c>
      <c r="AZ32" s="45"/>
      <c r="BA32" s="46"/>
      <c r="BB32" s="41"/>
      <c r="BC32" s="47"/>
      <c r="BD32" s="45"/>
      <c r="BE32" s="46"/>
      <c r="BF32" s="41"/>
      <c r="BG32" s="47"/>
      <c r="BH32" s="45"/>
      <c r="BI32" s="46"/>
      <c r="BJ32" s="41"/>
      <c r="BK32" s="47"/>
      <c r="BL32" s="332" t="e">
        <f t="shared" si="17"/>
        <v>#DIV/0!</v>
      </c>
      <c r="BM32" s="46">
        <f t="shared" si="9"/>
        <v>0</v>
      </c>
      <c r="BN32" s="41" t="e">
        <f t="shared" si="18"/>
        <v>#DIV/0!</v>
      </c>
      <c r="BO32" s="314">
        <f t="shared" si="10"/>
        <v>0</v>
      </c>
      <c r="BP32" s="56"/>
      <c r="BQ32" s="326">
        <f t="shared" si="11"/>
        <v>3.0000000000000016E-2</v>
      </c>
      <c r="BR32" s="46">
        <f t="shared" si="3"/>
        <v>3638714.4762666663</v>
      </c>
      <c r="BS32" s="327">
        <f t="shared" si="12"/>
        <v>2.1231533060341805E-2</v>
      </c>
      <c r="BT32" s="313">
        <f t="shared" si="4"/>
        <v>2575182.89</v>
      </c>
      <c r="BU32" s="317">
        <f t="shared" si="5"/>
        <v>-1063531.5862666662</v>
      </c>
      <c r="BV32" s="281"/>
      <c r="BW32" s="318"/>
    </row>
    <row r="33" spans="1:76" s="110" customFormat="1" ht="18.75">
      <c r="A33" s="80"/>
      <c r="B33" s="89" t="s">
        <v>53</v>
      </c>
      <c r="C33" s="56"/>
      <c r="D33" s="50">
        <v>0</v>
      </c>
      <c r="E33" s="46">
        <v>0</v>
      </c>
      <c r="F33" s="41">
        <v>0</v>
      </c>
      <c r="G33" s="42">
        <v>0</v>
      </c>
      <c r="H33" s="50">
        <v>0</v>
      </c>
      <c r="I33" s="46">
        <v>0</v>
      </c>
      <c r="J33" s="41">
        <v>0</v>
      </c>
      <c r="K33" s="42">
        <v>0</v>
      </c>
      <c r="L33" s="50">
        <v>0</v>
      </c>
      <c r="M33" s="46">
        <v>0</v>
      </c>
      <c r="N33" s="41">
        <v>0</v>
      </c>
      <c r="O33" s="42">
        <v>0</v>
      </c>
      <c r="P33" s="50">
        <f t="shared" si="13"/>
        <v>0</v>
      </c>
      <c r="Q33" s="46">
        <f t="shared" si="0"/>
        <v>0</v>
      </c>
      <c r="R33" s="41">
        <f t="shared" si="13"/>
        <v>0</v>
      </c>
      <c r="S33" s="314">
        <f t="shared" si="1"/>
        <v>0</v>
      </c>
      <c r="T33" s="328">
        <v>0</v>
      </c>
      <c r="U33" s="329">
        <v>0</v>
      </c>
      <c r="V33" s="330">
        <v>0</v>
      </c>
      <c r="W33" s="331">
        <v>0</v>
      </c>
      <c r="X33" s="328">
        <v>0</v>
      </c>
      <c r="Y33" s="329">
        <v>0</v>
      </c>
      <c r="Z33" s="330">
        <v>0</v>
      </c>
      <c r="AA33" s="331">
        <v>0</v>
      </c>
      <c r="AB33" s="45">
        <v>0</v>
      </c>
      <c r="AC33" s="46">
        <v>0</v>
      </c>
      <c r="AD33" s="41">
        <v>0</v>
      </c>
      <c r="AE33" s="47">
        <v>0</v>
      </c>
      <c r="AF33" s="332">
        <f t="shared" si="14"/>
        <v>0</v>
      </c>
      <c r="AG33" s="46">
        <f t="shared" si="6"/>
        <v>0</v>
      </c>
      <c r="AH33" s="41">
        <f t="shared" si="14"/>
        <v>0</v>
      </c>
      <c r="AI33" s="314">
        <f t="shared" si="2"/>
        <v>0</v>
      </c>
      <c r="AJ33" s="45">
        <v>0</v>
      </c>
      <c r="AK33" s="46">
        <v>0</v>
      </c>
      <c r="AL33" s="41">
        <v>0</v>
      </c>
      <c r="AM33" s="47">
        <v>0</v>
      </c>
      <c r="AN33" s="45">
        <v>0</v>
      </c>
      <c r="AO33" s="46">
        <v>0</v>
      </c>
      <c r="AP33" s="41">
        <v>0</v>
      </c>
      <c r="AQ33" s="47">
        <v>0</v>
      </c>
      <c r="AR33" s="45">
        <v>0</v>
      </c>
      <c r="AS33" s="46">
        <v>0</v>
      </c>
      <c r="AT33" s="41">
        <v>0</v>
      </c>
      <c r="AU33" s="47">
        <v>0</v>
      </c>
      <c r="AV33" s="332">
        <f t="shared" si="15"/>
        <v>0</v>
      </c>
      <c r="AW33" s="46">
        <f t="shared" si="7"/>
        <v>0</v>
      </c>
      <c r="AX33" s="41">
        <f t="shared" si="16"/>
        <v>0</v>
      </c>
      <c r="AY33" s="314">
        <f t="shared" si="8"/>
        <v>0</v>
      </c>
      <c r="AZ33" s="45"/>
      <c r="BA33" s="46"/>
      <c r="BB33" s="41"/>
      <c r="BC33" s="47"/>
      <c r="BD33" s="45"/>
      <c r="BE33" s="46"/>
      <c r="BF33" s="41"/>
      <c r="BG33" s="47"/>
      <c r="BH33" s="45"/>
      <c r="BI33" s="46"/>
      <c r="BJ33" s="41"/>
      <c r="BK33" s="47"/>
      <c r="BL33" s="332" t="e">
        <f t="shared" si="17"/>
        <v>#DIV/0!</v>
      </c>
      <c r="BM33" s="46">
        <f t="shared" si="9"/>
        <v>0</v>
      </c>
      <c r="BN33" s="41" t="e">
        <f t="shared" si="18"/>
        <v>#DIV/0!</v>
      </c>
      <c r="BO33" s="314">
        <f t="shared" si="10"/>
        <v>0</v>
      </c>
      <c r="BP33" s="56"/>
      <c r="BQ33" s="326">
        <f t="shared" si="11"/>
        <v>0</v>
      </c>
      <c r="BR33" s="46">
        <f t="shared" si="3"/>
        <v>0</v>
      </c>
      <c r="BS33" s="327">
        <f t="shared" si="12"/>
        <v>0</v>
      </c>
      <c r="BT33" s="313">
        <f t="shared" si="4"/>
        <v>0</v>
      </c>
      <c r="BU33" s="317">
        <f t="shared" si="5"/>
        <v>0</v>
      </c>
      <c r="BV33" s="281"/>
      <c r="BW33" s="318"/>
    </row>
    <row r="34" spans="1:76" s="110" customFormat="1" ht="18.75">
      <c r="A34" s="80"/>
      <c r="B34" s="89" t="s">
        <v>54</v>
      </c>
      <c r="C34" s="56"/>
      <c r="D34" s="50">
        <v>1.0999999999999999E-2</v>
      </c>
      <c r="E34" s="46">
        <v>146889.83466666701</v>
      </c>
      <c r="F34" s="41">
        <v>2.5656111660497399E-2</v>
      </c>
      <c r="G34" s="42">
        <v>342602</v>
      </c>
      <c r="H34" s="50">
        <v>1.0999999999999999E-2</v>
      </c>
      <c r="I34" s="46">
        <v>116980.33111111099</v>
      </c>
      <c r="J34" s="41">
        <v>3.0499759798176099E-2</v>
      </c>
      <c r="K34" s="42">
        <v>324352</v>
      </c>
      <c r="L34" s="50">
        <v>1.0999999999999999E-2</v>
      </c>
      <c r="M34" s="46">
        <v>124875.622666667</v>
      </c>
      <c r="N34" s="41">
        <v>2.9815410570071602E-2</v>
      </c>
      <c r="O34" s="42">
        <v>338474.36</v>
      </c>
      <c r="P34" s="50">
        <f t="shared" si="13"/>
        <v>1.1000000000000022E-2</v>
      </c>
      <c r="Q34" s="46">
        <f t="shared" si="0"/>
        <v>388745.788444445</v>
      </c>
      <c r="R34" s="41">
        <f t="shared" si="13"/>
        <v>2.8449728045299577E-2</v>
      </c>
      <c r="S34" s="314">
        <f t="shared" si="1"/>
        <v>1005428.36</v>
      </c>
      <c r="T34" s="328">
        <v>1.0999999999999999E-2</v>
      </c>
      <c r="U34" s="329">
        <v>147892.12904888901</v>
      </c>
      <c r="V34" s="330">
        <v>3.03011586811264E-2</v>
      </c>
      <c r="W34" s="331">
        <v>407391.17</v>
      </c>
      <c r="X34" s="328">
        <v>1.0999999999999999E-2</v>
      </c>
      <c r="Y34" s="329">
        <v>170586.02</v>
      </c>
      <c r="Z34" s="330">
        <v>3.6020526418284501E-2</v>
      </c>
      <c r="AA34" s="331">
        <v>558599.84</v>
      </c>
      <c r="AB34" s="45">
        <v>1.0999999999999999E-2</v>
      </c>
      <c r="AC34" s="46">
        <v>154682.30291555601</v>
      </c>
      <c r="AD34" s="41">
        <v>3.3203937963115798E-2</v>
      </c>
      <c r="AE34" s="47">
        <v>466914.69</v>
      </c>
      <c r="AF34" s="332">
        <f t="shared" si="14"/>
        <v>1.100000000000002E-2</v>
      </c>
      <c r="AG34" s="46">
        <f t="shared" si="6"/>
        <v>473160.45196444506</v>
      </c>
      <c r="AH34" s="41">
        <f t="shared" si="14"/>
        <v>3.3312088181842461E-2</v>
      </c>
      <c r="AI34" s="314">
        <f t="shared" si="2"/>
        <v>1432905.7</v>
      </c>
      <c r="AJ34" s="45">
        <v>1.0999999999999999E-2</v>
      </c>
      <c r="AK34" s="46">
        <v>181326.517777778</v>
      </c>
      <c r="AL34" s="41">
        <v>3.0003222069633399E-2</v>
      </c>
      <c r="AM34" s="47">
        <v>494579.98</v>
      </c>
      <c r="AN34" s="45">
        <v>1.0999999999999999E-2</v>
      </c>
      <c r="AO34" s="46">
        <v>191884.268888889</v>
      </c>
      <c r="AP34" s="41">
        <v>2.8582616447708101E-2</v>
      </c>
      <c r="AQ34" s="47">
        <v>498595.86</v>
      </c>
      <c r="AR34" s="45">
        <v>1.0999999999999999E-2</v>
      </c>
      <c r="AS34" s="46">
        <v>99078.280888888898</v>
      </c>
      <c r="AT34" s="41">
        <v>4.7463143464042103E-2</v>
      </c>
      <c r="AU34" s="47">
        <v>427506.06</v>
      </c>
      <c r="AV34" s="332">
        <f t="shared" si="15"/>
        <v>1.1000000000000015E-2</v>
      </c>
      <c r="AW34" s="46">
        <f t="shared" si="7"/>
        <v>472289.06755555584</v>
      </c>
      <c r="AX34" s="41">
        <f t="shared" si="16"/>
        <v>3.30888474316881E-2</v>
      </c>
      <c r="AY34" s="314">
        <f t="shared" si="8"/>
        <v>1420681.9</v>
      </c>
      <c r="AZ34" s="45"/>
      <c r="BA34" s="46"/>
      <c r="BB34" s="41"/>
      <c r="BC34" s="47"/>
      <c r="BD34" s="45"/>
      <c r="BE34" s="46"/>
      <c r="BF34" s="41"/>
      <c r="BG34" s="47"/>
      <c r="BH34" s="45"/>
      <c r="BI34" s="46"/>
      <c r="BJ34" s="41"/>
      <c r="BK34" s="47"/>
      <c r="BL34" s="332" t="e">
        <f t="shared" si="17"/>
        <v>#DIV/0!</v>
      </c>
      <c r="BM34" s="46">
        <f t="shared" si="9"/>
        <v>0</v>
      </c>
      <c r="BN34" s="41" t="e">
        <f t="shared" si="18"/>
        <v>#DIV/0!</v>
      </c>
      <c r="BO34" s="314">
        <f t="shared" si="10"/>
        <v>0</v>
      </c>
      <c r="BP34" s="56"/>
      <c r="BQ34" s="326">
        <f t="shared" si="11"/>
        <v>1.100000000000002E-2</v>
      </c>
      <c r="BR34" s="46">
        <f t="shared" si="3"/>
        <v>1334195.307964446</v>
      </c>
      <c r="BS34" s="327">
        <f t="shared" si="12"/>
        <v>3.181631302898516E-2</v>
      </c>
      <c r="BT34" s="313">
        <f t="shared" si="4"/>
        <v>3859015.9599999995</v>
      </c>
      <c r="BU34" s="317">
        <f t="shared" si="5"/>
        <v>2524820.6520355535</v>
      </c>
      <c r="BV34" s="281"/>
      <c r="BW34" s="318"/>
    </row>
    <row r="35" spans="1:76" s="110" customFormat="1" ht="18.75">
      <c r="A35" s="80"/>
      <c r="B35" s="89" t="s">
        <v>55</v>
      </c>
      <c r="C35" s="56"/>
      <c r="D35" s="50">
        <v>3.0000000000000001E-3</v>
      </c>
      <c r="E35" s="46">
        <v>40060.864000000001</v>
      </c>
      <c r="F35" s="41">
        <v>1.7737607955734601E-3</v>
      </c>
      <c r="G35" s="42">
        <v>23686.13</v>
      </c>
      <c r="H35" s="50">
        <v>3.0000000000000001E-3</v>
      </c>
      <c r="I35" s="46">
        <v>31903.726666666698</v>
      </c>
      <c r="J35" s="41">
        <v>1.7525382092248799E-3</v>
      </c>
      <c r="K35" s="42">
        <v>18637.5</v>
      </c>
      <c r="L35" s="50">
        <v>3.0000000000000001E-3</v>
      </c>
      <c r="M35" s="46">
        <v>34056.987999999998</v>
      </c>
      <c r="N35" s="41">
        <v>1.78817927175475E-3</v>
      </c>
      <c r="O35" s="42">
        <v>20300</v>
      </c>
      <c r="P35" s="50">
        <f t="shared" si="13"/>
        <v>3.0000000000000027E-3</v>
      </c>
      <c r="Q35" s="46">
        <f t="shared" si="0"/>
        <v>106021.5786666667</v>
      </c>
      <c r="R35" s="41">
        <f t="shared" si="13"/>
        <v>1.7720061553758678E-3</v>
      </c>
      <c r="S35" s="314">
        <f t="shared" si="1"/>
        <v>62623.630000000005</v>
      </c>
      <c r="T35" s="328">
        <v>3.0000000000000001E-3</v>
      </c>
      <c r="U35" s="329">
        <v>40334.217013333298</v>
      </c>
      <c r="V35" s="330">
        <v>3.6424559810206299E-3</v>
      </c>
      <c r="W35" s="331">
        <v>48971.87</v>
      </c>
      <c r="X35" s="328">
        <v>3.0000000000000001E-3</v>
      </c>
      <c r="Y35" s="329">
        <v>46523.46</v>
      </c>
      <c r="Z35" s="330">
        <v>2.1446837788934902E-3</v>
      </c>
      <c r="AA35" s="331">
        <v>33259.370000000003</v>
      </c>
      <c r="AB35" s="45">
        <v>3.0000000000000001E-3</v>
      </c>
      <c r="AC35" s="46">
        <v>42186.082613333303</v>
      </c>
      <c r="AD35" s="41">
        <v>2.2120302293843798E-3</v>
      </c>
      <c r="AE35" s="47">
        <v>31105.63</v>
      </c>
      <c r="AF35" s="332">
        <f t="shared" si="14"/>
        <v>2.9999999999999996E-3</v>
      </c>
      <c r="AG35" s="46">
        <f t="shared" si="6"/>
        <v>129043.75962666659</v>
      </c>
      <c r="AH35" s="41">
        <f t="shared" si="14"/>
        <v>2.634847364829392E-3</v>
      </c>
      <c r="AI35" s="314">
        <f t="shared" si="2"/>
        <v>113336.87</v>
      </c>
      <c r="AJ35" s="45">
        <v>3.0000000000000001E-3</v>
      </c>
      <c r="AK35" s="46">
        <v>49452.686666666697</v>
      </c>
      <c r="AL35" s="41">
        <v>3.6454692788514499E-3</v>
      </c>
      <c r="AM35" s="47">
        <v>60092.75</v>
      </c>
      <c r="AN35" s="45">
        <v>3.0000000000000001E-3</v>
      </c>
      <c r="AO35" s="46">
        <v>52332.073333333297</v>
      </c>
      <c r="AP35" s="41">
        <v>3.7737415588732E-3</v>
      </c>
      <c r="AQ35" s="47">
        <v>65829.240000000005</v>
      </c>
      <c r="AR35" s="45">
        <v>3.0000000000000001E-3</v>
      </c>
      <c r="AS35" s="46">
        <v>27021.349333333299</v>
      </c>
      <c r="AT35" s="41">
        <v>1.02853183448228E-2</v>
      </c>
      <c r="AU35" s="47">
        <v>92641.06</v>
      </c>
      <c r="AV35" s="332">
        <f t="shared" si="15"/>
        <v>3.0000000000000014E-3</v>
      </c>
      <c r="AW35" s="46">
        <f t="shared" si="7"/>
        <v>128806.1093333333</v>
      </c>
      <c r="AX35" s="41">
        <f t="shared" si="16"/>
        <v>5.0905128133570347E-3</v>
      </c>
      <c r="AY35" s="314">
        <f t="shared" si="8"/>
        <v>218563.05</v>
      </c>
      <c r="AZ35" s="45"/>
      <c r="BA35" s="46"/>
      <c r="BB35" s="41"/>
      <c r="BC35" s="47"/>
      <c r="BD35" s="45"/>
      <c r="BE35" s="46"/>
      <c r="BF35" s="41"/>
      <c r="BG35" s="47"/>
      <c r="BH35" s="45"/>
      <c r="BI35" s="46"/>
      <c r="BJ35" s="41"/>
      <c r="BK35" s="47"/>
      <c r="BL35" s="332" t="e">
        <f t="shared" si="17"/>
        <v>#DIV/0!</v>
      </c>
      <c r="BM35" s="46">
        <f t="shared" si="9"/>
        <v>0</v>
      </c>
      <c r="BN35" s="41" t="e">
        <f t="shared" si="18"/>
        <v>#DIV/0!</v>
      </c>
      <c r="BO35" s="314">
        <f t="shared" si="10"/>
        <v>0</v>
      </c>
      <c r="BP35" s="56"/>
      <c r="BQ35" s="326">
        <f t="shared" si="11"/>
        <v>3.0000000000000018E-3</v>
      </c>
      <c r="BR35" s="46">
        <f t="shared" si="3"/>
        <v>363871.44762666663</v>
      </c>
      <c r="BS35" s="327">
        <f t="shared" si="12"/>
        <v>3.2527164681916683E-3</v>
      </c>
      <c r="BT35" s="313">
        <f t="shared" si="4"/>
        <v>394523.55</v>
      </c>
      <c r="BU35" s="317">
        <f t="shared" si="5"/>
        <v>30652.102373333357</v>
      </c>
      <c r="BV35" s="281"/>
      <c r="BW35" s="318"/>
    </row>
    <row r="36" spans="1:76" s="110" customFormat="1" ht="18.75">
      <c r="A36" s="80"/>
      <c r="B36" s="89" t="s">
        <v>56</v>
      </c>
      <c r="C36" s="56"/>
      <c r="D36" s="50">
        <v>5.0000000000000001E-3</v>
      </c>
      <c r="E36" s="46">
        <v>66768.106666666703</v>
      </c>
      <c r="F36" s="41">
        <v>3.86251404862361E-3</v>
      </c>
      <c r="G36" s="42">
        <v>51578.55</v>
      </c>
      <c r="H36" s="50">
        <v>5.0000000000000001E-3</v>
      </c>
      <c r="I36" s="46">
        <v>53172.877777777801</v>
      </c>
      <c r="J36" s="41">
        <v>7.4599799103929098E-3</v>
      </c>
      <c r="K36" s="42">
        <v>79333.72</v>
      </c>
      <c r="L36" s="50">
        <v>5.0000000000000001E-3</v>
      </c>
      <c r="M36" s="46">
        <v>56761.646666666697</v>
      </c>
      <c r="N36" s="41">
        <v>3.9652170649970703E-3</v>
      </c>
      <c r="O36" s="42">
        <v>45014.45</v>
      </c>
      <c r="P36" s="50">
        <f t="shared" si="13"/>
        <v>5.0000000000000053E-3</v>
      </c>
      <c r="Q36" s="46">
        <f t="shared" si="0"/>
        <v>176702.6311111112</v>
      </c>
      <c r="R36" s="41">
        <f t="shared" si="13"/>
        <v>4.978044721059555E-3</v>
      </c>
      <c r="S36" s="314">
        <f t="shared" si="1"/>
        <v>175926.72</v>
      </c>
      <c r="T36" s="328">
        <v>5.0000000000000001E-3</v>
      </c>
      <c r="U36" s="329">
        <v>67223.695022222193</v>
      </c>
      <c r="V36" s="330">
        <v>3.8212091720796399E-3</v>
      </c>
      <c r="W36" s="331">
        <v>51375.16</v>
      </c>
      <c r="X36" s="328">
        <v>5.0000000000000001E-3</v>
      </c>
      <c r="Y36" s="329">
        <v>77539.100000000006</v>
      </c>
      <c r="Z36" s="330">
        <v>4.1856192553176401E-3</v>
      </c>
      <c r="AA36" s="331">
        <v>64909.83</v>
      </c>
      <c r="AB36" s="45">
        <v>5.0000000000000001E-3</v>
      </c>
      <c r="AC36" s="46">
        <v>70310.137688888906</v>
      </c>
      <c r="AD36" s="41">
        <v>2.61583544059913E-3</v>
      </c>
      <c r="AE36" s="47">
        <v>36783.949999999997</v>
      </c>
      <c r="AF36" s="332">
        <f t="shared" si="14"/>
        <v>5.0000000000000018E-3</v>
      </c>
      <c r="AG36" s="46">
        <f t="shared" si="6"/>
        <v>215072.93271111109</v>
      </c>
      <c r="AH36" s="41">
        <f t="shared" si="14"/>
        <v>3.5585356574275285E-3</v>
      </c>
      <c r="AI36" s="314">
        <f t="shared" si="2"/>
        <v>153068.94</v>
      </c>
      <c r="AJ36" s="45">
        <v>5.0000000000000001E-3</v>
      </c>
      <c r="AK36" s="46">
        <v>82421.144444444406</v>
      </c>
      <c r="AL36" s="41">
        <v>4.1698777943038603E-3</v>
      </c>
      <c r="AM36" s="47">
        <v>68737.22</v>
      </c>
      <c r="AN36" s="45">
        <v>5.0000000000000001E-3</v>
      </c>
      <c r="AO36" s="46">
        <v>87220.122222222199</v>
      </c>
      <c r="AP36" s="41">
        <v>4.16357247327356E-3</v>
      </c>
      <c r="AQ36" s="47">
        <v>72629.460000000006</v>
      </c>
      <c r="AR36" s="45">
        <v>5.0000000000000001E-3</v>
      </c>
      <c r="AS36" s="46">
        <v>45035.582222222198</v>
      </c>
      <c r="AT36" s="41">
        <v>2.2637144890667199E-3</v>
      </c>
      <c r="AU36" s="47">
        <v>20389.54</v>
      </c>
      <c r="AV36" s="332">
        <f t="shared" si="15"/>
        <v>5.000000000000001E-3</v>
      </c>
      <c r="AW36" s="46">
        <f t="shared" si="7"/>
        <v>214676.84888888878</v>
      </c>
      <c r="AX36" s="41">
        <f t="shared" si="16"/>
        <v>3.7674351202099327E-3</v>
      </c>
      <c r="AY36" s="314">
        <f t="shared" si="8"/>
        <v>161756.22</v>
      </c>
      <c r="AZ36" s="45"/>
      <c r="BA36" s="46"/>
      <c r="BB36" s="41"/>
      <c r="BC36" s="47"/>
      <c r="BD36" s="45"/>
      <c r="BE36" s="46"/>
      <c r="BF36" s="41"/>
      <c r="BG36" s="47"/>
      <c r="BH36" s="45"/>
      <c r="BI36" s="46"/>
      <c r="BJ36" s="41"/>
      <c r="BK36" s="47"/>
      <c r="BL36" s="332" t="e">
        <f t="shared" si="17"/>
        <v>#DIV/0!</v>
      </c>
      <c r="BM36" s="46">
        <f t="shared" si="9"/>
        <v>0</v>
      </c>
      <c r="BN36" s="41" t="e">
        <f t="shared" si="18"/>
        <v>#DIV/0!</v>
      </c>
      <c r="BO36" s="314">
        <f t="shared" si="10"/>
        <v>0</v>
      </c>
      <c r="BP36" s="56"/>
      <c r="BQ36" s="326">
        <f t="shared" si="11"/>
        <v>5.0000000000000036E-3</v>
      </c>
      <c r="BR36" s="46">
        <f t="shared" si="3"/>
        <v>606452.41271111113</v>
      </c>
      <c r="BS36" s="327">
        <f t="shared" si="12"/>
        <v>4.0460872915495704E-3</v>
      </c>
      <c r="BT36" s="313">
        <f t="shared" si="4"/>
        <v>490751.88000000006</v>
      </c>
      <c r="BU36" s="317">
        <f t="shared" si="5"/>
        <v>-115700.53271111107</v>
      </c>
      <c r="BV36" s="281"/>
      <c r="BW36" s="318"/>
    </row>
    <row r="37" spans="1:76" s="110" customFormat="1" ht="18.75">
      <c r="A37" s="80"/>
      <c r="B37" s="89" t="s">
        <v>57</v>
      </c>
      <c r="C37" s="56"/>
      <c r="D37" s="50">
        <v>0.04</v>
      </c>
      <c r="E37" s="46">
        <v>534144.85333333304</v>
      </c>
      <c r="F37" s="41">
        <v>4.1655367193278697E-2</v>
      </c>
      <c r="G37" s="42">
        <v>556250</v>
      </c>
      <c r="H37" s="50">
        <v>0.04</v>
      </c>
      <c r="I37" s="46">
        <v>425383.022222222</v>
      </c>
      <c r="J37" s="41">
        <v>3.0936824726223201E-2</v>
      </c>
      <c r="K37" s="42">
        <v>329000</v>
      </c>
      <c r="L37" s="50">
        <v>0.04</v>
      </c>
      <c r="M37" s="46">
        <v>454093.17333333299</v>
      </c>
      <c r="N37" s="41">
        <v>3.15429406147133E-2</v>
      </c>
      <c r="O37" s="42">
        <v>358085.85</v>
      </c>
      <c r="P37" s="50">
        <f t="shared" si="13"/>
        <v>0.04</v>
      </c>
      <c r="Q37" s="46">
        <f t="shared" si="0"/>
        <v>1413621.048888888</v>
      </c>
      <c r="R37" s="41">
        <f t="shared" si="13"/>
        <v>3.5181588473863407E-2</v>
      </c>
      <c r="S37" s="314">
        <f t="shared" si="1"/>
        <v>1243335.8500000001</v>
      </c>
      <c r="T37" s="328">
        <v>0.04</v>
      </c>
      <c r="U37" s="329">
        <v>537789.56017777801</v>
      </c>
      <c r="V37" s="330">
        <v>3.2795616177766003E-2</v>
      </c>
      <c r="W37" s="331">
        <v>440928.5</v>
      </c>
      <c r="X37" s="328">
        <v>0.04</v>
      </c>
      <c r="Y37" s="329">
        <v>620312.80000000005</v>
      </c>
      <c r="Z37" s="330">
        <v>3.3469623712423797E-2</v>
      </c>
      <c r="AA37" s="331">
        <v>519040.9</v>
      </c>
      <c r="AB37" s="45">
        <v>0.04</v>
      </c>
      <c r="AC37" s="46">
        <v>562481.10151111102</v>
      </c>
      <c r="AD37" s="41">
        <v>3.27136324235002E-2</v>
      </c>
      <c r="AE37" s="47">
        <v>460020</v>
      </c>
      <c r="AF37" s="332">
        <f t="shared" si="14"/>
        <v>4.0000000000000029E-2</v>
      </c>
      <c r="AG37" s="46">
        <f t="shared" si="6"/>
        <v>1720583.4616888892</v>
      </c>
      <c r="AH37" s="41">
        <f t="shared" si="14"/>
        <v>3.3011810972684082E-2</v>
      </c>
      <c r="AI37" s="314">
        <f t="shared" si="2"/>
        <v>1419989.4</v>
      </c>
      <c r="AJ37" s="45">
        <v>0.04</v>
      </c>
      <c r="AK37" s="46">
        <v>659369.15555555501</v>
      </c>
      <c r="AL37" s="41">
        <v>3.1757627458865401E-2</v>
      </c>
      <c r="AM37" s="47">
        <v>523500</v>
      </c>
      <c r="AN37" s="45">
        <v>0.04</v>
      </c>
      <c r="AO37" s="46">
        <v>697760.97777777805</v>
      </c>
      <c r="AP37" s="41">
        <v>2.7826147661389598E-2</v>
      </c>
      <c r="AQ37" s="47">
        <v>485400</v>
      </c>
      <c r="AR37" s="45">
        <v>0.04</v>
      </c>
      <c r="AS37" s="46">
        <v>360284.65777777799</v>
      </c>
      <c r="AT37" s="41">
        <v>3.28740059958516E-2</v>
      </c>
      <c r="AU37" s="47">
        <v>296100</v>
      </c>
      <c r="AV37" s="332">
        <f t="shared" si="15"/>
        <v>4.0000000000000029E-2</v>
      </c>
      <c r="AW37" s="46">
        <f t="shared" si="7"/>
        <v>1717414.7911111112</v>
      </c>
      <c r="AX37" s="41">
        <f t="shared" si="16"/>
        <v>3.0394521038349942E-2</v>
      </c>
      <c r="AY37" s="314">
        <f t="shared" si="8"/>
        <v>1305000</v>
      </c>
      <c r="AZ37" s="45"/>
      <c r="BA37" s="46"/>
      <c r="BB37" s="41"/>
      <c r="BC37" s="47"/>
      <c r="BD37" s="45"/>
      <c r="BE37" s="46"/>
      <c r="BF37" s="41"/>
      <c r="BG37" s="47"/>
      <c r="BH37" s="45"/>
      <c r="BI37" s="46"/>
      <c r="BJ37" s="41"/>
      <c r="BK37" s="47"/>
      <c r="BL37" s="332" t="e">
        <f t="shared" si="17"/>
        <v>#DIV/0!</v>
      </c>
      <c r="BM37" s="46">
        <f t="shared" si="9"/>
        <v>0</v>
      </c>
      <c r="BN37" s="41" t="e">
        <f t="shared" si="18"/>
        <v>#DIV/0!</v>
      </c>
      <c r="BO37" s="314">
        <f t="shared" si="10"/>
        <v>0</v>
      </c>
      <c r="BP37" s="56"/>
      <c r="BQ37" s="326">
        <f t="shared" si="11"/>
        <v>4.0000000000000029E-2</v>
      </c>
      <c r="BR37" s="46">
        <f t="shared" si="3"/>
        <v>4851619.301688889</v>
      </c>
      <c r="BS37" s="327">
        <f t="shared" si="12"/>
        <v>3.2717532050534924E-2</v>
      </c>
      <c r="BT37" s="313">
        <f t="shared" si="4"/>
        <v>3968325.25</v>
      </c>
      <c r="BU37" s="317">
        <f t="shared" si="5"/>
        <v>-883294.05168888904</v>
      </c>
      <c r="BV37" s="281"/>
      <c r="BW37" s="318"/>
    </row>
    <row r="38" spans="1:76" s="110" customFormat="1" ht="18.75">
      <c r="A38" s="80"/>
      <c r="B38" s="89" t="s">
        <v>58</v>
      </c>
      <c r="C38" s="56"/>
      <c r="D38" s="50">
        <v>1E-3</v>
      </c>
      <c r="E38" s="46">
        <v>13353.6213333333</v>
      </c>
      <c r="F38" s="41">
        <v>1.2453550677289399E-4</v>
      </c>
      <c r="G38" s="42">
        <v>1663</v>
      </c>
      <c r="H38" s="50">
        <v>1E-3</v>
      </c>
      <c r="I38" s="46">
        <v>10634.575555555601</v>
      </c>
      <c r="J38" s="41">
        <v>0</v>
      </c>
      <c r="K38" s="42">
        <v>0</v>
      </c>
      <c r="L38" s="50">
        <v>1E-3</v>
      </c>
      <c r="M38" s="46">
        <v>11352.3293333333</v>
      </c>
      <c r="N38" s="41">
        <v>3.1817346854043702E-4</v>
      </c>
      <c r="O38" s="42">
        <v>3612.01</v>
      </c>
      <c r="P38" s="50">
        <f t="shared" si="13"/>
        <v>1E-3</v>
      </c>
      <c r="Q38" s="46">
        <f t="shared" si="0"/>
        <v>35340.526222222201</v>
      </c>
      <c r="R38" s="41">
        <f t="shared" si="13"/>
        <v>1.4926235016509353E-4</v>
      </c>
      <c r="S38" s="314">
        <f t="shared" si="1"/>
        <v>5275.01</v>
      </c>
      <c r="T38" s="328">
        <v>1E-3</v>
      </c>
      <c r="U38" s="329">
        <v>13444.7390044444</v>
      </c>
      <c r="V38" s="330">
        <v>0</v>
      </c>
      <c r="W38" s="331">
        <v>0</v>
      </c>
      <c r="X38" s="328">
        <v>1E-3</v>
      </c>
      <c r="Y38" s="329">
        <v>15507.82</v>
      </c>
      <c r="Z38" s="330">
        <v>0</v>
      </c>
      <c r="AA38" s="331">
        <v>0</v>
      </c>
      <c r="AB38" s="45">
        <v>1E-3</v>
      </c>
      <c r="AC38" s="46">
        <v>14062.0275377778</v>
      </c>
      <c r="AD38" s="41">
        <v>0</v>
      </c>
      <c r="AE38" s="47">
        <v>0</v>
      </c>
      <c r="AF38" s="332">
        <f t="shared" si="14"/>
        <v>9.999999999999998E-4</v>
      </c>
      <c r="AG38" s="46">
        <f t="shared" si="6"/>
        <v>43014.586542222198</v>
      </c>
      <c r="AH38" s="41">
        <f t="shared" si="14"/>
        <v>0</v>
      </c>
      <c r="AI38" s="314">
        <f t="shared" si="2"/>
        <v>0</v>
      </c>
      <c r="AJ38" s="45">
        <v>1E-3</v>
      </c>
      <c r="AK38" s="46">
        <v>16484.228888888902</v>
      </c>
      <c r="AL38" s="41">
        <v>5.1382567283503203E-4</v>
      </c>
      <c r="AM38" s="47">
        <v>8470.02</v>
      </c>
      <c r="AN38" s="45">
        <v>1E-3</v>
      </c>
      <c r="AO38" s="46">
        <v>17444.0244444444</v>
      </c>
      <c r="AP38" s="41">
        <v>9.3728371294544502E-5</v>
      </c>
      <c r="AQ38" s="47">
        <v>1635</v>
      </c>
      <c r="AR38" s="45">
        <v>1E-3</v>
      </c>
      <c r="AS38" s="46">
        <v>9007.1164444444494</v>
      </c>
      <c r="AT38" s="41">
        <v>0</v>
      </c>
      <c r="AU38" s="47">
        <v>0</v>
      </c>
      <c r="AV38" s="332">
        <f t="shared" si="15"/>
        <v>1E-3</v>
      </c>
      <c r="AW38" s="46">
        <f t="shared" si="7"/>
        <v>42935.369777777749</v>
      </c>
      <c r="AX38" s="41">
        <f t="shared" si="16"/>
        <v>2.3535420918233482E-4</v>
      </c>
      <c r="AY38" s="314">
        <f t="shared" si="8"/>
        <v>10105.02</v>
      </c>
      <c r="AZ38" s="45"/>
      <c r="BA38" s="46"/>
      <c r="BB38" s="41"/>
      <c r="BC38" s="47"/>
      <c r="BD38" s="45"/>
      <c r="BE38" s="46"/>
      <c r="BF38" s="41"/>
      <c r="BG38" s="47"/>
      <c r="BH38" s="45"/>
      <c r="BI38" s="46"/>
      <c r="BJ38" s="41"/>
      <c r="BK38" s="47"/>
      <c r="BL38" s="332" t="e">
        <f t="shared" si="17"/>
        <v>#DIV/0!</v>
      </c>
      <c r="BM38" s="46">
        <f t="shared" si="9"/>
        <v>0</v>
      </c>
      <c r="BN38" s="41" t="e">
        <f t="shared" si="18"/>
        <v>#DIV/0!</v>
      </c>
      <c r="BO38" s="314">
        <f t="shared" si="10"/>
        <v>0</v>
      </c>
      <c r="BP38" s="56"/>
      <c r="BQ38" s="326">
        <f t="shared" si="11"/>
        <v>1.0000000000000002E-3</v>
      </c>
      <c r="BR38" s="46">
        <f t="shared" si="3"/>
        <v>121290.48254222216</v>
      </c>
      <c r="BS38" s="327">
        <f t="shared" si="12"/>
        <v>1.2680327159755585E-4</v>
      </c>
      <c r="BT38" s="313">
        <f t="shared" si="4"/>
        <v>15380.03</v>
      </c>
      <c r="BU38" s="317">
        <f t="shared" si="5"/>
        <v>-105910.45254222216</v>
      </c>
      <c r="BV38" s="281"/>
      <c r="BW38" s="318"/>
    </row>
    <row r="39" spans="1:76" s="110" customFormat="1" ht="18.75">
      <c r="A39" s="80"/>
      <c r="B39" s="89" t="s">
        <v>291</v>
      </c>
      <c r="C39" s="56"/>
      <c r="D39" s="50">
        <v>4.0000000000000001E-3</v>
      </c>
      <c r="E39" s="46">
        <v>53414.485333333301</v>
      </c>
      <c r="F39" s="41">
        <v>1.5956428198852599E-3</v>
      </c>
      <c r="G39" s="42">
        <v>21307.61</v>
      </c>
      <c r="H39" s="50">
        <v>4.0000000000000001E-3</v>
      </c>
      <c r="I39" s="46">
        <v>42538.302222222199</v>
      </c>
      <c r="J39" s="41">
        <v>2.20647263987342E-4</v>
      </c>
      <c r="K39" s="42">
        <v>2346.4899999999998</v>
      </c>
      <c r="L39" s="50">
        <v>4.0000000000000001E-3</v>
      </c>
      <c r="M39" s="46">
        <v>45409.317333333303</v>
      </c>
      <c r="N39" s="41">
        <v>0</v>
      </c>
      <c r="O39" s="42">
        <v>0</v>
      </c>
      <c r="P39" s="50">
        <f t="shared" si="13"/>
        <v>4.0000000000000001E-3</v>
      </c>
      <c r="Q39" s="46">
        <f t="shared" si="0"/>
        <v>141362.1048888888</v>
      </c>
      <c r="R39" s="41">
        <f t="shared" si="13"/>
        <v>6.6931940546845192E-4</v>
      </c>
      <c r="S39" s="314">
        <f t="shared" si="1"/>
        <v>23654.1</v>
      </c>
      <c r="T39" s="328">
        <v>4.0000000000000001E-3</v>
      </c>
      <c r="U39" s="329">
        <v>53778.956017777797</v>
      </c>
      <c r="V39" s="330">
        <v>7.6794871187807305E-4</v>
      </c>
      <c r="W39" s="331">
        <v>10324.870000000001</v>
      </c>
      <c r="X39" s="328">
        <v>4.0000000000000001E-3</v>
      </c>
      <c r="Y39" s="329">
        <v>62031.28</v>
      </c>
      <c r="Z39" s="330">
        <v>6.5181179559731803E-4</v>
      </c>
      <c r="AA39" s="331">
        <v>10108.18</v>
      </c>
      <c r="AB39" s="45">
        <v>4.0000000000000001E-3</v>
      </c>
      <c r="AC39" s="46">
        <v>56248.110151111097</v>
      </c>
      <c r="AD39" s="41">
        <v>6.5864328420051196E-4</v>
      </c>
      <c r="AE39" s="47">
        <v>9261.86</v>
      </c>
      <c r="AF39" s="332">
        <f t="shared" si="14"/>
        <v>4.0000000000000018E-3</v>
      </c>
      <c r="AG39" s="46">
        <f t="shared" si="6"/>
        <v>172058.34616888888</v>
      </c>
      <c r="AH39" s="41">
        <f t="shared" si="14"/>
        <v>6.9034512213321205E-4</v>
      </c>
      <c r="AI39" s="314">
        <f t="shared" si="2"/>
        <v>29694.910000000003</v>
      </c>
      <c r="AJ39" s="45">
        <v>4.0000000000000001E-3</v>
      </c>
      <c r="AK39" s="46">
        <v>65936.915555555504</v>
      </c>
      <c r="AL39" s="41">
        <v>2.6116665990374901E-3</v>
      </c>
      <c r="AM39" s="47">
        <v>43051.31</v>
      </c>
      <c r="AN39" s="45">
        <v>4.0000000000000001E-3</v>
      </c>
      <c r="AO39" s="46">
        <v>69776.097777777803</v>
      </c>
      <c r="AP39" s="41">
        <v>1.6226926355297001E-3</v>
      </c>
      <c r="AQ39" s="47">
        <v>28306.29</v>
      </c>
      <c r="AR39" s="45">
        <v>4.0000000000000001E-3</v>
      </c>
      <c r="AS39" s="46">
        <v>36028.465777777797</v>
      </c>
      <c r="AT39" s="41">
        <v>3.1426583829122401E-3</v>
      </c>
      <c r="AU39" s="47">
        <v>28306.29</v>
      </c>
      <c r="AV39" s="332">
        <f t="shared" si="15"/>
        <v>4.0000000000000027E-3</v>
      </c>
      <c r="AW39" s="46">
        <f t="shared" si="7"/>
        <v>171741.47911111108</v>
      </c>
      <c r="AX39" s="41">
        <f t="shared" si="16"/>
        <v>2.321253794152333E-3</v>
      </c>
      <c r="AY39" s="314">
        <f t="shared" si="8"/>
        <v>99663.89</v>
      </c>
      <c r="AZ39" s="45"/>
      <c r="BA39" s="46"/>
      <c r="BB39" s="41"/>
      <c r="BC39" s="47"/>
      <c r="BD39" s="45"/>
      <c r="BE39" s="46"/>
      <c r="BF39" s="41"/>
      <c r="BG39" s="47"/>
      <c r="BH39" s="45"/>
      <c r="BI39" s="46"/>
      <c r="BJ39" s="41"/>
      <c r="BK39" s="47"/>
      <c r="BL39" s="332" t="e">
        <f t="shared" si="17"/>
        <v>#DIV/0!</v>
      </c>
      <c r="BM39" s="46">
        <f t="shared" si="9"/>
        <v>0</v>
      </c>
      <c r="BN39" s="41" t="e">
        <f t="shared" si="18"/>
        <v>#DIV/0!</v>
      </c>
      <c r="BO39" s="314">
        <f t="shared" si="10"/>
        <v>0</v>
      </c>
      <c r="BP39" s="56"/>
      <c r="BQ39" s="326">
        <f t="shared" si="11"/>
        <v>4.0000000000000018E-3</v>
      </c>
      <c r="BR39" s="46">
        <f t="shared" si="3"/>
        <v>485161.93016888876</v>
      </c>
      <c r="BS39" s="327">
        <f t="shared" si="12"/>
        <v>1.2615408628350951E-3</v>
      </c>
      <c r="BT39" s="313">
        <f t="shared" si="4"/>
        <v>153012.89999999997</v>
      </c>
      <c r="BU39" s="317">
        <f t="shared" si="5"/>
        <v>-332149.0301688888</v>
      </c>
      <c r="BV39" s="281"/>
      <c r="BW39" s="318"/>
    </row>
    <row r="40" spans="1:76" s="110" customFormat="1" ht="18.75">
      <c r="A40" s="80"/>
      <c r="B40" s="89" t="s">
        <v>61</v>
      </c>
      <c r="C40" s="56"/>
      <c r="D40" s="50">
        <v>1E-3</v>
      </c>
      <c r="E40" s="46">
        <v>13353.6213333333</v>
      </c>
      <c r="F40" s="41">
        <v>1.80475388648632E-4</v>
      </c>
      <c r="G40" s="42">
        <v>2410</v>
      </c>
      <c r="H40" s="50">
        <v>1E-3</v>
      </c>
      <c r="I40" s="46">
        <v>10634.575555555601</v>
      </c>
      <c r="J40" s="41">
        <v>2.6239881276147699E-4</v>
      </c>
      <c r="K40" s="42">
        <v>2790.5</v>
      </c>
      <c r="L40" s="50">
        <v>1E-3</v>
      </c>
      <c r="M40" s="46">
        <v>11352.3293333333</v>
      </c>
      <c r="N40" s="41">
        <v>8.8968525343462802E-5</v>
      </c>
      <c r="O40" s="42">
        <v>1010</v>
      </c>
      <c r="P40" s="50">
        <f t="shared" si="13"/>
        <v>1E-3</v>
      </c>
      <c r="Q40" s="46">
        <f t="shared" si="0"/>
        <v>35340.526222222201</v>
      </c>
      <c r="R40" s="41">
        <f t="shared" si="13"/>
        <v>1.7573309352973991E-4</v>
      </c>
      <c r="S40" s="314">
        <f t="shared" si="1"/>
        <v>6210.5</v>
      </c>
      <c r="T40" s="328">
        <v>1E-3</v>
      </c>
      <c r="U40" s="329">
        <v>13444.7390044444</v>
      </c>
      <c r="V40" s="330">
        <v>2.1722251350766799E-4</v>
      </c>
      <c r="W40" s="331">
        <v>2920.5</v>
      </c>
      <c r="X40" s="328">
        <v>1E-3</v>
      </c>
      <c r="Y40" s="329">
        <v>15507.82</v>
      </c>
      <c r="Z40" s="330">
        <v>1.5385786009896899E-4</v>
      </c>
      <c r="AA40" s="331">
        <v>2386</v>
      </c>
      <c r="AB40" s="45">
        <v>1E-3</v>
      </c>
      <c r="AC40" s="46">
        <v>14062.0275377778</v>
      </c>
      <c r="AD40" s="41">
        <v>1.7728595633186801E-4</v>
      </c>
      <c r="AE40" s="47">
        <v>2493</v>
      </c>
      <c r="AF40" s="332">
        <f t="shared" si="14"/>
        <v>9.999999999999998E-4</v>
      </c>
      <c r="AG40" s="46">
        <f t="shared" si="6"/>
        <v>43014.586542222198</v>
      </c>
      <c r="AH40" s="41">
        <f t="shared" si="14"/>
        <v>1.8132221246260676E-4</v>
      </c>
      <c r="AI40" s="314">
        <f t="shared" si="2"/>
        <v>7799.5</v>
      </c>
      <c r="AJ40" s="45">
        <v>1E-3</v>
      </c>
      <c r="AK40" s="46">
        <v>16484.228888888902</v>
      </c>
      <c r="AL40" s="41">
        <v>1.5617958336742901E-4</v>
      </c>
      <c r="AM40" s="47">
        <v>2574.5</v>
      </c>
      <c r="AN40" s="45">
        <v>1E-3</v>
      </c>
      <c r="AO40" s="46">
        <v>17444.0244444444</v>
      </c>
      <c r="AP40" s="41">
        <v>2.0340833683766399E-4</v>
      </c>
      <c r="AQ40" s="47">
        <v>3548.26</v>
      </c>
      <c r="AR40" s="45">
        <v>1E-3</v>
      </c>
      <c r="AS40" s="46">
        <v>9007.1164444444494</v>
      </c>
      <c r="AT40" s="41">
        <v>0</v>
      </c>
      <c r="AU40" s="47">
        <v>0</v>
      </c>
      <c r="AV40" s="332">
        <f t="shared" si="15"/>
        <v>1E-3</v>
      </c>
      <c r="AW40" s="46">
        <f t="shared" si="7"/>
        <v>42935.369777777749</v>
      </c>
      <c r="AX40" s="41">
        <f t="shared" si="16"/>
        <v>1.4260410546572223E-4</v>
      </c>
      <c r="AY40" s="314">
        <f t="shared" si="8"/>
        <v>6122.76</v>
      </c>
      <c r="AZ40" s="45"/>
      <c r="BA40" s="46"/>
      <c r="BB40" s="41"/>
      <c r="BC40" s="47"/>
      <c r="BD40" s="45"/>
      <c r="BE40" s="46"/>
      <c r="BF40" s="41"/>
      <c r="BG40" s="47"/>
      <c r="BH40" s="45"/>
      <c r="BI40" s="46"/>
      <c r="BJ40" s="41"/>
      <c r="BK40" s="47"/>
      <c r="BL40" s="332" t="e">
        <f t="shared" si="17"/>
        <v>#DIV/0!</v>
      </c>
      <c r="BM40" s="46">
        <f t="shared" si="9"/>
        <v>0</v>
      </c>
      <c r="BN40" s="41" t="e">
        <f t="shared" si="18"/>
        <v>#DIV/0!</v>
      </c>
      <c r="BO40" s="314">
        <f t="shared" si="10"/>
        <v>0</v>
      </c>
      <c r="BP40" s="56"/>
      <c r="BQ40" s="326">
        <f t="shared" si="11"/>
        <v>1.0000000000000002E-3</v>
      </c>
      <c r="BR40" s="46">
        <f t="shared" si="3"/>
        <v>121290.48254222216</v>
      </c>
      <c r="BS40" s="327">
        <f t="shared" si="12"/>
        <v>1.6598796194080301E-4</v>
      </c>
      <c r="BT40" s="313">
        <f t="shared" si="4"/>
        <v>20132.760000000002</v>
      </c>
      <c r="BU40" s="317">
        <f t="shared" si="5"/>
        <v>-101157.72254222215</v>
      </c>
      <c r="BV40" s="281"/>
      <c r="BW40" s="318"/>
    </row>
    <row r="41" spans="1:76" s="110" customFormat="1" ht="18.75">
      <c r="A41" s="80"/>
      <c r="B41" s="89" t="s">
        <v>63</v>
      </c>
      <c r="C41" s="56"/>
      <c r="D41" s="50">
        <v>0</v>
      </c>
      <c r="E41" s="46">
        <v>0</v>
      </c>
      <c r="F41" s="41">
        <v>0</v>
      </c>
      <c r="G41" s="42">
        <v>0</v>
      </c>
      <c r="H41" s="50">
        <v>0</v>
      </c>
      <c r="I41" s="46">
        <v>0</v>
      </c>
      <c r="J41" s="41">
        <v>0</v>
      </c>
      <c r="K41" s="42">
        <v>0</v>
      </c>
      <c r="L41" s="50">
        <v>0</v>
      </c>
      <c r="M41" s="46">
        <v>0</v>
      </c>
      <c r="N41" s="41">
        <v>0</v>
      </c>
      <c r="O41" s="42">
        <v>0</v>
      </c>
      <c r="P41" s="50">
        <f t="shared" si="13"/>
        <v>0</v>
      </c>
      <c r="Q41" s="46">
        <f t="shared" si="0"/>
        <v>0</v>
      </c>
      <c r="R41" s="41">
        <f t="shared" si="13"/>
        <v>0</v>
      </c>
      <c r="S41" s="314">
        <f t="shared" si="1"/>
        <v>0</v>
      </c>
      <c r="T41" s="328">
        <v>0</v>
      </c>
      <c r="U41" s="329">
        <v>0</v>
      </c>
      <c r="V41" s="330">
        <v>0</v>
      </c>
      <c r="W41" s="331">
        <v>0</v>
      </c>
      <c r="X41" s="328">
        <v>0</v>
      </c>
      <c r="Y41" s="329">
        <v>0</v>
      </c>
      <c r="Z41" s="330">
        <v>0</v>
      </c>
      <c r="AA41" s="331">
        <v>0</v>
      </c>
      <c r="AB41" s="45">
        <v>0</v>
      </c>
      <c r="AC41" s="46">
        <v>0</v>
      </c>
      <c r="AD41" s="41">
        <v>0</v>
      </c>
      <c r="AE41" s="47">
        <v>0</v>
      </c>
      <c r="AF41" s="332">
        <f t="shared" si="14"/>
        <v>0</v>
      </c>
      <c r="AG41" s="46">
        <f t="shared" si="6"/>
        <v>0</v>
      </c>
      <c r="AH41" s="41">
        <f t="shared" si="14"/>
        <v>0</v>
      </c>
      <c r="AI41" s="314">
        <f t="shared" si="2"/>
        <v>0</v>
      </c>
      <c r="AJ41" s="45">
        <v>0</v>
      </c>
      <c r="AK41" s="46">
        <v>0</v>
      </c>
      <c r="AL41" s="41">
        <v>0</v>
      </c>
      <c r="AM41" s="47">
        <v>0</v>
      </c>
      <c r="AN41" s="45">
        <v>0</v>
      </c>
      <c r="AO41" s="46">
        <v>0</v>
      </c>
      <c r="AP41" s="41">
        <v>0</v>
      </c>
      <c r="AQ41" s="47">
        <v>0</v>
      </c>
      <c r="AR41" s="45">
        <v>0</v>
      </c>
      <c r="AS41" s="46">
        <v>0</v>
      </c>
      <c r="AT41" s="41">
        <v>0</v>
      </c>
      <c r="AU41" s="47">
        <v>0</v>
      </c>
      <c r="AV41" s="332">
        <f t="shared" si="15"/>
        <v>0</v>
      </c>
      <c r="AW41" s="46">
        <f t="shared" si="7"/>
        <v>0</v>
      </c>
      <c r="AX41" s="41">
        <f t="shared" si="16"/>
        <v>0</v>
      </c>
      <c r="AY41" s="314">
        <f t="shared" si="8"/>
        <v>0</v>
      </c>
      <c r="AZ41" s="45"/>
      <c r="BA41" s="46"/>
      <c r="BB41" s="41"/>
      <c r="BC41" s="47"/>
      <c r="BD41" s="45"/>
      <c r="BE41" s="46"/>
      <c r="BF41" s="41"/>
      <c r="BG41" s="47"/>
      <c r="BH41" s="45"/>
      <c r="BI41" s="46"/>
      <c r="BJ41" s="41"/>
      <c r="BK41" s="47"/>
      <c r="BL41" s="332" t="e">
        <f t="shared" si="17"/>
        <v>#DIV/0!</v>
      </c>
      <c r="BM41" s="46">
        <f t="shared" si="9"/>
        <v>0</v>
      </c>
      <c r="BN41" s="41" t="e">
        <f t="shared" si="18"/>
        <v>#DIV/0!</v>
      </c>
      <c r="BO41" s="314">
        <f t="shared" si="10"/>
        <v>0</v>
      </c>
      <c r="BP41" s="56"/>
      <c r="BQ41" s="326">
        <f t="shared" si="11"/>
        <v>0</v>
      </c>
      <c r="BR41" s="46">
        <f t="shared" si="3"/>
        <v>0</v>
      </c>
      <c r="BS41" s="327">
        <f t="shared" si="12"/>
        <v>0</v>
      </c>
      <c r="BT41" s="313">
        <f t="shared" si="4"/>
        <v>0</v>
      </c>
      <c r="BU41" s="317">
        <f t="shared" si="5"/>
        <v>0</v>
      </c>
      <c r="BV41" s="281"/>
      <c r="BW41" s="318"/>
    </row>
    <row r="42" spans="1:76" s="110" customFormat="1" ht="18.75">
      <c r="A42" s="80"/>
      <c r="B42" s="90" t="s">
        <v>65</v>
      </c>
      <c r="C42" s="56"/>
      <c r="D42" s="50">
        <v>0</v>
      </c>
      <c r="E42" s="46">
        <v>0</v>
      </c>
      <c r="F42" s="41">
        <v>0</v>
      </c>
      <c r="G42" s="42">
        <v>0</v>
      </c>
      <c r="H42" s="50">
        <v>0</v>
      </c>
      <c r="I42" s="46">
        <v>0</v>
      </c>
      <c r="J42" s="41">
        <v>0</v>
      </c>
      <c r="K42" s="42">
        <v>0</v>
      </c>
      <c r="L42" s="50">
        <v>0</v>
      </c>
      <c r="M42" s="46">
        <v>0</v>
      </c>
      <c r="N42" s="41">
        <v>0</v>
      </c>
      <c r="O42" s="42">
        <v>0</v>
      </c>
      <c r="P42" s="50">
        <f t="shared" si="13"/>
        <v>0</v>
      </c>
      <c r="Q42" s="46">
        <f t="shared" si="0"/>
        <v>0</v>
      </c>
      <c r="R42" s="41">
        <f t="shared" si="13"/>
        <v>0</v>
      </c>
      <c r="S42" s="314">
        <f t="shared" si="1"/>
        <v>0</v>
      </c>
      <c r="T42" s="328">
        <v>0</v>
      </c>
      <c r="U42" s="329">
        <v>0</v>
      </c>
      <c r="V42" s="330">
        <v>0</v>
      </c>
      <c r="W42" s="331">
        <v>0</v>
      </c>
      <c r="X42" s="328">
        <v>0</v>
      </c>
      <c r="Y42" s="329">
        <v>0</v>
      </c>
      <c r="Z42" s="330">
        <v>0</v>
      </c>
      <c r="AA42" s="331">
        <v>0</v>
      </c>
      <c r="AB42" s="45">
        <v>0</v>
      </c>
      <c r="AC42" s="46">
        <v>0</v>
      </c>
      <c r="AD42" s="41">
        <v>0</v>
      </c>
      <c r="AE42" s="47">
        <v>0</v>
      </c>
      <c r="AF42" s="332">
        <f t="shared" si="14"/>
        <v>0</v>
      </c>
      <c r="AG42" s="46">
        <f t="shared" si="6"/>
        <v>0</v>
      </c>
      <c r="AH42" s="41">
        <f t="shared" si="14"/>
        <v>0</v>
      </c>
      <c r="AI42" s="314">
        <f t="shared" si="2"/>
        <v>0</v>
      </c>
      <c r="AJ42" s="45">
        <v>0</v>
      </c>
      <c r="AK42" s="46">
        <v>0</v>
      </c>
      <c r="AL42" s="41">
        <v>0</v>
      </c>
      <c r="AM42" s="47">
        <v>0</v>
      </c>
      <c r="AN42" s="45">
        <v>0</v>
      </c>
      <c r="AO42" s="46">
        <v>0</v>
      </c>
      <c r="AP42" s="41">
        <v>0</v>
      </c>
      <c r="AQ42" s="47">
        <v>0</v>
      </c>
      <c r="AR42" s="45">
        <v>0</v>
      </c>
      <c r="AS42" s="46">
        <v>0</v>
      </c>
      <c r="AT42" s="41">
        <v>0</v>
      </c>
      <c r="AU42" s="47">
        <v>0</v>
      </c>
      <c r="AV42" s="332">
        <f t="shared" si="15"/>
        <v>0</v>
      </c>
      <c r="AW42" s="46">
        <f t="shared" si="7"/>
        <v>0</v>
      </c>
      <c r="AX42" s="41">
        <f t="shared" si="16"/>
        <v>0</v>
      </c>
      <c r="AY42" s="314">
        <f t="shared" si="8"/>
        <v>0</v>
      </c>
      <c r="AZ42" s="45"/>
      <c r="BA42" s="46"/>
      <c r="BB42" s="41"/>
      <c r="BC42" s="47"/>
      <c r="BD42" s="45"/>
      <c r="BE42" s="46"/>
      <c r="BF42" s="41"/>
      <c r="BG42" s="47"/>
      <c r="BH42" s="45"/>
      <c r="BI42" s="46"/>
      <c r="BJ42" s="41"/>
      <c r="BK42" s="47"/>
      <c r="BL42" s="332" t="e">
        <f t="shared" si="17"/>
        <v>#DIV/0!</v>
      </c>
      <c r="BM42" s="46">
        <f t="shared" si="9"/>
        <v>0</v>
      </c>
      <c r="BN42" s="41" t="e">
        <f t="shared" si="18"/>
        <v>#DIV/0!</v>
      </c>
      <c r="BO42" s="314">
        <f t="shared" si="10"/>
        <v>0</v>
      </c>
      <c r="BP42" s="56"/>
      <c r="BQ42" s="326">
        <f t="shared" si="11"/>
        <v>0</v>
      </c>
      <c r="BR42" s="46">
        <f t="shared" si="3"/>
        <v>0</v>
      </c>
      <c r="BS42" s="327">
        <f t="shared" si="12"/>
        <v>0</v>
      </c>
      <c r="BT42" s="313">
        <f t="shared" si="4"/>
        <v>0</v>
      </c>
      <c r="BU42" s="317">
        <f t="shared" si="5"/>
        <v>0</v>
      </c>
      <c r="BV42" s="281"/>
    </row>
    <row r="43" spans="1:76" s="110" customFormat="1" ht="36.75" customHeight="1">
      <c r="A43" s="320"/>
      <c r="B43" s="56" t="s">
        <v>66</v>
      </c>
      <c r="C43" s="56"/>
      <c r="D43" s="50">
        <v>0.60002</v>
      </c>
      <c r="E43" s="46">
        <v>8012439.87242667</v>
      </c>
      <c r="F43" s="41">
        <f>G43/G13</f>
        <v>0.53238430653916879</v>
      </c>
      <c r="G43" s="84">
        <v>7109258.4333333001</v>
      </c>
      <c r="H43" s="50">
        <v>0.60002</v>
      </c>
      <c r="I43" s="46">
        <v>6380958.0248444499</v>
      </c>
      <c r="J43" s="41">
        <v>0.55316474971889396</v>
      </c>
      <c r="K43" s="84">
        <v>5882672.3255555602</v>
      </c>
      <c r="L43" s="50">
        <v>0.60002</v>
      </c>
      <c r="M43" s="46">
        <v>6811624.6465866696</v>
      </c>
      <c r="N43" s="41">
        <v>0.55006984998203501</v>
      </c>
      <c r="O43" s="84">
        <v>6244574.0933333002</v>
      </c>
      <c r="P43" s="50">
        <f>P13-P19</f>
        <v>0.60001999999999978</v>
      </c>
      <c r="Q43" s="46">
        <f t="shared" si="0"/>
        <v>21205022.543857791</v>
      </c>
      <c r="R43" s="41">
        <f>R13-R19</f>
        <v>0.54431857441121645</v>
      </c>
      <c r="S43" s="333">
        <f t="shared" si="1"/>
        <v>19236504.85222216</v>
      </c>
      <c r="T43" s="45">
        <v>0.60002</v>
      </c>
      <c r="U43" s="46">
        <v>8067112.2974467603</v>
      </c>
      <c r="V43" s="41">
        <v>0.54236633987717597</v>
      </c>
      <c r="W43" s="83">
        <v>7291973.8844444398</v>
      </c>
      <c r="X43" s="45">
        <v>0.60002</v>
      </c>
      <c r="Y43" s="46">
        <v>9305002.1564000007</v>
      </c>
      <c r="Z43" s="41">
        <v>0.52024086944522197</v>
      </c>
      <c r="AA43" s="83">
        <v>8067801.7599999998</v>
      </c>
      <c r="AB43" s="45">
        <v>0.60002</v>
      </c>
      <c r="AC43" s="46">
        <v>8437497.7632174194</v>
      </c>
      <c r="AD43" s="41">
        <v>0.51925763181457096</v>
      </c>
      <c r="AE43" s="83">
        <v>7301815.1177777797</v>
      </c>
      <c r="AF43" s="50">
        <f>AF13-AF19</f>
        <v>0.60001999999999989</v>
      </c>
      <c r="AG43" s="46">
        <f t="shared" si="6"/>
        <v>25809612.217064183</v>
      </c>
      <c r="AH43" s="41">
        <f>AI43/AI13</f>
        <v>0.52683502467187693</v>
      </c>
      <c r="AI43" s="333">
        <f t="shared" si="2"/>
        <v>22661590.762222219</v>
      </c>
      <c r="AJ43" s="45">
        <v>0.60002</v>
      </c>
      <c r="AK43" s="46">
        <v>9890867.0179111101</v>
      </c>
      <c r="AL43" s="41">
        <v>0.53110134103937401</v>
      </c>
      <c r="AM43" s="83">
        <v>8754796.0688888896</v>
      </c>
      <c r="AN43" s="45">
        <v>0.60002</v>
      </c>
      <c r="AO43" s="46">
        <v>10466763.5471556</v>
      </c>
      <c r="AP43" s="41">
        <v>0.53874371160018997</v>
      </c>
      <c r="AQ43" s="83">
        <v>9397858.4744444508</v>
      </c>
      <c r="AR43" s="45">
        <v>0.60002</v>
      </c>
      <c r="AS43" s="46">
        <v>5404450.00899556</v>
      </c>
      <c r="AT43" s="41">
        <v>0.460313875147217</v>
      </c>
      <c r="AU43" s="83">
        <v>4146100.6744444501</v>
      </c>
      <c r="AV43" s="332">
        <f t="shared" si="15"/>
        <v>0.60002000000000155</v>
      </c>
      <c r="AW43" s="46">
        <f t="shared" si="7"/>
        <v>25762080.574062269</v>
      </c>
      <c r="AX43" s="41">
        <f t="shared" si="16"/>
        <v>0.5193563100350671</v>
      </c>
      <c r="AY43" s="333">
        <f t="shared" si="8"/>
        <v>22298755.217777789</v>
      </c>
      <c r="AZ43" s="45"/>
      <c r="BA43" s="46"/>
      <c r="BB43" s="41"/>
      <c r="BC43" s="83"/>
      <c r="BD43" s="45"/>
      <c r="BE43" s="46"/>
      <c r="BF43" s="41"/>
      <c r="BG43" s="83"/>
      <c r="BH43" s="45"/>
      <c r="BI43" s="46"/>
      <c r="BJ43" s="41"/>
      <c r="BK43" s="83"/>
      <c r="BL43" s="332" t="e">
        <f t="shared" si="17"/>
        <v>#DIV/0!</v>
      </c>
      <c r="BM43" s="46">
        <f t="shared" si="9"/>
        <v>0</v>
      </c>
      <c r="BN43" s="41" t="e">
        <f t="shared" si="18"/>
        <v>#DIV/0!</v>
      </c>
      <c r="BO43" s="333">
        <f t="shared" si="10"/>
        <v>0</v>
      </c>
      <c r="BP43" s="56"/>
      <c r="BQ43" s="326">
        <f t="shared" si="11"/>
        <v>0.60002000000000089</v>
      </c>
      <c r="BR43" s="46">
        <f t="shared" si="3"/>
        <v>72776715.334984243</v>
      </c>
      <c r="BS43" s="327">
        <f t="shared" si="12"/>
        <v>0.5292818487211044</v>
      </c>
      <c r="BT43" s="313">
        <f t="shared" si="4"/>
        <v>64196850.832222171</v>
      </c>
      <c r="BU43" s="317">
        <f t="shared" si="5"/>
        <v>-8579864.5027620718</v>
      </c>
      <c r="BV43" s="281"/>
      <c r="BW43" s="318"/>
      <c r="BX43" s="319"/>
    </row>
    <row r="44" spans="1:76" s="110" customFormat="1" ht="36" customHeight="1">
      <c r="A44" s="320"/>
      <c r="B44" s="56" t="s">
        <v>67</v>
      </c>
      <c r="C44" s="56"/>
      <c r="D44" s="50">
        <v>0.29649999999999999</v>
      </c>
      <c r="E44" s="46">
        <v>3959348.7253333302</v>
      </c>
      <c r="F44" s="41">
        <f>G44/G13</f>
        <v>0.31627418794562251</v>
      </c>
      <c r="G44" s="84">
        <f>SUM(G45:G70)</f>
        <v>4223405.7433333304</v>
      </c>
      <c r="H44" s="50">
        <v>0.29649999999999999</v>
      </c>
      <c r="I44" s="46">
        <v>3153151.6522222199</v>
      </c>
      <c r="J44" s="41">
        <v>0.32605008735656499</v>
      </c>
      <c r="K44" s="84">
        <f>SUM(K45:K70)</f>
        <v>3324400.0788888931</v>
      </c>
      <c r="L44" s="50">
        <v>0.29649999999999999</v>
      </c>
      <c r="M44" s="46">
        <v>3365965.64733333</v>
      </c>
      <c r="N44" s="41">
        <v>0.32029766725113901</v>
      </c>
      <c r="O44" s="84">
        <v>3636124.6033333298</v>
      </c>
      <c r="P44" s="50">
        <f>SUM(P45:P70)</f>
        <v>0.29650000000000021</v>
      </c>
      <c r="Q44" s="46">
        <f t="shared" si="0"/>
        <v>10478466.024888881</v>
      </c>
      <c r="R44" s="41">
        <f>SUM(R45:R70)</f>
        <v>0.31646190991132084</v>
      </c>
      <c r="S44" s="333">
        <f t="shared" si="1"/>
        <v>11183930.425555553</v>
      </c>
      <c r="T44" s="45">
        <v>0.29649999999999999</v>
      </c>
      <c r="U44" s="46">
        <v>3986365.11481778</v>
      </c>
      <c r="V44" s="41">
        <v>0.32138813066454702</v>
      </c>
      <c r="W44" s="83">
        <v>4320979.5359111102</v>
      </c>
      <c r="X44" s="45">
        <v>0.29649999999999999</v>
      </c>
      <c r="Y44" s="46">
        <v>4598068.63</v>
      </c>
      <c r="Z44" s="41">
        <v>0.307204316918819</v>
      </c>
      <c r="AA44" s="83">
        <v>4764069.25</v>
      </c>
      <c r="AB44" s="45">
        <v>0.29649999999999999</v>
      </c>
      <c r="AC44" s="46">
        <v>4169391.1649511098</v>
      </c>
      <c r="AD44" s="41">
        <v>0.34236891629835903</v>
      </c>
      <c r="AE44" s="83">
        <v>4814401.1290666703</v>
      </c>
      <c r="AF44" s="50">
        <f>SUM(AF45:AF70)</f>
        <v>0.29650000000000015</v>
      </c>
      <c r="AG44" s="46">
        <f t="shared" si="6"/>
        <v>12753824.909768889</v>
      </c>
      <c r="AH44" s="41">
        <f>AI44/AI13</f>
        <v>0.32313340734623541</v>
      </c>
      <c r="AI44" s="333">
        <f t="shared" si="2"/>
        <v>13899449.914977781</v>
      </c>
      <c r="AJ44" s="50">
        <v>0.29649999999999999</v>
      </c>
      <c r="AK44" s="46">
        <v>4887573.86555555</v>
      </c>
      <c r="AL44" s="41">
        <v>0.31834192298011998</v>
      </c>
      <c r="AM44" s="83">
        <v>5247621.1233333303</v>
      </c>
      <c r="AN44" s="45">
        <v>0.29649999999999999</v>
      </c>
      <c r="AO44" s="46">
        <v>5172153.2477777796</v>
      </c>
      <c r="AP44" s="41">
        <v>0.29791750998845701</v>
      </c>
      <c r="AQ44" s="83">
        <v>5196880.3266666597</v>
      </c>
      <c r="AR44" s="45">
        <v>0.29649999999999999</v>
      </c>
      <c r="AS44" s="46">
        <v>2670610.02577778</v>
      </c>
      <c r="AT44" s="41">
        <v>0.32934398982888102</v>
      </c>
      <c r="AU44" s="83">
        <v>2966439.66666666</v>
      </c>
      <c r="AV44" s="332">
        <f t="shared" si="15"/>
        <v>0.29650000000000015</v>
      </c>
      <c r="AW44" s="46">
        <f t="shared" si="7"/>
        <v>12730337.139111109</v>
      </c>
      <c r="AX44" s="41">
        <f t="shared" si="16"/>
        <v>0.31235182522191318</v>
      </c>
      <c r="AY44" s="333">
        <f t="shared" si="8"/>
        <v>13410941.116666649</v>
      </c>
      <c r="AZ44" s="50"/>
      <c r="BA44" s="46"/>
      <c r="BB44" s="41"/>
      <c r="BC44" s="83"/>
      <c r="BD44" s="45"/>
      <c r="BE44" s="46"/>
      <c r="BF44" s="41"/>
      <c r="BG44" s="83"/>
      <c r="BH44" s="45"/>
      <c r="BI44" s="46"/>
      <c r="BJ44" s="41"/>
      <c r="BK44" s="83"/>
      <c r="BL44" s="332" t="e">
        <f t="shared" si="17"/>
        <v>#DIV/0!</v>
      </c>
      <c r="BM44" s="46">
        <f t="shared" si="9"/>
        <v>0</v>
      </c>
      <c r="BN44" s="41" t="e">
        <f t="shared" si="18"/>
        <v>#DIV/0!</v>
      </c>
      <c r="BO44" s="333">
        <f t="shared" si="10"/>
        <v>0</v>
      </c>
      <c r="BP44" s="56"/>
      <c r="BQ44" s="326">
        <f t="shared" si="11"/>
        <v>0.2965000000000001</v>
      </c>
      <c r="BR44" s="46">
        <f t="shared" si="3"/>
        <v>35962628.073768876</v>
      </c>
      <c r="BS44" s="327">
        <f t="shared" si="12"/>
        <v>0.31737297643118711</v>
      </c>
      <c r="BT44" s="313">
        <f t="shared" si="4"/>
        <v>38494321.457199983</v>
      </c>
      <c r="BU44" s="317">
        <f t="shared" si="5"/>
        <v>2531693.3834311068</v>
      </c>
      <c r="BV44" s="281"/>
      <c r="BW44" s="318"/>
    </row>
    <row r="45" spans="1:76" s="110" customFormat="1" ht="18.75">
      <c r="A45" s="80"/>
      <c r="B45" s="89" t="s">
        <v>68</v>
      </c>
      <c r="C45" s="56"/>
      <c r="D45" s="334">
        <v>0.03</v>
      </c>
      <c r="E45" s="329">
        <v>400608.64</v>
      </c>
      <c r="F45" s="330">
        <v>2.0000000000000101E-2</v>
      </c>
      <c r="G45" s="335">
        <v>267072.42666666699</v>
      </c>
      <c r="H45" s="334">
        <v>0.03</v>
      </c>
      <c r="I45" s="329">
        <v>319037.26666666701</v>
      </c>
      <c r="J45" s="330">
        <v>0.02</v>
      </c>
      <c r="K45" s="335">
        <v>212691.511111111</v>
      </c>
      <c r="L45" s="334">
        <v>0.03</v>
      </c>
      <c r="M45" s="329">
        <v>340569.88</v>
      </c>
      <c r="N45" s="330">
        <v>2.0092227768351199E-2</v>
      </c>
      <c r="O45" s="336">
        <v>228093.58666666699</v>
      </c>
      <c r="P45" s="334">
        <f t="shared" ref="P45:R56" si="19">(1/+$S$13)*Q45</f>
        <v>3.000000000000003E-2</v>
      </c>
      <c r="Q45" s="329">
        <f t="shared" si="0"/>
        <v>1060215.7866666671</v>
      </c>
      <c r="R45" s="330">
        <f t="shared" si="19"/>
        <v>2.0029626044428921E-2</v>
      </c>
      <c r="S45" s="337">
        <f t="shared" si="1"/>
        <v>707857.52444444504</v>
      </c>
      <c r="T45" s="45">
        <v>0.03</v>
      </c>
      <c r="U45" s="46">
        <v>403342.17013333301</v>
      </c>
      <c r="V45" s="41">
        <v>2.0780974624835E-2</v>
      </c>
      <c r="W45" s="47">
        <v>279394.78008888901</v>
      </c>
      <c r="X45" s="45">
        <v>0.03</v>
      </c>
      <c r="Y45" s="46">
        <v>465234.6</v>
      </c>
      <c r="Z45" s="41">
        <v>0.02</v>
      </c>
      <c r="AA45" s="47">
        <v>310156.40000000002</v>
      </c>
      <c r="AB45" s="45">
        <v>0.03</v>
      </c>
      <c r="AC45" s="46">
        <v>421860.82613333297</v>
      </c>
      <c r="AD45" s="41">
        <v>2.0056001881512801E-2</v>
      </c>
      <c r="AE45" s="47">
        <v>282028.05075555597</v>
      </c>
      <c r="AF45" s="50">
        <f>(1/+$AI$13)*AG45</f>
        <v>0.03</v>
      </c>
      <c r="AG45" s="46">
        <f t="shared" si="6"/>
        <v>1290437.596266666</v>
      </c>
      <c r="AH45" s="41">
        <f>(1/+$AI$13)*AI45</f>
        <v>2.0262410984444111E-2</v>
      </c>
      <c r="AI45" s="314">
        <f t="shared" si="2"/>
        <v>871579.23084444506</v>
      </c>
      <c r="AJ45" s="45">
        <v>0.03</v>
      </c>
      <c r="AK45" s="46">
        <v>494526.86666666699</v>
      </c>
      <c r="AL45" s="41">
        <v>0.02</v>
      </c>
      <c r="AM45" s="47">
        <v>329684.57777777797</v>
      </c>
      <c r="AN45" s="45">
        <v>0.03</v>
      </c>
      <c r="AO45" s="46">
        <v>523320.73333333299</v>
      </c>
      <c r="AP45" s="41">
        <v>0.02</v>
      </c>
      <c r="AQ45" s="47">
        <v>348880.48888888903</v>
      </c>
      <c r="AR45" s="45">
        <v>0.03</v>
      </c>
      <c r="AS45" s="46">
        <v>270213.493333333</v>
      </c>
      <c r="AT45" s="41">
        <v>0.02</v>
      </c>
      <c r="AU45" s="47">
        <v>180142.32888888899</v>
      </c>
      <c r="AV45" s="332">
        <f t="shared" si="15"/>
        <v>3.0000000000000016E-2</v>
      </c>
      <c r="AW45" s="46">
        <f t="shared" si="7"/>
        <v>1288061.093333333</v>
      </c>
      <c r="AX45" s="41">
        <f t="shared" si="16"/>
        <v>2.0000000000000028E-2</v>
      </c>
      <c r="AY45" s="314">
        <f t="shared" si="8"/>
        <v>858707.39555555605</v>
      </c>
      <c r="AZ45" s="45"/>
      <c r="BA45" s="46"/>
      <c r="BB45" s="41"/>
      <c r="BC45" s="47"/>
      <c r="BD45" s="45"/>
      <c r="BE45" s="46"/>
      <c r="BF45" s="41"/>
      <c r="BG45" s="47"/>
      <c r="BH45" s="45"/>
      <c r="BI45" s="46"/>
      <c r="BJ45" s="41"/>
      <c r="BK45" s="47"/>
      <c r="BL45" s="332" t="e">
        <f t="shared" si="17"/>
        <v>#DIV/0!</v>
      </c>
      <c r="BM45" s="46">
        <f t="shared" si="9"/>
        <v>0</v>
      </c>
      <c r="BN45" s="41" t="e">
        <f t="shared" si="18"/>
        <v>#DIV/0!</v>
      </c>
      <c r="BO45" s="314">
        <f t="shared" si="10"/>
        <v>0</v>
      </c>
      <c r="BP45" s="56"/>
      <c r="BQ45" s="326">
        <f t="shared" si="11"/>
        <v>3.0000000000000016E-2</v>
      </c>
      <c r="BR45" s="46">
        <f t="shared" si="3"/>
        <v>3638714.4762666663</v>
      </c>
      <c r="BS45" s="327">
        <f t="shared" si="12"/>
        <v>2.0101693881840306E-2</v>
      </c>
      <c r="BT45" s="313">
        <f t="shared" si="4"/>
        <v>2438144.1508444455</v>
      </c>
      <c r="BU45" s="317">
        <f t="shared" si="5"/>
        <v>-1200570.3254222209</v>
      </c>
      <c r="BV45" s="281"/>
      <c r="BW45" s="318"/>
    </row>
    <row r="46" spans="1:76" s="110" customFormat="1" ht="18.75">
      <c r="A46" s="80"/>
      <c r="B46" s="89" t="s">
        <v>69</v>
      </c>
      <c r="C46" s="56"/>
      <c r="D46" s="334">
        <v>5.0000000000000001E-3</v>
      </c>
      <c r="E46" s="329">
        <v>66768.106666666703</v>
      </c>
      <c r="F46" s="330">
        <v>7.0294722050927502E-3</v>
      </c>
      <c r="G46" s="335">
        <v>93868.91</v>
      </c>
      <c r="H46" s="334">
        <v>5.0000000000000001E-3</v>
      </c>
      <c r="I46" s="329">
        <v>53172.877777777801</v>
      </c>
      <c r="J46" s="330">
        <v>6.15000849430547E-3</v>
      </c>
      <c r="K46" s="335">
        <v>65402.73</v>
      </c>
      <c r="L46" s="334">
        <v>5.0000000000000001E-3</v>
      </c>
      <c r="M46" s="329">
        <v>56761.646666666697</v>
      </c>
      <c r="N46" s="330">
        <v>5.6413206593607301E-3</v>
      </c>
      <c r="O46" s="336">
        <v>64042.13</v>
      </c>
      <c r="P46" s="334">
        <f t="shared" si="19"/>
        <v>5.0000000000000053E-3</v>
      </c>
      <c r="Q46" s="329">
        <f t="shared" si="0"/>
        <v>176702.6311111112</v>
      </c>
      <c r="R46" s="330">
        <f t="shared" si="19"/>
        <v>6.3189146815697339E-3</v>
      </c>
      <c r="S46" s="337">
        <f t="shared" si="1"/>
        <v>223313.77000000002</v>
      </c>
      <c r="T46" s="45">
        <v>5.0000000000000001E-3</v>
      </c>
      <c r="U46" s="46">
        <v>67223.695022222193</v>
      </c>
      <c r="V46" s="41">
        <v>6.2699439514693296E-3</v>
      </c>
      <c r="W46" s="47">
        <v>84297.76</v>
      </c>
      <c r="X46" s="45">
        <v>5.0000000000000001E-3</v>
      </c>
      <c r="Y46" s="46">
        <v>77539.100000000006</v>
      </c>
      <c r="Z46" s="41">
        <v>6.3468798322394802E-3</v>
      </c>
      <c r="AA46" s="47">
        <v>98426.27</v>
      </c>
      <c r="AB46" s="45">
        <v>5.0000000000000001E-3</v>
      </c>
      <c r="AC46" s="46">
        <v>70310.137688888906</v>
      </c>
      <c r="AD46" s="41">
        <v>6.5179192512436297E-3</v>
      </c>
      <c r="AE46" s="47">
        <v>91655.16</v>
      </c>
      <c r="AF46" s="50">
        <f t="shared" ref="AF46:AH56" si="20">(1/+$AI$13)*AG46</f>
        <v>5.0000000000000018E-3</v>
      </c>
      <c r="AG46" s="46">
        <f t="shared" si="6"/>
        <v>215072.93271111109</v>
      </c>
      <c r="AH46" s="41">
        <f t="shared" si="20"/>
        <v>6.3787475843961727E-3</v>
      </c>
      <c r="AI46" s="314">
        <f t="shared" si="2"/>
        <v>274379.19</v>
      </c>
      <c r="AJ46" s="45">
        <v>5.0000000000000001E-3</v>
      </c>
      <c r="AK46" s="46">
        <v>82421.144444444406</v>
      </c>
      <c r="AL46" s="41">
        <v>6.4873996060611696E-3</v>
      </c>
      <c r="AM46" s="47">
        <v>106939.78</v>
      </c>
      <c r="AN46" s="45">
        <v>5.0000000000000001E-3</v>
      </c>
      <c r="AO46" s="46">
        <v>87220.122222222199</v>
      </c>
      <c r="AP46" s="41">
        <v>6.2349304970527302E-3</v>
      </c>
      <c r="AQ46" s="47">
        <v>108762.28</v>
      </c>
      <c r="AR46" s="45">
        <v>5.0000000000000001E-3</v>
      </c>
      <c r="AS46" s="46">
        <v>45035.582222222198</v>
      </c>
      <c r="AT46" s="41">
        <v>7.9614580806524702E-3</v>
      </c>
      <c r="AU46" s="47">
        <v>71709.78</v>
      </c>
      <c r="AV46" s="332">
        <f t="shared" si="15"/>
        <v>5.000000000000001E-3</v>
      </c>
      <c r="AW46" s="46">
        <f t="shared" si="7"/>
        <v>214676.84888888878</v>
      </c>
      <c r="AX46" s="41">
        <f t="shared" si="16"/>
        <v>6.6940576379700125E-3</v>
      </c>
      <c r="AY46" s="314">
        <f t="shared" si="8"/>
        <v>287411.83999999997</v>
      </c>
      <c r="AZ46" s="45"/>
      <c r="BA46" s="46"/>
      <c r="BB46" s="41"/>
      <c r="BC46" s="47"/>
      <c r="BD46" s="45"/>
      <c r="BE46" s="46"/>
      <c r="BF46" s="41"/>
      <c r="BG46" s="47"/>
      <c r="BH46" s="45"/>
      <c r="BI46" s="46"/>
      <c r="BJ46" s="41"/>
      <c r="BK46" s="47"/>
      <c r="BL46" s="332" t="e">
        <f t="shared" si="17"/>
        <v>#DIV/0!</v>
      </c>
      <c r="BM46" s="46">
        <f t="shared" si="9"/>
        <v>0</v>
      </c>
      <c r="BN46" s="41" t="e">
        <f t="shared" si="18"/>
        <v>#DIV/0!</v>
      </c>
      <c r="BO46" s="314">
        <f t="shared" si="10"/>
        <v>0</v>
      </c>
      <c r="BP46" s="56"/>
      <c r="BQ46" s="326">
        <f t="shared" si="11"/>
        <v>5.0000000000000036E-3</v>
      </c>
      <c r="BR46" s="46">
        <f t="shared" si="3"/>
        <v>606452.41271111113</v>
      </c>
      <c r="BS46" s="327">
        <f t="shared" si="12"/>
        <v>6.4729299739301402E-3</v>
      </c>
      <c r="BT46" s="313">
        <f t="shared" si="4"/>
        <v>785104.8</v>
      </c>
      <c r="BU46" s="317">
        <f t="shared" si="5"/>
        <v>178652.38728888892</v>
      </c>
      <c r="BV46" s="281"/>
      <c r="BW46" s="318"/>
    </row>
    <row r="47" spans="1:76" s="110" customFormat="1" ht="18.75">
      <c r="A47" s="80"/>
      <c r="B47" s="89" t="s">
        <v>70</v>
      </c>
      <c r="C47" s="56"/>
      <c r="D47" s="334">
        <v>7.0000000000000001E-3</v>
      </c>
      <c r="E47" s="329">
        <v>93475.349333333303</v>
      </c>
      <c r="F47" s="330">
        <v>6.5856667494740197E-3</v>
      </c>
      <c r="G47" s="335">
        <v>87942.5</v>
      </c>
      <c r="H47" s="334">
        <v>7.0000000000000001E-3</v>
      </c>
      <c r="I47" s="329">
        <v>74442.028888888904</v>
      </c>
      <c r="J47" s="330">
        <v>7.24887886660681E-3</v>
      </c>
      <c r="K47" s="335">
        <v>77088.75</v>
      </c>
      <c r="L47" s="334">
        <v>7.0000000000000001E-3</v>
      </c>
      <c r="M47" s="329">
        <v>79466.305333333294</v>
      </c>
      <c r="N47" s="330">
        <v>5.6814331320197897E-3</v>
      </c>
      <c r="O47" s="336">
        <v>64497.5</v>
      </c>
      <c r="P47" s="334">
        <f t="shared" si="19"/>
        <v>7.0000000000000036E-3</v>
      </c>
      <c r="Q47" s="329">
        <f t="shared" si="0"/>
        <v>247383.68355555553</v>
      </c>
      <c r="R47" s="330">
        <f t="shared" si="19"/>
        <v>6.494774541746122E-3</v>
      </c>
      <c r="S47" s="337">
        <f t="shared" si="1"/>
        <v>229528.75</v>
      </c>
      <c r="T47" s="45">
        <v>7.0000000000000001E-3</v>
      </c>
      <c r="U47" s="46">
        <v>94113.173031111102</v>
      </c>
      <c r="V47" s="41">
        <v>8.7935548589614092E-3</v>
      </c>
      <c r="W47" s="47">
        <v>118227.05</v>
      </c>
      <c r="X47" s="45">
        <v>7.0000000000000001E-3</v>
      </c>
      <c r="Y47" s="46">
        <v>108554.74</v>
      </c>
      <c r="Z47" s="41">
        <v>8.3530650987695201E-3</v>
      </c>
      <c r="AA47" s="47">
        <v>129537.83</v>
      </c>
      <c r="AB47" s="45">
        <v>7.0000000000000001E-3</v>
      </c>
      <c r="AC47" s="46">
        <v>98434.192764444495</v>
      </c>
      <c r="AD47" s="41">
        <v>9.4327826939358608E-3</v>
      </c>
      <c r="AE47" s="47">
        <v>132644.04999999999</v>
      </c>
      <c r="AF47" s="50">
        <f t="shared" si="20"/>
        <v>7.0000000000000053E-3</v>
      </c>
      <c r="AG47" s="46">
        <f t="shared" si="6"/>
        <v>301102.10579555563</v>
      </c>
      <c r="AH47" s="41">
        <f t="shared" si="20"/>
        <v>8.8437193189477414E-3</v>
      </c>
      <c r="AI47" s="314">
        <f t="shared" si="2"/>
        <v>380408.93</v>
      </c>
      <c r="AJ47" s="45">
        <v>7.0000000000000001E-3</v>
      </c>
      <c r="AK47" s="46">
        <v>115389.60222222201</v>
      </c>
      <c r="AL47" s="41">
        <v>7.3134928429233904E-3</v>
      </c>
      <c r="AM47" s="47">
        <v>120557.29</v>
      </c>
      <c r="AN47" s="45">
        <v>7.0000000000000001E-3</v>
      </c>
      <c r="AO47" s="46">
        <v>122108.17111111101</v>
      </c>
      <c r="AP47" s="41">
        <v>7.4084968415163103E-3</v>
      </c>
      <c r="AQ47" s="47">
        <v>129234</v>
      </c>
      <c r="AR47" s="45">
        <v>7.0000000000000001E-3</v>
      </c>
      <c r="AS47" s="46">
        <v>63049.8151111111</v>
      </c>
      <c r="AT47" s="41">
        <v>1.1259485832733101E-2</v>
      </c>
      <c r="AU47" s="47">
        <v>101415.5</v>
      </c>
      <c r="AV47" s="332">
        <f t="shared" si="15"/>
        <v>6.9999999999999975E-3</v>
      </c>
      <c r="AW47" s="46">
        <f t="shared" si="7"/>
        <v>300547.58844444412</v>
      </c>
      <c r="AX47" s="41">
        <f t="shared" si="16"/>
        <v>8.1798943812002676E-3</v>
      </c>
      <c r="AY47" s="314">
        <f t="shared" si="8"/>
        <v>351206.79</v>
      </c>
      <c r="AZ47" s="45"/>
      <c r="BA47" s="46"/>
      <c r="BB47" s="41"/>
      <c r="BC47" s="47"/>
      <c r="BD47" s="45"/>
      <c r="BE47" s="46"/>
      <c r="BF47" s="41"/>
      <c r="BG47" s="47"/>
      <c r="BH47" s="45"/>
      <c r="BI47" s="46"/>
      <c r="BJ47" s="41"/>
      <c r="BK47" s="47"/>
      <c r="BL47" s="332" t="e">
        <f t="shared" si="17"/>
        <v>#DIV/0!</v>
      </c>
      <c r="BM47" s="46">
        <f t="shared" si="9"/>
        <v>0</v>
      </c>
      <c r="BN47" s="41" t="e">
        <f t="shared" si="18"/>
        <v>#DIV/0!</v>
      </c>
      <c r="BO47" s="314">
        <f t="shared" si="10"/>
        <v>0</v>
      </c>
      <c r="BP47" s="56"/>
      <c r="BQ47" s="326">
        <f t="shared" si="11"/>
        <v>7.0000000000000027E-3</v>
      </c>
      <c r="BR47" s="46">
        <f t="shared" si="3"/>
        <v>849033.37779555528</v>
      </c>
      <c r="BS47" s="327">
        <f t="shared" si="12"/>
        <v>7.9243189560682815E-3</v>
      </c>
      <c r="BT47" s="313">
        <f t="shared" si="4"/>
        <v>961144.47</v>
      </c>
      <c r="BU47" s="317">
        <f t="shared" si="5"/>
        <v>112111.09220444469</v>
      </c>
      <c r="BV47" s="281"/>
      <c r="BW47" s="318"/>
    </row>
    <row r="48" spans="1:76" s="110" customFormat="1" ht="18.75">
      <c r="A48" s="80"/>
      <c r="B48" s="89" t="s">
        <v>71</v>
      </c>
      <c r="C48" s="56"/>
      <c r="D48" s="334">
        <v>0.04</v>
      </c>
      <c r="E48" s="329">
        <v>534144.85333333304</v>
      </c>
      <c r="F48" s="330">
        <v>4.0000000000000098E-2</v>
      </c>
      <c r="G48" s="336">
        <v>534144.85333333304</v>
      </c>
      <c r="H48" s="334">
        <v>0.04</v>
      </c>
      <c r="I48" s="329">
        <v>425383.022222222</v>
      </c>
      <c r="J48" s="330">
        <v>0.04</v>
      </c>
      <c r="K48" s="335">
        <v>425383.022222222</v>
      </c>
      <c r="L48" s="334">
        <v>0.04</v>
      </c>
      <c r="M48" s="329">
        <v>454093.17333333299</v>
      </c>
      <c r="N48" s="330">
        <v>4.0000000000000098E-2</v>
      </c>
      <c r="O48" s="336">
        <v>454093.17333333299</v>
      </c>
      <c r="P48" s="334">
        <f t="shared" si="19"/>
        <v>0.04</v>
      </c>
      <c r="Q48" s="329">
        <f t="shared" si="0"/>
        <v>1413621.048888888</v>
      </c>
      <c r="R48" s="330">
        <f t="shared" si="19"/>
        <v>0.04</v>
      </c>
      <c r="S48" s="337">
        <f t="shared" si="1"/>
        <v>1413621.048888888</v>
      </c>
      <c r="T48" s="45">
        <v>0.04</v>
      </c>
      <c r="U48" s="46">
        <v>537789.56017777801</v>
      </c>
      <c r="V48" s="41">
        <v>4.0000000000000098E-2</v>
      </c>
      <c r="W48" s="47">
        <v>537789.56017777801</v>
      </c>
      <c r="X48" s="45">
        <v>0.04</v>
      </c>
      <c r="Y48" s="46">
        <v>620312.80000000005</v>
      </c>
      <c r="Z48" s="41">
        <v>0.04</v>
      </c>
      <c r="AA48" s="47">
        <v>620312.80000000005</v>
      </c>
      <c r="AB48" s="45">
        <v>0.04</v>
      </c>
      <c r="AC48" s="46">
        <v>562481.10151111102</v>
      </c>
      <c r="AD48" s="41">
        <v>3.9999999999999897E-2</v>
      </c>
      <c r="AE48" s="47">
        <v>562481.10151111102</v>
      </c>
      <c r="AF48" s="50">
        <f t="shared" si="20"/>
        <v>4.0000000000000029E-2</v>
      </c>
      <c r="AG48" s="46">
        <f t="shared" si="6"/>
        <v>1720583.4616888892</v>
      </c>
      <c r="AH48" s="41">
        <f t="shared" si="20"/>
        <v>4.0000000000000029E-2</v>
      </c>
      <c r="AI48" s="314">
        <f t="shared" si="2"/>
        <v>1720583.4616888892</v>
      </c>
      <c r="AJ48" s="45">
        <v>0.04</v>
      </c>
      <c r="AK48" s="46">
        <v>659369.15555555501</v>
      </c>
      <c r="AL48" s="41">
        <v>3.9999999999999897E-2</v>
      </c>
      <c r="AM48" s="47">
        <v>659369.15555555501</v>
      </c>
      <c r="AN48" s="45">
        <v>0.04</v>
      </c>
      <c r="AO48" s="46">
        <v>697760.97777777805</v>
      </c>
      <c r="AP48" s="41">
        <v>0.04</v>
      </c>
      <c r="AQ48" s="47">
        <v>697760.97777777805</v>
      </c>
      <c r="AR48" s="45">
        <v>0.04</v>
      </c>
      <c r="AS48" s="46">
        <v>360284.65777777799</v>
      </c>
      <c r="AT48" s="41">
        <v>0.04</v>
      </c>
      <c r="AU48" s="47">
        <v>360284.65777777799</v>
      </c>
      <c r="AV48" s="332">
        <f t="shared" si="15"/>
        <v>4.0000000000000029E-2</v>
      </c>
      <c r="AW48" s="46">
        <f t="shared" si="7"/>
        <v>1717414.7911111112</v>
      </c>
      <c r="AX48" s="41">
        <f t="shared" si="16"/>
        <v>4.0000000000000029E-2</v>
      </c>
      <c r="AY48" s="314">
        <f t="shared" si="8"/>
        <v>1717414.7911111112</v>
      </c>
      <c r="AZ48" s="45"/>
      <c r="BA48" s="46"/>
      <c r="BB48" s="41"/>
      <c r="BC48" s="47"/>
      <c r="BD48" s="45"/>
      <c r="BE48" s="46"/>
      <c r="BF48" s="41"/>
      <c r="BG48" s="47"/>
      <c r="BH48" s="45"/>
      <c r="BI48" s="46"/>
      <c r="BJ48" s="41"/>
      <c r="BK48" s="47"/>
      <c r="BL48" s="332" t="e">
        <f t="shared" si="17"/>
        <v>#DIV/0!</v>
      </c>
      <c r="BM48" s="46">
        <f t="shared" si="9"/>
        <v>0</v>
      </c>
      <c r="BN48" s="41" t="e">
        <f t="shared" si="18"/>
        <v>#DIV/0!</v>
      </c>
      <c r="BO48" s="314">
        <f t="shared" si="10"/>
        <v>0</v>
      </c>
      <c r="BP48" s="56"/>
      <c r="BQ48" s="326">
        <f t="shared" si="11"/>
        <v>4.0000000000000029E-2</v>
      </c>
      <c r="BR48" s="46">
        <f t="shared" si="3"/>
        <v>4851619.301688889</v>
      </c>
      <c r="BS48" s="327">
        <f t="shared" si="12"/>
        <v>4.0000000000000015E-2</v>
      </c>
      <c r="BT48" s="313">
        <f t="shared" si="4"/>
        <v>4851619.3016888872</v>
      </c>
      <c r="BU48" s="317">
        <f t="shared" si="5"/>
        <v>0</v>
      </c>
      <c r="BV48" s="281"/>
      <c r="BW48" s="318"/>
    </row>
    <row r="49" spans="1:76" s="110" customFormat="1" ht="18.75">
      <c r="A49" s="80"/>
      <c r="B49" s="90" t="s">
        <v>72</v>
      </c>
      <c r="C49" s="56"/>
      <c r="D49" s="334">
        <v>1.4999999999999999E-2</v>
      </c>
      <c r="E49" s="329">
        <v>200304.32</v>
      </c>
      <c r="F49" s="330">
        <v>2.0246942252668401E-2</v>
      </c>
      <c r="G49" s="336">
        <v>270370</v>
      </c>
      <c r="H49" s="334">
        <v>1.4999999999999999E-2</v>
      </c>
      <c r="I49" s="329">
        <v>159518.63333333301</v>
      </c>
      <c r="J49" s="330">
        <v>1.67336570294087E-2</v>
      </c>
      <c r="K49" s="335">
        <v>177955.34</v>
      </c>
      <c r="L49" s="334">
        <v>1.4999999999999999E-2</v>
      </c>
      <c r="M49" s="329">
        <v>170284.94</v>
      </c>
      <c r="N49" s="330">
        <v>1.86241901368378E-2</v>
      </c>
      <c r="O49" s="336">
        <v>211427.94</v>
      </c>
      <c r="P49" s="334">
        <f t="shared" si="19"/>
        <v>1.5000000000000003E-2</v>
      </c>
      <c r="Q49" s="329">
        <f t="shared" si="0"/>
        <v>530107.89333333308</v>
      </c>
      <c r="R49" s="330">
        <f t="shared" si="19"/>
        <v>1.8668462259205005E-2</v>
      </c>
      <c r="S49" s="337">
        <f t="shared" si="1"/>
        <v>659753.28</v>
      </c>
      <c r="T49" s="45">
        <v>1.4999999999999999E-2</v>
      </c>
      <c r="U49" s="46">
        <v>201671.085066667</v>
      </c>
      <c r="V49" s="41">
        <v>3.1306041706043002E-2</v>
      </c>
      <c r="W49" s="47">
        <v>420901.56</v>
      </c>
      <c r="X49" s="45">
        <v>1.4999999999999999E-2</v>
      </c>
      <c r="Y49" s="46">
        <v>232617.3</v>
      </c>
      <c r="Z49" s="41">
        <v>2.1050669920079E-2</v>
      </c>
      <c r="AA49" s="47">
        <v>326450</v>
      </c>
      <c r="AB49" s="45">
        <v>1.4999999999999999E-2</v>
      </c>
      <c r="AC49" s="46">
        <v>210930.41306666701</v>
      </c>
      <c r="AD49" s="41">
        <v>2.18169982369756E-2</v>
      </c>
      <c r="AE49" s="47">
        <v>306791.23</v>
      </c>
      <c r="AF49" s="50">
        <f t="shared" si="20"/>
        <v>1.500000000000002E-2</v>
      </c>
      <c r="AG49" s="46">
        <f t="shared" si="6"/>
        <v>645218.79813333391</v>
      </c>
      <c r="AH49" s="41">
        <f t="shared" si="20"/>
        <v>2.4506635416924813E-2</v>
      </c>
      <c r="AI49" s="314">
        <f t="shared" si="2"/>
        <v>1054142.79</v>
      </c>
      <c r="AJ49" s="45">
        <v>1.4999999999999999E-2</v>
      </c>
      <c r="AK49" s="46">
        <v>247263.433333333</v>
      </c>
      <c r="AL49" s="41">
        <v>1.7677866642365099E-2</v>
      </c>
      <c r="AM49" s="47">
        <v>291406</v>
      </c>
      <c r="AN49" s="45">
        <v>1.4999999999999999E-2</v>
      </c>
      <c r="AO49" s="46">
        <v>261660.36666666699</v>
      </c>
      <c r="AP49" s="41">
        <v>1.5267979063445E-2</v>
      </c>
      <c r="AQ49" s="47">
        <v>266335</v>
      </c>
      <c r="AR49" s="45">
        <v>1.4999999999999999E-2</v>
      </c>
      <c r="AS49" s="46">
        <v>135106.74666666699</v>
      </c>
      <c r="AT49" s="41">
        <v>2.4852193416247802E-2</v>
      </c>
      <c r="AU49" s="47">
        <v>223846.6</v>
      </c>
      <c r="AV49" s="332">
        <f t="shared" si="15"/>
        <v>1.5000000000000019E-2</v>
      </c>
      <c r="AW49" s="46">
        <f t="shared" si="7"/>
        <v>644030.54666666698</v>
      </c>
      <c r="AX49" s="41">
        <f t="shared" si="16"/>
        <v>1.8203816667826389E-2</v>
      </c>
      <c r="AY49" s="314">
        <f t="shared" si="8"/>
        <v>781587.6</v>
      </c>
      <c r="AZ49" s="45"/>
      <c r="BA49" s="46"/>
      <c r="BB49" s="41"/>
      <c r="BC49" s="47"/>
      <c r="BD49" s="45"/>
      <c r="BE49" s="46"/>
      <c r="BF49" s="41"/>
      <c r="BG49" s="47"/>
      <c r="BH49" s="45"/>
      <c r="BI49" s="46"/>
      <c r="BJ49" s="41"/>
      <c r="BK49" s="47"/>
      <c r="BL49" s="332" t="e">
        <f t="shared" si="17"/>
        <v>#DIV/0!</v>
      </c>
      <c r="BM49" s="46">
        <f t="shared" si="9"/>
        <v>0</v>
      </c>
      <c r="BN49" s="41" t="e">
        <f t="shared" si="18"/>
        <v>#DIV/0!</v>
      </c>
      <c r="BO49" s="314">
        <f t="shared" si="10"/>
        <v>0</v>
      </c>
      <c r="BP49" s="56"/>
      <c r="BQ49" s="326">
        <f t="shared" si="11"/>
        <v>1.5000000000000017E-2</v>
      </c>
      <c r="BR49" s="46">
        <f t="shared" si="3"/>
        <v>1819357.2381333341</v>
      </c>
      <c r="BS49" s="327">
        <f t="shared" si="12"/>
        <v>2.0574439293959468E-2</v>
      </c>
      <c r="BT49" s="313">
        <f t="shared" si="4"/>
        <v>2495483.67</v>
      </c>
      <c r="BU49" s="317">
        <f t="shared" si="5"/>
        <v>676126.43186666584</v>
      </c>
      <c r="BV49" s="281"/>
      <c r="BW49" s="318"/>
    </row>
    <row r="50" spans="1:76" s="110" customFormat="1" ht="18.75">
      <c r="A50" s="80"/>
      <c r="B50" s="89" t="s">
        <v>73</v>
      </c>
      <c r="C50" s="56"/>
      <c r="D50" s="334">
        <v>0.02</v>
      </c>
      <c r="E50" s="329">
        <v>267072.42666666699</v>
      </c>
      <c r="F50" s="330">
        <v>3.1521146922842302E-2</v>
      </c>
      <c r="G50" s="335">
        <v>420921.46</v>
      </c>
      <c r="H50" s="334">
        <v>0.02</v>
      </c>
      <c r="I50" s="329">
        <v>212691.511111111</v>
      </c>
      <c r="J50" s="330">
        <v>3.9580466357221802E-2</v>
      </c>
      <c r="K50" s="335">
        <v>277917.25</v>
      </c>
      <c r="L50" s="334">
        <v>0.02</v>
      </c>
      <c r="M50" s="329">
        <v>227046.58666666699</v>
      </c>
      <c r="N50" s="330">
        <v>2.6802576023458199E-2</v>
      </c>
      <c r="O50" s="336">
        <v>304271.67</v>
      </c>
      <c r="P50" s="334">
        <f t="shared" si="19"/>
        <v>2.0000000000000028E-2</v>
      </c>
      <c r="Q50" s="329">
        <f t="shared" si="0"/>
        <v>706810.52444444504</v>
      </c>
      <c r="R50" s="330">
        <f t="shared" si="19"/>
        <v>2.8384138190031872E-2</v>
      </c>
      <c r="S50" s="337">
        <f t="shared" si="1"/>
        <v>1003110.3799999999</v>
      </c>
      <c r="T50" s="45">
        <v>0.02</v>
      </c>
      <c r="U50" s="46">
        <v>268894.78008888901</v>
      </c>
      <c r="V50" s="41">
        <v>2.1738737353204401E-2</v>
      </c>
      <c r="W50" s="47">
        <v>292271.65000000002</v>
      </c>
      <c r="X50" s="45">
        <v>0.02</v>
      </c>
      <c r="Y50" s="46">
        <v>310156.40000000002</v>
      </c>
      <c r="Z50" s="41">
        <v>1.8829947084761101E-2</v>
      </c>
      <c r="AA50" s="47">
        <v>292011.43</v>
      </c>
      <c r="AB50" s="45">
        <v>0.02</v>
      </c>
      <c r="AC50" s="46">
        <v>281240.55075555597</v>
      </c>
      <c r="AD50" s="41">
        <v>2.1334050100104401E-2</v>
      </c>
      <c r="AE50" s="47">
        <v>300000</v>
      </c>
      <c r="AF50" s="50">
        <f t="shared" si="20"/>
        <v>2.0000000000000025E-2</v>
      </c>
      <c r="AG50" s="46">
        <f t="shared" si="6"/>
        <v>860291.73084444506</v>
      </c>
      <c r="AH50" s="41">
        <f t="shared" si="20"/>
        <v>2.0557749151721046E-2</v>
      </c>
      <c r="AI50" s="314">
        <f t="shared" si="2"/>
        <v>884283.08</v>
      </c>
      <c r="AJ50" s="45">
        <v>0.02</v>
      </c>
      <c r="AK50" s="46">
        <v>329684.57777777797</v>
      </c>
      <c r="AL50" s="41">
        <v>1.9082879892066501E-2</v>
      </c>
      <c r="AM50" s="47">
        <v>314566.56</v>
      </c>
      <c r="AN50" s="45">
        <v>0.02</v>
      </c>
      <c r="AO50" s="46">
        <v>348880.48888888903</v>
      </c>
      <c r="AP50" s="41">
        <v>1.95755395257287E-2</v>
      </c>
      <c r="AQ50" s="47">
        <v>341476.19</v>
      </c>
      <c r="AR50" s="45">
        <v>0.02</v>
      </c>
      <c r="AS50" s="46">
        <v>180142.32888888899</v>
      </c>
      <c r="AT50" s="41">
        <v>2.2673422871751999E-2</v>
      </c>
      <c r="AU50" s="47">
        <v>204222.16</v>
      </c>
      <c r="AV50" s="332">
        <f t="shared" si="15"/>
        <v>2.0000000000000028E-2</v>
      </c>
      <c r="AW50" s="46">
        <f t="shared" si="7"/>
        <v>858707.39555555605</v>
      </c>
      <c r="AX50" s="41">
        <f t="shared" si="16"/>
        <v>2.0036275789692887E-2</v>
      </c>
      <c r="AY50" s="314">
        <f t="shared" si="8"/>
        <v>860264.90999999992</v>
      </c>
      <c r="AZ50" s="45"/>
      <c r="BA50" s="46"/>
      <c r="BB50" s="41"/>
      <c r="BC50" s="47"/>
      <c r="BD50" s="45"/>
      <c r="BE50" s="46"/>
      <c r="BF50" s="41"/>
      <c r="BG50" s="47"/>
      <c r="BH50" s="45"/>
      <c r="BI50" s="46"/>
      <c r="BJ50" s="41"/>
      <c r="BK50" s="47"/>
      <c r="BL50" s="332" t="e">
        <f t="shared" si="17"/>
        <v>#DIV/0!</v>
      </c>
      <c r="BM50" s="46">
        <f t="shared" si="9"/>
        <v>0</v>
      </c>
      <c r="BN50" s="41" t="e">
        <f t="shared" si="18"/>
        <v>#DIV/0!</v>
      </c>
      <c r="BO50" s="314">
        <f t="shared" si="10"/>
        <v>0</v>
      </c>
      <c r="BP50" s="56"/>
      <c r="BQ50" s="326">
        <f t="shared" si="11"/>
        <v>2.0000000000000028E-2</v>
      </c>
      <c r="BR50" s="46">
        <f t="shared" si="3"/>
        <v>2425809.6508444464</v>
      </c>
      <c r="BS50" s="327">
        <f t="shared" si="12"/>
        <v>2.2653536472192027E-2</v>
      </c>
      <c r="BT50" s="313">
        <f t="shared" si="4"/>
        <v>2747658.3699999996</v>
      </c>
      <c r="BU50" s="317">
        <f t="shared" si="5"/>
        <v>321848.71915555326</v>
      </c>
      <c r="BV50" s="281"/>
      <c r="BW50" s="318"/>
    </row>
    <row r="51" spans="1:76" s="110" customFormat="1" ht="18.75">
      <c r="A51" s="80"/>
      <c r="B51" s="89" t="s">
        <v>74</v>
      </c>
      <c r="C51" s="56"/>
      <c r="D51" s="334">
        <v>5.0000000000000001E-4</v>
      </c>
      <c r="E51" s="329">
        <v>6676.8106666666699</v>
      </c>
      <c r="F51" s="330">
        <v>0</v>
      </c>
      <c r="G51" s="336">
        <v>0</v>
      </c>
      <c r="H51" s="334">
        <v>5.0000000000000001E-4</v>
      </c>
      <c r="I51" s="329">
        <v>5317.2877777777803</v>
      </c>
      <c r="J51" s="330">
        <v>0</v>
      </c>
      <c r="K51" s="336">
        <v>0</v>
      </c>
      <c r="L51" s="334">
        <v>5.0000000000000001E-4</v>
      </c>
      <c r="M51" s="329">
        <v>5676.1646666666702</v>
      </c>
      <c r="N51" s="330">
        <v>0</v>
      </c>
      <c r="O51" s="336">
        <v>0</v>
      </c>
      <c r="P51" s="334">
        <f t="shared" si="19"/>
        <v>5.0000000000000055E-4</v>
      </c>
      <c r="Q51" s="329">
        <f t="shared" si="0"/>
        <v>17670.263111111119</v>
      </c>
      <c r="R51" s="330">
        <f t="shared" si="19"/>
        <v>0</v>
      </c>
      <c r="S51" s="337">
        <f t="shared" si="1"/>
        <v>0</v>
      </c>
      <c r="T51" s="45">
        <v>5.0000000000000001E-4</v>
      </c>
      <c r="U51" s="46">
        <v>6722.36950222222</v>
      </c>
      <c r="V51" s="41">
        <v>0</v>
      </c>
      <c r="W51" s="47">
        <v>0</v>
      </c>
      <c r="X51" s="45">
        <v>5.0000000000000001E-4</v>
      </c>
      <c r="Y51" s="46">
        <v>7753.91</v>
      </c>
      <c r="Z51" s="41">
        <v>0</v>
      </c>
      <c r="AA51" s="47">
        <v>0</v>
      </c>
      <c r="AB51" s="45">
        <v>5.0000000000000001E-4</v>
      </c>
      <c r="AC51" s="46">
        <v>7031.0137688888899</v>
      </c>
      <c r="AD51" s="41">
        <v>0</v>
      </c>
      <c r="AE51" s="47">
        <v>0</v>
      </c>
      <c r="AF51" s="50">
        <f t="shared" si="20"/>
        <v>5.0000000000000023E-4</v>
      </c>
      <c r="AG51" s="46">
        <f t="shared" si="6"/>
        <v>21507.29327111111</v>
      </c>
      <c r="AH51" s="41">
        <f t="shared" si="20"/>
        <v>0</v>
      </c>
      <c r="AI51" s="314">
        <f t="shared" si="2"/>
        <v>0</v>
      </c>
      <c r="AJ51" s="45">
        <v>5.0000000000000001E-4</v>
      </c>
      <c r="AK51" s="46">
        <v>8242.1144444444399</v>
      </c>
      <c r="AL51" s="41">
        <v>0</v>
      </c>
      <c r="AM51" s="47">
        <v>0</v>
      </c>
      <c r="AN51" s="45">
        <v>5.0000000000000001E-4</v>
      </c>
      <c r="AO51" s="46">
        <v>8722.0122222222199</v>
      </c>
      <c r="AP51" s="41">
        <v>0</v>
      </c>
      <c r="AQ51" s="47">
        <v>0</v>
      </c>
      <c r="AR51" s="45">
        <v>5.0000000000000001E-4</v>
      </c>
      <c r="AS51" s="46">
        <v>4503.5582222222201</v>
      </c>
      <c r="AT51" s="41">
        <v>0</v>
      </c>
      <c r="AU51" s="47">
        <v>0</v>
      </c>
      <c r="AV51" s="332">
        <f t="shared" si="15"/>
        <v>5.0000000000000012E-4</v>
      </c>
      <c r="AW51" s="46">
        <f t="shared" si="7"/>
        <v>21467.684888888878</v>
      </c>
      <c r="AX51" s="41">
        <f t="shared" si="16"/>
        <v>0</v>
      </c>
      <c r="AY51" s="314">
        <f t="shared" si="8"/>
        <v>0</v>
      </c>
      <c r="AZ51" s="45"/>
      <c r="BA51" s="46"/>
      <c r="BB51" s="41"/>
      <c r="BC51" s="47"/>
      <c r="BD51" s="45"/>
      <c r="BE51" s="46"/>
      <c r="BF51" s="41"/>
      <c r="BG51" s="47"/>
      <c r="BH51" s="45"/>
      <c r="BI51" s="46"/>
      <c r="BJ51" s="41"/>
      <c r="BK51" s="47"/>
      <c r="BL51" s="332" t="e">
        <f t="shared" si="17"/>
        <v>#DIV/0!</v>
      </c>
      <c r="BM51" s="46">
        <f t="shared" si="9"/>
        <v>0</v>
      </c>
      <c r="BN51" s="41" t="e">
        <f t="shared" si="18"/>
        <v>#DIV/0!</v>
      </c>
      <c r="BO51" s="314">
        <f t="shared" si="10"/>
        <v>0</v>
      </c>
      <c r="BP51" s="56"/>
      <c r="BQ51" s="326">
        <f t="shared" si="11"/>
        <v>5.0000000000000034E-4</v>
      </c>
      <c r="BR51" s="46">
        <f t="shared" si="3"/>
        <v>60645.24127111111</v>
      </c>
      <c r="BS51" s="327">
        <f t="shared" si="12"/>
        <v>0</v>
      </c>
      <c r="BT51" s="313">
        <f t="shared" si="4"/>
        <v>0</v>
      </c>
      <c r="BU51" s="317">
        <f t="shared" si="5"/>
        <v>-60645.24127111111</v>
      </c>
      <c r="BV51" s="281"/>
      <c r="BW51" s="318"/>
      <c r="BX51" s="338"/>
    </row>
    <row r="52" spans="1:76" s="110" customFormat="1" ht="18.75">
      <c r="A52" s="80"/>
      <c r="B52" s="89" t="s">
        <v>75</v>
      </c>
      <c r="C52" s="56"/>
      <c r="D52" s="334">
        <v>5.0000000000000001E-4</v>
      </c>
      <c r="E52" s="329">
        <v>6676.8106666666699</v>
      </c>
      <c r="F52" s="330">
        <v>1.41534640890422E-3</v>
      </c>
      <c r="G52" s="336">
        <v>18900</v>
      </c>
      <c r="H52" s="334">
        <v>5.0000000000000001E-4</v>
      </c>
      <c r="I52" s="329">
        <v>5317.2877777777803</v>
      </c>
      <c r="J52" s="330">
        <v>1.41049352855121E-3</v>
      </c>
      <c r="K52" s="336">
        <v>15000</v>
      </c>
      <c r="L52" s="334">
        <v>5.0000000000000001E-4</v>
      </c>
      <c r="M52" s="329">
        <v>5676.1646666666702</v>
      </c>
      <c r="N52" s="330">
        <v>1.8498406259531901E-3</v>
      </c>
      <c r="O52" s="336">
        <v>21000</v>
      </c>
      <c r="P52" s="334">
        <f t="shared" si="19"/>
        <v>5.0000000000000055E-4</v>
      </c>
      <c r="Q52" s="329">
        <f t="shared" si="0"/>
        <v>17670.263111111119</v>
      </c>
      <c r="R52" s="330">
        <f t="shared" si="19"/>
        <v>1.553457343979184E-3</v>
      </c>
      <c r="S52" s="337">
        <f t="shared" si="1"/>
        <v>54900</v>
      </c>
      <c r="T52" s="45">
        <v>5.0000000000000001E-4</v>
      </c>
      <c r="U52" s="46">
        <v>6722.36950222222</v>
      </c>
      <c r="V52" s="41">
        <v>1.52104105503572E-3</v>
      </c>
      <c r="W52" s="47">
        <v>20450</v>
      </c>
      <c r="X52" s="45">
        <v>5.0000000000000001E-4</v>
      </c>
      <c r="Y52" s="46">
        <v>7753.91</v>
      </c>
      <c r="Z52" s="41">
        <v>7.9959659062331097E-4</v>
      </c>
      <c r="AA52" s="47">
        <v>12400</v>
      </c>
      <c r="AB52" s="45">
        <v>5.0000000000000001E-4</v>
      </c>
      <c r="AC52" s="46">
        <v>7031.0137688888899</v>
      </c>
      <c r="AD52" s="41">
        <v>1.2729316559729001E-3</v>
      </c>
      <c r="AE52" s="47">
        <v>17900</v>
      </c>
      <c r="AF52" s="50">
        <f t="shared" si="20"/>
        <v>5.0000000000000023E-4</v>
      </c>
      <c r="AG52" s="46">
        <f t="shared" si="6"/>
        <v>21507.29327111111</v>
      </c>
      <c r="AH52" s="41">
        <f t="shared" si="20"/>
        <v>1.1798323331594709E-3</v>
      </c>
      <c r="AI52" s="314">
        <f t="shared" si="2"/>
        <v>50750</v>
      </c>
      <c r="AJ52" s="45">
        <v>5.0000000000000001E-4</v>
      </c>
      <c r="AK52" s="46">
        <v>8242.1144444444399</v>
      </c>
      <c r="AL52" s="41">
        <v>1.0555543797216001E-3</v>
      </c>
      <c r="AM52" s="47">
        <v>17400</v>
      </c>
      <c r="AN52" s="45">
        <v>5.0000000000000001E-4</v>
      </c>
      <c r="AO52" s="46">
        <v>8722.0122222222199</v>
      </c>
      <c r="AP52" s="41">
        <v>9.3728371294544499E-4</v>
      </c>
      <c r="AQ52" s="47">
        <v>16350</v>
      </c>
      <c r="AR52" s="45">
        <v>5.0000000000000001E-4</v>
      </c>
      <c r="AS52" s="46">
        <v>4503.5582222222201</v>
      </c>
      <c r="AT52" s="41">
        <v>8.5487958854460304E-4</v>
      </c>
      <c r="AU52" s="47">
        <v>7700</v>
      </c>
      <c r="AV52" s="332">
        <f t="shared" si="15"/>
        <v>5.0000000000000012E-4</v>
      </c>
      <c r="AW52" s="46">
        <f t="shared" si="7"/>
        <v>21467.684888888878</v>
      </c>
      <c r="AX52" s="41">
        <f t="shared" si="16"/>
        <v>9.654045188042951E-4</v>
      </c>
      <c r="AY52" s="314">
        <f t="shared" si="8"/>
        <v>41450</v>
      </c>
      <c r="AZ52" s="45"/>
      <c r="BA52" s="46"/>
      <c r="BB52" s="41"/>
      <c r="BC52" s="47"/>
      <c r="BD52" s="45"/>
      <c r="BE52" s="46"/>
      <c r="BF52" s="41"/>
      <c r="BG52" s="47"/>
      <c r="BH52" s="45"/>
      <c r="BI52" s="46"/>
      <c r="BJ52" s="41"/>
      <c r="BK52" s="47"/>
      <c r="BL52" s="332" t="e">
        <f t="shared" si="17"/>
        <v>#DIV/0!</v>
      </c>
      <c r="BM52" s="46">
        <f t="shared" si="9"/>
        <v>0</v>
      </c>
      <c r="BN52" s="41" t="e">
        <f t="shared" si="18"/>
        <v>#DIV/0!</v>
      </c>
      <c r="BO52" s="314">
        <f t="shared" si="10"/>
        <v>0</v>
      </c>
      <c r="BP52" s="56"/>
      <c r="BQ52" s="326">
        <f t="shared" si="11"/>
        <v>5.0000000000000034E-4</v>
      </c>
      <c r="BR52" s="46">
        <f t="shared" si="3"/>
        <v>60645.24127111111</v>
      </c>
      <c r="BS52" s="327">
        <f t="shared" si="12"/>
        <v>1.2127909537237875E-3</v>
      </c>
      <c r="BT52" s="313">
        <f t="shared" si="4"/>
        <v>147100</v>
      </c>
      <c r="BU52" s="317">
        <f t="shared" si="5"/>
        <v>86454.75872888889</v>
      </c>
      <c r="BV52" s="281"/>
      <c r="BW52" s="318"/>
      <c r="BX52" s="338"/>
    </row>
    <row r="53" spans="1:76" s="110" customFormat="1" ht="18.75">
      <c r="A53" s="80"/>
      <c r="B53" s="89" t="s">
        <v>76</v>
      </c>
      <c r="C53" s="56"/>
      <c r="D53" s="334">
        <v>2E-3</v>
      </c>
      <c r="E53" s="329">
        <v>26707.242666666702</v>
      </c>
      <c r="F53" s="330">
        <v>4.3621126094534702E-4</v>
      </c>
      <c r="G53" s="336">
        <v>5825</v>
      </c>
      <c r="H53" s="334">
        <v>2E-3</v>
      </c>
      <c r="I53" s="329">
        <v>21269.151111111099</v>
      </c>
      <c r="J53" s="330">
        <v>2.1227927604695702E-3</v>
      </c>
      <c r="K53" s="336">
        <v>22575</v>
      </c>
      <c r="L53" s="334">
        <v>2E-3</v>
      </c>
      <c r="M53" s="329">
        <v>22704.658666666699</v>
      </c>
      <c r="N53" s="330">
        <v>8.2317907854916798E-4</v>
      </c>
      <c r="O53" s="336">
        <v>9345</v>
      </c>
      <c r="P53" s="334">
        <f t="shared" si="19"/>
        <v>2.0000000000000031E-3</v>
      </c>
      <c r="Q53" s="329">
        <f t="shared" si="0"/>
        <v>70681.052444444504</v>
      </c>
      <c r="R53" s="330">
        <f t="shared" si="19"/>
        <v>1.0680372941437942E-3</v>
      </c>
      <c r="S53" s="337">
        <f t="shared" si="1"/>
        <v>37745</v>
      </c>
      <c r="T53" s="45">
        <v>2E-3</v>
      </c>
      <c r="U53" s="46">
        <v>26889.478008888898</v>
      </c>
      <c r="V53" s="41">
        <v>1.9714030886905502E-3</v>
      </c>
      <c r="W53" s="47">
        <v>26505</v>
      </c>
      <c r="X53" s="45">
        <v>2E-3</v>
      </c>
      <c r="Y53" s="46">
        <v>31015.64</v>
      </c>
      <c r="Z53" s="41">
        <v>2.0789511356206101E-3</v>
      </c>
      <c r="AA53" s="47">
        <v>32240</v>
      </c>
      <c r="AB53" s="45">
        <v>2E-3</v>
      </c>
      <c r="AC53" s="46">
        <v>28124.0550755556</v>
      </c>
      <c r="AD53" s="41">
        <v>1.90406397143432E-3</v>
      </c>
      <c r="AE53" s="47">
        <v>26775</v>
      </c>
      <c r="AF53" s="50">
        <f t="shared" si="20"/>
        <v>2.0000000000000022E-3</v>
      </c>
      <c r="AG53" s="46">
        <f t="shared" si="6"/>
        <v>86029.173084444497</v>
      </c>
      <c r="AH53" s="41">
        <f t="shared" si="20"/>
        <v>1.9881627809221272E-3</v>
      </c>
      <c r="AI53" s="314">
        <f t="shared" si="2"/>
        <v>85520</v>
      </c>
      <c r="AJ53" s="45">
        <v>2E-3</v>
      </c>
      <c r="AK53" s="46">
        <v>32968.457777777803</v>
      </c>
      <c r="AL53" s="41">
        <v>1.49688530572589E-3</v>
      </c>
      <c r="AM53" s="47">
        <v>24675</v>
      </c>
      <c r="AN53" s="45">
        <v>2E-3</v>
      </c>
      <c r="AO53" s="46">
        <v>34888.048888888901</v>
      </c>
      <c r="AP53" s="41">
        <v>1.2244880800314801E-3</v>
      </c>
      <c r="AQ53" s="47">
        <v>21360</v>
      </c>
      <c r="AR53" s="45">
        <v>2E-3</v>
      </c>
      <c r="AS53" s="46">
        <v>18014.232888888899</v>
      </c>
      <c r="AT53" s="41">
        <v>7.6706013990320296E-3</v>
      </c>
      <c r="AU53" s="47">
        <v>69090</v>
      </c>
      <c r="AV53" s="332">
        <f t="shared" si="15"/>
        <v>2.0000000000000026E-3</v>
      </c>
      <c r="AW53" s="46">
        <f t="shared" si="7"/>
        <v>85870.7395555556</v>
      </c>
      <c r="AX53" s="41">
        <f t="shared" si="16"/>
        <v>2.6813557352797219E-3</v>
      </c>
      <c r="AY53" s="314">
        <f t="shared" si="8"/>
        <v>115125</v>
      </c>
      <c r="AZ53" s="45"/>
      <c r="BA53" s="46"/>
      <c r="BB53" s="41"/>
      <c r="BC53" s="47"/>
      <c r="BD53" s="45"/>
      <c r="BE53" s="46"/>
      <c r="BF53" s="41"/>
      <c r="BG53" s="47"/>
      <c r="BH53" s="45"/>
      <c r="BI53" s="46"/>
      <c r="BJ53" s="41"/>
      <c r="BK53" s="47"/>
      <c r="BL53" s="332" t="e">
        <f t="shared" si="17"/>
        <v>#DIV/0!</v>
      </c>
      <c r="BM53" s="46">
        <f t="shared" si="9"/>
        <v>0</v>
      </c>
      <c r="BN53" s="41" t="e">
        <f t="shared" si="18"/>
        <v>#DIV/0!</v>
      </c>
      <c r="BO53" s="314">
        <f t="shared" si="10"/>
        <v>0</v>
      </c>
      <c r="BP53" s="56"/>
      <c r="BQ53" s="326">
        <f t="shared" si="11"/>
        <v>2.0000000000000026E-3</v>
      </c>
      <c r="BR53" s="46">
        <f t="shared" si="3"/>
        <v>242580.96508444459</v>
      </c>
      <c r="BS53" s="327">
        <f t="shared" si="12"/>
        <v>1.9654468759905761E-3</v>
      </c>
      <c r="BT53" s="313">
        <f t="shared" si="4"/>
        <v>238390</v>
      </c>
      <c r="BU53" s="317">
        <f t="shared" si="5"/>
        <v>-4190.965084444586</v>
      </c>
      <c r="BV53" s="281"/>
      <c r="BW53" s="318"/>
      <c r="BX53" s="338"/>
    </row>
    <row r="54" spans="1:76" s="110" customFormat="1" ht="18.75">
      <c r="A54" s="80"/>
      <c r="B54" s="90" t="s">
        <v>78</v>
      </c>
      <c r="C54" s="56"/>
      <c r="D54" s="334">
        <v>3.0000000000000001E-3</v>
      </c>
      <c r="E54" s="329">
        <v>40060.864000000001</v>
      </c>
      <c r="F54" s="330">
        <v>0</v>
      </c>
      <c r="G54" s="336">
        <v>0</v>
      </c>
      <c r="H54" s="334">
        <v>3.0000000000000001E-3</v>
      </c>
      <c r="I54" s="329">
        <v>31903.726666666698</v>
      </c>
      <c r="J54" s="330">
        <v>0</v>
      </c>
      <c r="K54" s="336">
        <v>0</v>
      </c>
      <c r="L54" s="334">
        <v>3.0000000000000001E-3</v>
      </c>
      <c r="M54" s="329">
        <v>34056.987999999998</v>
      </c>
      <c r="N54" s="330">
        <v>0</v>
      </c>
      <c r="O54" s="336">
        <v>0</v>
      </c>
      <c r="P54" s="334">
        <f t="shared" si="19"/>
        <v>3.0000000000000027E-3</v>
      </c>
      <c r="Q54" s="329">
        <f t="shared" si="0"/>
        <v>106021.5786666667</v>
      </c>
      <c r="R54" s="330">
        <f t="shared" si="19"/>
        <v>0</v>
      </c>
      <c r="S54" s="337">
        <f t="shared" si="1"/>
        <v>0</v>
      </c>
      <c r="T54" s="45">
        <v>3.0000000000000001E-3</v>
      </c>
      <c r="U54" s="46">
        <v>40334.217013333298</v>
      </c>
      <c r="V54" s="41">
        <v>0</v>
      </c>
      <c r="W54" s="47">
        <v>0</v>
      </c>
      <c r="X54" s="45">
        <v>3.0000000000000001E-3</v>
      </c>
      <c r="Y54" s="46">
        <v>46523.46</v>
      </c>
      <c r="Z54" s="41">
        <v>0</v>
      </c>
      <c r="AA54" s="47">
        <v>0</v>
      </c>
      <c r="AB54" s="45">
        <v>3.0000000000000001E-3</v>
      </c>
      <c r="AC54" s="46">
        <v>42186.082613333303</v>
      </c>
      <c r="AD54" s="41">
        <v>0</v>
      </c>
      <c r="AE54" s="47">
        <v>0</v>
      </c>
      <c r="AF54" s="50">
        <f t="shared" si="20"/>
        <v>2.9999999999999996E-3</v>
      </c>
      <c r="AG54" s="46">
        <f t="shared" si="6"/>
        <v>129043.75962666659</v>
      </c>
      <c r="AH54" s="41">
        <f t="shared" si="20"/>
        <v>0</v>
      </c>
      <c r="AI54" s="314">
        <f t="shared" si="2"/>
        <v>0</v>
      </c>
      <c r="AJ54" s="45">
        <v>3.0000000000000001E-3</v>
      </c>
      <c r="AK54" s="46">
        <v>49452.686666666697</v>
      </c>
      <c r="AL54" s="41">
        <v>0</v>
      </c>
      <c r="AM54" s="47">
        <v>0</v>
      </c>
      <c r="AN54" s="45">
        <v>3.0000000000000001E-3</v>
      </c>
      <c r="AO54" s="46">
        <v>52332.073333333297</v>
      </c>
      <c r="AP54" s="41">
        <v>0</v>
      </c>
      <c r="AQ54" s="47">
        <v>0</v>
      </c>
      <c r="AR54" s="45">
        <v>3.0000000000000001E-3</v>
      </c>
      <c r="AS54" s="46">
        <v>27021.349333333299</v>
      </c>
      <c r="AT54" s="41">
        <v>0</v>
      </c>
      <c r="AU54" s="47">
        <v>0</v>
      </c>
      <c r="AV54" s="332">
        <f t="shared" si="15"/>
        <v>3.0000000000000014E-3</v>
      </c>
      <c r="AW54" s="46">
        <f t="shared" si="7"/>
        <v>128806.1093333333</v>
      </c>
      <c r="AX54" s="41">
        <f t="shared" si="16"/>
        <v>0</v>
      </c>
      <c r="AY54" s="314">
        <f t="shared" si="8"/>
        <v>0</v>
      </c>
      <c r="AZ54" s="45"/>
      <c r="BA54" s="46"/>
      <c r="BB54" s="41"/>
      <c r="BC54" s="47"/>
      <c r="BD54" s="45"/>
      <c r="BE54" s="46"/>
      <c r="BF54" s="41"/>
      <c r="BG54" s="47"/>
      <c r="BH54" s="45"/>
      <c r="BI54" s="46"/>
      <c r="BJ54" s="41"/>
      <c r="BK54" s="47"/>
      <c r="BL54" s="332" t="e">
        <f t="shared" si="17"/>
        <v>#DIV/0!</v>
      </c>
      <c r="BM54" s="46">
        <f t="shared" si="9"/>
        <v>0</v>
      </c>
      <c r="BN54" s="41" t="e">
        <f t="shared" si="18"/>
        <v>#DIV/0!</v>
      </c>
      <c r="BO54" s="314">
        <f t="shared" si="10"/>
        <v>0</v>
      </c>
      <c r="BP54" s="56"/>
      <c r="BQ54" s="326">
        <f t="shared" si="11"/>
        <v>3.0000000000000018E-3</v>
      </c>
      <c r="BR54" s="46">
        <f t="shared" si="3"/>
        <v>363871.44762666663</v>
      </c>
      <c r="BS54" s="327">
        <f t="shared" si="12"/>
        <v>0</v>
      </c>
      <c r="BT54" s="313">
        <f t="shared" si="4"/>
        <v>0</v>
      </c>
      <c r="BU54" s="317">
        <f t="shared" si="5"/>
        <v>-363871.44762666663</v>
      </c>
      <c r="BV54" s="281"/>
      <c r="BW54" s="318"/>
      <c r="BX54" s="338"/>
    </row>
    <row r="55" spans="1:76" s="110" customFormat="1" ht="18.75">
      <c r="A55" s="80"/>
      <c r="B55" s="89" t="s">
        <v>79</v>
      </c>
      <c r="C55" s="56"/>
      <c r="D55" s="334">
        <v>3.5000000000000001E-3</v>
      </c>
      <c r="E55" s="329">
        <v>46737.674666666702</v>
      </c>
      <c r="F55" s="330">
        <v>1.8347083078388E-3</v>
      </c>
      <c r="G55" s="335">
        <v>24500</v>
      </c>
      <c r="H55" s="334">
        <v>3.5000000000000001E-3</v>
      </c>
      <c r="I55" s="329">
        <v>37221.014444444401</v>
      </c>
      <c r="J55" s="330">
        <v>4.8426944480258203E-3</v>
      </c>
      <c r="K55" s="335">
        <v>51500</v>
      </c>
      <c r="L55" s="334">
        <v>3.5000000000000001E-3</v>
      </c>
      <c r="M55" s="329">
        <v>39733.152666666698</v>
      </c>
      <c r="N55" s="330">
        <v>1.3662394337397099E-2</v>
      </c>
      <c r="O55" s="336">
        <v>155100</v>
      </c>
      <c r="P55" s="334">
        <f t="shared" si="19"/>
        <v>3.5000000000000031E-3</v>
      </c>
      <c r="Q55" s="329">
        <f t="shared" si="0"/>
        <v>123691.84177777781</v>
      </c>
      <c r="R55" s="330">
        <f t="shared" si="19"/>
        <v>6.5392348304843242E-3</v>
      </c>
      <c r="S55" s="337">
        <f t="shared" si="1"/>
        <v>231100</v>
      </c>
      <c r="T55" s="45">
        <v>3.5000000000000001E-3</v>
      </c>
      <c r="U55" s="46">
        <v>47056.586515555602</v>
      </c>
      <c r="V55" s="41">
        <v>5.9502828558854505E-4</v>
      </c>
      <c r="W55" s="47">
        <v>8000</v>
      </c>
      <c r="X55" s="45">
        <v>3.5000000000000001E-3</v>
      </c>
      <c r="Y55" s="46">
        <v>54277.37</v>
      </c>
      <c r="Z55" s="41">
        <v>0</v>
      </c>
      <c r="AA55" s="47">
        <v>0</v>
      </c>
      <c r="AB55" s="45">
        <v>3.5000000000000001E-3</v>
      </c>
      <c r="AC55" s="46">
        <v>49217.096382222197</v>
      </c>
      <c r="AD55" s="41">
        <v>3.04045770676655E-2</v>
      </c>
      <c r="AE55" s="47">
        <v>427550</v>
      </c>
      <c r="AF55" s="50">
        <f t="shared" si="20"/>
        <v>3.5000000000000018E-3</v>
      </c>
      <c r="AG55" s="46">
        <f t="shared" si="6"/>
        <v>150551.05289777779</v>
      </c>
      <c r="AH55" s="41">
        <f t="shared" si="20"/>
        <v>1.0125634930199164E-2</v>
      </c>
      <c r="AI55" s="314">
        <f t="shared" si="2"/>
        <v>435550</v>
      </c>
      <c r="AJ55" s="45">
        <v>3.5000000000000001E-3</v>
      </c>
      <c r="AK55" s="46">
        <v>57694.801111111097</v>
      </c>
      <c r="AL55" s="41">
        <v>1.59971086168153E-2</v>
      </c>
      <c r="AM55" s="47">
        <v>263700</v>
      </c>
      <c r="AN55" s="45">
        <v>3.5000000000000001E-3</v>
      </c>
      <c r="AO55" s="46">
        <v>61054.085555555597</v>
      </c>
      <c r="AP55" s="41">
        <v>0</v>
      </c>
      <c r="AQ55" s="47">
        <v>0</v>
      </c>
      <c r="AR55" s="45">
        <v>3.5000000000000001E-3</v>
      </c>
      <c r="AS55" s="46">
        <v>31524.907555555601</v>
      </c>
      <c r="AT55" s="41">
        <v>1.72918825864704E-3</v>
      </c>
      <c r="AU55" s="47">
        <v>15575</v>
      </c>
      <c r="AV55" s="332">
        <f t="shared" si="15"/>
        <v>3.5000000000000044E-3</v>
      </c>
      <c r="AW55" s="46">
        <f t="shared" si="7"/>
        <v>150273.79422222229</v>
      </c>
      <c r="AX55" s="41">
        <f t="shared" si="16"/>
        <v>6.5045439563104828E-3</v>
      </c>
      <c r="AY55" s="314">
        <f t="shared" si="8"/>
        <v>279275</v>
      </c>
      <c r="AZ55" s="45"/>
      <c r="BA55" s="46"/>
      <c r="BB55" s="41"/>
      <c r="BC55" s="47"/>
      <c r="BD55" s="45"/>
      <c r="BE55" s="46"/>
      <c r="BF55" s="41"/>
      <c r="BG55" s="47"/>
      <c r="BH55" s="45"/>
      <c r="BI55" s="46"/>
      <c r="BJ55" s="41"/>
      <c r="BK55" s="47"/>
      <c r="BL55" s="332" t="e">
        <f t="shared" si="17"/>
        <v>#DIV/0!</v>
      </c>
      <c r="BM55" s="46">
        <f t="shared" si="9"/>
        <v>0</v>
      </c>
      <c r="BN55" s="41" t="e">
        <f t="shared" si="18"/>
        <v>#DIV/0!</v>
      </c>
      <c r="BO55" s="314">
        <f t="shared" si="10"/>
        <v>0</v>
      </c>
      <c r="BP55" s="56"/>
      <c r="BQ55" s="326">
        <f t="shared" si="11"/>
        <v>3.5000000000000031E-3</v>
      </c>
      <c r="BR55" s="46">
        <f t="shared" si="3"/>
        <v>424516.68889777787</v>
      </c>
      <c r="BS55" s="327">
        <f t="shared" si="12"/>
        <v>7.7988394486823509E-3</v>
      </c>
      <c r="BT55" s="313">
        <f t="shared" si="4"/>
        <v>945925</v>
      </c>
      <c r="BU55" s="317">
        <f t="shared" si="5"/>
        <v>521408.31110222213</v>
      </c>
      <c r="BV55" s="281"/>
      <c r="BW55" s="318"/>
      <c r="BX55" s="338"/>
    </row>
    <row r="56" spans="1:76" s="110" customFormat="1" ht="18.75">
      <c r="A56" s="80"/>
      <c r="B56" s="90" t="s">
        <v>80</v>
      </c>
      <c r="C56" s="56"/>
      <c r="D56" s="334">
        <v>5.0000000000000001E-4</v>
      </c>
      <c r="E56" s="329">
        <v>6676.8106666666699</v>
      </c>
      <c r="F56" s="330">
        <v>0</v>
      </c>
      <c r="G56" s="336">
        <v>0</v>
      </c>
      <c r="H56" s="334">
        <v>5.0000000000000001E-4</v>
      </c>
      <c r="I56" s="329">
        <v>5317.2877777777803</v>
      </c>
      <c r="J56" s="330">
        <v>0</v>
      </c>
      <c r="K56" s="336">
        <v>0</v>
      </c>
      <c r="L56" s="334">
        <v>5.0000000000000001E-4</v>
      </c>
      <c r="M56" s="329">
        <v>5676.1646666666702</v>
      </c>
      <c r="N56" s="330">
        <v>0</v>
      </c>
      <c r="O56" s="336">
        <v>0</v>
      </c>
      <c r="P56" s="334">
        <f t="shared" si="19"/>
        <v>5.0000000000000055E-4</v>
      </c>
      <c r="Q56" s="329">
        <f t="shared" si="0"/>
        <v>17670.263111111119</v>
      </c>
      <c r="R56" s="330">
        <f t="shared" si="19"/>
        <v>0</v>
      </c>
      <c r="S56" s="337">
        <f t="shared" si="1"/>
        <v>0</v>
      </c>
      <c r="T56" s="45">
        <v>5.0000000000000001E-4</v>
      </c>
      <c r="U56" s="46">
        <v>6722.36950222222</v>
      </c>
      <c r="V56" s="41">
        <v>0</v>
      </c>
      <c r="W56" s="47">
        <v>0</v>
      </c>
      <c r="X56" s="45">
        <v>5.0000000000000001E-4</v>
      </c>
      <c r="Y56" s="46">
        <v>7753.91</v>
      </c>
      <c r="Z56" s="41">
        <v>0</v>
      </c>
      <c r="AA56" s="47">
        <v>0</v>
      </c>
      <c r="AB56" s="45">
        <v>5.0000000000000001E-4</v>
      </c>
      <c r="AC56" s="46">
        <v>7031.0137688888899</v>
      </c>
      <c r="AD56" s="41">
        <v>0</v>
      </c>
      <c r="AE56" s="47">
        <v>0</v>
      </c>
      <c r="AF56" s="50">
        <f t="shared" si="20"/>
        <v>5.0000000000000023E-4</v>
      </c>
      <c r="AG56" s="46">
        <f t="shared" si="6"/>
        <v>21507.29327111111</v>
      </c>
      <c r="AH56" s="41">
        <f t="shared" si="20"/>
        <v>0</v>
      </c>
      <c r="AI56" s="314">
        <f t="shared" si="2"/>
        <v>0</v>
      </c>
      <c r="AJ56" s="45">
        <v>5.0000000000000001E-4</v>
      </c>
      <c r="AK56" s="46">
        <v>8242.1144444444399</v>
      </c>
      <c r="AL56" s="41">
        <v>0</v>
      </c>
      <c r="AM56" s="47">
        <v>0</v>
      </c>
      <c r="AN56" s="45">
        <v>5.0000000000000001E-4</v>
      </c>
      <c r="AO56" s="46">
        <v>8722.0122222222199</v>
      </c>
      <c r="AP56" s="41">
        <v>0</v>
      </c>
      <c r="AQ56" s="47">
        <v>0</v>
      </c>
      <c r="AR56" s="45">
        <v>5.0000000000000001E-4</v>
      </c>
      <c r="AS56" s="46">
        <v>4503.5582222222201</v>
      </c>
      <c r="AT56" s="41">
        <v>0</v>
      </c>
      <c r="AU56" s="47">
        <v>0</v>
      </c>
      <c r="AV56" s="332">
        <f t="shared" si="15"/>
        <v>5.0000000000000012E-4</v>
      </c>
      <c r="AW56" s="46">
        <f t="shared" si="7"/>
        <v>21467.684888888878</v>
      </c>
      <c r="AX56" s="41">
        <f t="shared" si="16"/>
        <v>0</v>
      </c>
      <c r="AY56" s="314">
        <f t="shared" si="8"/>
        <v>0</v>
      </c>
      <c r="AZ56" s="45"/>
      <c r="BA56" s="46"/>
      <c r="BB56" s="41"/>
      <c r="BC56" s="47"/>
      <c r="BD56" s="45"/>
      <c r="BE56" s="46"/>
      <c r="BF56" s="41"/>
      <c r="BG56" s="47"/>
      <c r="BH56" s="45"/>
      <c r="BI56" s="46"/>
      <c r="BJ56" s="41"/>
      <c r="BK56" s="47"/>
      <c r="BL56" s="332" t="e">
        <f t="shared" si="17"/>
        <v>#DIV/0!</v>
      </c>
      <c r="BM56" s="46">
        <f t="shared" si="9"/>
        <v>0</v>
      </c>
      <c r="BN56" s="41" t="e">
        <f t="shared" si="18"/>
        <v>#DIV/0!</v>
      </c>
      <c r="BO56" s="314">
        <f t="shared" si="10"/>
        <v>0</v>
      </c>
      <c r="BP56" s="56"/>
      <c r="BQ56" s="326">
        <f t="shared" si="11"/>
        <v>5.0000000000000034E-4</v>
      </c>
      <c r="BR56" s="46">
        <f t="shared" si="3"/>
        <v>60645.24127111111</v>
      </c>
      <c r="BS56" s="327">
        <f t="shared" si="12"/>
        <v>0</v>
      </c>
      <c r="BT56" s="313">
        <f t="shared" si="4"/>
        <v>0</v>
      </c>
      <c r="BU56" s="317">
        <f t="shared" si="5"/>
        <v>-60645.24127111111</v>
      </c>
      <c r="BV56" s="281"/>
      <c r="BW56" s="318"/>
      <c r="BX56" s="338"/>
    </row>
    <row r="57" spans="1:76" s="110" customFormat="1" ht="18.75">
      <c r="A57" s="80"/>
      <c r="B57" s="90" t="s">
        <v>81</v>
      </c>
      <c r="C57" s="56"/>
      <c r="D57" s="334">
        <v>3.5000000000000003E-2</v>
      </c>
      <c r="E57" s="329">
        <v>467376.74666666699</v>
      </c>
      <c r="F57" s="330">
        <v>3.5000000249620203E-2</v>
      </c>
      <c r="G57" s="336">
        <v>467376.75</v>
      </c>
      <c r="H57" s="334">
        <v>3.5000000000000003E-2</v>
      </c>
      <c r="I57" s="329">
        <v>372210.14444444497</v>
      </c>
      <c r="J57" s="330">
        <v>3.4999999582075801E-2</v>
      </c>
      <c r="K57" s="335">
        <v>372210.14</v>
      </c>
      <c r="L57" s="334">
        <v>3.5000000000000003E-2</v>
      </c>
      <c r="M57" s="329">
        <v>397331.52666666702</v>
      </c>
      <c r="N57" s="330">
        <v>3.5000000293625599E-2</v>
      </c>
      <c r="O57" s="336">
        <v>397331.53</v>
      </c>
      <c r="P57" s="334">
        <f t="shared" ref="P57:P67" si="21">(1/+$S$13)*Q57</f>
        <v>3.5000000000000059E-2</v>
      </c>
      <c r="Q57" s="329">
        <f t="shared" si="0"/>
        <v>1236918.417777779</v>
      </c>
      <c r="R57" s="330">
        <f t="shared" ref="R57:R67" si="22">(1/+$S$13)*S57</f>
        <v>3.5000000062880302E-2</v>
      </c>
      <c r="S57" s="337">
        <f t="shared" si="1"/>
        <v>1236918.42</v>
      </c>
      <c r="T57" s="45">
        <v>3.5000000000000003E-2</v>
      </c>
      <c r="U57" s="46">
        <v>470565.86515555601</v>
      </c>
      <c r="V57" s="41">
        <v>3.5000000360322803E-2</v>
      </c>
      <c r="W57" s="47">
        <v>470565.87</v>
      </c>
      <c r="X57" s="45">
        <v>3.5000000000000003E-2</v>
      </c>
      <c r="Y57" s="46">
        <v>542773.69999999995</v>
      </c>
      <c r="Z57" s="41">
        <v>3.5000000000000003E-2</v>
      </c>
      <c r="AA57" s="47">
        <v>542773.69999999995</v>
      </c>
      <c r="AB57" s="45">
        <v>3.5000000000000003E-2</v>
      </c>
      <c r="AC57" s="46">
        <v>492170.96382222202</v>
      </c>
      <c r="AD57" s="41">
        <v>3.5000000000000003E-2</v>
      </c>
      <c r="AE57" s="47">
        <v>492170.96382222202</v>
      </c>
      <c r="AF57" s="50">
        <f t="shared" ref="AF57:AF67" si="23">(1/+$AI$13)*AG57</f>
        <v>3.5000000000000024E-2</v>
      </c>
      <c r="AG57" s="46">
        <f t="shared" si="6"/>
        <v>1505510.528977778</v>
      </c>
      <c r="AH57" s="41">
        <f t="shared" ref="AH57:AH67" si="24">(1/+$AI$13)*AI57</f>
        <v>3.500000011262331E-2</v>
      </c>
      <c r="AI57" s="314">
        <f t="shared" si="2"/>
        <v>1505510.5338222221</v>
      </c>
      <c r="AJ57" s="45">
        <v>3.5000000000000003E-2</v>
      </c>
      <c r="AK57" s="46">
        <v>576948.01111111103</v>
      </c>
      <c r="AL57" s="41">
        <v>3.5000000000000003E-2</v>
      </c>
      <c r="AM57" s="47">
        <v>576948.01111111103</v>
      </c>
      <c r="AN57" s="45">
        <v>3.5000000000000003E-2</v>
      </c>
      <c r="AO57" s="46">
        <v>610540.85555555602</v>
      </c>
      <c r="AP57" s="41">
        <v>3.5000000000000003E-2</v>
      </c>
      <c r="AQ57" s="47">
        <v>610540.85555555602</v>
      </c>
      <c r="AR57" s="45">
        <v>3.5000000000000003E-2</v>
      </c>
      <c r="AS57" s="46">
        <v>315249.07555555599</v>
      </c>
      <c r="AT57" s="41">
        <v>3.5000000000000003E-2</v>
      </c>
      <c r="AU57" s="47">
        <v>315249.07555555599</v>
      </c>
      <c r="AV57" s="332">
        <f t="shared" si="15"/>
        <v>3.5000000000000045E-2</v>
      </c>
      <c r="AW57" s="46">
        <f t="shared" si="7"/>
        <v>1502737.9422222232</v>
      </c>
      <c r="AX57" s="41">
        <f t="shared" si="16"/>
        <v>3.5000000000000045E-2</v>
      </c>
      <c r="AY57" s="314">
        <f t="shared" si="8"/>
        <v>1502737.9422222232</v>
      </c>
      <c r="AZ57" s="45"/>
      <c r="BA57" s="46"/>
      <c r="BB57" s="41"/>
      <c r="BC57" s="47"/>
      <c r="BD57" s="45"/>
      <c r="BE57" s="46"/>
      <c r="BF57" s="41"/>
      <c r="BG57" s="47"/>
      <c r="BH57" s="45"/>
      <c r="BI57" s="46"/>
      <c r="BJ57" s="41"/>
      <c r="BK57" s="47"/>
      <c r="BL57" s="332" t="e">
        <f t="shared" si="17"/>
        <v>#DIV/0!</v>
      </c>
      <c r="BM57" s="46">
        <f t="shared" si="9"/>
        <v>0</v>
      </c>
      <c r="BN57" s="41" t="e">
        <f t="shared" si="18"/>
        <v>#DIV/0!</v>
      </c>
      <c r="BO57" s="314">
        <f t="shared" si="10"/>
        <v>0</v>
      </c>
      <c r="BP57" s="56"/>
      <c r="BQ57" s="326">
        <f t="shared" si="11"/>
        <v>3.5000000000000052E-2</v>
      </c>
      <c r="BR57" s="46">
        <f t="shared" si="3"/>
        <v>4245166.8889777809</v>
      </c>
      <c r="BS57" s="327">
        <f t="shared" si="12"/>
        <v>3.500000005826237E-2</v>
      </c>
      <c r="BT57" s="313">
        <f t="shared" si="4"/>
        <v>4245166.8960444462</v>
      </c>
      <c r="BU57" s="317">
        <f t="shared" si="5"/>
        <v>7.0666652172803879E-3</v>
      </c>
      <c r="BV57" s="281"/>
      <c r="BW57" s="318"/>
      <c r="BX57" s="338"/>
    </row>
    <row r="58" spans="1:76" s="110" customFormat="1" ht="18.75">
      <c r="A58" s="80"/>
      <c r="B58" s="90" t="s">
        <v>82</v>
      </c>
      <c r="C58" s="56"/>
      <c r="D58" s="334">
        <v>1E-3</v>
      </c>
      <c r="E58" s="329">
        <v>13353.6213333333</v>
      </c>
      <c r="F58" s="330">
        <v>0</v>
      </c>
      <c r="G58" s="336">
        <v>0</v>
      </c>
      <c r="H58" s="334">
        <v>1E-3</v>
      </c>
      <c r="I58" s="329">
        <v>10634.575555555601</v>
      </c>
      <c r="J58" s="330">
        <v>0</v>
      </c>
      <c r="K58" s="336">
        <v>0</v>
      </c>
      <c r="L58" s="334">
        <v>1E-3</v>
      </c>
      <c r="M58" s="329">
        <v>11352.3293333333</v>
      </c>
      <c r="N58" s="330">
        <v>0</v>
      </c>
      <c r="O58" s="336">
        <v>0</v>
      </c>
      <c r="P58" s="334">
        <f t="shared" si="21"/>
        <v>1E-3</v>
      </c>
      <c r="Q58" s="329">
        <f t="shared" si="0"/>
        <v>35340.526222222201</v>
      </c>
      <c r="R58" s="330">
        <f t="shared" si="22"/>
        <v>0</v>
      </c>
      <c r="S58" s="337">
        <f t="shared" si="1"/>
        <v>0</v>
      </c>
      <c r="T58" s="45">
        <v>1E-3</v>
      </c>
      <c r="U58" s="46">
        <v>13444.7390044444</v>
      </c>
      <c r="V58" s="41">
        <v>0</v>
      </c>
      <c r="W58" s="47">
        <v>0</v>
      </c>
      <c r="X58" s="45">
        <v>1E-3</v>
      </c>
      <c r="Y58" s="46">
        <v>15507.82</v>
      </c>
      <c r="Z58" s="41">
        <v>0</v>
      </c>
      <c r="AA58" s="47">
        <v>0</v>
      </c>
      <c r="AB58" s="45">
        <v>1E-3</v>
      </c>
      <c r="AC58" s="46">
        <v>14062.0275377778</v>
      </c>
      <c r="AD58" s="41">
        <v>0</v>
      </c>
      <c r="AE58" s="47">
        <v>0</v>
      </c>
      <c r="AF58" s="50">
        <f t="shared" si="23"/>
        <v>9.999999999999998E-4</v>
      </c>
      <c r="AG58" s="46">
        <f t="shared" si="6"/>
        <v>43014.586542222198</v>
      </c>
      <c r="AH58" s="41">
        <f t="shared" si="24"/>
        <v>0</v>
      </c>
      <c r="AI58" s="314">
        <f t="shared" si="2"/>
        <v>0</v>
      </c>
      <c r="AJ58" s="45">
        <v>1E-3</v>
      </c>
      <c r="AK58" s="46">
        <v>16484.228888888902</v>
      </c>
      <c r="AL58" s="41">
        <v>0</v>
      </c>
      <c r="AM58" s="47">
        <v>0</v>
      </c>
      <c r="AN58" s="45">
        <v>1E-3</v>
      </c>
      <c r="AO58" s="46">
        <v>17444.0244444444</v>
      </c>
      <c r="AP58" s="41">
        <v>0</v>
      </c>
      <c r="AQ58" s="47">
        <v>0</v>
      </c>
      <c r="AR58" s="45">
        <v>1E-3</v>
      </c>
      <c r="AS58" s="46">
        <v>9007.1164444444494</v>
      </c>
      <c r="AT58" s="41">
        <v>0</v>
      </c>
      <c r="AU58" s="47">
        <v>0</v>
      </c>
      <c r="AV58" s="332">
        <f t="shared" si="15"/>
        <v>1E-3</v>
      </c>
      <c r="AW58" s="46">
        <f t="shared" si="7"/>
        <v>42935.369777777749</v>
      </c>
      <c r="AX58" s="41">
        <f t="shared" si="16"/>
        <v>0</v>
      </c>
      <c r="AY58" s="314">
        <f t="shared" si="8"/>
        <v>0</v>
      </c>
      <c r="AZ58" s="45"/>
      <c r="BA58" s="46"/>
      <c r="BB58" s="41"/>
      <c r="BC58" s="47"/>
      <c r="BD58" s="45"/>
      <c r="BE58" s="46"/>
      <c r="BF58" s="41"/>
      <c r="BG58" s="47"/>
      <c r="BH58" s="45"/>
      <c r="BI58" s="46"/>
      <c r="BJ58" s="41"/>
      <c r="BK58" s="47"/>
      <c r="BL58" s="332" t="e">
        <f t="shared" si="17"/>
        <v>#DIV/0!</v>
      </c>
      <c r="BM58" s="46">
        <f t="shared" si="9"/>
        <v>0</v>
      </c>
      <c r="BN58" s="41" t="e">
        <f t="shared" si="18"/>
        <v>#DIV/0!</v>
      </c>
      <c r="BO58" s="314">
        <f t="shared" si="10"/>
        <v>0</v>
      </c>
      <c r="BP58" s="56"/>
      <c r="BQ58" s="326">
        <f t="shared" si="11"/>
        <v>1.0000000000000002E-3</v>
      </c>
      <c r="BR58" s="46">
        <f t="shared" si="3"/>
        <v>121290.48254222216</v>
      </c>
      <c r="BS58" s="327">
        <f t="shared" si="12"/>
        <v>0</v>
      </c>
      <c r="BT58" s="313">
        <f t="shared" si="4"/>
        <v>0</v>
      </c>
      <c r="BU58" s="317">
        <f t="shared" si="5"/>
        <v>-121290.48254222216</v>
      </c>
      <c r="BV58" s="281"/>
      <c r="BW58" s="318"/>
      <c r="BX58" s="338"/>
    </row>
    <row r="59" spans="1:76" s="110" customFormat="1" ht="18.75">
      <c r="A59" s="80"/>
      <c r="B59" s="89" t="s">
        <v>83</v>
      </c>
      <c r="C59" s="56"/>
      <c r="D59" s="334">
        <v>4.0000000000000001E-3</v>
      </c>
      <c r="E59" s="329">
        <v>53414.485333333301</v>
      </c>
      <c r="F59" s="330">
        <v>4.7106135803761003E-3</v>
      </c>
      <c r="G59" s="336">
        <v>62903.75</v>
      </c>
      <c r="H59" s="334">
        <v>4.0000000000000001E-3</v>
      </c>
      <c r="I59" s="329">
        <v>42538.302222222199</v>
      </c>
      <c r="J59" s="330">
        <v>4.84014427572618E-3</v>
      </c>
      <c r="K59" s="335">
        <v>51472.88</v>
      </c>
      <c r="L59" s="334">
        <v>4.0000000000000001E-3</v>
      </c>
      <c r="M59" s="329">
        <v>45409.317333333303</v>
      </c>
      <c r="N59" s="330">
        <v>6.8972030057385201E-3</v>
      </c>
      <c r="O59" s="336">
        <v>78299.320000000007</v>
      </c>
      <c r="P59" s="334">
        <f t="shared" si="21"/>
        <v>4.0000000000000001E-3</v>
      </c>
      <c r="Q59" s="329">
        <f t="shared" si="0"/>
        <v>141362.1048888888</v>
      </c>
      <c r="R59" s="330">
        <f t="shared" si="22"/>
        <v>5.4519830516514762E-3</v>
      </c>
      <c r="S59" s="337">
        <f t="shared" si="1"/>
        <v>192675.95</v>
      </c>
      <c r="T59" s="45">
        <v>4.0000000000000001E-3</v>
      </c>
      <c r="U59" s="46">
        <v>53778.956017777797</v>
      </c>
      <c r="V59" s="41">
        <v>6.1543887146226798E-3</v>
      </c>
      <c r="W59" s="47">
        <v>82744.149999999994</v>
      </c>
      <c r="X59" s="45">
        <v>4.0000000000000001E-3</v>
      </c>
      <c r="Y59" s="46">
        <v>62031.28</v>
      </c>
      <c r="Z59" s="41">
        <v>5.6319598757272101E-3</v>
      </c>
      <c r="AA59" s="47">
        <v>87339.42</v>
      </c>
      <c r="AB59" s="45">
        <v>4.0000000000000001E-3</v>
      </c>
      <c r="AC59" s="46">
        <v>56248.110151111097</v>
      </c>
      <c r="AD59" s="41">
        <v>4.4898632028975202E-3</v>
      </c>
      <c r="AE59" s="47">
        <v>63136.58</v>
      </c>
      <c r="AF59" s="50">
        <f t="shared" si="23"/>
        <v>4.0000000000000018E-3</v>
      </c>
      <c r="AG59" s="46">
        <f t="shared" si="6"/>
        <v>172058.34616888888</v>
      </c>
      <c r="AH59" s="41">
        <f t="shared" si="24"/>
        <v>5.4218851963409214E-3</v>
      </c>
      <c r="AI59" s="314">
        <f t="shared" si="2"/>
        <v>233220.15</v>
      </c>
      <c r="AJ59" s="45">
        <v>4.0000000000000001E-3</v>
      </c>
      <c r="AK59" s="46">
        <v>65936.915555555504</v>
      </c>
      <c r="AL59" s="41">
        <v>4.0530594697719803E-3</v>
      </c>
      <c r="AM59" s="47">
        <v>66811.56</v>
      </c>
      <c r="AN59" s="45">
        <v>4.0000000000000001E-3</v>
      </c>
      <c r="AO59" s="46">
        <v>69776.097777777803</v>
      </c>
      <c r="AP59" s="41">
        <v>5.3065019654613297E-3</v>
      </c>
      <c r="AQ59" s="47">
        <v>92566.75</v>
      </c>
      <c r="AR59" s="45">
        <v>4.0000000000000001E-3</v>
      </c>
      <c r="AS59" s="46">
        <v>36028.465777777797</v>
      </c>
      <c r="AT59" s="41">
        <v>8.9329565678733392E-3</v>
      </c>
      <c r="AU59" s="47">
        <v>80460.179999999993</v>
      </c>
      <c r="AV59" s="332">
        <f t="shared" si="15"/>
        <v>4.0000000000000027E-3</v>
      </c>
      <c r="AW59" s="46">
        <f t="shared" si="7"/>
        <v>171741.47911111108</v>
      </c>
      <c r="AX59" s="41">
        <f t="shared" si="16"/>
        <v>5.5860352721157714E-3</v>
      </c>
      <c r="AY59" s="314">
        <f t="shared" si="8"/>
        <v>239838.49</v>
      </c>
      <c r="AZ59" s="45"/>
      <c r="BA59" s="46"/>
      <c r="BB59" s="41"/>
      <c r="BC59" s="47"/>
      <c r="BD59" s="45"/>
      <c r="BE59" s="46"/>
      <c r="BF59" s="41"/>
      <c r="BG59" s="47"/>
      <c r="BH59" s="45"/>
      <c r="BI59" s="46"/>
      <c r="BJ59" s="41"/>
      <c r="BK59" s="47"/>
      <c r="BL59" s="332" t="e">
        <f t="shared" si="17"/>
        <v>#DIV/0!</v>
      </c>
      <c r="BM59" s="46">
        <f t="shared" si="9"/>
        <v>0</v>
      </c>
      <c r="BN59" s="41" t="e">
        <f t="shared" si="18"/>
        <v>#DIV/0!</v>
      </c>
      <c r="BO59" s="314">
        <f t="shared" si="10"/>
        <v>0</v>
      </c>
      <c r="BP59" s="56"/>
      <c r="BQ59" s="326">
        <f t="shared" si="11"/>
        <v>4.0000000000000018E-3</v>
      </c>
      <c r="BR59" s="46">
        <f t="shared" si="3"/>
        <v>485161.93016888876</v>
      </c>
      <c r="BS59" s="327">
        <f t="shared" si="12"/>
        <v>5.4887619873080539E-3</v>
      </c>
      <c r="BT59" s="313">
        <f t="shared" si="4"/>
        <v>665734.59</v>
      </c>
      <c r="BU59" s="317">
        <f t="shared" si="5"/>
        <v>180572.6598311112</v>
      </c>
      <c r="BV59" s="281"/>
      <c r="BW59" s="318"/>
    </row>
    <row r="60" spans="1:76" s="110" customFormat="1" ht="18.75">
      <c r="A60" s="80"/>
      <c r="B60" s="90" t="s">
        <v>84</v>
      </c>
      <c r="C60" s="56"/>
      <c r="D60" s="334">
        <v>2E-3</v>
      </c>
      <c r="E60" s="329">
        <v>26707.242666666702</v>
      </c>
      <c r="F60" s="330">
        <v>0</v>
      </c>
      <c r="G60" s="336">
        <v>0</v>
      </c>
      <c r="H60" s="334">
        <v>2E-3</v>
      </c>
      <c r="I60" s="329">
        <v>21269.151111111099</v>
      </c>
      <c r="J60" s="330">
        <v>0</v>
      </c>
      <c r="K60" s="336">
        <v>0</v>
      </c>
      <c r="L60" s="334">
        <v>2E-3</v>
      </c>
      <c r="M60" s="329">
        <v>22704.658666666699</v>
      </c>
      <c r="N60" s="330">
        <v>0</v>
      </c>
      <c r="O60" s="336">
        <v>0</v>
      </c>
      <c r="P60" s="334">
        <f t="shared" si="21"/>
        <v>2.0000000000000031E-3</v>
      </c>
      <c r="Q60" s="329">
        <f t="shared" si="0"/>
        <v>70681.052444444504</v>
      </c>
      <c r="R60" s="330">
        <f t="shared" si="22"/>
        <v>0</v>
      </c>
      <c r="S60" s="337">
        <f t="shared" si="1"/>
        <v>0</v>
      </c>
      <c r="T60" s="45">
        <v>2E-3</v>
      </c>
      <c r="U60" s="46">
        <v>26889.478008888898</v>
      </c>
      <c r="V60" s="41">
        <v>0</v>
      </c>
      <c r="W60" s="47">
        <v>0</v>
      </c>
      <c r="X60" s="45">
        <v>2E-3</v>
      </c>
      <c r="Y60" s="46">
        <v>31015.64</v>
      </c>
      <c r="Z60" s="41">
        <v>0</v>
      </c>
      <c r="AA60" s="47">
        <v>0</v>
      </c>
      <c r="AB60" s="45">
        <v>2E-3</v>
      </c>
      <c r="AC60" s="46">
        <v>28124.0550755556</v>
      </c>
      <c r="AD60" s="41">
        <v>0</v>
      </c>
      <c r="AE60" s="47">
        <v>0</v>
      </c>
      <c r="AF60" s="50">
        <f t="shared" si="23"/>
        <v>2.0000000000000022E-3</v>
      </c>
      <c r="AG60" s="46">
        <f t="shared" si="6"/>
        <v>86029.173084444497</v>
      </c>
      <c r="AH60" s="41">
        <f t="shared" si="24"/>
        <v>0</v>
      </c>
      <c r="AI60" s="314">
        <f t="shared" si="2"/>
        <v>0</v>
      </c>
      <c r="AJ60" s="45">
        <v>2E-3</v>
      </c>
      <c r="AK60" s="46">
        <v>32968.457777777803</v>
      </c>
      <c r="AL60" s="41">
        <v>0</v>
      </c>
      <c r="AM60" s="47">
        <v>0</v>
      </c>
      <c r="AN60" s="45">
        <v>2E-3</v>
      </c>
      <c r="AO60" s="46">
        <v>34888.048888888901</v>
      </c>
      <c r="AP60" s="41">
        <v>0</v>
      </c>
      <c r="AQ60" s="47">
        <v>0</v>
      </c>
      <c r="AR60" s="45">
        <v>2E-3</v>
      </c>
      <c r="AS60" s="46">
        <v>18014.232888888899</v>
      </c>
      <c r="AT60" s="41">
        <v>0</v>
      </c>
      <c r="AU60" s="47">
        <v>0</v>
      </c>
      <c r="AV60" s="332">
        <f t="shared" si="15"/>
        <v>2.0000000000000026E-3</v>
      </c>
      <c r="AW60" s="46">
        <f t="shared" si="7"/>
        <v>85870.7395555556</v>
      </c>
      <c r="AX60" s="41">
        <f t="shared" si="16"/>
        <v>0</v>
      </c>
      <c r="AY60" s="314">
        <f t="shared" si="8"/>
        <v>0</v>
      </c>
      <c r="AZ60" s="45"/>
      <c r="BA60" s="46"/>
      <c r="BB60" s="41"/>
      <c r="BC60" s="47"/>
      <c r="BD60" s="45"/>
      <c r="BE60" s="46"/>
      <c r="BF60" s="41"/>
      <c r="BG60" s="47"/>
      <c r="BH60" s="45"/>
      <c r="BI60" s="46"/>
      <c r="BJ60" s="41"/>
      <c r="BK60" s="47"/>
      <c r="BL60" s="332" t="e">
        <f t="shared" si="17"/>
        <v>#DIV/0!</v>
      </c>
      <c r="BM60" s="46">
        <f t="shared" si="9"/>
        <v>0</v>
      </c>
      <c r="BN60" s="41" t="e">
        <f t="shared" si="18"/>
        <v>#DIV/0!</v>
      </c>
      <c r="BO60" s="314">
        <f t="shared" si="10"/>
        <v>0</v>
      </c>
      <c r="BP60" s="56"/>
      <c r="BQ60" s="326">
        <f t="shared" si="11"/>
        <v>2.0000000000000026E-3</v>
      </c>
      <c r="BR60" s="46">
        <f t="shared" si="3"/>
        <v>242580.96508444459</v>
      </c>
      <c r="BS60" s="327">
        <f t="shared" si="12"/>
        <v>0</v>
      </c>
      <c r="BT60" s="313">
        <f t="shared" si="4"/>
        <v>0</v>
      </c>
      <c r="BU60" s="317">
        <f t="shared" si="5"/>
        <v>-242580.96508444459</v>
      </c>
      <c r="BV60" s="281"/>
      <c r="BW60" s="318"/>
      <c r="BX60" s="338"/>
    </row>
    <row r="61" spans="1:76" s="110" customFormat="1" ht="18.75">
      <c r="A61" s="80"/>
      <c r="B61" s="90" t="s">
        <v>86</v>
      </c>
      <c r="C61" s="56"/>
      <c r="D61" s="334">
        <v>1E-3</v>
      </c>
      <c r="E61" s="329">
        <v>13353.6213333333</v>
      </c>
      <c r="F61" s="330">
        <v>0</v>
      </c>
      <c r="G61" s="336">
        <v>0</v>
      </c>
      <c r="H61" s="334">
        <v>1E-3</v>
      </c>
      <c r="I61" s="329">
        <v>10634.575555555601</v>
      </c>
      <c r="J61" s="330">
        <v>0</v>
      </c>
      <c r="K61" s="336">
        <v>0</v>
      </c>
      <c r="L61" s="334">
        <v>1E-3</v>
      </c>
      <c r="M61" s="329">
        <v>11352.3293333333</v>
      </c>
      <c r="N61" s="330">
        <v>0</v>
      </c>
      <c r="O61" s="336">
        <v>0</v>
      </c>
      <c r="P61" s="334">
        <f t="shared" si="21"/>
        <v>1E-3</v>
      </c>
      <c r="Q61" s="329">
        <f t="shared" si="0"/>
        <v>35340.526222222201</v>
      </c>
      <c r="R61" s="330">
        <f t="shared" si="22"/>
        <v>0</v>
      </c>
      <c r="S61" s="337">
        <f t="shared" si="1"/>
        <v>0</v>
      </c>
      <c r="T61" s="45">
        <v>1E-3</v>
      </c>
      <c r="U61" s="46">
        <v>13444.7390044444</v>
      </c>
      <c r="V61" s="41">
        <v>0</v>
      </c>
      <c r="W61" s="47">
        <v>0</v>
      </c>
      <c r="X61" s="45">
        <v>1E-3</v>
      </c>
      <c r="Y61" s="46">
        <v>15507.82</v>
      </c>
      <c r="Z61" s="41">
        <v>0</v>
      </c>
      <c r="AA61" s="47">
        <v>0</v>
      </c>
      <c r="AB61" s="45">
        <v>1E-3</v>
      </c>
      <c r="AC61" s="46">
        <v>14062.0275377778</v>
      </c>
      <c r="AD61" s="41">
        <v>0</v>
      </c>
      <c r="AE61" s="47">
        <v>0</v>
      </c>
      <c r="AF61" s="50">
        <f t="shared" si="23"/>
        <v>9.999999999999998E-4</v>
      </c>
      <c r="AG61" s="46">
        <f t="shared" si="6"/>
        <v>43014.586542222198</v>
      </c>
      <c r="AH61" s="41">
        <f t="shared" si="24"/>
        <v>0</v>
      </c>
      <c r="AI61" s="314">
        <f t="shared" si="2"/>
        <v>0</v>
      </c>
      <c r="AJ61" s="45">
        <v>1E-3</v>
      </c>
      <c r="AK61" s="46">
        <v>16484.228888888902</v>
      </c>
      <c r="AL61" s="41">
        <v>0</v>
      </c>
      <c r="AM61" s="47">
        <v>0</v>
      </c>
      <c r="AN61" s="45">
        <v>1E-3</v>
      </c>
      <c r="AO61" s="46">
        <v>17444.0244444444</v>
      </c>
      <c r="AP61" s="41">
        <v>0</v>
      </c>
      <c r="AQ61" s="47">
        <v>0</v>
      </c>
      <c r="AR61" s="45">
        <v>1E-3</v>
      </c>
      <c r="AS61" s="46">
        <v>9007.1164444444494</v>
      </c>
      <c r="AT61" s="41">
        <v>0</v>
      </c>
      <c r="AU61" s="47">
        <v>0</v>
      </c>
      <c r="AV61" s="332">
        <f t="shared" si="15"/>
        <v>1E-3</v>
      </c>
      <c r="AW61" s="46">
        <f t="shared" si="7"/>
        <v>42935.369777777749</v>
      </c>
      <c r="AX61" s="41">
        <f t="shared" si="16"/>
        <v>0</v>
      </c>
      <c r="AY61" s="314">
        <f t="shared" si="8"/>
        <v>0</v>
      </c>
      <c r="AZ61" s="45"/>
      <c r="BA61" s="46"/>
      <c r="BB61" s="41"/>
      <c r="BC61" s="47"/>
      <c r="BD61" s="45"/>
      <c r="BE61" s="46"/>
      <c r="BF61" s="41"/>
      <c r="BG61" s="47"/>
      <c r="BH61" s="45"/>
      <c r="BI61" s="46"/>
      <c r="BJ61" s="41"/>
      <c r="BK61" s="47"/>
      <c r="BL61" s="332" t="e">
        <f t="shared" si="17"/>
        <v>#DIV/0!</v>
      </c>
      <c r="BM61" s="46">
        <f t="shared" si="9"/>
        <v>0</v>
      </c>
      <c r="BN61" s="41" t="e">
        <f t="shared" si="18"/>
        <v>#DIV/0!</v>
      </c>
      <c r="BO61" s="314">
        <f t="shared" si="10"/>
        <v>0</v>
      </c>
      <c r="BP61" s="56"/>
      <c r="BQ61" s="326">
        <f t="shared" si="11"/>
        <v>1.0000000000000002E-3</v>
      </c>
      <c r="BR61" s="46">
        <f t="shared" si="3"/>
        <v>121290.48254222216</v>
      </c>
      <c r="BS61" s="327">
        <f t="shared" si="12"/>
        <v>0</v>
      </c>
      <c r="BT61" s="313">
        <f t="shared" si="4"/>
        <v>0</v>
      </c>
      <c r="BU61" s="317">
        <f t="shared" si="5"/>
        <v>-121290.48254222216</v>
      </c>
      <c r="BV61" s="281"/>
      <c r="BW61" s="318"/>
      <c r="BX61" s="338"/>
    </row>
    <row r="62" spans="1:76" s="110" customFormat="1" ht="18.75">
      <c r="A62" s="80"/>
      <c r="B62" s="89" t="s">
        <v>87</v>
      </c>
      <c r="C62" s="56"/>
      <c r="D62" s="334">
        <v>3.5000000000000001E-3</v>
      </c>
      <c r="E62" s="329">
        <v>46737.674666666702</v>
      </c>
      <c r="F62" s="330">
        <v>2.4566369811694498E-3</v>
      </c>
      <c r="G62" s="336">
        <v>32805</v>
      </c>
      <c r="H62" s="334">
        <v>3.5000000000000001E-3</v>
      </c>
      <c r="I62" s="329">
        <v>37221.014444444401</v>
      </c>
      <c r="J62" s="330">
        <v>3.07393556322259E-3</v>
      </c>
      <c r="K62" s="335">
        <v>32690</v>
      </c>
      <c r="L62" s="334">
        <v>3.5000000000000001E-3</v>
      </c>
      <c r="M62" s="329">
        <v>39733.152666666698</v>
      </c>
      <c r="N62" s="330">
        <v>6.4744421908361494E-5</v>
      </c>
      <c r="O62" s="336">
        <v>735</v>
      </c>
      <c r="P62" s="334">
        <f t="shared" si="21"/>
        <v>3.5000000000000031E-3</v>
      </c>
      <c r="Q62" s="329">
        <f t="shared" si="0"/>
        <v>123691.84177777781</v>
      </c>
      <c r="R62" s="330">
        <f t="shared" si="22"/>
        <v>1.8740524570444691E-3</v>
      </c>
      <c r="S62" s="337">
        <f t="shared" si="1"/>
        <v>66230</v>
      </c>
      <c r="T62" s="45">
        <v>3.5000000000000001E-3</v>
      </c>
      <c r="U62" s="46">
        <v>47056.586515555602</v>
      </c>
      <c r="V62" s="41">
        <v>2.2570166657730501E-3</v>
      </c>
      <c r="W62" s="47">
        <v>30345</v>
      </c>
      <c r="X62" s="45">
        <v>3.5000000000000001E-3</v>
      </c>
      <c r="Y62" s="46">
        <v>54277.37</v>
      </c>
      <c r="Z62" s="41">
        <v>4.1132473809987503E-3</v>
      </c>
      <c r="AA62" s="47">
        <v>63787.5</v>
      </c>
      <c r="AB62" s="45">
        <v>3.5000000000000001E-3</v>
      </c>
      <c r="AC62" s="46">
        <v>49217.096382222197</v>
      </c>
      <c r="AD62" s="41">
        <v>5.1397282366168404E-3</v>
      </c>
      <c r="AE62" s="47">
        <v>72275</v>
      </c>
      <c r="AF62" s="50">
        <f t="shared" si="23"/>
        <v>3.5000000000000018E-3</v>
      </c>
      <c r="AG62" s="46">
        <f t="shared" si="6"/>
        <v>150551.05289777779</v>
      </c>
      <c r="AH62" s="41">
        <f t="shared" si="24"/>
        <v>3.8686295365563481E-3</v>
      </c>
      <c r="AI62" s="314">
        <f t="shared" si="2"/>
        <v>166407.5</v>
      </c>
      <c r="AJ62" s="45">
        <v>3.5000000000000001E-3</v>
      </c>
      <c r="AK62" s="46">
        <v>57694.801111111097</v>
      </c>
      <c r="AL62" s="41">
        <v>5.1776762246688902E-3</v>
      </c>
      <c r="AM62" s="47">
        <v>85350</v>
      </c>
      <c r="AN62" s="45">
        <v>3.5000000000000001E-3</v>
      </c>
      <c r="AO62" s="46">
        <v>61054.085555555597</v>
      </c>
      <c r="AP62" s="41">
        <v>1.9622903022760698E-3</v>
      </c>
      <c r="AQ62" s="47">
        <v>34230.239999999998</v>
      </c>
      <c r="AR62" s="45">
        <v>3.5000000000000001E-3</v>
      </c>
      <c r="AS62" s="46">
        <v>31524.907555555601</v>
      </c>
      <c r="AT62" s="41">
        <v>3.4098038133995E-3</v>
      </c>
      <c r="AU62" s="47">
        <v>30712.5</v>
      </c>
      <c r="AV62" s="332">
        <f t="shared" si="15"/>
        <v>3.5000000000000044E-3</v>
      </c>
      <c r="AW62" s="46">
        <f t="shared" si="7"/>
        <v>150273.79422222229</v>
      </c>
      <c r="AX62" s="41">
        <f t="shared" si="16"/>
        <v>3.5004412627136073E-3</v>
      </c>
      <c r="AY62" s="314">
        <f t="shared" si="8"/>
        <v>150292.74</v>
      </c>
      <c r="AZ62" s="45"/>
      <c r="BA62" s="46"/>
      <c r="BB62" s="41"/>
      <c r="BC62" s="47"/>
      <c r="BD62" s="45"/>
      <c r="BE62" s="46"/>
      <c r="BF62" s="41"/>
      <c r="BG62" s="47"/>
      <c r="BH62" s="45"/>
      <c r="BI62" s="46"/>
      <c r="BJ62" s="41"/>
      <c r="BK62" s="47"/>
      <c r="BL62" s="332" t="e">
        <f t="shared" si="17"/>
        <v>#DIV/0!</v>
      </c>
      <c r="BM62" s="46">
        <f t="shared" si="9"/>
        <v>0</v>
      </c>
      <c r="BN62" s="41" t="e">
        <f t="shared" si="18"/>
        <v>#DIV/0!</v>
      </c>
      <c r="BO62" s="314">
        <f t="shared" si="10"/>
        <v>0</v>
      </c>
      <c r="BP62" s="56"/>
      <c r="BQ62" s="326">
        <f t="shared" si="11"/>
        <v>3.5000000000000031E-3</v>
      </c>
      <c r="BR62" s="46">
        <f t="shared" si="3"/>
        <v>424516.68889777787</v>
      </c>
      <c r="BS62" s="327">
        <f t="shared" si="12"/>
        <v>3.1571334532921745E-3</v>
      </c>
      <c r="BT62" s="313">
        <f t="shared" si="4"/>
        <v>382930.24</v>
      </c>
      <c r="BU62" s="317">
        <f t="shared" si="5"/>
        <v>-41586.448897777882</v>
      </c>
      <c r="BV62" s="281"/>
      <c r="BW62" s="318"/>
      <c r="BX62" s="338"/>
    </row>
    <row r="63" spans="1:76" s="110" customFormat="1" ht="18.75">
      <c r="A63" s="80"/>
      <c r="B63" s="90" t="s">
        <v>88</v>
      </c>
      <c r="C63" s="56"/>
      <c r="D63" s="334">
        <v>2.5000000000000001E-3</v>
      </c>
      <c r="E63" s="329">
        <v>33384.053333333301</v>
      </c>
      <c r="F63" s="330">
        <v>0</v>
      </c>
      <c r="G63" s="336">
        <v>0</v>
      </c>
      <c r="H63" s="334">
        <v>2.5000000000000001E-3</v>
      </c>
      <c r="I63" s="329">
        <v>26586.438888888901</v>
      </c>
      <c r="J63" s="330">
        <v>0</v>
      </c>
      <c r="K63" s="336">
        <v>0</v>
      </c>
      <c r="L63" s="334">
        <v>2.5000000000000001E-3</v>
      </c>
      <c r="M63" s="329">
        <v>28380.823333333301</v>
      </c>
      <c r="N63" s="330">
        <v>0</v>
      </c>
      <c r="O63" s="336">
        <v>0</v>
      </c>
      <c r="P63" s="334">
        <f t="shared" si="21"/>
        <v>2.5000000000000001E-3</v>
      </c>
      <c r="Q63" s="329">
        <f t="shared" si="0"/>
        <v>88351.315555555499</v>
      </c>
      <c r="R63" s="330">
        <f t="shared" si="22"/>
        <v>0</v>
      </c>
      <c r="S63" s="337">
        <f t="shared" si="1"/>
        <v>0</v>
      </c>
      <c r="T63" s="45">
        <v>2.5000000000000001E-3</v>
      </c>
      <c r="U63" s="46">
        <v>33611.847511111097</v>
      </c>
      <c r="V63" s="41">
        <v>0</v>
      </c>
      <c r="W63" s="47">
        <v>0</v>
      </c>
      <c r="X63" s="45">
        <v>2.5000000000000001E-3</v>
      </c>
      <c r="Y63" s="46">
        <v>38769.550000000003</v>
      </c>
      <c r="Z63" s="41">
        <v>0</v>
      </c>
      <c r="AA63" s="47">
        <v>0</v>
      </c>
      <c r="AB63" s="45">
        <v>2.5000000000000001E-3</v>
      </c>
      <c r="AC63" s="46">
        <v>35155.068844444402</v>
      </c>
      <c r="AD63" s="41">
        <v>0</v>
      </c>
      <c r="AE63" s="47">
        <v>0</v>
      </c>
      <c r="AF63" s="50">
        <f t="shared" si="23"/>
        <v>2.4999999999999996E-3</v>
      </c>
      <c r="AG63" s="46">
        <f t="shared" si="6"/>
        <v>107536.46635555549</v>
      </c>
      <c r="AH63" s="41">
        <f t="shared" si="24"/>
        <v>0</v>
      </c>
      <c r="AI63" s="314">
        <f t="shared" si="2"/>
        <v>0</v>
      </c>
      <c r="AJ63" s="45">
        <v>2.5000000000000001E-3</v>
      </c>
      <c r="AK63" s="46">
        <v>41210.572222222203</v>
      </c>
      <c r="AL63" s="41">
        <v>0</v>
      </c>
      <c r="AM63" s="47">
        <v>0</v>
      </c>
      <c r="AN63" s="45">
        <v>2.5000000000000001E-3</v>
      </c>
      <c r="AO63" s="46">
        <v>43610.061111111099</v>
      </c>
      <c r="AP63" s="41">
        <v>0</v>
      </c>
      <c r="AQ63" s="47">
        <v>0</v>
      </c>
      <c r="AR63" s="45">
        <v>2.5000000000000001E-3</v>
      </c>
      <c r="AS63" s="46">
        <v>22517.791111111099</v>
      </c>
      <c r="AT63" s="41">
        <v>0</v>
      </c>
      <c r="AU63" s="47">
        <v>0</v>
      </c>
      <c r="AV63" s="332">
        <f t="shared" si="15"/>
        <v>2.5000000000000005E-3</v>
      </c>
      <c r="AW63" s="46">
        <f t="shared" si="7"/>
        <v>107338.42444444439</v>
      </c>
      <c r="AX63" s="41">
        <f t="shared" si="16"/>
        <v>0</v>
      </c>
      <c r="AY63" s="314">
        <f t="shared" si="8"/>
        <v>0</v>
      </c>
      <c r="AZ63" s="45"/>
      <c r="BA63" s="46"/>
      <c r="BB63" s="41"/>
      <c r="BC63" s="47"/>
      <c r="BD63" s="45"/>
      <c r="BE63" s="46"/>
      <c r="BF63" s="41"/>
      <c r="BG63" s="47"/>
      <c r="BH63" s="45"/>
      <c r="BI63" s="46"/>
      <c r="BJ63" s="41"/>
      <c r="BK63" s="47"/>
      <c r="BL63" s="332" t="e">
        <f t="shared" si="17"/>
        <v>#DIV/0!</v>
      </c>
      <c r="BM63" s="46">
        <f t="shared" si="9"/>
        <v>0</v>
      </c>
      <c r="BN63" s="41" t="e">
        <f t="shared" si="18"/>
        <v>#DIV/0!</v>
      </c>
      <c r="BO63" s="314">
        <f t="shared" si="10"/>
        <v>0</v>
      </c>
      <c r="BP63" s="56"/>
      <c r="BQ63" s="326">
        <f t="shared" si="11"/>
        <v>2.4999999999999996E-3</v>
      </c>
      <c r="BR63" s="46">
        <f t="shared" si="3"/>
        <v>303226.20635555533</v>
      </c>
      <c r="BS63" s="327">
        <f t="shared" si="12"/>
        <v>0</v>
      </c>
      <c r="BT63" s="313">
        <f t="shared" si="4"/>
        <v>0</v>
      </c>
      <c r="BU63" s="317">
        <f t="shared" si="5"/>
        <v>-303226.20635555533</v>
      </c>
      <c r="BV63" s="281"/>
      <c r="BW63" s="318"/>
      <c r="BX63" s="338"/>
    </row>
    <row r="64" spans="1:76" s="110" customFormat="1" ht="18.75">
      <c r="A64" s="80"/>
      <c r="B64" s="89" t="s">
        <v>89</v>
      </c>
      <c r="C64" s="56"/>
      <c r="D64" s="334">
        <v>1.5E-3</v>
      </c>
      <c r="E64" s="329">
        <v>20030.432000000001</v>
      </c>
      <c r="F64" s="330">
        <v>3.74430266905876E-5</v>
      </c>
      <c r="G64" s="336">
        <v>500</v>
      </c>
      <c r="H64" s="334">
        <v>1.5E-3</v>
      </c>
      <c r="I64" s="329">
        <v>15951.8633333333</v>
      </c>
      <c r="J64" s="330">
        <v>4.7016450951706802E-5</v>
      </c>
      <c r="K64" s="336">
        <v>500</v>
      </c>
      <c r="L64" s="334">
        <v>1.5E-3</v>
      </c>
      <c r="M64" s="329">
        <v>17028.493999999999</v>
      </c>
      <c r="N64" s="330">
        <v>1.5855776793884501E-4</v>
      </c>
      <c r="O64" s="336">
        <v>1800</v>
      </c>
      <c r="P64" s="334">
        <f t="shared" si="21"/>
        <v>1.5E-3</v>
      </c>
      <c r="Q64" s="329">
        <f t="shared" si="0"/>
        <v>53010.789333333298</v>
      </c>
      <c r="R64" s="330">
        <f t="shared" si="22"/>
        <v>7.9229154155586797E-5</v>
      </c>
      <c r="S64" s="337">
        <f t="shared" si="1"/>
        <v>2800</v>
      </c>
      <c r="T64" s="45">
        <v>1.5E-3</v>
      </c>
      <c r="U64" s="46">
        <v>20167.1085066667</v>
      </c>
      <c r="V64" s="41">
        <v>0</v>
      </c>
      <c r="W64" s="47">
        <v>0</v>
      </c>
      <c r="X64" s="45">
        <v>1.5E-3</v>
      </c>
      <c r="Y64" s="46">
        <v>23261.73</v>
      </c>
      <c r="Z64" s="41">
        <v>0</v>
      </c>
      <c r="AA64" s="47">
        <v>0</v>
      </c>
      <c r="AB64" s="45">
        <v>1.5E-3</v>
      </c>
      <c r="AC64" s="46">
        <v>21093.041306666699</v>
      </c>
      <c r="AD64" s="41">
        <v>0</v>
      </c>
      <c r="AE64" s="47">
        <v>0</v>
      </c>
      <c r="AF64" s="50">
        <f t="shared" si="23"/>
        <v>1.5000000000000022E-3</v>
      </c>
      <c r="AG64" s="46">
        <f t="shared" si="6"/>
        <v>64521.879813333398</v>
      </c>
      <c r="AH64" s="41">
        <f t="shared" si="24"/>
        <v>0</v>
      </c>
      <c r="AI64" s="314">
        <f t="shared" si="2"/>
        <v>0</v>
      </c>
      <c r="AJ64" s="45">
        <v>1.5E-3</v>
      </c>
      <c r="AK64" s="46">
        <v>24726.343333333301</v>
      </c>
      <c r="AL64" s="41">
        <v>0</v>
      </c>
      <c r="AM64" s="47">
        <v>0</v>
      </c>
      <c r="AN64" s="45">
        <v>1.5E-3</v>
      </c>
      <c r="AO64" s="46">
        <v>26166.0366666667</v>
      </c>
      <c r="AP64" s="41">
        <v>0</v>
      </c>
      <c r="AQ64" s="47">
        <v>0</v>
      </c>
      <c r="AR64" s="45">
        <v>1.5E-3</v>
      </c>
      <c r="AS64" s="46">
        <v>13510.6746666667</v>
      </c>
      <c r="AT64" s="41">
        <v>0</v>
      </c>
      <c r="AU64" s="47">
        <v>0</v>
      </c>
      <c r="AV64" s="332">
        <f t="shared" si="15"/>
        <v>1.500000000000002E-3</v>
      </c>
      <c r="AW64" s="46">
        <f t="shared" si="7"/>
        <v>64403.0546666667</v>
      </c>
      <c r="AX64" s="41">
        <f t="shared" si="16"/>
        <v>0</v>
      </c>
      <c r="AY64" s="314">
        <f t="shared" si="8"/>
        <v>0</v>
      </c>
      <c r="AZ64" s="45"/>
      <c r="BA64" s="46"/>
      <c r="BB64" s="41"/>
      <c r="BC64" s="47"/>
      <c r="BD64" s="45"/>
      <c r="BE64" s="46"/>
      <c r="BF64" s="41"/>
      <c r="BG64" s="47"/>
      <c r="BH64" s="45"/>
      <c r="BI64" s="46"/>
      <c r="BJ64" s="41"/>
      <c r="BK64" s="47"/>
      <c r="BL64" s="332" t="e">
        <f t="shared" si="17"/>
        <v>#DIV/0!</v>
      </c>
      <c r="BM64" s="46">
        <f t="shared" si="9"/>
        <v>0</v>
      </c>
      <c r="BN64" s="41" t="e">
        <f t="shared" si="18"/>
        <v>#DIV/0!</v>
      </c>
      <c r="BO64" s="314">
        <f t="shared" si="10"/>
        <v>0</v>
      </c>
      <c r="BP64" s="56"/>
      <c r="BQ64" s="326">
        <f t="shared" si="11"/>
        <v>1.5000000000000015E-3</v>
      </c>
      <c r="BR64" s="46">
        <f t="shared" si="3"/>
        <v>181935.7238133334</v>
      </c>
      <c r="BS64" s="327">
        <f t="shared" si="12"/>
        <v>2.3085075937638376E-5</v>
      </c>
      <c r="BT64" s="313">
        <f t="shared" si="4"/>
        <v>2800</v>
      </c>
      <c r="BU64" s="317">
        <f t="shared" si="5"/>
        <v>-179135.7238133334</v>
      </c>
      <c r="BV64" s="281"/>
      <c r="BW64" s="318"/>
      <c r="BX64" s="338"/>
    </row>
    <row r="65" spans="1:76" s="110" customFormat="1" ht="18.75">
      <c r="A65" s="80"/>
      <c r="B65" s="89" t="s">
        <v>90</v>
      </c>
      <c r="C65" s="56"/>
      <c r="D65" s="334">
        <v>0</v>
      </c>
      <c r="E65" s="329">
        <v>0</v>
      </c>
      <c r="F65" s="330">
        <v>0</v>
      </c>
      <c r="G65" s="336">
        <v>0</v>
      </c>
      <c r="H65" s="334">
        <v>0</v>
      </c>
      <c r="I65" s="329">
        <v>0</v>
      </c>
      <c r="J65" s="330">
        <v>0</v>
      </c>
      <c r="K65" s="336">
        <v>0</v>
      </c>
      <c r="L65" s="334">
        <v>0</v>
      </c>
      <c r="M65" s="329">
        <v>0</v>
      </c>
      <c r="N65" s="330">
        <v>0</v>
      </c>
      <c r="O65" s="336">
        <v>0</v>
      </c>
      <c r="P65" s="334">
        <f t="shared" si="21"/>
        <v>0</v>
      </c>
      <c r="Q65" s="329">
        <f t="shared" si="0"/>
        <v>0</v>
      </c>
      <c r="R65" s="330">
        <f t="shared" si="22"/>
        <v>0</v>
      </c>
      <c r="S65" s="337">
        <f t="shared" si="1"/>
        <v>0</v>
      </c>
      <c r="T65" s="45">
        <v>0</v>
      </c>
      <c r="U65" s="46">
        <v>0</v>
      </c>
      <c r="V65" s="41">
        <v>0</v>
      </c>
      <c r="W65" s="47">
        <v>0</v>
      </c>
      <c r="X65" s="45">
        <v>0</v>
      </c>
      <c r="Y65" s="46">
        <v>0</v>
      </c>
      <c r="Z65" s="41">
        <v>0</v>
      </c>
      <c r="AA65" s="47">
        <v>0</v>
      </c>
      <c r="AB65" s="45">
        <v>0</v>
      </c>
      <c r="AC65" s="46">
        <v>0</v>
      </c>
      <c r="AD65" s="41">
        <v>0</v>
      </c>
      <c r="AE65" s="47">
        <v>0</v>
      </c>
      <c r="AF65" s="50">
        <f t="shared" si="23"/>
        <v>0</v>
      </c>
      <c r="AG65" s="46">
        <f t="shared" si="6"/>
        <v>0</v>
      </c>
      <c r="AH65" s="41">
        <f t="shared" si="24"/>
        <v>0</v>
      </c>
      <c r="AI65" s="314">
        <f t="shared" si="2"/>
        <v>0</v>
      </c>
      <c r="AJ65" s="45">
        <v>0</v>
      </c>
      <c r="AK65" s="46">
        <v>0</v>
      </c>
      <c r="AL65" s="41">
        <v>0</v>
      </c>
      <c r="AM65" s="47">
        <v>0</v>
      </c>
      <c r="AN65" s="45">
        <v>0</v>
      </c>
      <c r="AO65" s="46">
        <v>0</v>
      </c>
      <c r="AP65" s="41">
        <v>0</v>
      </c>
      <c r="AQ65" s="47">
        <v>0</v>
      </c>
      <c r="AR65" s="45">
        <v>0</v>
      </c>
      <c r="AS65" s="46">
        <v>0</v>
      </c>
      <c r="AT65" s="41">
        <v>0</v>
      </c>
      <c r="AU65" s="47">
        <v>0</v>
      </c>
      <c r="AV65" s="332">
        <f t="shared" si="15"/>
        <v>0</v>
      </c>
      <c r="AW65" s="46">
        <f t="shared" si="7"/>
        <v>0</v>
      </c>
      <c r="AX65" s="41">
        <f t="shared" si="16"/>
        <v>0</v>
      </c>
      <c r="AY65" s="314">
        <f t="shared" si="8"/>
        <v>0</v>
      </c>
      <c r="AZ65" s="45"/>
      <c r="BA65" s="46"/>
      <c r="BB65" s="41"/>
      <c r="BC65" s="47"/>
      <c r="BD65" s="45"/>
      <c r="BE65" s="46"/>
      <c r="BF65" s="41"/>
      <c r="BG65" s="47"/>
      <c r="BH65" s="45"/>
      <c r="BI65" s="46"/>
      <c r="BJ65" s="41"/>
      <c r="BK65" s="47"/>
      <c r="BL65" s="332" t="e">
        <f t="shared" si="17"/>
        <v>#DIV/0!</v>
      </c>
      <c r="BM65" s="46">
        <f t="shared" si="9"/>
        <v>0</v>
      </c>
      <c r="BN65" s="41" t="e">
        <f t="shared" si="18"/>
        <v>#DIV/0!</v>
      </c>
      <c r="BO65" s="314">
        <f t="shared" si="10"/>
        <v>0</v>
      </c>
      <c r="BP65" s="56"/>
      <c r="BQ65" s="326">
        <f t="shared" si="11"/>
        <v>0</v>
      </c>
      <c r="BR65" s="46">
        <f t="shared" si="3"/>
        <v>0</v>
      </c>
      <c r="BS65" s="327">
        <f t="shared" si="12"/>
        <v>0</v>
      </c>
      <c r="BT65" s="313">
        <f t="shared" si="4"/>
        <v>0</v>
      </c>
      <c r="BU65" s="317">
        <f t="shared" si="5"/>
        <v>0</v>
      </c>
      <c r="BV65" s="281"/>
      <c r="BW65" s="318"/>
      <c r="BX65" s="338"/>
    </row>
    <row r="66" spans="1:76" s="110" customFormat="1" ht="18.75">
      <c r="A66" s="80"/>
      <c r="B66" s="89" t="s">
        <v>91</v>
      </c>
      <c r="C66" s="56"/>
      <c r="D66" s="334">
        <v>0.01</v>
      </c>
      <c r="E66" s="329">
        <v>133536.213333333</v>
      </c>
      <c r="F66" s="330">
        <v>0</v>
      </c>
      <c r="G66" s="336">
        <v>0</v>
      </c>
      <c r="H66" s="334">
        <v>0.01</v>
      </c>
      <c r="I66" s="329">
        <v>106345.755555556</v>
      </c>
      <c r="J66" s="330">
        <v>0</v>
      </c>
      <c r="K66" s="336">
        <v>0</v>
      </c>
      <c r="L66" s="334">
        <v>0.01</v>
      </c>
      <c r="M66" s="329">
        <v>113523.293333333</v>
      </c>
      <c r="N66" s="330">
        <v>0</v>
      </c>
      <c r="O66" s="336">
        <v>0</v>
      </c>
      <c r="P66" s="334">
        <f t="shared" si="21"/>
        <v>0.01</v>
      </c>
      <c r="Q66" s="329">
        <f t="shared" si="0"/>
        <v>353405.26222222199</v>
      </c>
      <c r="R66" s="330">
        <f t="shared" si="22"/>
        <v>0</v>
      </c>
      <c r="S66" s="337">
        <f t="shared" si="1"/>
        <v>0</v>
      </c>
      <c r="T66" s="45">
        <v>0.01</v>
      </c>
      <c r="U66" s="46">
        <v>134447.39004444401</v>
      </c>
      <c r="V66" s="41">
        <v>0</v>
      </c>
      <c r="W66" s="47">
        <v>0</v>
      </c>
      <c r="X66" s="45">
        <v>0.01</v>
      </c>
      <c r="Y66" s="46">
        <v>155078.20000000001</v>
      </c>
      <c r="Z66" s="41">
        <v>0</v>
      </c>
      <c r="AA66" s="47">
        <v>0</v>
      </c>
      <c r="AB66" s="45">
        <v>0.01</v>
      </c>
      <c r="AC66" s="46">
        <v>140620.27537777799</v>
      </c>
      <c r="AD66" s="41">
        <v>0</v>
      </c>
      <c r="AE66" s="47">
        <v>0</v>
      </c>
      <c r="AF66" s="50">
        <f t="shared" si="23"/>
        <v>0.01</v>
      </c>
      <c r="AG66" s="46">
        <f t="shared" si="6"/>
        <v>430145.86542222201</v>
      </c>
      <c r="AH66" s="41">
        <f t="shared" si="24"/>
        <v>0</v>
      </c>
      <c r="AI66" s="314">
        <f t="shared" si="2"/>
        <v>0</v>
      </c>
      <c r="AJ66" s="45">
        <v>0.01</v>
      </c>
      <c r="AK66" s="46">
        <v>164842.28888888899</v>
      </c>
      <c r="AL66" s="41">
        <v>0</v>
      </c>
      <c r="AM66" s="47">
        <v>0</v>
      </c>
      <c r="AN66" s="45">
        <v>0.01</v>
      </c>
      <c r="AO66" s="46">
        <v>174440.24444444399</v>
      </c>
      <c r="AP66" s="41">
        <v>0</v>
      </c>
      <c r="AQ66" s="47">
        <v>0</v>
      </c>
      <c r="AR66" s="45">
        <v>0.01</v>
      </c>
      <c r="AS66" s="46">
        <v>90071.164444444497</v>
      </c>
      <c r="AT66" s="41">
        <v>0</v>
      </c>
      <c r="AU66" s="47">
        <v>0</v>
      </c>
      <c r="AV66" s="332">
        <f t="shared" si="15"/>
        <v>0.01</v>
      </c>
      <c r="AW66" s="46">
        <f t="shared" si="7"/>
        <v>429353.69777777744</v>
      </c>
      <c r="AX66" s="41">
        <f t="shared" si="16"/>
        <v>0</v>
      </c>
      <c r="AY66" s="314">
        <f t="shared" si="8"/>
        <v>0</v>
      </c>
      <c r="AZ66" s="45"/>
      <c r="BA66" s="46"/>
      <c r="BB66" s="41"/>
      <c r="BC66" s="47"/>
      <c r="BD66" s="45"/>
      <c r="BE66" s="46"/>
      <c r="BF66" s="41"/>
      <c r="BG66" s="47"/>
      <c r="BH66" s="45"/>
      <c r="BI66" s="46"/>
      <c r="BJ66" s="41"/>
      <c r="BK66" s="47"/>
      <c r="BL66" s="332" t="e">
        <f t="shared" si="17"/>
        <v>#DIV/0!</v>
      </c>
      <c r="BM66" s="46">
        <f t="shared" si="9"/>
        <v>0</v>
      </c>
      <c r="BN66" s="41" t="e">
        <f t="shared" si="18"/>
        <v>#DIV/0!</v>
      </c>
      <c r="BO66" s="314">
        <f t="shared" si="10"/>
        <v>0</v>
      </c>
      <c r="BP66" s="56"/>
      <c r="BQ66" s="326">
        <f t="shared" si="11"/>
        <v>9.9999999999999985E-3</v>
      </c>
      <c r="BR66" s="46">
        <f t="shared" si="3"/>
        <v>1212904.8254222213</v>
      </c>
      <c r="BS66" s="327">
        <f t="shared" si="12"/>
        <v>0</v>
      </c>
      <c r="BT66" s="313">
        <f t="shared" si="4"/>
        <v>0</v>
      </c>
      <c r="BU66" s="317">
        <f t="shared" si="5"/>
        <v>-1212904.8254222213</v>
      </c>
      <c r="BV66" s="281"/>
      <c r="BW66" s="318"/>
      <c r="BX66" s="338"/>
    </row>
    <row r="67" spans="1:76" s="110" customFormat="1" ht="18.75">
      <c r="A67" s="80"/>
      <c r="B67" s="89" t="s">
        <v>92</v>
      </c>
      <c r="C67" s="56"/>
      <c r="D67" s="334">
        <v>8.9999999999999993E-3</v>
      </c>
      <c r="E67" s="329">
        <v>120182.592</v>
      </c>
      <c r="F67" s="330">
        <v>0</v>
      </c>
      <c r="G67" s="336">
        <v>0</v>
      </c>
      <c r="H67" s="334">
        <v>8.9999999999999993E-3</v>
      </c>
      <c r="I67" s="329">
        <v>95711.18</v>
      </c>
      <c r="J67" s="330">
        <v>0</v>
      </c>
      <c r="K67" s="336">
        <v>0</v>
      </c>
      <c r="L67" s="334">
        <v>8.9999999999999993E-3</v>
      </c>
      <c r="M67" s="329">
        <v>102170.96400000001</v>
      </c>
      <c r="N67" s="330">
        <v>0</v>
      </c>
      <c r="O67" s="336">
        <v>0</v>
      </c>
      <c r="P67" s="334">
        <f t="shared" si="21"/>
        <v>9.0000000000000063E-3</v>
      </c>
      <c r="Q67" s="329">
        <f t="shared" si="0"/>
        <v>318064.73600000003</v>
      </c>
      <c r="R67" s="330">
        <f t="shared" si="22"/>
        <v>0</v>
      </c>
      <c r="S67" s="337">
        <f t="shared" si="1"/>
        <v>0</v>
      </c>
      <c r="T67" s="45">
        <v>8.9999999999999993E-3</v>
      </c>
      <c r="U67" s="46">
        <v>121002.65104</v>
      </c>
      <c r="V67" s="41">
        <v>0</v>
      </c>
      <c r="W67" s="47">
        <v>0</v>
      </c>
      <c r="X67" s="45">
        <v>8.9999999999999993E-3</v>
      </c>
      <c r="Y67" s="46">
        <v>139570.38</v>
      </c>
      <c r="Z67" s="41">
        <v>0</v>
      </c>
      <c r="AA67" s="47">
        <v>0</v>
      </c>
      <c r="AB67" s="45">
        <v>8.9999999999999993E-3</v>
      </c>
      <c r="AC67" s="46">
        <v>126558.24784</v>
      </c>
      <c r="AD67" s="41">
        <v>0</v>
      </c>
      <c r="AE67" s="47">
        <v>0</v>
      </c>
      <c r="AF67" s="50">
        <f t="shared" si="23"/>
        <v>9.0000000000000045E-3</v>
      </c>
      <c r="AG67" s="46">
        <f t="shared" si="6"/>
        <v>387131.27888</v>
      </c>
      <c r="AH67" s="41">
        <f t="shared" si="24"/>
        <v>0</v>
      </c>
      <c r="AI67" s="314">
        <f t="shared" si="2"/>
        <v>0</v>
      </c>
      <c r="AJ67" s="45">
        <v>8.9999999999999993E-3</v>
      </c>
      <c r="AK67" s="46">
        <v>148358.06</v>
      </c>
      <c r="AL67" s="41">
        <v>0</v>
      </c>
      <c r="AM67" s="47">
        <v>0</v>
      </c>
      <c r="AN67" s="45">
        <v>8.9999999999999993E-3</v>
      </c>
      <c r="AO67" s="46">
        <v>156996.22</v>
      </c>
      <c r="AP67" s="41">
        <v>0</v>
      </c>
      <c r="AQ67" s="47">
        <v>0</v>
      </c>
      <c r="AR67" s="45">
        <v>8.9999999999999993E-3</v>
      </c>
      <c r="AS67" s="46">
        <v>81064.047999999995</v>
      </c>
      <c r="AT67" s="41">
        <v>0</v>
      </c>
      <c r="AU67" s="47">
        <v>0</v>
      </c>
      <c r="AV67" s="332">
        <f t="shared" si="15"/>
        <v>9.0000000000000063E-3</v>
      </c>
      <c r="AW67" s="46">
        <f t="shared" si="7"/>
        <v>386418.32799999998</v>
      </c>
      <c r="AX67" s="41">
        <f t="shared" si="16"/>
        <v>0</v>
      </c>
      <c r="AY67" s="314">
        <f t="shared" si="8"/>
        <v>0</v>
      </c>
      <c r="AZ67" s="45"/>
      <c r="BA67" s="46"/>
      <c r="BB67" s="41"/>
      <c r="BC67" s="47"/>
      <c r="BD67" s="45"/>
      <c r="BE67" s="46"/>
      <c r="BF67" s="41"/>
      <c r="BG67" s="47"/>
      <c r="BH67" s="45"/>
      <c r="BI67" s="46"/>
      <c r="BJ67" s="41"/>
      <c r="BK67" s="47"/>
      <c r="BL67" s="332" t="e">
        <f t="shared" si="17"/>
        <v>#DIV/0!</v>
      </c>
      <c r="BM67" s="46">
        <f t="shared" si="9"/>
        <v>0</v>
      </c>
      <c r="BN67" s="41" t="e">
        <f t="shared" si="18"/>
        <v>#DIV/0!</v>
      </c>
      <c r="BO67" s="314">
        <f t="shared" si="10"/>
        <v>0</v>
      </c>
      <c r="BP67" s="56"/>
      <c r="BQ67" s="326">
        <f t="shared" si="11"/>
        <v>9.0000000000000045E-3</v>
      </c>
      <c r="BR67" s="46">
        <f t="shared" si="3"/>
        <v>1091614.3428799999</v>
      </c>
      <c r="BS67" s="327">
        <f t="shared" si="12"/>
        <v>0</v>
      </c>
      <c r="BT67" s="313">
        <f t="shared" si="4"/>
        <v>0</v>
      </c>
      <c r="BU67" s="317">
        <f t="shared" si="5"/>
        <v>-1091614.3428799999</v>
      </c>
      <c r="BV67" s="281"/>
      <c r="BW67" s="318"/>
      <c r="BX67" s="338"/>
    </row>
    <row r="68" spans="1:76" s="110" customFormat="1" ht="18.75">
      <c r="A68" s="80"/>
      <c r="B68" s="90" t="s">
        <v>157</v>
      </c>
      <c r="C68" s="56"/>
      <c r="D68" s="334">
        <v>0</v>
      </c>
      <c r="E68" s="329">
        <v>0</v>
      </c>
      <c r="F68" s="330">
        <v>0</v>
      </c>
      <c r="G68" s="336"/>
      <c r="H68" s="334">
        <v>0</v>
      </c>
      <c r="I68" s="329">
        <v>0</v>
      </c>
      <c r="J68" s="330">
        <v>0</v>
      </c>
      <c r="K68" s="336"/>
      <c r="L68" s="334">
        <v>0</v>
      </c>
      <c r="M68" s="329">
        <v>0</v>
      </c>
      <c r="N68" s="330">
        <v>0</v>
      </c>
      <c r="O68" s="336"/>
      <c r="P68" s="334"/>
      <c r="Q68" s="329"/>
      <c r="R68" s="330"/>
      <c r="S68" s="337"/>
      <c r="T68" s="45">
        <v>0</v>
      </c>
      <c r="U68" s="46">
        <v>0</v>
      </c>
      <c r="V68" s="41">
        <v>0</v>
      </c>
      <c r="W68" s="47"/>
      <c r="X68" s="45">
        <v>0</v>
      </c>
      <c r="Y68" s="46">
        <v>0</v>
      </c>
      <c r="Z68" s="41">
        <v>0</v>
      </c>
      <c r="AA68" s="47"/>
      <c r="AB68" s="45">
        <v>0</v>
      </c>
      <c r="AC68" s="46">
        <v>0</v>
      </c>
      <c r="AD68" s="41">
        <v>0</v>
      </c>
      <c r="AE68" s="47"/>
      <c r="AF68" s="50"/>
      <c r="AG68" s="46"/>
      <c r="AH68" s="41"/>
      <c r="AI68" s="314"/>
      <c r="AJ68" s="45">
        <v>0</v>
      </c>
      <c r="AK68" s="46">
        <v>0</v>
      </c>
      <c r="AL68" s="41">
        <v>0</v>
      </c>
      <c r="AM68" s="47"/>
      <c r="AN68" s="45">
        <v>0</v>
      </c>
      <c r="AO68" s="46">
        <v>0</v>
      </c>
      <c r="AP68" s="41">
        <v>0</v>
      </c>
      <c r="AQ68" s="47"/>
      <c r="AR68" s="45">
        <v>0</v>
      </c>
      <c r="AS68" s="46">
        <v>0</v>
      </c>
      <c r="AT68" s="41">
        <v>0</v>
      </c>
      <c r="AU68" s="47"/>
      <c r="AV68" s="332">
        <f t="shared" si="15"/>
        <v>0</v>
      </c>
      <c r="AW68" s="46"/>
      <c r="AX68" s="41">
        <f t="shared" si="16"/>
        <v>0</v>
      </c>
      <c r="AY68" s="314"/>
      <c r="AZ68" s="45"/>
      <c r="BA68" s="46"/>
      <c r="BB68" s="41"/>
      <c r="BC68" s="47"/>
      <c r="BD68" s="45"/>
      <c r="BE68" s="46"/>
      <c r="BF68" s="41"/>
      <c r="BG68" s="47"/>
      <c r="BH68" s="45"/>
      <c r="BI68" s="46"/>
      <c r="BJ68" s="41"/>
      <c r="BK68" s="47"/>
      <c r="BL68" s="332" t="e">
        <f t="shared" si="17"/>
        <v>#DIV/0!</v>
      </c>
      <c r="BM68" s="46"/>
      <c r="BN68" s="41" t="e">
        <f t="shared" si="18"/>
        <v>#DIV/0!</v>
      </c>
      <c r="BO68" s="314"/>
      <c r="BP68" s="56"/>
      <c r="BQ68" s="326">
        <f t="shared" si="11"/>
        <v>0</v>
      </c>
      <c r="BR68" s="46">
        <f t="shared" si="3"/>
        <v>0</v>
      </c>
      <c r="BS68" s="327">
        <f t="shared" si="12"/>
        <v>0</v>
      </c>
      <c r="BT68" s="313">
        <f t="shared" si="4"/>
        <v>0</v>
      </c>
      <c r="BU68" s="317">
        <f t="shared" si="5"/>
        <v>0</v>
      </c>
      <c r="BV68" s="281"/>
      <c r="BW68" s="318"/>
      <c r="BX68" s="338"/>
    </row>
    <row r="69" spans="1:76" s="110" customFormat="1" ht="18.75">
      <c r="A69" s="80"/>
      <c r="B69" s="90" t="s">
        <v>158</v>
      </c>
      <c r="C69" s="56"/>
      <c r="D69" s="334">
        <v>0.1</v>
      </c>
      <c r="E69" s="329">
        <v>1335362.13333333</v>
      </c>
      <c r="F69" s="330">
        <v>0.14499999999999999</v>
      </c>
      <c r="G69" s="336">
        <v>1936275.09333333</v>
      </c>
      <c r="H69" s="334">
        <v>0.1</v>
      </c>
      <c r="I69" s="329">
        <v>1063457.5555555599</v>
      </c>
      <c r="J69" s="330">
        <v>0.14499999999999999</v>
      </c>
      <c r="K69" s="335">
        <v>1542013.4555555601</v>
      </c>
      <c r="L69" s="334">
        <v>0.1</v>
      </c>
      <c r="M69" s="329">
        <v>1135232.9333333301</v>
      </c>
      <c r="N69" s="330">
        <v>0.14499999999999999</v>
      </c>
      <c r="O69" s="336">
        <v>1646087.7533333299</v>
      </c>
      <c r="P69" s="334">
        <f>(1/+$S$13)*Q69</f>
        <v>0.1</v>
      </c>
      <c r="Q69" s="329">
        <f>+M69+I69+E69</f>
        <v>3534052.6222222201</v>
      </c>
      <c r="R69" s="330">
        <f>(1/+$S$13)*S69</f>
        <v>0.14500000000000005</v>
      </c>
      <c r="S69" s="337">
        <f>O69+K69+G69</f>
        <v>5124376.3022222202</v>
      </c>
      <c r="T69" s="45">
        <v>0.1</v>
      </c>
      <c r="U69" s="46">
        <v>1344473.9004444401</v>
      </c>
      <c r="V69" s="41">
        <v>0.14499999999999999</v>
      </c>
      <c r="W69" s="47">
        <v>1949487.1556444401</v>
      </c>
      <c r="X69" s="45">
        <v>0.1</v>
      </c>
      <c r="Y69" s="46">
        <v>1550782</v>
      </c>
      <c r="Z69" s="41">
        <v>0.14499999999999999</v>
      </c>
      <c r="AA69" s="47">
        <v>2248633.9</v>
      </c>
      <c r="AB69" s="45">
        <v>0.1</v>
      </c>
      <c r="AC69" s="46">
        <v>1406202.7537777801</v>
      </c>
      <c r="AD69" s="41">
        <v>0.14499999999999999</v>
      </c>
      <c r="AE69" s="47">
        <v>2038993.9929777801</v>
      </c>
      <c r="AF69" s="50">
        <f>(1/+$AI$13)*AG69</f>
        <v>0.1</v>
      </c>
      <c r="AG69" s="46">
        <f>+AC69+Y69+U69</f>
        <v>4301458.6542222202</v>
      </c>
      <c r="AH69" s="41">
        <f>(1/+$AI$13)*AI69</f>
        <v>0.14500000000000002</v>
      </c>
      <c r="AI69" s="314">
        <f>AE69+AA69+W69</f>
        <v>6237115.0486222198</v>
      </c>
      <c r="AJ69" s="45">
        <v>0.1</v>
      </c>
      <c r="AK69" s="46">
        <v>1648422.8888888899</v>
      </c>
      <c r="AL69" s="41">
        <v>0.14499999999999999</v>
      </c>
      <c r="AM69" s="47">
        <v>2390213.1888888902</v>
      </c>
      <c r="AN69" s="45">
        <v>0.1</v>
      </c>
      <c r="AO69" s="46">
        <v>1744402.4444444401</v>
      </c>
      <c r="AP69" s="41">
        <v>0.14499999999999999</v>
      </c>
      <c r="AQ69" s="47">
        <v>2529383.5444444399</v>
      </c>
      <c r="AR69" s="45">
        <v>0.1</v>
      </c>
      <c r="AS69" s="46">
        <v>900711.64444444503</v>
      </c>
      <c r="AT69" s="41">
        <v>0.14499999999999899</v>
      </c>
      <c r="AU69" s="47">
        <v>1306031.88444444</v>
      </c>
      <c r="AV69" s="332">
        <f t="shared" si="15"/>
        <v>0.10000000000000002</v>
      </c>
      <c r="AW69" s="46">
        <f>+AS69+AO69+AK69</f>
        <v>4293536.9777777754</v>
      </c>
      <c r="AX69" s="41">
        <f t="shared" si="16"/>
        <v>0.14499999999999993</v>
      </c>
      <c r="AY69" s="314">
        <f>AU69+AQ69+AM69</f>
        <v>6225628.6177777704</v>
      </c>
      <c r="AZ69" s="45"/>
      <c r="BA69" s="46"/>
      <c r="BB69" s="41"/>
      <c r="BC69" s="47"/>
      <c r="BD69" s="45"/>
      <c r="BE69" s="46"/>
      <c r="BF69" s="41"/>
      <c r="BG69" s="47"/>
      <c r="BH69" s="45"/>
      <c r="BI69" s="46"/>
      <c r="BJ69" s="41"/>
      <c r="BK69" s="47"/>
      <c r="BL69" s="332" t="e">
        <f t="shared" si="17"/>
        <v>#DIV/0!</v>
      </c>
      <c r="BM69" s="46">
        <f>+BI69+BE69+BA69</f>
        <v>0</v>
      </c>
      <c r="BN69" s="41" t="e">
        <f t="shared" si="18"/>
        <v>#DIV/0!</v>
      </c>
      <c r="BO69" s="314">
        <f>BK69+BG69+BC69</f>
        <v>0</v>
      </c>
      <c r="BP69" s="56"/>
      <c r="BQ69" s="326">
        <f t="shared" si="11"/>
        <v>0.10000000000000002</v>
      </c>
      <c r="BR69" s="46">
        <f t="shared" si="3"/>
        <v>12129048.254222216</v>
      </c>
      <c r="BS69" s="327">
        <f t="shared" si="12"/>
        <v>0.14499999999999996</v>
      </c>
      <c r="BT69" s="313">
        <f t="shared" si="4"/>
        <v>17587119.968622208</v>
      </c>
      <c r="BU69" s="317">
        <f t="shared" si="5"/>
        <v>5458071.7143999916</v>
      </c>
      <c r="BV69" s="281"/>
      <c r="BW69" s="318"/>
      <c r="BX69" s="338"/>
    </row>
    <row r="70" spans="1:76" s="110" customFormat="1" ht="18.75">
      <c r="A70" s="339"/>
      <c r="B70" s="88" t="s">
        <v>95</v>
      </c>
      <c r="C70" s="56"/>
      <c r="D70" s="334">
        <v>0</v>
      </c>
      <c r="E70" s="329">
        <v>0</v>
      </c>
      <c r="F70" s="330">
        <v>0</v>
      </c>
      <c r="G70" s="336"/>
      <c r="H70" s="334">
        <v>0</v>
      </c>
      <c r="I70" s="329">
        <v>0</v>
      </c>
      <c r="J70" s="330">
        <v>0</v>
      </c>
      <c r="K70" s="336"/>
      <c r="L70" s="334">
        <v>0</v>
      </c>
      <c r="M70" s="329">
        <v>0</v>
      </c>
      <c r="N70" s="330">
        <v>0</v>
      </c>
      <c r="O70" s="336"/>
      <c r="P70" s="334"/>
      <c r="Q70" s="329"/>
      <c r="R70" s="330"/>
      <c r="S70" s="337"/>
      <c r="T70" s="45">
        <v>0</v>
      </c>
      <c r="U70" s="46">
        <v>0</v>
      </c>
      <c r="V70" s="41">
        <v>0</v>
      </c>
      <c r="W70" s="47"/>
      <c r="X70" s="45">
        <v>0</v>
      </c>
      <c r="Y70" s="46">
        <v>0</v>
      </c>
      <c r="Z70" s="41">
        <v>0</v>
      </c>
      <c r="AA70" s="47"/>
      <c r="AB70" s="45">
        <v>0</v>
      </c>
      <c r="AC70" s="46">
        <v>0</v>
      </c>
      <c r="AD70" s="41">
        <v>0</v>
      </c>
      <c r="AE70" s="47"/>
      <c r="AF70" s="50"/>
      <c r="AG70" s="46"/>
      <c r="AH70" s="41"/>
      <c r="AI70" s="314"/>
      <c r="AJ70" s="45">
        <v>0</v>
      </c>
      <c r="AK70" s="46">
        <v>0</v>
      </c>
      <c r="AL70" s="41">
        <v>0</v>
      </c>
      <c r="AM70" s="47"/>
      <c r="AN70" s="45">
        <v>0</v>
      </c>
      <c r="AO70" s="46">
        <v>0</v>
      </c>
      <c r="AP70" s="41">
        <v>0</v>
      </c>
      <c r="AQ70" s="47"/>
      <c r="AR70" s="45">
        <v>0</v>
      </c>
      <c r="AS70" s="46">
        <v>0</v>
      </c>
      <c r="AT70" s="41">
        <v>0</v>
      </c>
      <c r="AU70" s="47"/>
      <c r="AV70" s="332">
        <f t="shared" si="15"/>
        <v>0</v>
      </c>
      <c r="AW70" s="46"/>
      <c r="AX70" s="41">
        <f t="shared" si="16"/>
        <v>0</v>
      </c>
      <c r="AY70" s="314"/>
      <c r="AZ70" s="45"/>
      <c r="BA70" s="46"/>
      <c r="BB70" s="41"/>
      <c r="BC70" s="47"/>
      <c r="BD70" s="45"/>
      <c r="BE70" s="46"/>
      <c r="BF70" s="41"/>
      <c r="BG70" s="47"/>
      <c r="BH70" s="45"/>
      <c r="BI70" s="46"/>
      <c r="BJ70" s="41"/>
      <c r="BK70" s="47"/>
      <c r="BL70" s="332" t="e">
        <f t="shared" si="17"/>
        <v>#DIV/0!</v>
      </c>
      <c r="BM70" s="46"/>
      <c r="BN70" s="41" t="e">
        <f t="shared" si="18"/>
        <v>#DIV/0!</v>
      </c>
      <c r="BO70" s="314"/>
      <c r="BP70" s="56"/>
      <c r="BQ70" s="326">
        <f t="shared" si="11"/>
        <v>0</v>
      </c>
      <c r="BR70" s="46">
        <f t="shared" si="3"/>
        <v>0</v>
      </c>
      <c r="BS70" s="327">
        <f t="shared" si="12"/>
        <v>0</v>
      </c>
      <c r="BT70" s="313">
        <f t="shared" si="4"/>
        <v>0</v>
      </c>
      <c r="BU70" s="317">
        <f t="shared" si="5"/>
        <v>0</v>
      </c>
      <c r="BV70" s="281"/>
      <c r="BW70" s="318"/>
      <c r="BX70" s="319"/>
    </row>
    <row r="71" spans="1:76" s="110" customFormat="1" ht="18.75">
      <c r="A71" s="339"/>
      <c r="B71" s="78" t="s">
        <v>96</v>
      </c>
      <c r="C71" s="56"/>
      <c r="D71" s="334"/>
      <c r="E71" s="329"/>
      <c r="F71" s="330"/>
      <c r="G71" s="336"/>
      <c r="H71" s="334"/>
      <c r="I71" s="329"/>
      <c r="J71" s="330"/>
      <c r="K71" s="336"/>
      <c r="L71" s="334"/>
      <c r="M71" s="329"/>
      <c r="N71" s="330"/>
      <c r="O71" s="336"/>
      <c r="P71" s="334"/>
      <c r="Q71" s="329"/>
      <c r="R71" s="330"/>
      <c r="S71" s="337"/>
      <c r="T71" s="45"/>
      <c r="U71" s="46"/>
      <c r="V71" s="41"/>
      <c r="W71" s="47"/>
      <c r="X71" s="45"/>
      <c r="Y71" s="46"/>
      <c r="Z71" s="41"/>
      <c r="AA71" s="47"/>
      <c r="AB71" s="45"/>
      <c r="AC71" s="46"/>
      <c r="AD71" s="41"/>
      <c r="AE71" s="47"/>
      <c r="AF71" s="50"/>
      <c r="AG71" s="46"/>
      <c r="AH71" s="41"/>
      <c r="AI71" s="314"/>
      <c r="AJ71" s="45"/>
      <c r="AK71" s="46"/>
      <c r="AL71" s="41"/>
      <c r="AM71" s="47"/>
      <c r="AN71" s="45"/>
      <c r="AO71" s="46"/>
      <c r="AP71" s="41">
        <v>1.97339840411444E-2</v>
      </c>
      <c r="AQ71" s="47">
        <v>344240.1</v>
      </c>
      <c r="AR71" s="45"/>
      <c r="AS71" s="46"/>
      <c r="AT71" s="41">
        <v>0</v>
      </c>
      <c r="AU71" s="47"/>
      <c r="AV71" s="332"/>
      <c r="AW71" s="46"/>
      <c r="AX71" s="41"/>
      <c r="AY71" s="314"/>
      <c r="AZ71" s="45"/>
      <c r="BA71" s="46"/>
      <c r="BB71" s="41"/>
      <c r="BC71" s="47"/>
      <c r="BD71" s="45"/>
      <c r="BE71" s="46"/>
      <c r="BF71" s="41"/>
      <c r="BG71" s="47"/>
      <c r="BH71" s="45"/>
      <c r="BI71" s="46"/>
      <c r="BJ71" s="41"/>
      <c r="BK71" s="47"/>
      <c r="BL71" s="332"/>
      <c r="BM71" s="46"/>
      <c r="BN71" s="41"/>
      <c r="BO71" s="314"/>
      <c r="BP71" s="56"/>
      <c r="BQ71" s="326"/>
      <c r="BR71" s="46"/>
      <c r="BS71" s="327"/>
      <c r="BT71" s="313"/>
      <c r="BU71" s="317"/>
      <c r="BV71" s="281"/>
      <c r="BW71" s="318"/>
      <c r="BX71" s="319"/>
    </row>
    <row r="72" spans="1:76" s="110" customFormat="1" ht="18.75">
      <c r="A72" s="320"/>
      <c r="B72" s="340" t="s">
        <v>97</v>
      </c>
      <c r="C72" s="56"/>
      <c r="D72" s="50">
        <v>0.30352000000000001</v>
      </c>
      <c r="E72" s="46">
        <v>4053091.14709333</v>
      </c>
      <c r="F72" s="41">
        <f>G72/G13</f>
        <v>0.21611011859354631</v>
      </c>
      <c r="G72" s="84">
        <f>G43-G44</f>
        <v>2885852.6899999697</v>
      </c>
      <c r="H72" s="50">
        <v>0.30352000000000001</v>
      </c>
      <c r="I72" s="46">
        <v>3227806.3726222198</v>
      </c>
      <c r="J72" s="41">
        <v>0.227114662362328</v>
      </c>
      <c r="K72" s="84">
        <v>2415268.0366666699</v>
      </c>
      <c r="L72" s="50">
        <v>0.30352000000000001</v>
      </c>
      <c r="M72" s="46">
        <v>3445658.9992533298</v>
      </c>
      <c r="N72" s="41">
        <v>0.229772182730896</v>
      </c>
      <c r="O72" s="84">
        <v>2608449.48999997</v>
      </c>
      <c r="P72" s="50">
        <f>P43-P44</f>
        <v>0.30351999999999957</v>
      </c>
      <c r="Q72" s="46">
        <f>+M72+I72+E72</f>
        <v>10726556.51896888</v>
      </c>
      <c r="R72" s="41">
        <f>R43-R44</f>
        <v>0.22785666449989561</v>
      </c>
      <c r="S72" s="333">
        <f>O72+K72+G72</f>
        <v>7909570.216666609</v>
      </c>
      <c r="T72" s="45">
        <v>0.30352000000000001</v>
      </c>
      <c r="U72" s="46">
        <v>4080747.1826289799</v>
      </c>
      <c r="V72" s="41">
        <v>0.22097820921262901</v>
      </c>
      <c r="W72" s="83">
        <v>2970994.34853333</v>
      </c>
      <c r="X72" s="45">
        <v>0.30352000000000001</v>
      </c>
      <c r="Y72" s="46">
        <v>4706933.5263999999</v>
      </c>
      <c r="Z72" s="41">
        <v>0.21303655252640299</v>
      </c>
      <c r="AA72" s="83">
        <v>3303732.51</v>
      </c>
      <c r="AB72" s="45">
        <v>0.30352000000000001</v>
      </c>
      <c r="AC72" s="46">
        <v>4268106.5982663101</v>
      </c>
      <c r="AD72" s="41">
        <v>0.17688871551621199</v>
      </c>
      <c r="AE72" s="83">
        <v>2487413.9887111099</v>
      </c>
      <c r="AF72" s="50">
        <f>AF43-AF44</f>
        <v>0.30351999999999973</v>
      </c>
      <c r="AG72" s="46">
        <f>+AC72+Y72+U72</f>
        <v>13055787.307295291</v>
      </c>
      <c r="AH72" s="41">
        <f>AI72/AI13</f>
        <v>0.2037016173256416</v>
      </c>
      <c r="AI72" s="333">
        <f>AE72+AA72+W72</f>
        <v>8762140.8472444396</v>
      </c>
      <c r="AJ72" s="45">
        <v>0.30352000000000001</v>
      </c>
      <c r="AK72" s="46">
        <v>5003293.1523555601</v>
      </c>
      <c r="AL72" s="41">
        <v>0.212759418059254</v>
      </c>
      <c r="AM72" s="83">
        <v>3507174.94555555</v>
      </c>
      <c r="AN72" s="45">
        <v>0.30352000000000001</v>
      </c>
      <c r="AO72" s="46">
        <v>5294610.2993777804</v>
      </c>
      <c r="AP72" s="41">
        <v>0.24082620161173299</v>
      </c>
      <c r="AQ72" s="83">
        <v>4200978.14777778</v>
      </c>
      <c r="AR72" s="45">
        <v>0.30352000000000001</v>
      </c>
      <c r="AS72" s="46">
        <v>2733839.98321778</v>
      </c>
      <c r="AT72" s="41">
        <v>0.130969885318336</v>
      </c>
      <c r="AU72" s="83">
        <v>1179661.0077777901</v>
      </c>
      <c r="AV72" s="332">
        <f t="shared" ref="AV72:AV81" si="25">(1/+$AY$13)*AW72</f>
        <v>0.3035200000000004</v>
      </c>
      <c r="AW72" s="46">
        <f>+AS72+AO72+AK72</f>
        <v>13031743.434951119</v>
      </c>
      <c r="AX72" s="41">
        <f t="shared" ref="AX72:AX81" si="26">(1/+$AY$13)*AY72</f>
        <v>0.20700448481315348</v>
      </c>
      <c r="AY72" s="333">
        <f>AU72+AQ72+AM72</f>
        <v>8887814.1011111215</v>
      </c>
      <c r="AZ72" s="45"/>
      <c r="BA72" s="46"/>
      <c r="BB72" s="41"/>
      <c r="BC72" s="83"/>
      <c r="BD72" s="45"/>
      <c r="BE72" s="46"/>
      <c r="BF72" s="41"/>
      <c r="BG72" s="83"/>
      <c r="BH72" s="45"/>
      <c r="BI72" s="46"/>
      <c r="BJ72" s="41"/>
      <c r="BK72" s="83"/>
      <c r="BL72" s="332" t="e">
        <f t="shared" ref="BL72:BL81" si="27">BM72/$BO$13</f>
        <v>#DIV/0!</v>
      </c>
      <c r="BM72" s="46">
        <f>+BI72+BE72+BA72</f>
        <v>0</v>
      </c>
      <c r="BN72" s="41" t="e">
        <f t="shared" ref="BN72:BN81" si="28">BO72/$BO$13</f>
        <v>#DIV/0!</v>
      </c>
      <c r="BO72" s="333">
        <f>BK72+BG72+BC72</f>
        <v>0</v>
      </c>
      <c r="BP72" s="56"/>
      <c r="BQ72" s="326">
        <f t="shared" ref="BQ72:BQ81" si="29">BR72/$BT$13</f>
        <v>0.30352000000000023</v>
      </c>
      <c r="BR72" s="46">
        <f>Q72+AG72+AW72+BM72</f>
        <v>36814087.261215292</v>
      </c>
      <c r="BS72" s="327">
        <f t="shared" ref="BS72:BS81" si="30">BT72/$BT$13</f>
        <v>0.21072984977304132</v>
      </c>
      <c r="BT72" s="313">
        <f t="shared" ref="BT72:BT81" si="31">BK72+BG72+BC72+AU72+AQ72+AM72+AE72+AA72+W72+O72+K72+G72</f>
        <v>25559525.165022165</v>
      </c>
      <c r="BU72" s="317">
        <f>BT72-BR72</f>
        <v>-11254562.096193127</v>
      </c>
      <c r="BV72" s="281"/>
      <c r="BW72" s="318">
        <f>(BT72/BR72)*4</f>
        <v>2.7771461488276379</v>
      </c>
      <c r="BX72" s="319"/>
    </row>
    <row r="73" spans="1:76" s="341" customFormat="1" ht="21">
      <c r="A73" s="320"/>
      <c r="B73" s="56" t="s">
        <v>98</v>
      </c>
      <c r="C73" s="56"/>
      <c r="D73" s="50">
        <f>E73/G13</f>
        <v>0.17070000000000043</v>
      </c>
      <c r="E73" s="46">
        <f>SUM(E74:E87)</f>
        <v>2279463.1616000002</v>
      </c>
      <c r="F73" s="41">
        <f>G73/G13</f>
        <v>8.8372439059227689E-2</v>
      </c>
      <c r="G73" s="84">
        <f>SUM(G74:G87)</f>
        <v>1180092.0874999999</v>
      </c>
      <c r="H73" s="50">
        <v>0.17069999999999999</v>
      </c>
      <c r="I73" s="46">
        <v>1815322.0473333399</v>
      </c>
      <c r="J73" s="41">
        <v>0.10359530399165399</v>
      </c>
      <c r="K73" s="84">
        <v>1101692.0874999999</v>
      </c>
      <c r="L73" s="50">
        <v>0.1699</v>
      </c>
      <c r="M73" s="46">
        <v>1928760.7537333299</v>
      </c>
      <c r="N73" s="41">
        <v>0.102804049274704</v>
      </c>
      <c r="O73" s="84">
        <v>1167065.4241666701</v>
      </c>
      <c r="P73" s="50">
        <f>SUM(P74:P84)</f>
        <v>0.17044301844263568</v>
      </c>
      <c r="Q73" s="46">
        <f>+M73+I73+E73</f>
        <v>6023545.9626666699</v>
      </c>
      <c r="R73" s="41">
        <f>SUM(R74:R84)</f>
        <v>9.7589084482789135E-2</v>
      </c>
      <c r="S73" s="333">
        <f>O73+K73+G73</f>
        <v>3448849.5991666699</v>
      </c>
      <c r="T73" s="45">
        <v>0.1699</v>
      </c>
      <c r="U73" s="46">
        <v>2284261.1568551101</v>
      </c>
      <c r="V73" s="41">
        <v>7.9170404409844103E-2</v>
      </c>
      <c r="W73" s="83">
        <v>1064425.4241666701</v>
      </c>
      <c r="X73" s="45">
        <v>0.1699</v>
      </c>
      <c r="Y73" s="46">
        <v>2634778.6179999998</v>
      </c>
      <c r="Z73" s="41">
        <v>6.9654079307514993E-2</v>
      </c>
      <c r="AA73" s="83">
        <v>1080182.9241666701</v>
      </c>
      <c r="AB73" s="45">
        <v>0.1699</v>
      </c>
      <c r="AC73" s="46">
        <v>2389138.4786684401</v>
      </c>
      <c r="AD73" s="41">
        <v>8.5827321197053497E-2</v>
      </c>
      <c r="AE73" s="83">
        <v>1206906.1541666701</v>
      </c>
      <c r="AF73" s="50">
        <f>SUM(AF74:AF84)</f>
        <v>0.16990000000000008</v>
      </c>
      <c r="AG73" s="46">
        <f>+AC73+Y73+U73</f>
        <v>7308178.25352355</v>
      </c>
      <c r="AH73" s="41">
        <f>AI73/AI13</f>
        <v>7.7915766997091435E-2</v>
      </c>
      <c r="AI73" s="333">
        <f>AE73+AA73+W73</f>
        <v>3351514.5025000102</v>
      </c>
      <c r="AJ73" s="50">
        <v>0.1699</v>
      </c>
      <c r="AK73" s="46">
        <v>2800670.48822222</v>
      </c>
      <c r="AL73" s="41">
        <v>8.1398357376067099E-2</v>
      </c>
      <c r="AM73" s="83">
        <v>1341789.1541666701</v>
      </c>
      <c r="AN73" s="45">
        <v>0.1699</v>
      </c>
      <c r="AO73" s="46">
        <v>2963739.7531111101</v>
      </c>
      <c r="AP73" s="41">
        <v>7.7360355029566993E-2</v>
      </c>
      <c r="AQ73" s="83">
        <v>1349475.9241666701</v>
      </c>
      <c r="AR73" s="45">
        <v>0.1699</v>
      </c>
      <c r="AS73" s="46">
        <v>1530309.0839111099</v>
      </c>
      <c r="AT73" s="41">
        <v>0.15148720820726799</v>
      </c>
      <c r="AU73" s="83">
        <v>1364462.9241666701</v>
      </c>
      <c r="AV73" s="332">
        <f t="shared" si="25"/>
        <v>0.16990000000000002</v>
      </c>
      <c r="AW73" s="46">
        <f>+AS73+AO73+AK73</f>
        <v>7294719.3252444398</v>
      </c>
      <c r="AX73" s="41">
        <f t="shared" si="26"/>
        <v>9.4461233791426472E-2</v>
      </c>
      <c r="AY73" s="333">
        <f>AU73+AQ73+AM73</f>
        <v>4055728.0025000102</v>
      </c>
      <c r="AZ73" s="50"/>
      <c r="BA73" s="46"/>
      <c r="BB73" s="41"/>
      <c r="BC73" s="83"/>
      <c r="BD73" s="45"/>
      <c r="BE73" s="46"/>
      <c r="BF73" s="41"/>
      <c r="BG73" s="83"/>
      <c r="BH73" s="45"/>
      <c r="BI73" s="46"/>
      <c r="BJ73" s="41"/>
      <c r="BK73" s="83"/>
      <c r="BL73" s="332" t="e">
        <f t="shared" si="27"/>
        <v>#DIV/0!</v>
      </c>
      <c r="BM73" s="46">
        <f>+BI73+BE73+BA73</f>
        <v>0</v>
      </c>
      <c r="BN73" s="41" t="e">
        <f t="shared" si="28"/>
        <v>#DIV/0!</v>
      </c>
      <c r="BO73" s="333">
        <f>BK73+BG73+BC73</f>
        <v>0</v>
      </c>
      <c r="BP73" s="56"/>
      <c r="BQ73" s="326">
        <f t="shared" si="29"/>
        <v>0.17005821981336777</v>
      </c>
      <c r="BR73" s="46">
        <f>Q73+AG73+AW73+BM73</f>
        <v>20626443.541434661</v>
      </c>
      <c r="BS73" s="327">
        <f t="shared" si="30"/>
        <v>8.9504896646673007E-2</v>
      </c>
      <c r="BT73" s="313">
        <f t="shared" si="31"/>
        <v>10856092.10416669</v>
      </c>
      <c r="BU73" s="317">
        <f>BT73-BR73</f>
        <v>-9770351.4372679703</v>
      </c>
      <c r="BV73" s="281"/>
      <c r="BW73" s="318"/>
      <c r="BX73" s="342"/>
    </row>
    <row r="74" spans="1:76" s="343" customFormat="1" ht="18.75">
      <c r="A74" s="80"/>
      <c r="B74" s="90" t="s">
        <v>99</v>
      </c>
      <c r="C74" s="89"/>
      <c r="D74" s="334">
        <v>1.6999999999999999E-3</v>
      </c>
      <c r="E74" s="329">
        <v>22701.156266666701</v>
      </c>
      <c r="F74" s="330">
        <v>4.3683531139018803E-3</v>
      </c>
      <c r="G74" s="336">
        <v>58333.333333333299</v>
      </c>
      <c r="H74" s="334">
        <v>1.6999999999999999E-3</v>
      </c>
      <c r="I74" s="329">
        <v>18078.778444444401</v>
      </c>
      <c r="J74" s="330">
        <v>5.4852526110324802E-3</v>
      </c>
      <c r="K74" s="336">
        <v>58333.333333333299</v>
      </c>
      <c r="L74" s="334">
        <v>1.6999999999999999E-3</v>
      </c>
      <c r="M74" s="329">
        <v>19298.959866666599</v>
      </c>
      <c r="N74" s="330">
        <v>6.4230580226296201E-3</v>
      </c>
      <c r="O74" s="336">
        <v>72916.67</v>
      </c>
      <c r="P74" s="334">
        <f t="shared" ref="P74:P82" si="32">(1/+$S$13)*Q74</f>
        <v>1.6999999999999988E-3</v>
      </c>
      <c r="Q74" s="329">
        <f t="shared" ref="Q74:Q82" si="33">+M74+I74+E74</f>
        <v>60078.894577777697</v>
      </c>
      <c r="R74" s="330">
        <f t="shared" ref="R74:R82" si="34">(1/+$S$13)*S74</f>
        <v>5.3644740736049426E-3</v>
      </c>
      <c r="S74" s="337">
        <f t="shared" ref="S74:S82" si="35">O74+K74+G74</f>
        <v>189583.33666666661</v>
      </c>
      <c r="T74" s="328">
        <v>1.6999999999999999E-3</v>
      </c>
      <c r="U74" s="329">
        <v>22856.056307555598</v>
      </c>
      <c r="V74" s="330">
        <v>5.4234351426157203E-3</v>
      </c>
      <c r="W74" s="331">
        <v>72916.67</v>
      </c>
      <c r="X74" s="328">
        <v>1.6999999999999999E-3</v>
      </c>
      <c r="Y74" s="329">
        <v>26363.294000000002</v>
      </c>
      <c r="Z74" s="330">
        <v>4.7019290912584701E-3</v>
      </c>
      <c r="AA74" s="331">
        <v>72916.67</v>
      </c>
      <c r="AB74" s="328">
        <v>1.6999999999999999E-3</v>
      </c>
      <c r="AC74" s="329">
        <v>23905.446814222199</v>
      </c>
      <c r="AD74" s="330">
        <v>5.1853596363759403E-3</v>
      </c>
      <c r="AE74" s="331">
        <v>72916.67</v>
      </c>
      <c r="AF74" s="334">
        <f t="shared" ref="AF74:AF82" si="36">(1/+$AI$13)*AG74</f>
        <v>1.7000000000000012E-3</v>
      </c>
      <c r="AG74" s="329">
        <f t="shared" ref="AG74:AG82" si="37">+AC74+Y74+U74</f>
        <v>73124.797121777796</v>
      </c>
      <c r="AH74" s="330">
        <f t="shared" ref="AH74:AH82" si="38">(1/+$AI$13)*AI74</f>
        <v>5.0854844271321694E-3</v>
      </c>
      <c r="AI74" s="337">
        <f>AE74+AA74+W74</f>
        <v>218750.01</v>
      </c>
      <c r="AJ74" s="328">
        <v>1.6999999999999999E-3</v>
      </c>
      <c r="AK74" s="329">
        <v>28023.1891111111</v>
      </c>
      <c r="AL74" s="330">
        <v>4.4234201363916497E-3</v>
      </c>
      <c r="AM74" s="331">
        <v>72916.67</v>
      </c>
      <c r="AN74" s="328">
        <v>1.6999999999999999E-3</v>
      </c>
      <c r="AO74" s="329">
        <v>29654.841555555598</v>
      </c>
      <c r="AP74" s="330">
        <v>4.1800371371998601E-3</v>
      </c>
      <c r="AQ74" s="331">
        <v>72916.67</v>
      </c>
      <c r="AR74" s="328">
        <v>1.6999999999999999E-3</v>
      </c>
      <c r="AS74" s="329">
        <v>15312.0979555556</v>
      </c>
      <c r="AT74" s="330">
        <v>8.0954510191743705E-3</v>
      </c>
      <c r="AU74" s="331">
        <v>72916.67</v>
      </c>
      <c r="AV74" s="344">
        <f t="shared" si="25"/>
        <v>1.7000000000000032E-3</v>
      </c>
      <c r="AW74" s="329">
        <f>+AS74+AO74+AK74</f>
        <v>72990.128622222299</v>
      </c>
      <c r="AX74" s="330">
        <f t="shared" si="26"/>
        <v>5.0948672651986672E-3</v>
      </c>
      <c r="AY74" s="337">
        <f>AU74+AQ74+AM74</f>
        <v>218750.01</v>
      </c>
      <c r="AZ74" s="328"/>
      <c r="BA74" s="329"/>
      <c r="BB74" s="330"/>
      <c r="BC74" s="331"/>
      <c r="BD74" s="328"/>
      <c r="BE74" s="329"/>
      <c r="BF74" s="330"/>
      <c r="BG74" s="331"/>
      <c r="BH74" s="328"/>
      <c r="BI74" s="329"/>
      <c r="BJ74" s="330"/>
      <c r="BK74" s="331"/>
      <c r="BL74" s="344" t="e">
        <f t="shared" si="27"/>
        <v>#DIV/0!</v>
      </c>
      <c r="BM74" s="329">
        <f>+BI74+BE74+BA74</f>
        <v>0</v>
      </c>
      <c r="BN74" s="330" t="e">
        <f t="shared" si="28"/>
        <v>#DIV/0!</v>
      </c>
      <c r="BO74" s="337">
        <f>BK74+BG74+BC74</f>
        <v>0</v>
      </c>
      <c r="BP74" s="89"/>
      <c r="BQ74" s="345">
        <f t="shared" si="29"/>
        <v>1.7000000000000012E-3</v>
      </c>
      <c r="BR74" s="329">
        <f>Q74+AG74+AW74+BM74</f>
        <v>206193.82032177778</v>
      </c>
      <c r="BS74" s="346">
        <f t="shared" si="30"/>
        <v>5.1700953242425594E-3</v>
      </c>
      <c r="BT74" s="347">
        <f t="shared" si="31"/>
        <v>627083.35666666646</v>
      </c>
      <c r="BU74" s="348">
        <f>BT74-BR74</f>
        <v>420889.53634488868</v>
      </c>
      <c r="BV74" s="349"/>
      <c r="BW74" s="350"/>
      <c r="BX74" s="351"/>
    </row>
    <row r="75" spans="1:76" s="343" customFormat="1" ht="21">
      <c r="A75" s="339"/>
      <c r="B75" s="78" t="s">
        <v>100</v>
      </c>
      <c r="C75" s="78"/>
      <c r="D75" s="352">
        <v>2E-3</v>
      </c>
      <c r="E75" s="353">
        <v>26707.242666666702</v>
      </c>
      <c r="F75" s="354">
        <v>2.0413005196293298E-3</v>
      </c>
      <c r="G75" s="336">
        <v>27258.754166666698</v>
      </c>
      <c r="H75" s="352">
        <v>2E-3</v>
      </c>
      <c r="I75" s="353">
        <v>21269.151111111201</v>
      </c>
      <c r="J75" s="354">
        <v>2.5632197565634402E-3</v>
      </c>
      <c r="K75" s="335">
        <v>27258.754166666698</v>
      </c>
      <c r="L75" s="352">
        <v>2E-3</v>
      </c>
      <c r="M75" s="353">
        <v>22704.658666666601</v>
      </c>
      <c r="N75" s="354">
        <v>2.4011595652557501E-3</v>
      </c>
      <c r="O75" s="336">
        <v>27258.754166666698</v>
      </c>
      <c r="P75" s="352">
        <f t="shared" si="32"/>
        <v>2.0000000000000031E-3</v>
      </c>
      <c r="Q75" s="353">
        <f t="shared" si="33"/>
        <v>70681.052444444504</v>
      </c>
      <c r="R75" s="330">
        <f t="shared" si="34"/>
        <v>2.3139514671000855E-3</v>
      </c>
      <c r="S75" s="337">
        <f t="shared" si="35"/>
        <v>81776.262500000099</v>
      </c>
      <c r="T75" s="355">
        <v>2E-3</v>
      </c>
      <c r="U75" s="353">
        <v>26889.478008888898</v>
      </c>
      <c r="V75" s="354">
        <v>2.02746621988391E-3</v>
      </c>
      <c r="W75" s="331">
        <v>27258.754166666698</v>
      </c>
      <c r="X75" s="355">
        <v>2E-3</v>
      </c>
      <c r="Y75" s="353">
        <v>31015.64</v>
      </c>
      <c r="Z75" s="354">
        <v>1.75774249163755E-3</v>
      </c>
      <c r="AA75" s="331">
        <v>27258.754166666698</v>
      </c>
      <c r="AB75" s="355">
        <v>2E-3</v>
      </c>
      <c r="AC75" s="353">
        <v>28124.0550755556</v>
      </c>
      <c r="AD75" s="354">
        <v>1.9384654235269901E-3</v>
      </c>
      <c r="AE75" s="331">
        <v>27258.754166666698</v>
      </c>
      <c r="AF75" s="352">
        <f t="shared" si="36"/>
        <v>2.0000000000000022E-3</v>
      </c>
      <c r="AG75" s="353">
        <f t="shared" si="37"/>
        <v>86029.173084444497</v>
      </c>
      <c r="AH75" s="330">
        <f t="shared" si="38"/>
        <v>1.9011286420184525E-3</v>
      </c>
      <c r="AI75" s="337">
        <f t="shared" ref="AI75:AI82" si="39">AE75+AA75+W75</f>
        <v>81776.262500000099</v>
      </c>
      <c r="AJ75" s="355">
        <v>2E-3</v>
      </c>
      <c r="AK75" s="353">
        <v>32968.457777777803</v>
      </c>
      <c r="AL75" s="354">
        <v>1.65362628427468E-3</v>
      </c>
      <c r="AM75" s="331">
        <v>27258.754166666698</v>
      </c>
      <c r="AN75" s="355">
        <v>2E-3</v>
      </c>
      <c r="AO75" s="353">
        <v>34888.048888888901</v>
      </c>
      <c r="AP75" s="354">
        <v>1.56264136486853E-3</v>
      </c>
      <c r="AQ75" s="331">
        <v>27258.754166666698</v>
      </c>
      <c r="AR75" s="355">
        <v>2E-3</v>
      </c>
      <c r="AS75" s="353">
        <v>18014.232888888899</v>
      </c>
      <c r="AT75" s="354">
        <v>3.02635747353747E-3</v>
      </c>
      <c r="AU75" s="331">
        <v>27258.754166666698</v>
      </c>
      <c r="AV75" s="344">
        <f t="shared" si="25"/>
        <v>2.0000000000000026E-3</v>
      </c>
      <c r="AW75" s="353">
        <f t="shared" ref="AW75:AW81" si="40">+AS75+AO75+AK75</f>
        <v>85870.7395555556</v>
      </c>
      <c r="AX75" s="330">
        <f t="shared" si="26"/>
        <v>1.9046362689608279E-3</v>
      </c>
      <c r="AY75" s="337">
        <f t="shared" ref="AY75:AY81" si="41">AU75+AQ75+AM75</f>
        <v>81776.262500000099</v>
      </c>
      <c r="AZ75" s="355"/>
      <c r="BA75" s="353"/>
      <c r="BB75" s="354"/>
      <c r="BC75" s="331"/>
      <c r="BD75" s="355"/>
      <c r="BE75" s="353"/>
      <c r="BF75" s="354"/>
      <c r="BG75" s="331"/>
      <c r="BH75" s="355"/>
      <c r="BI75" s="353"/>
      <c r="BJ75" s="354"/>
      <c r="BK75" s="331"/>
      <c r="BL75" s="344" t="e">
        <f t="shared" si="27"/>
        <v>#DIV/0!</v>
      </c>
      <c r="BM75" s="353">
        <f t="shared" ref="BM75:BM81" si="42">+BI75+BE75+BA75</f>
        <v>0</v>
      </c>
      <c r="BN75" s="330" t="e">
        <f t="shared" si="28"/>
        <v>#DIV/0!</v>
      </c>
      <c r="BO75" s="337">
        <f t="shared" ref="BO75:BO81" si="43">BK75+BG75+BC75</f>
        <v>0</v>
      </c>
      <c r="BP75" s="260"/>
      <c r="BQ75" s="345">
        <f t="shared" si="29"/>
        <v>2.0000000000000026E-3</v>
      </c>
      <c r="BR75" s="329">
        <f t="shared" ref="BR75:BR81" si="44">Q75+AG75+AW75+BM75</f>
        <v>242580.96508444459</v>
      </c>
      <c r="BS75" s="346">
        <f t="shared" si="30"/>
        <v>2.0226548889736629E-3</v>
      </c>
      <c r="BT75" s="347">
        <f t="shared" si="31"/>
        <v>245328.78750000033</v>
      </c>
      <c r="BU75" s="348">
        <f t="shared" ref="BU75:BU81" si="45">BT75-BR75</f>
        <v>2747.82241555574</v>
      </c>
      <c r="BV75" s="356"/>
      <c r="BW75" s="357"/>
      <c r="BX75" s="358"/>
    </row>
    <row r="76" spans="1:76" s="343" customFormat="1" ht="18.75">
      <c r="A76" s="80"/>
      <c r="B76" s="90" t="s">
        <v>101</v>
      </c>
      <c r="C76" s="89"/>
      <c r="D76" s="334">
        <v>0.04</v>
      </c>
      <c r="E76" s="329">
        <v>534144.85333333304</v>
      </c>
      <c r="F76" s="330">
        <v>0</v>
      </c>
      <c r="G76" s="336"/>
      <c r="H76" s="334">
        <v>0.04</v>
      </c>
      <c r="I76" s="329">
        <v>425383.02222222398</v>
      </c>
      <c r="J76" s="330">
        <v>0</v>
      </c>
      <c r="K76" s="336"/>
      <c r="L76" s="334">
        <v>0.04</v>
      </c>
      <c r="M76" s="329">
        <v>454093.173333332</v>
      </c>
      <c r="N76" s="330">
        <v>0</v>
      </c>
      <c r="O76" s="336"/>
      <c r="P76" s="334">
        <f t="shared" si="32"/>
        <v>4.0000000000000036E-2</v>
      </c>
      <c r="Q76" s="329">
        <f t="shared" si="33"/>
        <v>1413621.0488888891</v>
      </c>
      <c r="R76" s="330">
        <f t="shared" si="34"/>
        <v>0</v>
      </c>
      <c r="S76" s="337">
        <f t="shared" si="35"/>
        <v>0</v>
      </c>
      <c r="T76" s="328">
        <v>0.04</v>
      </c>
      <c r="U76" s="329">
        <v>537789.56017777801</v>
      </c>
      <c r="V76" s="330">
        <v>0</v>
      </c>
      <c r="W76" s="331"/>
      <c r="X76" s="328">
        <v>0.04</v>
      </c>
      <c r="Y76" s="329">
        <v>620312.80000000005</v>
      </c>
      <c r="Z76" s="330">
        <v>3.2483611494071998E-4</v>
      </c>
      <c r="AA76" s="331">
        <v>5037.5</v>
      </c>
      <c r="AB76" s="328">
        <v>0.04</v>
      </c>
      <c r="AC76" s="329">
        <v>562481.10151111102</v>
      </c>
      <c r="AD76" s="330">
        <v>3.5823425793092101E-4</v>
      </c>
      <c r="AE76" s="331">
        <v>5037.5</v>
      </c>
      <c r="AF76" s="352">
        <f t="shared" si="36"/>
        <v>4.0000000000000029E-2</v>
      </c>
      <c r="AG76" s="329">
        <f t="shared" si="37"/>
        <v>1720583.4616888892</v>
      </c>
      <c r="AH76" s="330">
        <f t="shared" si="38"/>
        <v>2.3422287205087034E-4</v>
      </c>
      <c r="AI76" s="337">
        <f t="shared" si="39"/>
        <v>10075</v>
      </c>
      <c r="AJ76" s="328">
        <v>0.04</v>
      </c>
      <c r="AK76" s="329">
        <v>659369.15555555501</v>
      </c>
      <c r="AL76" s="330">
        <v>3.0559512573836599E-4</v>
      </c>
      <c r="AM76" s="331">
        <v>5037.5</v>
      </c>
      <c r="AN76" s="328">
        <v>0.04</v>
      </c>
      <c r="AO76" s="329">
        <v>697760.97777777805</v>
      </c>
      <c r="AP76" s="330">
        <v>2.8878083816285502E-4</v>
      </c>
      <c r="AQ76" s="331">
        <v>5037.5</v>
      </c>
      <c r="AR76" s="328">
        <v>0.04</v>
      </c>
      <c r="AS76" s="329">
        <v>360284.65777777799</v>
      </c>
      <c r="AT76" s="330">
        <v>5.5927999055759004E-4</v>
      </c>
      <c r="AU76" s="331">
        <v>5037.5</v>
      </c>
      <c r="AV76" s="344">
        <f t="shared" si="25"/>
        <v>4.0000000000000029E-2</v>
      </c>
      <c r="AW76" s="329">
        <f t="shared" si="40"/>
        <v>1717414.7911111112</v>
      </c>
      <c r="AX76" s="330">
        <f t="shared" si="26"/>
        <v>3.5198252811652374E-4</v>
      </c>
      <c r="AY76" s="337">
        <f t="shared" si="41"/>
        <v>15112.5</v>
      </c>
      <c r="AZ76" s="328"/>
      <c r="BA76" s="329"/>
      <c r="BB76" s="330"/>
      <c r="BC76" s="331"/>
      <c r="BD76" s="328"/>
      <c r="BE76" s="329"/>
      <c r="BF76" s="330"/>
      <c r="BG76" s="331"/>
      <c r="BH76" s="328"/>
      <c r="BI76" s="329"/>
      <c r="BJ76" s="330"/>
      <c r="BK76" s="331"/>
      <c r="BL76" s="344" t="e">
        <f t="shared" si="27"/>
        <v>#DIV/0!</v>
      </c>
      <c r="BM76" s="329">
        <f t="shared" si="42"/>
        <v>0</v>
      </c>
      <c r="BN76" s="330" t="e">
        <f t="shared" si="28"/>
        <v>#DIV/0!</v>
      </c>
      <c r="BO76" s="337">
        <f t="shared" si="43"/>
        <v>0</v>
      </c>
      <c r="BP76" s="89"/>
      <c r="BQ76" s="345">
        <f t="shared" si="29"/>
        <v>4.0000000000000029E-2</v>
      </c>
      <c r="BR76" s="329">
        <f t="shared" si="44"/>
        <v>4851619.301688889</v>
      </c>
      <c r="BS76" s="346">
        <f t="shared" si="30"/>
        <v>2.0766262506402379E-4</v>
      </c>
      <c r="BT76" s="347">
        <f t="shared" si="31"/>
        <v>25187.5</v>
      </c>
      <c r="BU76" s="348">
        <f t="shared" si="45"/>
        <v>-4826431.801688889</v>
      </c>
      <c r="BV76" s="349"/>
      <c r="BW76" s="350"/>
      <c r="BX76" s="358"/>
    </row>
    <row r="77" spans="1:76" s="343" customFormat="1" ht="18.75">
      <c r="A77" s="80"/>
      <c r="B77" s="89" t="s">
        <v>102</v>
      </c>
      <c r="C77" s="89"/>
      <c r="D77" s="334">
        <v>5.0000000000000001E-3</v>
      </c>
      <c r="E77" s="329">
        <v>66768.106666666703</v>
      </c>
      <c r="F77" s="330">
        <v>6.92695993775871E-3</v>
      </c>
      <c r="G77" s="336">
        <v>92500</v>
      </c>
      <c r="H77" s="334">
        <v>5.0000000000000001E-3</v>
      </c>
      <c r="I77" s="329">
        <v>53172.877777777998</v>
      </c>
      <c r="J77" s="330">
        <v>4.09043123279849E-3</v>
      </c>
      <c r="K77" s="335">
        <v>43500</v>
      </c>
      <c r="L77" s="334">
        <v>5.0000000000000001E-3</v>
      </c>
      <c r="M77" s="329">
        <v>56761.6466666665</v>
      </c>
      <c r="N77" s="330">
        <v>8.4432011427434794E-3</v>
      </c>
      <c r="O77" s="336">
        <v>95850</v>
      </c>
      <c r="P77" s="334">
        <f t="shared" si="32"/>
        <v>5.0000000000000053E-3</v>
      </c>
      <c r="Q77" s="329">
        <f t="shared" si="33"/>
        <v>176702.6311111112</v>
      </c>
      <c r="R77" s="330">
        <f t="shared" si="34"/>
        <v>6.5604569253474281E-3</v>
      </c>
      <c r="S77" s="337">
        <f t="shared" si="35"/>
        <v>231850</v>
      </c>
      <c r="T77" s="328">
        <v>5.0000000000000001E-3</v>
      </c>
      <c r="U77" s="329">
        <v>67223.695022222193</v>
      </c>
      <c r="V77" s="330">
        <v>3.29125020466164E-3</v>
      </c>
      <c r="W77" s="331">
        <v>44250</v>
      </c>
      <c r="X77" s="328">
        <v>5.0000000000000001E-3</v>
      </c>
      <c r="Y77" s="329">
        <v>77539.100000000006</v>
      </c>
      <c r="Z77" s="330">
        <v>2.8533991237969002E-3</v>
      </c>
      <c r="AA77" s="331">
        <v>44250</v>
      </c>
      <c r="AB77" s="328">
        <v>5.0000000000000001E-3</v>
      </c>
      <c r="AC77" s="329">
        <v>70310.137688888906</v>
      </c>
      <c r="AD77" s="330">
        <v>3.14677238976541E-3</v>
      </c>
      <c r="AE77" s="331">
        <v>44250</v>
      </c>
      <c r="AF77" s="352">
        <f t="shared" si="36"/>
        <v>5.0000000000000018E-3</v>
      </c>
      <c r="AG77" s="329">
        <f t="shared" si="37"/>
        <v>215072.93271111109</v>
      </c>
      <c r="AH77" s="330">
        <f t="shared" si="38"/>
        <v>3.086162408412212E-3</v>
      </c>
      <c r="AI77" s="337">
        <f t="shared" si="39"/>
        <v>132750</v>
      </c>
      <c r="AJ77" s="328">
        <v>5.0000000000000001E-3</v>
      </c>
      <c r="AK77" s="329">
        <v>82421.144444444406</v>
      </c>
      <c r="AL77" s="330">
        <v>2.6843839829126899E-3</v>
      </c>
      <c r="AM77" s="331">
        <v>44250</v>
      </c>
      <c r="AN77" s="328">
        <v>5.0000000000000001E-3</v>
      </c>
      <c r="AO77" s="329">
        <v>87220.122222222199</v>
      </c>
      <c r="AP77" s="330">
        <v>2.5366852781551E-3</v>
      </c>
      <c r="AQ77" s="331">
        <v>44250</v>
      </c>
      <c r="AR77" s="328">
        <v>5.0000000000000001E-3</v>
      </c>
      <c r="AS77" s="329">
        <v>45035.582222222198</v>
      </c>
      <c r="AT77" s="330">
        <v>8.7985983626181607E-3</v>
      </c>
      <c r="AU77" s="331">
        <v>79250</v>
      </c>
      <c r="AV77" s="344">
        <f t="shared" si="25"/>
        <v>5.000000000000001E-3</v>
      </c>
      <c r="AW77" s="329">
        <f t="shared" si="40"/>
        <v>214676.84888888878</v>
      </c>
      <c r="AX77" s="330">
        <f t="shared" si="26"/>
        <v>3.907035175619313E-3</v>
      </c>
      <c r="AY77" s="337">
        <f t="shared" si="41"/>
        <v>167750</v>
      </c>
      <c r="AZ77" s="328"/>
      <c r="BA77" s="329"/>
      <c r="BB77" s="330"/>
      <c r="BC77" s="331"/>
      <c r="BD77" s="328"/>
      <c r="BE77" s="329"/>
      <c r="BF77" s="330"/>
      <c r="BG77" s="331"/>
      <c r="BH77" s="328"/>
      <c r="BI77" s="329"/>
      <c r="BJ77" s="330"/>
      <c r="BK77" s="331"/>
      <c r="BL77" s="344" t="e">
        <f t="shared" si="27"/>
        <v>#DIV/0!</v>
      </c>
      <c r="BM77" s="329">
        <f t="shared" si="42"/>
        <v>0</v>
      </c>
      <c r="BN77" s="330" t="e">
        <f t="shared" si="28"/>
        <v>#DIV/0!</v>
      </c>
      <c r="BO77" s="337">
        <f t="shared" si="43"/>
        <v>0</v>
      </c>
      <c r="BP77" s="89"/>
      <c r="BQ77" s="345">
        <f t="shared" si="29"/>
        <v>5.0000000000000036E-3</v>
      </c>
      <c r="BR77" s="329">
        <f t="shared" si="44"/>
        <v>606452.41271111113</v>
      </c>
      <c r="BS77" s="346">
        <f t="shared" si="30"/>
        <v>4.3890500626434965E-3</v>
      </c>
      <c r="BT77" s="347">
        <f t="shared" si="31"/>
        <v>532350</v>
      </c>
      <c r="BU77" s="348">
        <f t="shared" si="45"/>
        <v>-74102.41271111113</v>
      </c>
      <c r="BV77" s="349"/>
      <c r="BW77" s="350"/>
      <c r="BX77" s="358"/>
    </row>
    <row r="78" spans="1:76" s="343" customFormat="1" ht="18.75">
      <c r="A78" s="80"/>
      <c r="B78" s="89" t="s">
        <v>103</v>
      </c>
      <c r="C78" s="89"/>
      <c r="D78" s="334">
        <v>3.0000000000000001E-3</v>
      </c>
      <c r="E78" s="329">
        <v>40060.864000000001</v>
      </c>
      <c r="F78" s="330">
        <v>0</v>
      </c>
      <c r="G78" s="336"/>
      <c r="H78" s="334">
        <v>3.0000000000000001E-3</v>
      </c>
      <c r="I78" s="329">
        <v>31903.7266666668</v>
      </c>
      <c r="J78" s="330">
        <v>0</v>
      </c>
      <c r="K78" s="336"/>
      <c r="L78" s="334">
        <v>3.0000000000000001E-3</v>
      </c>
      <c r="M78" s="329">
        <v>34056.987999999903</v>
      </c>
      <c r="N78" s="330">
        <v>0</v>
      </c>
      <c r="O78" s="336"/>
      <c r="P78" s="334">
        <f t="shared" si="32"/>
        <v>3.0000000000000027E-3</v>
      </c>
      <c r="Q78" s="329">
        <f t="shared" si="33"/>
        <v>106021.5786666667</v>
      </c>
      <c r="R78" s="330">
        <f t="shared" si="34"/>
        <v>0</v>
      </c>
      <c r="S78" s="337">
        <f t="shared" si="35"/>
        <v>0</v>
      </c>
      <c r="T78" s="328">
        <v>3.0000000000000001E-3</v>
      </c>
      <c r="U78" s="329">
        <v>40334.217013333298</v>
      </c>
      <c r="V78" s="330">
        <v>0</v>
      </c>
      <c r="W78" s="331"/>
      <c r="X78" s="328">
        <v>3.0000000000000001E-3</v>
      </c>
      <c r="Y78" s="329">
        <v>46523.46</v>
      </c>
      <c r="Z78" s="330">
        <v>0</v>
      </c>
      <c r="AA78" s="331"/>
      <c r="AB78" s="328">
        <v>3.0000000000000001E-3</v>
      </c>
      <c r="AC78" s="329">
        <v>42186.082613333303</v>
      </c>
      <c r="AD78" s="330">
        <v>0</v>
      </c>
      <c r="AE78" s="331"/>
      <c r="AF78" s="352">
        <f t="shared" si="36"/>
        <v>2.9999999999999996E-3</v>
      </c>
      <c r="AG78" s="329">
        <f t="shared" si="37"/>
        <v>129043.75962666659</v>
      </c>
      <c r="AH78" s="330">
        <f t="shared" si="38"/>
        <v>0</v>
      </c>
      <c r="AI78" s="337">
        <f t="shared" si="39"/>
        <v>0</v>
      </c>
      <c r="AJ78" s="328">
        <v>3.0000000000000001E-3</v>
      </c>
      <c r="AK78" s="329">
        <v>49452.686666666697</v>
      </c>
      <c r="AL78" s="330">
        <v>0</v>
      </c>
      <c r="AM78" s="331"/>
      <c r="AN78" s="328">
        <v>3.0000000000000001E-3</v>
      </c>
      <c r="AO78" s="329">
        <v>52332.073333333297</v>
      </c>
      <c r="AP78" s="330">
        <v>0</v>
      </c>
      <c r="AQ78" s="331"/>
      <c r="AR78" s="328">
        <v>3.0000000000000001E-3</v>
      </c>
      <c r="AS78" s="329">
        <v>27021.349333333299</v>
      </c>
      <c r="AT78" s="330">
        <v>0</v>
      </c>
      <c r="AU78" s="331"/>
      <c r="AV78" s="344">
        <f t="shared" si="25"/>
        <v>3.0000000000000014E-3</v>
      </c>
      <c r="AW78" s="329">
        <f t="shared" si="40"/>
        <v>128806.1093333333</v>
      </c>
      <c r="AX78" s="330">
        <f t="shared" si="26"/>
        <v>0</v>
      </c>
      <c r="AY78" s="337">
        <f t="shared" si="41"/>
        <v>0</v>
      </c>
      <c r="AZ78" s="328"/>
      <c r="BA78" s="329"/>
      <c r="BB78" s="330"/>
      <c r="BC78" s="331"/>
      <c r="BD78" s="328"/>
      <c r="BE78" s="329"/>
      <c r="BF78" s="330"/>
      <c r="BG78" s="331"/>
      <c r="BH78" s="328"/>
      <c r="BI78" s="329"/>
      <c r="BJ78" s="330"/>
      <c r="BK78" s="331"/>
      <c r="BL78" s="344" t="e">
        <f t="shared" si="27"/>
        <v>#DIV/0!</v>
      </c>
      <c r="BM78" s="329">
        <f t="shared" si="42"/>
        <v>0</v>
      </c>
      <c r="BN78" s="330" t="e">
        <f t="shared" si="28"/>
        <v>#DIV/0!</v>
      </c>
      <c r="BO78" s="337">
        <f t="shared" si="43"/>
        <v>0</v>
      </c>
      <c r="BP78" s="89"/>
      <c r="BQ78" s="345">
        <f t="shared" si="29"/>
        <v>3.0000000000000018E-3</v>
      </c>
      <c r="BR78" s="329">
        <f t="shared" si="44"/>
        <v>363871.44762666663</v>
      </c>
      <c r="BS78" s="346">
        <f t="shared" si="30"/>
        <v>0</v>
      </c>
      <c r="BT78" s="347">
        <f t="shared" si="31"/>
        <v>0</v>
      </c>
      <c r="BU78" s="348">
        <f t="shared" si="45"/>
        <v>-363871.44762666663</v>
      </c>
      <c r="BV78" s="349"/>
      <c r="BW78" s="350"/>
      <c r="BX78" s="358"/>
    </row>
    <row r="79" spans="1:76" s="343" customFormat="1" ht="18.75">
      <c r="A79" s="80"/>
      <c r="B79" s="90" t="s">
        <v>104</v>
      </c>
      <c r="C79" s="89"/>
      <c r="D79" s="334">
        <v>0.05</v>
      </c>
      <c r="E79" s="329">
        <v>667681.066666667</v>
      </c>
      <c r="F79" s="330">
        <v>1.9844804146011401E-2</v>
      </c>
      <c r="G79" s="336">
        <v>265000</v>
      </c>
      <c r="H79" s="334">
        <v>0.05</v>
      </c>
      <c r="I79" s="329">
        <v>531728.77777777996</v>
      </c>
      <c r="J79" s="330">
        <v>2.4918719004404601E-2</v>
      </c>
      <c r="K79" s="335">
        <v>265000</v>
      </c>
      <c r="L79" s="334">
        <v>0.05</v>
      </c>
      <c r="M79" s="329">
        <v>567616.46666666504</v>
      </c>
      <c r="N79" s="330">
        <v>2.3343226946552099E-2</v>
      </c>
      <c r="O79" s="336">
        <v>265000</v>
      </c>
      <c r="P79" s="334">
        <f t="shared" si="32"/>
        <v>5.0000000000000058E-2</v>
      </c>
      <c r="Q79" s="329">
        <f t="shared" si="33"/>
        <v>1767026.3111111121</v>
      </c>
      <c r="R79" s="330">
        <f t="shared" si="34"/>
        <v>2.249542055488982E-2</v>
      </c>
      <c r="S79" s="337">
        <f t="shared" si="35"/>
        <v>795000</v>
      </c>
      <c r="T79" s="328">
        <v>0.05</v>
      </c>
      <c r="U79" s="329">
        <v>672236.95022222202</v>
      </c>
      <c r="V79" s="330">
        <v>1.9710311960120599E-2</v>
      </c>
      <c r="W79" s="331">
        <v>265000</v>
      </c>
      <c r="X79" s="328">
        <v>0.05</v>
      </c>
      <c r="Y79" s="329">
        <v>775391</v>
      </c>
      <c r="Z79" s="330">
        <v>1.7088152944772401E-2</v>
      </c>
      <c r="AA79" s="331">
        <v>265000</v>
      </c>
      <c r="AB79" s="328">
        <v>0.05</v>
      </c>
      <c r="AC79" s="329">
        <v>703101.376888889</v>
      </c>
      <c r="AD79" s="330">
        <v>2.6667562625130599E-2</v>
      </c>
      <c r="AE79" s="331">
        <v>375000</v>
      </c>
      <c r="AF79" s="352">
        <f t="shared" si="36"/>
        <v>5.0000000000000024E-2</v>
      </c>
      <c r="AG79" s="329">
        <f t="shared" si="37"/>
        <v>2150729.327111111</v>
      </c>
      <c r="AH79" s="330">
        <f t="shared" si="38"/>
        <v>2.1039374611021108E-2</v>
      </c>
      <c r="AI79" s="337">
        <f t="shared" si="39"/>
        <v>905000</v>
      </c>
      <c r="AJ79" s="328">
        <v>0.05</v>
      </c>
      <c r="AK79" s="329">
        <v>824211.44444444403</v>
      </c>
      <c r="AL79" s="330">
        <v>2.4568938148692401E-2</v>
      </c>
      <c r="AM79" s="331">
        <v>405000</v>
      </c>
      <c r="AN79" s="328">
        <v>0.05</v>
      </c>
      <c r="AO79" s="329">
        <v>872201.22222222202</v>
      </c>
      <c r="AP79" s="330">
        <v>2.3217119494978899E-2</v>
      </c>
      <c r="AQ79" s="331">
        <v>405000</v>
      </c>
      <c r="AR79" s="328">
        <v>0.05</v>
      </c>
      <c r="AS79" s="329">
        <v>450355.82222222199</v>
      </c>
      <c r="AT79" s="330">
        <v>5.1625845282239E-2</v>
      </c>
      <c r="AU79" s="331">
        <v>465000</v>
      </c>
      <c r="AV79" s="344">
        <f t="shared" si="25"/>
        <v>5.0000000000000024E-2</v>
      </c>
      <c r="AW79" s="329">
        <f t="shared" si="40"/>
        <v>2146768.4888888882</v>
      </c>
      <c r="AX79" s="330">
        <f t="shared" si="26"/>
        <v>2.9695796416778681E-2</v>
      </c>
      <c r="AY79" s="337">
        <f t="shared" si="41"/>
        <v>1275000</v>
      </c>
      <c r="AZ79" s="328"/>
      <c r="BA79" s="329"/>
      <c r="BB79" s="330"/>
      <c r="BC79" s="331"/>
      <c r="BD79" s="328"/>
      <c r="BE79" s="329"/>
      <c r="BF79" s="330"/>
      <c r="BG79" s="331"/>
      <c r="BH79" s="328"/>
      <c r="BI79" s="329"/>
      <c r="BJ79" s="330"/>
      <c r="BK79" s="331"/>
      <c r="BL79" s="344" t="e">
        <f t="shared" si="27"/>
        <v>#DIV/0!</v>
      </c>
      <c r="BM79" s="329">
        <f t="shared" si="42"/>
        <v>0</v>
      </c>
      <c r="BN79" s="330" t="e">
        <f t="shared" si="28"/>
        <v>#DIV/0!</v>
      </c>
      <c r="BO79" s="337">
        <f t="shared" si="43"/>
        <v>0</v>
      </c>
      <c r="BP79" s="89"/>
      <c r="BQ79" s="345">
        <f t="shared" si="29"/>
        <v>5.0000000000000031E-2</v>
      </c>
      <c r="BR79" s="329">
        <f t="shared" si="44"/>
        <v>6064524.1271111108</v>
      </c>
      <c r="BS79" s="346">
        <f t="shared" si="30"/>
        <v>2.4527893183740775E-2</v>
      </c>
      <c r="BT79" s="347">
        <f t="shared" si="31"/>
        <v>2975000</v>
      </c>
      <c r="BU79" s="348">
        <f t="shared" si="45"/>
        <v>-3089524.1271111108</v>
      </c>
      <c r="BV79" s="349"/>
      <c r="BW79" s="350"/>
      <c r="BX79" s="358"/>
    </row>
    <row r="80" spans="1:76" s="343" customFormat="1" ht="18.75">
      <c r="A80" s="80"/>
      <c r="B80" s="90" t="s">
        <v>105</v>
      </c>
      <c r="C80" s="89"/>
      <c r="D80" s="334">
        <v>0.03</v>
      </c>
      <c r="E80" s="329">
        <v>400608.64</v>
      </c>
      <c r="F80" s="330">
        <v>2.7707839751034798E-2</v>
      </c>
      <c r="G80" s="336">
        <v>370000</v>
      </c>
      <c r="H80" s="334">
        <v>0.03</v>
      </c>
      <c r="I80" s="329">
        <v>319037.266666668</v>
      </c>
      <c r="J80" s="330">
        <v>3.4792173704262998E-2</v>
      </c>
      <c r="K80" s="335">
        <v>370000</v>
      </c>
      <c r="L80" s="334">
        <v>0.03</v>
      </c>
      <c r="M80" s="329">
        <v>340569.87999999902</v>
      </c>
      <c r="N80" s="330">
        <v>3.2592430076318103E-2</v>
      </c>
      <c r="O80" s="336">
        <v>370000</v>
      </c>
      <c r="P80" s="334">
        <f t="shared" si="32"/>
        <v>3.000000000000003E-2</v>
      </c>
      <c r="Q80" s="329">
        <f t="shared" si="33"/>
        <v>1060215.7866666671</v>
      </c>
      <c r="R80" s="330">
        <f t="shared" si="34"/>
        <v>3.1408700397393338E-2</v>
      </c>
      <c r="S80" s="337">
        <f t="shared" si="35"/>
        <v>1110000</v>
      </c>
      <c r="T80" s="328">
        <v>0.03</v>
      </c>
      <c r="U80" s="329">
        <v>403342.17013333301</v>
      </c>
      <c r="V80" s="330">
        <v>2.2313560709570499E-2</v>
      </c>
      <c r="W80" s="331">
        <v>300000</v>
      </c>
      <c r="X80" s="328">
        <v>0.03</v>
      </c>
      <c r="Y80" s="329">
        <v>465234.6</v>
      </c>
      <c r="Z80" s="330">
        <v>2.25692586063031E-2</v>
      </c>
      <c r="AA80" s="331">
        <v>350000</v>
      </c>
      <c r="AB80" s="328">
        <v>0.03</v>
      </c>
      <c r="AC80" s="329">
        <v>421860.82613333297</v>
      </c>
      <c r="AD80" s="330">
        <v>2.7023130126799001E-2</v>
      </c>
      <c r="AE80" s="331">
        <v>380000</v>
      </c>
      <c r="AF80" s="352">
        <f t="shared" si="36"/>
        <v>0.03</v>
      </c>
      <c r="AG80" s="329">
        <f t="shared" si="37"/>
        <v>1290437.596266666</v>
      </c>
      <c r="AH80" s="330">
        <f t="shared" si="38"/>
        <v>2.3945365579394189E-2</v>
      </c>
      <c r="AI80" s="337">
        <f t="shared" si="39"/>
        <v>1030000</v>
      </c>
      <c r="AJ80" s="328">
        <v>0.03</v>
      </c>
      <c r="AK80" s="329">
        <v>494526.86666666699</v>
      </c>
      <c r="AL80" s="330">
        <v>2.79054606133297E-2</v>
      </c>
      <c r="AM80" s="331">
        <v>460000</v>
      </c>
      <c r="AN80" s="328">
        <v>0.03</v>
      </c>
      <c r="AO80" s="329">
        <v>523320.73333333299</v>
      </c>
      <c r="AP80" s="330">
        <v>2.6370061648618E-2</v>
      </c>
      <c r="AQ80" s="331">
        <v>460000</v>
      </c>
      <c r="AR80" s="328">
        <v>0.03</v>
      </c>
      <c r="AS80" s="329">
        <v>270213.493333333</v>
      </c>
      <c r="AT80" s="330">
        <v>4.5519562506920401E-2</v>
      </c>
      <c r="AU80" s="331">
        <v>410000</v>
      </c>
      <c r="AV80" s="344">
        <f t="shared" si="25"/>
        <v>3.0000000000000016E-2</v>
      </c>
      <c r="AW80" s="329">
        <f t="shared" si="40"/>
        <v>1288061.093333333</v>
      </c>
      <c r="AX80" s="330">
        <f t="shared" si="26"/>
        <v>3.0976791556325996E-2</v>
      </c>
      <c r="AY80" s="337">
        <f t="shared" si="41"/>
        <v>1330000</v>
      </c>
      <c r="AZ80" s="328"/>
      <c r="BA80" s="329"/>
      <c r="BB80" s="330"/>
      <c r="BC80" s="331"/>
      <c r="BD80" s="328"/>
      <c r="BE80" s="329"/>
      <c r="BF80" s="330"/>
      <c r="BG80" s="331"/>
      <c r="BH80" s="328"/>
      <c r="BI80" s="329"/>
      <c r="BJ80" s="330"/>
      <c r="BK80" s="331"/>
      <c r="BL80" s="344" t="e">
        <f t="shared" si="27"/>
        <v>#DIV/0!</v>
      </c>
      <c r="BM80" s="329">
        <f t="shared" si="42"/>
        <v>0</v>
      </c>
      <c r="BN80" s="330" t="e">
        <f t="shared" si="28"/>
        <v>#DIV/0!</v>
      </c>
      <c r="BO80" s="337">
        <f t="shared" si="43"/>
        <v>0</v>
      </c>
      <c r="BP80" s="89"/>
      <c r="BQ80" s="345">
        <f t="shared" si="29"/>
        <v>3.0000000000000016E-2</v>
      </c>
      <c r="BR80" s="329">
        <f t="shared" si="44"/>
        <v>3638714.4762666663</v>
      </c>
      <c r="BS80" s="346">
        <f t="shared" si="30"/>
        <v>2.8609004822716132E-2</v>
      </c>
      <c r="BT80" s="347">
        <f t="shared" si="31"/>
        <v>3470000</v>
      </c>
      <c r="BU80" s="348">
        <f t="shared" si="45"/>
        <v>-168714.47626666632</v>
      </c>
      <c r="BV80" s="349"/>
      <c r="BW80" s="350"/>
      <c r="BX80" s="358"/>
    </row>
    <row r="81" spans="1:76" s="343" customFormat="1" ht="18.75">
      <c r="A81" s="80"/>
      <c r="B81" s="90" t="s">
        <v>106</v>
      </c>
      <c r="C81" s="89"/>
      <c r="D81" s="334">
        <v>0.03</v>
      </c>
      <c r="E81" s="329">
        <v>400608.64</v>
      </c>
      <c r="F81" s="330">
        <v>2.74831815908913E-2</v>
      </c>
      <c r="G81" s="336">
        <v>367000</v>
      </c>
      <c r="H81" s="334">
        <v>0.03</v>
      </c>
      <c r="I81" s="329">
        <v>319037.266666668</v>
      </c>
      <c r="J81" s="330">
        <v>3.07487589224162E-2</v>
      </c>
      <c r="K81" s="335">
        <v>327000</v>
      </c>
      <c r="L81" s="334">
        <v>0.03</v>
      </c>
      <c r="M81" s="329">
        <v>340569.87999999902</v>
      </c>
      <c r="N81" s="330">
        <v>2.8980836473266599E-2</v>
      </c>
      <c r="O81" s="336">
        <v>329000</v>
      </c>
      <c r="P81" s="334">
        <f t="shared" si="32"/>
        <v>3.000000000000003E-2</v>
      </c>
      <c r="Q81" s="329">
        <f t="shared" si="33"/>
        <v>1060215.7866666671</v>
      </c>
      <c r="R81" s="330">
        <f t="shared" si="34"/>
        <v>2.8946937393273316E-2</v>
      </c>
      <c r="S81" s="337">
        <f t="shared" si="35"/>
        <v>1023000</v>
      </c>
      <c r="T81" s="328">
        <v>0.03</v>
      </c>
      <c r="U81" s="329">
        <v>403342.17013333301</v>
      </c>
      <c r="V81" s="330">
        <v>2.6404380172991699E-2</v>
      </c>
      <c r="W81" s="331">
        <v>355000</v>
      </c>
      <c r="X81" s="328">
        <v>0.03</v>
      </c>
      <c r="Y81" s="329">
        <v>465234.6</v>
      </c>
      <c r="Z81" s="330">
        <v>1.9538529593456699E-2</v>
      </c>
      <c r="AA81" s="331">
        <v>303000</v>
      </c>
      <c r="AB81" s="328">
        <v>0.03</v>
      </c>
      <c r="AC81" s="329">
        <v>421860.82613333297</v>
      </c>
      <c r="AD81" s="330">
        <v>2.0603233013280299E-2</v>
      </c>
      <c r="AE81" s="331">
        <v>289723.23</v>
      </c>
      <c r="AF81" s="352">
        <f t="shared" si="36"/>
        <v>0.03</v>
      </c>
      <c r="AG81" s="329">
        <f t="shared" si="37"/>
        <v>1290437.596266666</v>
      </c>
      <c r="AH81" s="330">
        <f t="shared" si="38"/>
        <v>2.2032601175178915E-2</v>
      </c>
      <c r="AI81" s="337">
        <f t="shared" si="39"/>
        <v>947723.23</v>
      </c>
      <c r="AJ81" s="328">
        <v>0.03</v>
      </c>
      <c r="AK81" s="329">
        <v>494526.86666666699</v>
      </c>
      <c r="AL81" s="330">
        <v>1.88923747722234E-2</v>
      </c>
      <c r="AM81" s="331">
        <v>311426.23</v>
      </c>
      <c r="AN81" s="328">
        <v>0.03</v>
      </c>
      <c r="AO81" s="329">
        <v>523320.73333333299</v>
      </c>
      <c r="AP81" s="330">
        <v>1.92050292675836E-2</v>
      </c>
      <c r="AQ81" s="331">
        <v>335013</v>
      </c>
      <c r="AR81" s="328">
        <v>0.03</v>
      </c>
      <c r="AS81" s="329">
        <v>270213.493333333</v>
      </c>
      <c r="AT81" s="330">
        <v>3.3862113572221297E-2</v>
      </c>
      <c r="AU81" s="331">
        <v>305000</v>
      </c>
      <c r="AV81" s="344">
        <f t="shared" si="25"/>
        <v>3.0000000000000016E-2</v>
      </c>
      <c r="AW81" s="329">
        <f t="shared" si="40"/>
        <v>1288061.093333333</v>
      </c>
      <c r="AX81" s="330">
        <f t="shared" si="26"/>
        <v>2.2159800530993465E-2</v>
      </c>
      <c r="AY81" s="337">
        <f t="shared" si="41"/>
        <v>951439.23</v>
      </c>
      <c r="AZ81" s="328"/>
      <c r="BA81" s="329"/>
      <c r="BB81" s="330"/>
      <c r="BC81" s="331"/>
      <c r="BD81" s="328"/>
      <c r="BE81" s="329"/>
      <c r="BF81" s="330"/>
      <c r="BG81" s="331"/>
      <c r="BH81" s="328"/>
      <c r="BI81" s="329"/>
      <c r="BJ81" s="330"/>
      <c r="BK81" s="331"/>
      <c r="BL81" s="344" t="e">
        <f t="shared" si="27"/>
        <v>#DIV/0!</v>
      </c>
      <c r="BM81" s="329">
        <f t="shared" si="42"/>
        <v>0</v>
      </c>
      <c r="BN81" s="330" t="e">
        <f t="shared" si="28"/>
        <v>#DIV/0!</v>
      </c>
      <c r="BO81" s="337">
        <f t="shared" si="43"/>
        <v>0</v>
      </c>
      <c r="BP81" s="89"/>
      <c r="BQ81" s="345">
        <f t="shared" si="29"/>
        <v>3.0000000000000016E-2</v>
      </c>
      <c r="BR81" s="329">
        <f t="shared" si="44"/>
        <v>3638714.4762666663</v>
      </c>
      <c r="BS81" s="346">
        <f t="shared" si="30"/>
        <v>2.4092265104005774E-2</v>
      </c>
      <c r="BT81" s="347">
        <f t="shared" si="31"/>
        <v>2922162.46</v>
      </c>
      <c r="BU81" s="348">
        <f t="shared" si="45"/>
        <v>-716552.01626666635</v>
      </c>
      <c r="BV81" s="349"/>
      <c r="BW81" s="350"/>
      <c r="BX81" s="358"/>
    </row>
    <row r="82" spans="1:76" s="343" customFormat="1" ht="18.75">
      <c r="A82" s="80"/>
      <c r="B82" s="89" t="s">
        <v>107</v>
      </c>
      <c r="C82" s="89"/>
      <c r="D82" s="334">
        <v>2E-3</v>
      </c>
      <c r="E82" s="329">
        <f>G13*D82</f>
        <v>26707.2426666666</v>
      </c>
      <c r="F82" s="330"/>
      <c r="G82" s="336"/>
      <c r="H82" s="334">
        <v>2E-3</v>
      </c>
      <c r="I82" s="329">
        <v>21269.151111111201</v>
      </c>
      <c r="J82" s="330">
        <v>9.9674876017618393E-4</v>
      </c>
      <c r="K82" s="335">
        <v>10600</v>
      </c>
      <c r="L82" s="334">
        <v>1.1999999999999999E-3</v>
      </c>
      <c r="M82" s="329">
        <v>13622.7952</v>
      </c>
      <c r="N82" s="330">
        <v>6.20137047938592E-4</v>
      </c>
      <c r="O82" s="336">
        <v>7040</v>
      </c>
      <c r="P82" s="334">
        <f t="shared" si="32"/>
        <v>1.7430184426355285E-3</v>
      </c>
      <c r="Q82" s="329">
        <f t="shared" si="33"/>
        <v>61599.188977777798</v>
      </c>
      <c r="R82" s="330">
        <f t="shared" si="34"/>
        <v>4.9914367118019678E-4</v>
      </c>
      <c r="S82" s="337">
        <f t="shared" si="35"/>
        <v>17640</v>
      </c>
      <c r="T82" s="328">
        <v>1.1999999999999999E-3</v>
      </c>
      <c r="U82" s="329">
        <v>16133.6868053333</v>
      </c>
      <c r="V82" s="330">
        <v>0</v>
      </c>
      <c r="W82" s="331">
        <v>0</v>
      </c>
      <c r="X82" s="328">
        <v>1.1999999999999999E-3</v>
      </c>
      <c r="Y82" s="329">
        <v>18609.383999999998</v>
      </c>
      <c r="Z82" s="330">
        <v>8.2023134134907405E-4</v>
      </c>
      <c r="AA82" s="331">
        <v>12720</v>
      </c>
      <c r="AB82" s="328">
        <v>1.1999999999999999E-3</v>
      </c>
      <c r="AC82" s="329">
        <v>16874.433045333299</v>
      </c>
      <c r="AD82" s="330">
        <v>9.0456372424442902E-4</v>
      </c>
      <c r="AE82" s="331">
        <v>12720</v>
      </c>
      <c r="AF82" s="352">
        <f t="shared" si="36"/>
        <v>1.199999999999999E-3</v>
      </c>
      <c r="AG82" s="329">
        <f t="shared" si="37"/>
        <v>51617.503850666602</v>
      </c>
      <c r="AH82" s="330">
        <f t="shared" si="38"/>
        <v>5.9142728188328944E-4</v>
      </c>
      <c r="AI82" s="337">
        <f t="shared" si="39"/>
        <v>25440</v>
      </c>
      <c r="AJ82" s="328">
        <v>1.1999999999999999E-3</v>
      </c>
      <c r="AK82" s="329">
        <v>19781.0746666667</v>
      </c>
      <c r="AL82" s="330">
        <v>9.6455831250422098E-4</v>
      </c>
      <c r="AM82" s="331">
        <v>15900</v>
      </c>
      <c r="AN82" s="328">
        <v>1.1999999999999999E-3</v>
      </c>
      <c r="AO82" s="329">
        <v>20932.829333333299</v>
      </c>
      <c r="AP82" s="330">
        <v>0</v>
      </c>
      <c r="AQ82" s="331"/>
      <c r="AR82" s="328">
        <v>1.1999999999999999E-3</v>
      </c>
      <c r="AS82" s="329">
        <v>10808.5397333333</v>
      </c>
      <c r="AT82" s="330">
        <v>0</v>
      </c>
      <c r="AU82" s="331"/>
      <c r="AV82" s="344"/>
      <c r="AW82" s="329"/>
      <c r="AX82" s="330"/>
      <c r="AY82" s="337"/>
      <c r="AZ82" s="328"/>
      <c r="BA82" s="329"/>
      <c r="BB82" s="330"/>
      <c r="BC82" s="331"/>
      <c r="BD82" s="328"/>
      <c r="BE82" s="329"/>
      <c r="BF82" s="330"/>
      <c r="BG82" s="331"/>
      <c r="BH82" s="328"/>
      <c r="BI82" s="329"/>
      <c r="BJ82" s="330"/>
      <c r="BK82" s="331"/>
      <c r="BL82" s="344"/>
      <c r="BM82" s="329"/>
      <c r="BN82" s="330"/>
      <c r="BO82" s="337"/>
      <c r="BP82" s="89"/>
      <c r="BQ82" s="345"/>
      <c r="BR82" s="329"/>
      <c r="BS82" s="346"/>
      <c r="BT82" s="347"/>
      <c r="BU82" s="348"/>
      <c r="BV82" s="349"/>
      <c r="BW82" s="350"/>
      <c r="BX82" s="358"/>
    </row>
    <row r="83" spans="1:76" s="343" customFormat="1" ht="18.75">
      <c r="A83" s="80"/>
      <c r="B83" s="89" t="s">
        <v>153</v>
      </c>
      <c r="C83" s="89"/>
      <c r="D83" s="334"/>
      <c r="E83" s="329"/>
      <c r="F83" s="330"/>
      <c r="G83" s="336"/>
      <c r="H83" s="334"/>
      <c r="I83" s="329"/>
      <c r="J83" s="330"/>
      <c r="K83" s="335"/>
      <c r="L83" s="334"/>
      <c r="M83" s="329"/>
      <c r="N83" s="330"/>
      <c r="O83" s="336"/>
      <c r="P83" s="334"/>
      <c r="Q83" s="329"/>
      <c r="R83" s="330"/>
      <c r="S83" s="337"/>
      <c r="T83" s="328"/>
      <c r="U83" s="329"/>
      <c r="V83" s="330"/>
      <c r="W83" s="331"/>
      <c r="X83" s="328"/>
      <c r="Y83" s="329"/>
      <c r="Z83" s="330"/>
      <c r="AA83" s="331"/>
      <c r="AB83" s="328"/>
      <c r="AC83" s="329"/>
      <c r="AD83" s="330"/>
      <c r="AE83" s="331"/>
      <c r="AF83" s="352"/>
      <c r="AG83" s="329"/>
      <c r="AH83" s="330"/>
      <c r="AI83" s="337"/>
      <c r="AJ83" s="328"/>
      <c r="AK83" s="329"/>
      <c r="AL83" s="330"/>
      <c r="AM83" s="331"/>
      <c r="AN83" s="328"/>
      <c r="AO83" s="329"/>
      <c r="AP83" s="330">
        <v>0</v>
      </c>
      <c r="AQ83" s="331">
        <v>0</v>
      </c>
      <c r="AR83" s="328"/>
      <c r="AS83" s="329"/>
      <c r="AT83" s="330">
        <v>0</v>
      </c>
      <c r="AU83" s="331">
        <v>0</v>
      </c>
      <c r="AV83" s="344"/>
      <c r="AW83" s="329"/>
      <c r="AX83" s="330"/>
      <c r="AY83" s="337"/>
      <c r="AZ83" s="328"/>
      <c r="BA83" s="329"/>
      <c r="BB83" s="330"/>
      <c r="BC83" s="331"/>
      <c r="BD83" s="328"/>
      <c r="BE83" s="329"/>
      <c r="BF83" s="330"/>
      <c r="BG83" s="331"/>
      <c r="BH83" s="328"/>
      <c r="BI83" s="329"/>
      <c r="BJ83" s="330"/>
      <c r="BK83" s="331"/>
      <c r="BL83" s="344"/>
      <c r="BM83" s="329"/>
      <c r="BN83" s="330"/>
      <c r="BO83" s="337"/>
      <c r="BP83" s="89"/>
      <c r="BQ83" s="345"/>
      <c r="BR83" s="329"/>
      <c r="BS83" s="346"/>
      <c r="BT83" s="347"/>
      <c r="BU83" s="348"/>
      <c r="BV83" s="349"/>
      <c r="BW83" s="350"/>
      <c r="BX83" s="358"/>
    </row>
    <row r="84" spans="1:76" s="343" customFormat="1" ht="18.75">
      <c r="A84" s="80"/>
      <c r="B84" s="90" t="s">
        <v>109</v>
      </c>
      <c r="C84" s="89"/>
      <c r="D84" s="334">
        <v>7.0000000000000001E-3</v>
      </c>
      <c r="E84" s="329">
        <v>93475.349333333303</v>
      </c>
      <c r="F84" s="330">
        <v>0</v>
      </c>
      <c r="G84" s="336">
        <v>0</v>
      </c>
      <c r="H84" s="334">
        <v>7.0000000000000001E-3</v>
      </c>
      <c r="I84" s="329">
        <v>74442.028888889196</v>
      </c>
      <c r="J84" s="330">
        <v>0</v>
      </c>
      <c r="K84" s="336">
        <v>0</v>
      </c>
      <c r="L84" s="334">
        <v>7.0000000000000001E-3</v>
      </c>
      <c r="M84" s="329">
        <v>79466.305333333104</v>
      </c>
      <c r="N84" s="330">
        <v>0</v>
      </c>
      <c r="O84" s="336">
        <v>0</v>
      </c>
      <c r="P84" s="334">
        <f>(1/+$S$13)*Q84</f>
        <v>7.0000000000000053E-3</v>
      </c>
      <c r="Q84" s="329">
        <f>+M84+I84+E84</f>
        <v>247383.68355555559</v>
      </c>
      <c r="R84" s="330">
        <f>(1/+$S$13)*S84</f>
        <v>0</v>
      </c>
      <c r="S84" s="337">
        <f>O84+K84+G84</f>
        <v>0</v>
      </c>
      <c r="T84" s="328">
        <v>7.0000000000000001E-3</v>
      </c>
      <c r="U84" s="329">
        <v>94113.173031111102</v>
      </c>
      <c r="V84" s="330">
        <v>0</v>
      </c>
      <c r="W84" s="331">
        <v>0</v>
      </c>
      <c r="X84" s="328">
        <v>7.0000000000000001E-3</v>
      </c>
      <c r="Y84" s="329">
        <v>108554.74</v>
      </c>
      <c r="Z84" s="330">
        <v>0</v>
      </c>
      <c r="AA84" s="331">
        <v>0</v>
      </c>
      <c r="AB84" s="328">
        <v>7.0000000000000001E-3</v>
      </c>
      <c r="AC84" s="329">
        <v>98434.192764444495</v>
      </c>
      <c r="AD84" s="330">
        <v>0</v>
      </c>
      <c r="AE84" s="331">
        <v>0</v>
      </c>
      <c r="AF84" s="352">
        <f>(1/+$AI$13)*AG84</f>
        <v>7.0000000000000053E-3</v>
      </c>
      <c r="AG84" s="329">
        <f>+AC84+Y84+U84</f>
        <v>301102.10579555563</v>
      </c>
      <c r="AH84" s="330">
        <f>(1/+$AI$13)*AI84</f>
        <v>0</v>
      </c>
      <c r="AI84" s="337">
        <f>AE84+AA84+W84</f>
        <v>0</v>
      </c>
      <c r="AJ84" s="328">
        <v>7.0000000000000001E-3</v>
      </c>
      <c r="AK84" s="329">
        <v>115389.60222222201</v>
      </c>
      <c r="AL84" s="330">
        <v>0</v>
      </c>
      <c r="AM84" s="331">
        <v>0</v>
      </c>
      <c r="AN84" s="328">
        <v>7.0000000000000001E-3</v>
      </c>
      <c r="AO84" s="329">
        <v>122108.17111111101</v>
      </c>
      <c r="AP84" s="330">
        <v>0</v>
      </c>
      <c r="AQ84" s="331">
        <v>0</v>
      </c>
      <c r="AR84" s="328">
        <v>7.0000000000000001E-3</v>
      </c>
      <c r="AS84" s="329">
        <v>63049.8151111111</v>
      </c>
      <c r="AT84" s="330">
        <v>0</v>
      </c>
      <c r="AU84" s="331">
        <v>0</v>
      </c>
      <c r="AV84" s="344">
        <f>(1/+$AY$13)*AW84</f>
        <v>6.9999999999999975E-3</v>
      </c>
      <c r="AW84" s="329">
        <f>+AS84+AO84+AK84</f>
        <v>300547.58844444412</v>
      </c>
      <c r="AX84" s="330">
        <f>(1/+$AY$13)*AY84</f>
        <v>0</v>
      </c>
      <c r="AY84" s="337">
        <f>AU84+AQ84+AM84</f>
        <v>0</v>
      </c>
      <c r="AZ84" s="328"/>
      <c r="BA84" s="329"/>
      <c r="BB84" s="330"/>
      <c r="BC84" s="331"/>
      <c r="BD84" s="328"/>
      <c r="BE84" s="329"/>
      <c r="BF84" s="330"/>
      <c r="BG84" s="331"/>
      <c r="BH84" s="328"/>
      <c r="BI84" s="329"/>
      <c r="BJ84" s="330"/>
      <c r="BK84" s="331"/>
      <c r="BL84" s="344" t="e">
        <f>BM84/$BO$13</f>
        <v>#DIV/0!</v>
      </c>
      <c r="BM84" s="329">
        <f>+BI84+BE84+BA84</f>
        <v>0</v>
      </c>
      <c r="BN84" s="330" t="e">
        <f>BO84/$BO$13</f>
        <v>#DIV/0!</v>
      </c>
      <c r="BO84" s="337">
        <f>BK84+BG84+BC84</f>
        <v>0</v>
      </c>
      <c r="BP84" s="89"/>
      <c r="BQ84" s="345">
        <f>BR84/$BT$13</f>
        <v>7.0000000000000036E-3</v>
      </c>
      <c r="BR84" s="329">
        <f>Q84+AG84+AW84+BM84</f>
        <v>849033.3777955554</v>
      </c>
      <c r="BS84" s="346">
        <f>BT84/$BT$13</f>
        <v>0</v>
      </c>
      <c r="BT84" s="347">
        <f>BK84+BG84+BC84+AU84+AQ84+AM84+AE84+AA84+W84+O84+K84+G84</f>
        <v>0</v>
      </c>
      <c r="BU84" s="348">
        <f>BT84-BR84</f>
        <v>-849033.3777955554</v>
      </c>
      <c r="BV84" s="349"/>
      <c r="BW84" s="350"/>
      <c r="BX84" s="358"/>
    </row>
    <row r="85" spans="1:76" s="343" customFormat="1" ht="24" customHeight="1">
      <c r="A85" s="80"/>
      <c r="B85" s="89" t="s">
        <v>154</v>
      </c>
      <c r="C85" s="89"/>
      <c r="D85" s="334">
        <v>0</v>
      </c>
      <c r="E85" s="329"/>
      <c r="F85" s="330">
        <v>0</v>
      </c>
      <c r="G85" s="336"/>
      <c r="H85" s="334"/>
      <c r="I85" s="329"/>
      <c r="J85" s="330"/>
      <c r="K85" s="336"/>
      <c r="L85" s="334"/>
      <c r="M85" s="329"/>
      <c r="N85" s="330">
        <v>0</v>
      </c>
      <c r="O85" s="336"/>
      <c r="P85" s="334">
        <v>0</v>
      </c>
      <c r="Q85" s="329"/>
      <c r="R85" s="330">
        <v>0</v>
      </c>
      <c r="S85" s="337"/>
      <c r="T85" s="328"/>
      <c r="U85" s="329"/>
      <c r="V85" s="330">
        <v>0</v>
      </c>
      <c r="W85" s="331"/>
      <c r="X85" s="328"/>
      <c r="Y85" s="329"/>
      <c r="Z85" s="330">
        <v>0</v>
      </c>
      <c r="AA85" s="331"/>
      <c r="AB85" s="328"/>
      <c r="AC85" s="329"/>
      <c r="AD85" s="330">
        <v>0</v>
      </c>
      <c r="AE85" s="331"/>
      <c r="AF85" s="352">
        <f>(1/+$AI$13)*AG85</f>
        <v>0</v>
      </c>
      <c r="AG85" s="329">
        <f>+AC85+Y85+U85</f>
        <v>0</v>
      </c>
      <c r="AH85" s="330">
        <f>(1/+$AI$13)*AI85</f>
        <v>0</v>
      </c>
      <c r="AI85" s="337"/>
      <c r="AJ85" s="328"/>
      <c r="AK85" s="329"/>
      <c r="AL85" s="330">
        <v>0</v>
      </c>
      <c r="AM85" s="331"/>
      <c r="AN85" s="328"/>
      <c r="AO85" s="329"/>
      <c r="AP85" s="330">
        <v>0</v>
      </c>
      <c r="AQ85" s="331"/>
      <c r="AR85" s="328"/>
      <c r="AS85" s="329"/>
      <c r="AT85" s="330">
        <v>0</v>
      </c>
      <c r="AU85" s="331"/>
      <c r="AV85" s="344">
        <f>(1/+$AY$13)*AW85</f>
        <v>0</v>
      </c>
      <c r="AW85" s="329"/>
      <c r="AX85" s="330">
        <f>(1/+$AY$13)*AY85</f>
        <v>0</v>
      </c>
      <c r="AY85" s="337"/>
      <c r="AZ85" s="328"/>
      <c r="BA85" s="329"/>
      <c r="BB85" s="330"/>
      <c r="BC85" s="331"/>
      <c r="BD85" s="328"/>
      <c r="BE85" s="329"/>
      <c r="BF85" s="330"/>
      <c r="BG85" s="331"/>
      <c r="BH85" s="328"/>
      <c r="BI85" s="329"/>
      <c r="BJ85" s="330"/>
      <c r="BK85" s="331"/>
      <c r="BL85" s="344" t="e">
        <f>BM85/$BO$13</f>
        <v>#DIV/0!</v>
      </c>
      <c r="BM85" s="329"/>
      <c r="BN85" s="330" t="e">
        <f>BO85/$BO$13</f>
        <v>#DIV/0!</v>
      </c>
      <c r="BO85" s="337"/>
      <c r="BP85" s="89"/>
      <c r="BQ85" s="345">
        <f t="shared" ref="BQ85:BQ91" si="46">BR85/$BT$13</f>
        <v>0</v>
      </c>
      <c r="BR85" s="329">
        <f t="shared" ref="BR85:BR91" si="47">Q85+AG85+AW85+BM85</f>
        <v>0</v>
      </c>
      <c r="BS85" s="346">
        <f t="shared" ref="BS85:BS91" si="48">BT85/$BT$13</f>
        <v>0</v>
      </c>
      <c r="BT85" s="347">
        <f t="shared" ref="BT85:BT91" si="49">BK85+BG85+BC85+AU85+AQ85+AM85+AE85+AA85+W85+O85+K85+G85</f>
        <v>0</v>
      </c>
      <c r="BU85" s="348">
        <f t="shared" ref="BU85:BU91" si="50">BT85-BR85</f>
        <v>0</v>
      </c>
      <c r="BV85" s="349"/>
      <c r="BW85" s="350"/>
      <c r="BX85" s="358"/>
    </row>
    <row r="86" spans="1:76" s="343" customFormat="1" ht="18.75">
      <c r="A86" s="339"/>
      <c r="B86" s="89" t="s">
        <v>111</v>
      </c>
      <c r="C86" s="89"/>
      <c r="D86" s="334">
        <v>0</v>
      </c>
      <c r="E86" s="329"/>
      <c r="F86" s="330">
        <v>0</v>
      </c>
      <c r="G86" s="336"/>
      <c r="H86" s="334"/>
      <c r="I86" s="329"/>
      <c r="J86" s="330"/>
      <c r="K86" s="336"/>
      <c r="L86" s="334"/>
      <c r="M86" s="329"/>
      <c r="N86" s="330">
        <v>0</v>
      </c>
      <c r="O86" s="336"/>
      <c r="P86" s="334">
        <v>0</v>
      </c>
      <c r="Q86" s="329"/>
      <c r="R86" s="330">
        <v>0</v>
      </c>
      <c r="S86" s="337"/>
      <c r="T86" s="328"/>
      <c r="U86" s="329"/>
      <c r="V86" s="330">
        <v>0</v>
      </c>
      <c r="W86" s="331"/>
      <c r="X86" s="328"/>
      <c r="Y86" s="329"/>
      <c r="Z86" s="330">
        <v>0</v>
      </c>
      <c r="AA86" s="331"/>
      <c r="AB86" s="328"/>
      <c r="AC86" s="329"/>
      <c r="AD86" s="330">
        <v>0</v>
      </c>
      <c r="AE86" s="331"/>
      <c r="AF86" s="352">
        <f>(1/+$AI$13)*AG86</f>
        <v>0</v>
      </c>
      <c r="AG86" s="329">
        <f>+AC86+Y86+U86</f>
        <v>0</v>
      </c>
      <c r="AH86" s="330">
        <f>(1/+$AI$13)*AI86</f>
        <v>0</v>
      </c>
      <c r="AI86" s="337"/>
      <c r="AJ86" s="328"/>
      <c r="AK86" s="329"/>
      <c r="AL86" s="330">
        <v>0</v>
      </c>
      <c r="AM86" s="331"/>
      <c r="AN86" s="328"/>
      <c r="AO86" s="329"/>
      <c r="AP86" s="330">
        <v>0</v>
      </c>
      <c r="AQ86" s="331"/>
      <c r="AR86" s="328"/>
      <c r="AS86" s="329"/>
      <c r="AT86" s="330">
        <v>0</v>
      </c>
      <c r="AU86" s="331"/>
      <c r="AV86" s="344">
        <f t="shared" ref="AV86:AV91" si="51">(1/+$AY$13)*AW86</f>
        <v>0</v>
      </c>
      <c r="AW86" s="329"/>
      <c r="AX86" s="330">
        <f t="shared" ref="AX86:AX91" si="52">(1/+$AY$13)*AY86</f>
        <v>0</v>
      </c>
      <c r="AY86" s="337"/>
      <c r="AZ86" s="328"/>
      <c r="BA86" s="329"/>
      <c r="BB86" s="330"/>
      <c r="BC86" s="331"/>
      <c r="BD86" s="328"/>
      <c r="BE86" s="329"/>
      <c r="BF86" s="330"/>
      <c r="BG86" s="331"/>
      <c r="BH86" s="328"/>
      <c r="BI86" s="329"/>
      <c r="BJ86" s="330"/>
      <c r="BK86" s="331"/>
      <c r="BL86" s="344" t="e">
        <f t="shared" ref="BL86:BL91" si="53">BM86/$BO$13</f>
        <v>#DIV/0!</v>
      </c>
      <c r="BM86" s="329"/>
      <c r="BN86" s="330" t="e">
        <f t="shared" ref="BN86:BN91" si="54">BO86/$BO$13</f>
        <v>#DIV/0!</v>
      </c>
      <c r="BO86" s="337"/>
      <c r="BP86" s="89"/>
      <c r="BQ86" s="345">
        <f t="shared" si="46"/>
        <v>0</v>
      </c>
      <c r="BR86" s="329">
        <f t="shared" si="47"/>
        <v>0</v>
      </c>
      <c r="BS86" s="346">
        <f t="shared" si="48"/>
        <v>0</v>
      </c>
      <c r="BT86" s="347">
        <f t="shared" si="49"/>
        <v>0</v>
      </c>
      <c r="BU86" s="348">
        <f t="shared" si="50"/>
        <v>0</v>
      </c>
      <c r="BV86" s="349"/>
      <c r="BW86" s="350"/>
      <c r="BX86" s="358"/>
    </row>
    <row r="87" spans="1:76" s="110" customFormat="1" ht="30.75" customHeight="1">
      <c r="A87" s="80"/>
      <c r="B87" s="89" t="s">
        <v>112</v>
      </c>
      <c r="C87" s="89"/>
      <c r="D87" s="334">
        <v>0</v>
      </c>
      <c r="E87" s="329"/>
      <c r="F87" s="330">
        <v>0</v>
      </c>
      <c r="G87" s="336"/>
      <c r="H87" s="334"/>
      <c r="I87" s="329"/>
      <c r="J87" s="330"/>
      <c r="K87" s="336"/>
      <c r="L87" s="334"/>
      <c r="M87" s="329"/>
      <c r="N87" s="330">
        <v>0</v>
      </c>
      <c r="O87" s="336"/>
      <c r="P87" s="334">
        <v>0</v>
      </c>
      <c r="Q87" s="329"/>
      <c r="R87" s="330">
        <v>0</v>
      </c>
      <c r="S87" s="337"/>
      <c r="T87" s="328"/>
      <c r="U87" s="329"/>
      <c r="V87" s="330">
        <v>0</v>
      </c>
      <c r="W87" s="331"/>
      <c r="X87" s="328"/>
      <c r="Y87" s="329"/>
      <c r="Z87" s="330">
        <v>0</v>
      </c>
      <c r="AA87" s="331"/>
      <c r="AB87" s="328"/>
      <c r="AC87" s="329"/>
      <c r="AD87" s="330">
        <v>0</v>
      </c>
      <c r="AE87" s="331"/>
      <c r="AF87" s="334"/>
      <c r="AG87" s="329"/>
      <c r="AH87" s="330"/>
      <c r="AI87" s="337"/>
      <c r="AJ87" s="328"/>
      <c r="AK87" s="329"/>
      <c r="AL87" s="330">
        <v>0</v>
      </c>
      <c r="AM87" s="331"/>
      <c r="AN87" s="328"/>
      <c r="AO87" s="329"/>
      <c r="AP87" s="330">
        <v>0</v>
      </c>
      <c r="AQ87" s="331"/>
      <c r="AR87" s="328"/>
      <c r="AS87" s="329"/>
      <c r="AT87" s="330">
        <v>0</v>
      </c>
      <c r="AU87" s="331"/>
      <c r="AV87" s="344">
        <f t="shared" si="51"/>
        <v>0</v>
      </c>
      <c r="AW87" s="329"/>
      <c r="AX87" s="330">
        <f t="shared" si="52"/>
        <v>0</v>
      </c>
      <c r="AY87" s="337"/>
      <c r="AZ87" s="328"/>
      <c r="BA87" s="329"/>
      <c r="BB87" s="330"/>
      <c r="BC87" s="331"/>
      <c r="BD87" s="328"/>
      <c r="BE87" s="329"/>
      <c r="BF87" s="330"/>
      <c r="BG87" s="331"/>
      <c r="BH87" s="328"/>
      <c r="BI87" s="329"/>
      <c r="BJ87" s="330"/>
      <c r="BK87" s="331"/>
      <c r="BL87" s="344" t="e">
        <f t="shared" si="53"/>
        <v>#DIV/0!</v>
      </c>
      <c r="BM87" s="329"/>
      <c r="BN87" s="330" t="e">
        <f t="shared" si="54"/>
        <v>#DIV/0!</v>
      </c>
      <c r="BO87" s="337"/>
      <c r="BP87" s="89"/>
      <c r="BQ87" s="345">
        <f t="shared" si="46"/>
        <v>0</v>
      </c>
      <c r="BR87" s="329">
        <f t="shared" si="47"/>
        <v>0</v>
      </c>
      <c r="BS87" s="346">
        <f t="shared" si="48"/>
        <v>0</v>
      </c>
      <c r="BT87" s="347">
        <f t="shared" si="49"/>
        <v>0</v>
      </c>
      <c r="BU87" s="348">
        <f t="shared" si="50"/>
        <v>0</v>
      </c>
      <c r="BV87" s="349"/>
      <c r="BW87" s="350"/>
      <c r="BX87" s="358"/>
    </row>
    <row r="88" spans="1:76" s="110" customFormat="1" ht="18.75">
      <c r="A88" s="320"/>
      <c r="B88" s="89" t="s">
        <v>113</v>
      </c>
      <c r="C88" s="56"/>
      <c r="D88" s="50">
        <f>E88/G13</f>
        <v>0.46720000000000095</v>
      </c>
      <c r="E88" s="46">
        <f>E73+E44</f>
        <v>6238811.8869333304</v>
      </c>
      <c r="F88" s="41">
        <f>G88/G13</f>
        <v>0.40464662700485021</v>
      </c>
      <c r="G88" s="42">
        <f>G73+G44</f>
        <v>5403497.8308333308</v>
      </c>
      <c r="H88" s="50">
        <v>0.4672</v>
      </c>
      <c r="I88" s="46">
        <v>4968473.6995555796</v>
      </c>
      <c r="J88" s="41">
        <v>0.429645391348219</v>
      </c>
      <c r="K88" s="42">
        <v>4569096.3763888897</v>
      </c>
      <c r="L88" s="50">
        <v>0.46639999999999998</v>
      </c>
      <c r="M88" s="46">
        <v>5294726.4010666497</v>
      </c>
      <c r="N88" s="41">
        <v>0.423101716525843</v>
      </c>
      <c r="O88" s="42">
        <v>4803190.0274999999</v>
      </c>
      <c r="P88" s="50">
        <f>Q88/S13</f>
        <v>0.46694301844263564</v>
      </c>
      <c r="Q88" s="46">
        <f>Q73+Q44</f>
        <v>16502011.98755555</v>
      </c>
      <c r="R88" s="41">
        <f>(1/+$S$13)*S88</f>
        <v>0.41809745960803418</v>
      </c>
      <c r="S88" s="314">
        <f>O88+K88+G88</f>
        <v>14775784.234722219</v>
      </c>
      <c r="T88" s="45">
        <v>0.46639999999999998</v>
      </c>
      <c r="U88" s="46">
        <v>6270626.2716728896</v>
      </c>
      <c r="V88" s="41">
        <v>0.40055853507439099</v>
      </c>
      <c r="W88" s="47">
        <v>5385404.9600777701</v>
      </c>
      <c r="X88" s="45">
        <v>0.46639999999999998</v>
      </c>
      <c r="Y88" s="46">
        <v>7232847.2479999997</v>
      </c>
      <c r="Z88" s="41">
        <v>0.37685839622633399</v>
      </c>
      <c r="AA88" s="47">
        <v>5844252.1741666701</v>
      </c>
      <c r="AB88" s="45">
        <v>0.46639999999999998</v>
      </c>
      <c r="AC88" s="46">
        <v>6558529.6436195597</v>
      </c>
      <c r="AD88" s="41">
        <v>0.42819623749541302</v>
      </c>
      <c r="AE88" s="47">
        <v>6021307.2832333399</v>
      </c>
      <c r="AF88" s="45">
        <f>AF44+AF73</f>
        <v>0.46640000000000026</v>
      </c>
      <c r="AG88" s="46">
        <f>+AC88+Y88+U88</f>
        <v>20062003.163292449</v>
      </c>
      <c r="AH88" s="41">
        <f>(1/+$AI$13)*AI88</f>
        <v>0.40104917434332654</v>
      </c>
      <c r="AI88" s="314">
        <f>AE88+AA88+W88</f>
        <v>17250964.417477779</v>
      </c>
      <c r="AJ88" s="45">
        <v>0.46639999999999998</v>
      </c>
      <c r="AK88" s="46">
        <v>7688244.3537777802</v>
      </c>
      <c r="AL88" s="41">
        <v>0.39974028035618703</v>
      </c>
      <c r="AM88" s="47">
        <v>6589410.2775000101</v>
      </c>
      <c r="AN88" s="45">
        <v>0.46639999999999998</v>
      </c>
      <c r="AO88" s="46">
        <v>8135893.0008888897</v>
      </c>
      <c r="AP88" s="41">
        <v>0.37527786501802401</v>
      </c>
      <c r="AQ88" s="47">
        <v>6546356.2508333297</v>
      </c>
      <c r="AR88" s="45">
        <v>0.46639999999999998</v>
      </c>
      <c r="AS88" s="46">
        <v>4200919.1096888902</v>
      </c>
      <c r="AT88" s="41">
        <v>0.48083119803614999</v>
      </c>
      <c r="AU88" s="47">
        <v>4330902.5908333296</v>
      </c>
      <c r="AV88" s="332">
        <f t="shared" si="51"/>
        <v>0.46640000000000048</v>
      </c>
      <c r="AW88" s="46">
        <f>+AS88+AO88+AK88</f>
        <v>20025056.464355562</v>
      </c>
      <c r="AX88" s="41">
        <f t="shared" si="52"/>
        <v>0.40681305901333992</v>
      </c>
      <c r="AY88" s="314">
        <f>AU88+AQ88+AM88</f>
        <v>17466669.119166669</v>
      </c>
      <c r="AZ88" s="45"/>
      <c r="BA88" s="46"/>
      <c r="BB88" s="41"/>
      <c r="BC88" s="47"/>
      <c r="BD88" s="45"/>
      <c r="BE88" s="46"/>
      <c r="BF88" s="41"/>
      <c r="BG88" s="47"/>
      <c r="BH88" s="45"/>
      <c r="BI88" s="46"/>
      <c r="BJ88" s="41"/>
      <c r="BK88" s="47"/>
      <c r="BL88" s="332" t="e">
        <f t="shared" si="53"/>
        <v>#DIV/0!</v>
      </c>
      <c r="BM88" s="46">
        <f>+BI88+BE88+BA88</f>
        <v>0</v>
      </c>
      <c r="BN88" s="41" t="e">
        <f t="shared" si="54"/>
        <v>#DIV/0!</v>
      </c>
      <c r="BO88" s="314">
        <f>BK88+BG88+BC88</f>
        <v>0</v>
      </c>
      <c r="BP88" s="56"/>
      <c r="BQ88" s="326">
        <f t="shared" si="46"/>
        <v>0.46655821981336804</v>
      </c>
      <c r="BR88" s="46">
        <f t="shared" si="47"/>
        <v>56589071.615203559</v>
      </c>
      <c r="BS88" s="327">
        <f t="shared" si="48"/>
        <v>0.40805689559473585</v>
      </c>
      <c r="BT88" s="313">
        <f t="shared" si="49"/>
        <v>49493417.771366671</v>
      </c>
      <c r="BU88" s="317">
        <f t="shared" si="50"/>
        <v>-7095653.8438368887</v>
      </c>
      <c r="BV88" s="281"/>
      <c r="BW88" s="318"/>
    </row>
    <row r="89" spans="1:76" s="110" customFormat="1" ht="18.75">
      <c r="A89" s="320"/>
      <c r="B89" s="56" t="s">
        <v>114</v>
      </c>
      <c r="C89" s="56"/>
      <c r="D89" s="50">
        <f>E89/G13</f>
        <v>0.1328200000000008</v>
      </c>
      <c r="E89" s="46">
        <f>E43-E88</f>
        <v>1773627.9854933396</v>
      </c>
      <c r="F89" s="41">
        <f>G89/G13</f>
        <v>0.12773767953431858</v>
      </c>
      <c r="G89" s="42">
        <f>G43-G88</f>
        <v>1705760.6024999693</v>
      </c>
      <c r="H89" s="50">
        <v>0.13281999999999999</v>
      </c>
      <c r="I89" s="46">
        <v>1412484.3252888899</v>
      </c>
      <c r="J89" s="41">
        <v>0.123519358370673</v>
      </c>
      <c r="K89" s="42">
        <v>1313575.94916667</v>
      </c>
      <c r="L89" s="50">
        <v>0.13361999999999999</v>
      </c>
      <c r="M89" s="46">
        <v>1516898.2455200001</v>
      </c>
      <c r="N89" s="41">
        <v>0.12696813345619201</v>
      </c>
      <c r="O89" s="42">
        <v>1441384.0658333099</v>
      </c>
      <c r="P89" s="50">
        <f>(1/+$S$13)*Q89</f>
        <v>0.13307698155736478</v>
      </c>
      <c r="Q89" s="46">
        <f>+M89+I89+E89</f>
        <v>4703010.5563022299</v>
      </c>
      <c r="R89" s="41">
        <f>(1/+$S$13)*S89</f>
        <v>0.12622111480318135</v>
      </c>
      <c r="S89" s="314">
        <f>O89+K89+G89</f>
        <v>4460720.6174999494</v>
      </c>
      <c r="T89" s="45">
        <v>0.13361999999999999</v>
      </c>
      <c r="U89" s="46">
        <v>1796486.0257738701</v>
      </c>
      <c r="V89" s="41">
        <v>0.14180780480278701</v>
      </c>
      <c r="W89" s="47">
        <v>1906568.92436667</v>
      </c>
      <c r="X89" s="45">
        <v>0.13361999999999999</v>
      </c>
      <c r="Y89" s="46">
        <v>2072154.9084000001</v>
      </c>
      <c r="Z89" s="41">
        <v>0.143382473218888</v>
      </c>
      <c r="AA89" s="47">
        <v>2223549.5858333302</v>
      </c>
      <c r="AB89" s="45">
        <v>0.13361999999999999</v>
      </c>
      <c r="AC89" s="46">
        <v>1878968.1195978699</v>
      </c>
      <c r="AD89" s="41">
        <v>9.1061394319158107E-2</v>
      </c>
      <c r="AE89" s="47">
        <v>1280507.83454444</v>
      </c>
      <c r="AF89" s="45">
        <f>AF43-AF88</f>
        <v>0.13361999999999963</v>
      </c>
      <c r="AG89" s="46">
        <f>+AC89+Y89+U89</f>
        <v>5747609.0537717398</v>
      </c>
      <c r="AH89" s="41">
        <f>(1/+$AI$13)*AI89</f>
        <v>0.12578585032855039</v>
      </c>
      <c r="AI89" s="314">
        <f>AE89+AA89+W89</f>
        <v>5410626.3447444402</v>
      </c>
      <c r="AJ89" s="45">
        <v>0.13361999999999999</v>
      </c>
      <c r="AK89" s="46">
        <v>2202622.6641333299</v>
      </c>
      <c r="AL89" s="41">
        <v>0.13136106068318701</v>
      </c>
      <c r="AM89" s="47">
        <v>2165385.79138888</v>
      </c>
      <c r="AN89" s="45">
        <v>0.13361999999999999</v>
      </c>
      <c r="AO89" s="46">
        <v>2330870.5462666699</v>
      </c>
      <c r="AP89" s="41">
        <v>0.16346584658216601</v>
      </c>
      <c r="AQ89" s="47">
        <v>2851502.2236111201</v>
      </c>
      <c r="AR89" s="45">
        <v>0.13361999999999999</v>
      </c>
      <c r="AS89" s="46">
        <v>1203530.8993066701</v>
      </c>
      <c r="AT89" s="41">
        <v>-2.0517322888932401E-2</v>
      </c>
      <c r="AU89" s="47">
        <v>-184801.91638888</v>
      </c>
      <c r="AV89" s="332">
        <f t="shared" si="51"/>
        <v>0.13362000000000018</v>
      </c>
      <c r="AW89" s="46">
        <f>+AS89+AO89+AK89</f>
        <v>5737024.10970667</v>
      </c>
      <c r="AX89" s="41">
        <f t="shared" si="52"/>
        <v>0.1125432510217272</v>
      </c>
      <c r="AY89" s="314">
        <f>AU89+AQ89+AM89</f>
        <v>4832086.0986111201</v>
      </c>
      <c r="AZ89" s="45"/>
      <c r="BA89" s="46"/>
      <c r="BB89" s="41"/>
      <c r="BC89" s="47"/>
      <c r="BD89" s="45"/>
      <c r="BE89" s="46"/>
      <c r="BF89" s="41"/>
      <c r="BG89" s="47"/>
      <c r="BH89" s="45"/>
      <c r="BI89" s="46"/>
      <c r="BJ89" s="41"/>
      <c r="BK89" s="47"/>
      <c r="BL89" s="332" t="e">
        <f t="shared" si="53"/>
        <v>#DIV/0!</v>
      </c>
      <c r="BM89" s="46">
        <f>+BI89+BE89+BA89</f>
        <v>0</v>
      </c>
      <c r="BN89" s="41" t="e">
        <f t="shared" si="54"/>
        <v>#DIV/0!</v>
      </c>
      <c r="BO89" s="314">
        <f>BK89+BG89+BC89</f>
        <v>0</v>
      </c>
      <c r="BP89" s="56"/>
      <c r="BQ89" s="326">
        <f t="shared" si="46"/>
        <v>0.13346178018663252</v>
      </c>
      <c r="BR89" s="46">
        <f t="shared" si="47"/>
        <v>16187643.719780639</v>
      </c>
      <c r="BS89" s="327">
        <f t="shared" si="48"/>
        <v>0.12122495312636861</v>
      </c>
      <c r="BT89" s="313">
        <f t="shared" si="49"/>
        <v>14703433.06085551</v>
      </c>
      <c r="BU89" s="317">
        <f t="shared" si="50"/>
        <v>-1484210.6589251291</v>
      </c>
      <c r="BV89" s="281"/>
      <c r="BW89" s="318"/>
    </row>
    <row r="90" spans="1:76" s="110" customFormat="1" ht="18.75">
      <c r="A90" s="320"/>
      <c r="B90" s="56" t="s">
        <v>142</v>
      </c>
      <c r="C90" s="56"/>
      <c r="D90" s="50">
        <v>0.1</v>
      </c>
      <c r="E90" s="46">
        <f>D90*G13</f>
        <v>1335362.13333333</v>
      </c>
      <c r="F90" s="41">
        <v>0.1</v>
      </c>
      <c r="G90" s="42">
        <f>F90*G13</f>
        <v>1335362.13333333</v>
      </c>
      <c r="H90" s="50">
        <v>0.1</v>
      </c>
      <c r="I90" s="46">
        <v>1063457.5555555599</v>
      </c>
      <c r="J90" s="41">
        <v>0.1</v>
      </c>
      <c r="K90" s="42">
        <v>1063457.5555555599</v>
      </c>
      <c r="L90" s="50">
        <v>0.1</v>
      </c>
      <c r="M90" s="46">
        <v>1135232.9333333301</v>
      </c>
      <c r="N90" s="41">
        <v>0.1</v>
      </c>
      <c r="O90" s="42">
        <v>1135232.9333333301</v>
      </c>
      <c r="P90" s="50">
        <f>(1/+$S$13)*Q90</f>
        <v>0.1</v>
      </c>
      <c r="Q90" s="46">
        <f>+M90+I90+E90</f>
        <v>3534052.6222222201</v>
      </c>
      <c r="R90" s="41">
        <f>(1/+$S$13)*S90</f>
        <v>0.1</v>
      </c>
      <c r="S90" s="314">
        <f>O90+K90+G90</f>
        <v>3534052.6222222201</v>
      </c>
      <c r="T90" s="45">
        <v>0.1</v>
      </c>
      <c r="U90" s="46">
        <v>1344473.9004444401</v>
      </c>
      <c r="V90" s="41">
        <v>0.1</v>
      </c>
      <c r="W90" s="47">
        <v>1344473.9004444401</v>
      </c>
      <c r="X90" s="45">
        <v>0.1</v>
      </c>
      <c r="Y90" s="46">
        <v>1550782</v>
      </c>
      <c r="Z90" s="41">
        <v>0.1</v>
      </c>
      <c r="AA90" s="47">
        <v>1550782</v>
      </c>
      <c r="AB90" s="45">
        <v>0.1</v>
      </c>
      <c r="AC90" s="46">
        <v>1406202.7537777801</v>
      </c>
      <c r="AD90" s="41">
        <v>0.1</v>
      </c>
      <c r="AE90" s="47">
        <v>1406202.7537777801</v>
      </c>
      <c r="AF90" s="45">
        <v>0.1</v>
      </c>
      <c r="AG90" s="46">
        <f>+AC90+Y90+U90</f>
        <v>4301458.6542222202</v>
      </c>
      <c r="AH90" s="41">
        <f>(1/+$AI$13)*AI90</f>
        <v>0.1</v>
      </c>
      <c r="AI90" s="314">
        <f>AE90+AA90+W90</f>
        <v>4301458.6542222202</v>
      </c>
      <c r="AJ90" s="45">
        <v>0.1</v>
      </c>
      <c r="AK90" s="46">
        <v>1648422.8888888899</v>
      </c>
      <c r="AL90" s="41">
        <v>0.1</v>
      </c>
      <c r="AM90" s="47">
        <v>1648422.8888888899</v>
      </c>
      <c r="AN90" s="45">
        <v>0.1</v>
      </c>
      <c r="AO90" s="46">
        <v>1744402.4444444401</v>
      </c>
      <c r="AP90" s="41">
        <v>0.1</v>
      </c>
      <c r="AQ90" s="47">
        <v>1744402.4444444401</v>
      </c>
      <c r="AR90" s="45">
        <v>0.1</v>
      </c>
      <c r="AS90" s="46">
        <v>900711.64444444503</v>
      </c>
      <c r="AT90" s="41">
        <v>0.1</v>
      </c>
      <c r="AU90" s="47">
        <v>900711.64444444503</v>
      </c>
      <c r="AV90" s="332">
        <f t="shared" si="51"/>
        <v>0.10000000000000002</v>
      </c>
      <c r="AW90" s="46">
        <f>+AS90+AO90+AK90</f>
        <v>4293536.9777777754</v>
      </c>
      <c r="AX90" s="41">
        <f t="shared" si="52"/>
        <v>0.10000000000000002</v>
      </c>
      <c r="AY90" s="314">
        <f>AU90+AQ90+AM90</f>
        <v>4293536.9777777754</v>
      </c>
      <c r="AZ90" s="45"/>
      <c r="BA90" s="46"/>
      <c r="BB90" s="41"/>
      <c r="BC90" s="47"/>
      <c r="BD90" s="45"/>
      <c r="BE90" s="46"/>
      <c r="BF90" s="41"/>
      <c r="BG90" s="47"/>
      <c r="BH90" s="45"/>
      <c r="BI90" s="46"/>
      <c r="BJ90" s="41"/>
      <c r="BK90" s="47"/>
      <c r="BL90" s="332" t="e">
        <f t="shared" si="53"/>
        <v>#DIV/0!</v>
      </c>
      <c r="BM90" s="46">
        <f>+BI90+BE90+BA90</f>
        <v>0</v>
      </c>
      <c r="BN90" s="41" t="e">
        <f t="shared" si="54"/>
        <v>#DIV/0!</v>
      </c>
      <c r="BO90" s="314">
        <f>BK90+BG90+BC90</f>
        <v>0</v>
      </c>
      <c r="BP90" s="56"/>
      <c r="BQ90" s="326">
        <f t="shared" si="46"/>
        <v>0.10000000000000002</v>
      </c>
      <c r="BR90" s="46">
        <f t="shared" si="47"/>
        <v>12129048.254222216</v>
      </c>
      <c r="BS90" s="327">
        <f t="shared" si="48"/>
        <v>0.1</v>
      </c>
      <c r="BT90" s="313">
        <f t="shared" si="49"/>
        <v>12129048.254222214</v>
      </c>
      <c r="BU90" s="317">
        <f t="shared" si="50"/>
        <v>0</v>
      </c>
      <c r="BV90" s="281"/>
      <c r="BW90" s="318"/>
    </row>
    <row r="91" spans="1:76" s="110" customFormat="1" ht="18.75">
      <c r="B91" s="56" t="s">
        <v>116</v>
      </c>
      <c r="C91" s="56"/>
      <c r="D91" s="50">
        <f>E91/G13</f>
        <v>3.2820000000000793E-2</v>
      </c>
      <c r="E91" s="46">
        <f>E89-E90</f>
        <v>438265.85216000956</v>
      </c>
      <c r="F91" s="41">
        <f>G91/G13</f>
        <v>2.7737679534318594E-2</v>
      </c>
      <c r="G91" s="42">
        <f>G89-G90</f>
        <v>370398.46916663926</v>
      </c>
      <c r="H91" s="50">
        <v>3.2820000000000002E-2</v>
      </c>
      <c r="I91" s="46">
        <v>349026.76973333501</v>
      </c>
      <c r="J91" s="41">
        <v>2.3519358370672899E-2</v>
      </c>
      <c r="K91" s="42">
        <v>250118.39361111101</v>
      </c>
      <c r="L91" s="50">
        <v>3.3619999999999997E-2</v>
      </c>
      <c r="M91" s="46">
        <v>381665.31218666502</v>
      </c>
      <c r="N91" s="41">
        <v>2.6968133456191899E-2</v>
      </c>
      <c r="O91" s="42">
        <v>306151.13249997498</v>
      </c>
      <c r="P91" s="50">
        <f>(1/+$S$13)*Q91</f>
        <v>3.3076981557364764E-2</v>
      </c>
      <c r="Q91" s="46">
        <f>+M91+I91+E91</f>
        <v>1168957.9340800096</v>
      </c>
      <c r="R91" s="41">
        <f>(1/+$S$13)*S91</f>
        <v>2.622111480318124E-2</v>
      </c>
      <c r="S91" s="314">
        <f>O91+K91+G91</f>
        <v>926667.99527772528</v>
      </c>
      <c r="T91" s="102">
        <v>3.3619999999999997E-2</v>
      </c>
      <c r="U91" s="103">
        <v>452012.12532942201</v>
      </c>
      <c r="V91" s="104">
        <v>4.1807804802786799E-2</v>
      </c>
      <c r="W91" s="101">
        <v>562095.02392222604</v>
      </c>
      <c r="X91" s="102">
        <v>3.3619999999999997E-2</v>
      </c>
      <c r="Y91" s="103">
        <v>521372.90840000001</v>
      </c>
      <c r="Z91" s="104">
        <v>4.3382473218887899E-2</v>
      </c>
      <c r="AA91" s="101">
        <v>672767.58583333297</v>
      </c>
      <c r="AB91" s="102">
        <v>3.3619999999999997E-2</v>
      </c>
      <c r="AC91" s="103">
        <v>472765.36582008901</v>
      </c>
      <c r="AD91" s="104">
        <v>-8.9386056808418799E-3</v>
      </c>
      <c r="AE91" s="101">
        <v>-125694.919233336</v>
      </c>
      <c r="AF91" s="102">
        <f>AF89-AF90</f>
        <v>3.3619999999999622E-2</v>
      </c>
      <c r="AG91" s="46">
        <f>+AC91+Y91+U91</f>
        <v>1446150.399549511</v>
      </c>
      <c r="AH91" s="41">
        <f>(1/+$AI$13)*AI91</f>
        <v>2.5785850328550471E-2</v>
      </c>
      <c r="AI91" s="314">
        <f>AE91+AA91+W91</f>
        <v>1109167.690522223</v>
      </c>
      <c r="AJ91" s="102">
        <v>3.3619999999999997E-2</v>
      </c>
      <c r="AK91" s="103">
        <v>554199.77524444403</v>
      </c>
      <c r="AL91" s="41">
        <v>3.1361060683187302E-2</v>
      </c>
      <c r="AM91" s="101">
        <v>516962.90249999397</v>
      </c>
      <c r="AN91" s="102">
        <v>3.3619999999999997E-2</v>
      </c>
      <c r="AO91" s="103">
        <v>586468.10182222095</v>
      </c>
      <c r="AP91" s="104">
        <v>6.3465846582166405E-2</v>
      </c>
      <c r="AQ91" s="101">
        <v>1107099.7791666701</v>
      </c>
      <c r="AR91" s="102">
        <v>3.3619999999999997E-2</v>
      </c>
      <c r="AS91" s="103">
        <v>302819.25486222201</v>
      </c>
      <c r="AT91" s="104">
        <v>-0.12051732288893199</v>
      </c>
      <c r="AU91" s="101">
        <v>-1085513.56083332</v>
      </c>
      <c r="AV91" s="332">
        <f t="shared" si="51"/>
        <v>3.3619999999999983E-2</v>
      </c>
      <c r="AW91" s="46">
        <f>+AS91+AO91+AK91</f>
        <v>1443487.131928887</v>
      </c>
      <c r="AX91" s="41">
        <f t="shared" si="52"/>
        <v>1.2543251021727158E-2</v>
      </c>
      <c r="AY91" s="314">
        <f>AU91+AQ91+AM91</f>
        <v>538549.12083334406</v>
      </c>
      <c r="AZ91" s="102"/>
      <c r="BA91" s="103"/>
      <c r="BB91" s="41"/>
      <c r="BC91" s="101"/>
      <c r="BD91" s="102"/>
      <c r="BE91" s="103"/>
      <c r="BF91" s="104"/>
      <c r="BG91" s="101"/>
      <c r="BH91" s="102"/>
      <c r="BI91" s="103"/>
      <c r="BJ91" s="104"/>
      <c r="BK91" s="101"/>
      <c r="BL91" s="332" t="e">
        <f t="shared" si="53"/>
        <v>#DIV/0!</v>
      </c>
      <c r="BM91" s="46">
        <f>+BI91+BE91+BA91</f>
        <v>0</v>
      </c>
      <c r="BN91" s="41" t="e">
        <f t="shared" si="54"/>
        <v>#DIV/0!</v>
      </c>
      <c r="BO91" s="314">
        <f>BK91+BG91+BC91</f>
        <v>0</v>
      </c>
      <c r="BP91" s="56"/>
      <c r="BQ91" s="359">
        <f t="shared" si="46"/>
        <v>3.3461780186632366E-2</v>
      </c>
      <c r="BR91" s="103">
        <f t="shared" si="47"/>
        <v>4058595.4655584078</v>
      </c>
      <c r="BS91" s="360">
        <f t="shared" si="48"/>
        <v>2.1224953126368587E-2</v>
      </c>
      <c r="BT91" s="313">
        <f t="shared" si="49"/>
        <v>2574384.8066332922</v>
      </c>
      <c r="BU91" s="361">
        <f t="shared" si="50"/>
        <v>-1484210.6589251156</v>
      </c>
      <c r="BV91" s="281"/>
      <c r="BW91" s="318"/>
    </row>
    <row r="92" spans="1:76" s="110" customFormat="1" ht="18.75"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106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/>
      <c r="BE92" s="106"/>
      <c r="BF92" s="106"/>
      <c r="BG92" s="106"/>
      <c r="BH92" s="106"/>
      <c r="BI92" s="106"/>
      <c r="BJ92" s="106"/>
      <c r="BK92" s="106"/>
      <c r="BL92" s="106"/>
      <c r="BM92" s="106"/>
      <c r="BN92" s="106"/>
      <c r="BO92" s="106"/>
      <c r="BP92" s="106"/>
      <c r="BQ92" s="106"/>
      <c r="BR92" s="106"/>
      <c r="BS92" s="106"/>
      <c r="BT92" s="281"/>
      <c r="BU92" s="281"/>
      <c r="BV92" s="281"/>
    </row>
    <row r="93" spans="1:76" s="110" customFormat="1" ht="18.75">
      <c r="B93" s="56"/>
      <c r="C93" s="56"/>
      <c r="D93" s="56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  <c r="AR93" s="107"/>
      <c r="AS93" s="107"/>
      <c r="AT93" s="107"/>
      <c r="AU93" s="107"/>
      <c r="AV93" s="107"/>
      <c r="AW93" s="107"/>
      <c r="AX93" s="107"/>
      <c r="AY93" s="107"/>
      <c r="AZ93" s="107"/>
      <c r="BA93" s="107"/>
      <c r="BB93" s="107"/>
      <c r="BC93" s="107"/>
      <c r="BD93" s="107"/>
      <c r="BE93" s="107"/>
      <c r="BF93" s="107"/>
      <c r="BG93" s="107"/>
      <c r="BH93" s="107"/>
      <c r="BI93" s="107"/>
      <c r="BJ93" s="107"/>
      <c r="BK93" s="107"/>
      <c r="BL93" s="107"/>
      <c r="BM93" s="107"/>
      <c r="BN93" s="107"/>
      <c r="BO93" s="107"/>
      <c r="BP93" s="107"/>
      <c r="BQ93" s="107"/>
      <c r="BR93" s="56"/>
      <c r="BS93" s="56"/>
    </row>
    <row r="94" spans="1:76" s="110" customFormat="1" ht="18.75"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</row>
    <row r="95" spans="1:76" s="110" customFormat="1" ht="18.75">
      <c r="B95" s="56"/>
      <c r="C95" s="56"/>
      <c r="D95" s="31"/>
      <c r="E95" s="31" t="s">
        <v>117</v>
      </c>
      <c r="F95" s="31"/>
      <c r="G95" s="56"/>
      <c r="H95" s="31"/>
      <c r="I95" s="31"/>
      <c r="J95" s="31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</row>
    <row r="96" spans="1:76" s="110" customFormat="1" ht="18.75">
      <c r="B96" s="56"/>
      <c r="C96" s="56"/>
      <c r="D96" s="31"/>
      <c r="E96" s="31"/>
      <c r="F96" s="31"/>
      <c r="G96" s="56"/>
      <c r="H96" s="31"/>
      <c r="I96" s="31"/>
      <c r="J96" s="31"/>
      <c r="K96" s="56"/>
      <c r="L96" s="56"/>
      <c r="M96" s="56"/>
      <c r="N96" s="56"/>
      <c r="O96" s="56"/>
      <c r="P96" s="56"/>
      <c r="Q96" s="56" t="s">
        <v>117</v>
      </c>
      <c r="R96" s="56"/>
      <c r="S96" s="56"/>
      <c r="T96" s="56"/>
      <c r="U96" s="56" t="s">
        <v>117</v>
      </c>
      <c r="V96" s="56"/>
      <c r="W96" s="56"/>
      <c r="X96" s="56"/>
      <c r="Y96" s="56" t="s">
        <v>117</v>
      </c>
      <c r="Z96" s="56"/>
      <c r="AA96" s="56"/>
      <c r="AB96" s="56"/>
      <c r="AC96" s="56" t="s">
        <v>117</v>
      </c>
      <c r="AD96" s="56"/>
      <c r="AE96" s="56"/>
      <c r="AF96" s="56"/>
      <c r="AG96" s="56" t="s">
        <v>117</v>
      </c>
      <c r="AH96" s="56"/>
      <c r="AI96" s="56"/>
      <c r="AJ96" s="56"/>
      <c r="AK96" s="56" t="s">
        <v>117</v>
      </c>
      <c r="AL96" s="56"/>
      <c r="AM96" s="56"/>
      <c r="AN96" s="56"/>
      <c r="AO96" s="56" t="s">
        <v>117</v>
      </c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</row>
    <row r="97" spans="2:71" s="110" customFormat="1" ht="18.75">
      <c r="B97" s="56"/>
      <c r="C97" s="56"/>
      <c r="D97" s="109">
        <f t="shared" ref="D97:H97" si="55">D13</f>
        <v>1</v>
      </c>
      <c r="E97" s="31" t="s">
        <v>118</v>
      </c>
      <c r="F97" s="109">
        <f t="shared" si="55"/>
        <v>1</v>
      </c>
      <c r="G97" s="56"/>
      <c r="H97" s="109">
        <f t="shared" si="55"/>
        <v>1</v>
      </c>
      <c r="I97" s="31" t="s">
        <v>118</v>
      </c>
      <c r="J97" s="109">
        <f t="shared" ref="J97:N97" si="56">J13</f>
        <v>1</v>
      </c>
      <c r="K97" s="56"/>
      <c r="L97" s="109">
        <f t="shared" si="56"/>
        <v>1</v>
      </c>
      <c r="M97" s="31" t="s">
        <v>118</v>
      </c>
      <c r="N97" s="109">
        <f t="shared" si="56"/>
        <v>1</v>
      </c>
      <c r="O97" s="56"/>
      <c r="P97" s="109">
        <f t="shared" ref="P97:T97" si="57">P13</f>
        <v>1</v>
      </c>
      <c r="Q97" s="31" t="s">
        <v>118</v>
      </c>
      <c r="R97" s="109">
        <f t="shared" si="57"/>
        <v>1</v>
      </c>
      <c r="S97" s="56"/>
      <c r="T97" s="109">
        <f t="shared" si="57"/>
        <v>1</v>
      </c>
      <c r="U97" s="31" t="s">
        <v>118</v>
      </c>
      <c r="V97" s="109">
        <f t="shared" ref="V97:Z97" si="58">V13</f>
        <v>1</v>
      </c>
      <c r="W97" s="56"/>
      <c r="X97" s="109">
        <f t="shared" si="58"/>
        <v>1</v>
      </c>
      <c r="Y97" s="31" t="s">
        <v>118</v>
      </c>
      <c r="Z97" s="109">
        <f t="shared" si="58"/>
        <v>1</v>
      </c>
      <c r="AA97" s="56"/>
      <c r="AB97" s="109">
        <f t="shared" ref="AB97:AF97" si="59">AB13</f>
        <v>1</v>
      </c>
      <c r="AC97" s="31" t="s">
        <v>118</v>
      </c>
      <c r="AD97" s="109">
        <f t="shared" si="59"/>
        <v>1</v>
      </c>
      <c r="AE97" s="56"/>
      <c r="AF97" s="109">
        <f t="shared" si="59"/>
        <v>1</v>
      </c>
      <c r="AG97" s="31" t="s">
        <v>118</v>
      </c>
      <c r="AH97" s="109">
        <f t="shared" ref="AH97:AL97" si="60">AH13</f>
        <v>1</v>
      </c>
      <c r="AI97" s="56"/>
      <c r="AJ97" s="109">
        <f t="shared" si="60"/>
        <v>1</v>
      </c>
      <c r="AK97" s="31" t="s">
        <v>118</v>
      </c>
      <c r="AL97" s="109">
        <f t="shared" si="60"/>
        <v>1</v>
      </c>
      <c r="AM97" s="56"/>
      <c r="AN97" s="109">
        <f>AN13</f>
        <v>1</v>
      </c>
      <c r="AO97" s="31" t="s">
        <v>118</v>
      </c>
      <c r="AP97" s="109">
        <f>AP13</f>
        <v>1</v>
      </c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</row>
    <row r="98" spans="2:71" s="110" customFormat="1" ht="18.75">
      <c r="B98" s="56"/>
      <c r="C98" s="56"/>
      <c r="D98" s="109">
        <f t="shared" ref="D98:H98" si="61">D19</f>
        <v>0.39998</v>
      </c>
      <c r="E98" s="31" t="s">
        <v>119</v>
      </c>
      <c r="F98" s="109">
        <f t="shared" si="61"/>
        <v>0.46761569346083121</v>
      </c>
      <c r="G98" s="56"/>
      <c r="H98" s="109">
        <f t="shared" si="61"/>
        <v>0.39998</v>
      </c>
      <c r="I98" s="31" t="s">
        <v>119</v>
      </c>
      <c r="J98" s="109">
        <f t="shared" ref="J98:N98" si="62">J19</f>
        <v>0.44683525028110599</v>
      </c>
      <c r="K98" s="56"/>
      <c r="L98" s="109">
        <f t="shared" si="62"/>
        <v>0.39998</v>
      </c>
      <c r="M98" s="31" t="s">
        <v>119</v>
      </c>
      <c r="N98" s="109">
        <f t="shared" si="62"/>
        <v>0.44993015001796499</v>
      </c>
      <c r="O98" s="56"/>
      <c r="P98" s="109">
        <f t="shared" ref="P98:T98" si="63">P19</f>
        <v>0.39998000000000017</v>
      </c>
      <c r="Q98" s="31" t="s">
        <v>119</v>
      </c>
      <c r="R98" s="109">
        <f t="shared" si="63"/>
        <v>0.45568142558878361</v>
      </c>
      <c r="S98" s="56"/>
      <c r="T98" s="109">
        <f t="shared" si="63"/>
        <v>0.39998</v>
      </c>
      <c r="U98" s="31" t="s">
        <v>119</v>
      </c>
      <c r="V98" s="109">
        <f t="shared" ref="V98:Z98" si="64">V19</f>
        <v>0.45763366012282403</v>
      </c>
      <c r="W98" s="56"/>
      <c r="X98" s="109">
        <f t="shared" si="64"/>
        <v>0.39998</v>
      </c>
      <c r="Y98" s="31" t="s">
        <v>119</v>
      </c>
      <c r="Z98" s="109">
        <f t="shared" si="64"/>
        <v>0.47975913055477798</v>
      </c>
      <c r="AA98" s="56"/>
      <c r="AB98" s="109">
        <f t="shared" ref="AB98:AF98" si="65">AB19</f>
        <v>0.39998</v>
      </c>
      <c r="AC98" s="31" t="s">
        <v>119</v>
      </c>
      <c r="AD98" s="109">
        <f t="shared" si="65"/>
        <v>0.48074236818542898</v>
      </c>
      <c r="AE98" s="56"/>
      <c r="AF98" s="109">
        <f t="shared" si="65"/>
        <v>0.39998000000000011</v>
      </c>
      <c r="AG98" s="31" t="s">
        <v>119</v>
      </c>
      <c r="AH98" s="109">
        <f t="shared" ref="AH98:AL98" si="66">AH19</f>
        <v>0.47316497532812352</v>
      </c>
      <c r="AI98" s="56"/>
      <c r="AJ98" s="109">
        <f t="shared" si="66"/>
        <v>0.39998</v>
      </c>
      <c r="AK98" s="31" t="s">
        <v>119</v>
      </c>
      <c r="AL98" s="109">
        <f t="shared" si="66"/>
        <v>0.46889865896062599</v>
      </c>
      <c r="AM98" s="56"/>
      <c r="AN98" s="109">
        <f>AN19</f>
        <v>0.39998</v>
      </c>
      <c r="AO98" s="31" t="s">
        <v>119</v>
      </c>
      <c r="AP98" s="109">
        <f>AP19</f>
        <v>0.46125628839980998</v>
      </c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</row>
    <row r="99" spans="2:71" s="110" customFormat="1" ht="18.75">
      <c r="B99" s="56"/>
      <c r="C99" s="56"/>
      <c r="D99" s="109">
        <f t="shared" ref="D99:H99" si="67">D44</f>
        <v>0.29649999999999999</v>
      </c>
      <c r="E99" s="31" t="s">
        <v>120</v>
      </c>
      <c r="F99" s="109">
        <f t="shared" si="67"/>
        <v>0.31627418794562251</v>
      </c>
      <c r="G99" s="56"/>
      <c r="H99" s="109">
        <f t="shared" si="67"/>
        <v>0.29649999999999999</v>
      </c>
      <c r="I99" s="31" t="s">
        <v>120</v>
      </c>
      <c r="J99" s="109">
        <f t="shared" ref="J99:N99" si="68">J44</f>
        <v>0.32605008735656499</v>
      </c>
      <c r="K99" s="56"/>
      <c r="L99" s="109">
        <f t="shared" si="68"/>
        <v>0.29649999999999999</v>
      </c>
      <c r="M99" s="31" t="s">
        <v>120</v>
      </c>
      <c r="N99" s="109">
        <f t="shared" si="68"/>
        <v>0.32029766725113901</v>
      </c>
      <c r="O99" s="56"/>
      <c r="P99" s="109">
        <f t="shared" ref="P99:T99" si="69">P44</f>
        <v>0.29650000000000021</v>
      </c>
      <c r="Q99" s="31" t="s">
        <v>120</v>
      </c>
      <c r="R99" s="109">
        <f t="shared" si="69"/>
        <v>0.31646190991132084</v>
      </c>
      <c r="S99" s="56"/>
      <c r="T99" s="109">
        <f t="shared" si="69"/>
        <v>0.29649999999999999</v>
      </c>
      <c r="U99" s="31" t="s">
        <v>120</v>
      </c>
      <c r="V99" s="109">
        <f t="shared" ref="V99:Z99" si="70">V44</f>
        <v>0.32138813066454702</v>
      </c>
      <c r="W99" s="56"/>
      <c r="X99" s="109">
        <f t="shared" si="70"/>
        <v>0.29649999999999999</v>
      </c>
      <c r="Y99" s="31" t="s">
        <v>120</v>
      </c>
      <c r="Z99" s="109">
        <f t="shared" si="70"/>
        <v>0.307204316918819</v>
      </c>
      <c r="AA99" s="56"/>
      <c r="AB99" s="109">
        <f t="shared" ref="AB99:AF99" si="71">AB44</f>
        <v>0.29649999999999999</v>
      </c>
      <c r="AC99" s="31" t="s">
        <v>120</v>
      </c>
      <c r="AD99" s="109">
        <f t="shared" si="71"/>
        <v>0.34236891629835903</v>
      </c>
      <c r="AE99" s="56"/>
      <c r="AF99" s="109">
        <f t="shared" si="71"/>
        <v>0.29650000000000015</v>
      </c>
      <c r="AG99" s="31" t="s">
        <v>120</v>
      </c>
      <c r="AH99" s="109">
        <f t="shared" ref="AH99:AL99" si="72">AH44</f>
        <v>0.32313340734623541</v>
      </c>
      <c r="AI99" s="56"/>
      <c r="AJ99" s="109">
        <f t="shared" si="72"/>
        <v>0.29649999999999999</v>
      </c>
      <c r="AK99" s="31" t="s">
        <v>120</v>
      </c>
      <c r="AL99" s="109">
        <f t="shared" si="72"/>
        <v>0.31834192298011998</v>
      </c>
      <c r="AM99" s="56"/>
      <c r="AN99" s="109">
        <f>AN44</f>
        <v>0.29649999999999999</v>
      </c>
      <c r="AO99" s="31" t="s">
        <v>120</v>
      </c>
      <c r="AP99" s="109">
        <f>AP44</f>
        <v>0.29791750998845701</v>
      </c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</row>
    <row r="100" spans="2:71" s="110" customFormat="1" ht="18.75">
      <c r="B100" s="56"/>
      <c r="C100" s="56"/>
      <c r="D100" s="109">
        <f t="shared" ref="D100:H100" si="73">D73</f>
        <v>0.17070000000000043</v>
      </c>
      <c r="E100" s="31" t="s">
        <v>121</v>
      </c>
      <c r="F100" s="109">
        <f t="shared" si="73"/>
        <v>8.8372439059227689E-2</v>
      </c>
      <c r="G100" s="56"/>
      <c r="H100" s="109">
        <f t="shared" si="73"/>
        <v>0.17069999999999999</v>
      </c>
      <c r="I100" s="31" t="s">
        <v>121</v>
      </c>
      <c r="J100" s="109">
        <f t="shared" ref="J100:N100" si="74">J73</f>
        <v>0.10359530399165399</v>
      </c>
      <c r="K100" s="56"/>
      <c r="L100" s="109">
        <f t="shared" si="74"/>
        <v>0.1699</v>
      </c>
      <c r="M100" s="31" t="s">
        <v>121</v>
      </c>
      <c r="N100" s="109">
        <f t="shared" si="74"/>
        <v>0.102804049274704</v>
      </c>
      <c r="O100" s="56"/>
      <c r="P100" s="109">
        <f t="shared" ref="P100:T100" si="75">P73</f>
        <v>0.17044301844263568</v>
      </c>
      <c r="Q100" s="31" t="s">
        <v>121</v>
      </c>
      <c r="R100" s="109">
        <f t="shared" si="75"/>
        <v>9.7589084482789135E-2</v>
      </c>
      <c r="S100" s="56"/>
      <c r="T100" s="109">
        <f t="shared" si="75"/>
        <v>0.1699</v>
      </c>
      <c r="U100" s="31" t="s">
        <v>121</v>
      </c>
      <c r="V100" s="109">
        <f t="shared" ref="V100:Z100" si="76">V73</f>
        <v>7.9170404409844103E-2</v>
      </c>
      <c r="W100" s="56"/>
      <c r="X100" s="109">
        <f t="shared" si="76"/>
        <v>0.1699</v>
      </c>
      <c r="Y100" s="31" t="s">
        <v>121</v>
      </c>
      <c r="Z100" s="109">
        <f t="shared" si="76"/>
        <v>6.9654079307514993E-2</v>
      </c>
      <c r="AA100" s="56"/>
      <c r="AB100" s="109">
        <f t="shared" ref="AB100:AF100" si="77">AB73</f>
        <v>0.1699</v>
      </c>
      <c r="AC100" s="31" t="s">
        <v>121</v>
      </c>
      <c r="AD100" s="109">
        <f t="shared" si="77"/>
        <v>8.5827321197053497E-2</v>
      </c>
      <c r="AE100" s="56"/>
      <c r="AF100" s="109">
        <f t="shared" si="77"/>
        <v>0.16990000000000008</v>
      </c>
      <c r="AG100" s="31" t="s">
        <v>121</v>
      </c>
      <c r="AH100" s="109">
        <f t="shared" ref="AH100:AL100" si="78">AH73</f>
        <v>7.7915766997091435E-2</v>
      </c>
      <c r="AI100" s="56"/>
      <c r="AJ100" s="109">
        <f t="shared" si="78"/>
        <v>0.1699</v>
      </c>
      <c r="AK100" s="31" t="s">
        <v>121</v>
      </c>
      <c r="AL100" s="109">
        <f t="shared" si="78"/>
        <v>8.1398357376067099E-2</v>
      </c>
      <c r="AM100" s="56"/>
      <c r="AN100" s="109">
        <f>AN73</f>
        <v>0.1699</v>
      </c>
      <c r="AO100" s="31" t="s">
        <v>121</v>
      </c>
      <c r="AP100" s="109">
        <f>AP73</f>
        <v>7.7360355029566993E-2</v>
      </c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</row>
    <row r="101" spans="2:71" s="110" customFormat="1" ht="18.75">
      <c r="B101" s="56"/>
      <c r="C101" s="56"/>
      <c r="D101" s="109">
        <f t="shared" ref="D101:H101" si="79">D99+D100</f>
        <v>0.46720000000000039</v>
      </c>
      <c r="E101" s="31" t="s">
        <v>113</v>
      </c>
      <c r="F101" s="109">
        <f t="shared" si="79"/>
        <v>0.40464662700485021</v>
      </c>
      <c r="G101" s="56"/>
      <c r="H101" s="109">
        <f t="shared" si="79"/>
        <v>0.46719999999999995</v>
      </c>
      <c r="I101" s="31" t="s">
        <v>113</v>
      </c>
      <c r="J101" s="109">
        <f t="shared" ref="J101:N101" si="80">J99+J100</f>
        <v>0.429645391348219</v>
      </c>
      <c r="K101" s="56"/>
      <c r="L101" s="109">
        <f t="shared" si="80"/>
        <v>0.46639999999999998</v>
      </c>
      <c r="M101" s="31" t="s">
        <v>113</v>
      </c>
      <c r="N101" s="109">
        <f t="shared" si="80"/>
        <v>0.423101716525843</v>
      </c>
      <c r="O101" s="56"/>
      <c r="P101" s="109">
        <f t="shared" ref="P101:T101" si="81">P99+P100</f>
        <v>0.46694301844263586</v>
      </c>
      <c r="Q101" s="31" t="s">
        <v>113</v>
      </c>
      <c r="R101" s="109">
        <f t="shared" si="81"/>
        <v>0.41405099439410997</v>
      </c>
      <c r="S101" s="56"/>
      <c r="T101" s="109">
        <f t="shared" si="81"/>
        <v>0.46639999999999998</v>
      </c>
      <c r="U101" s="31" t="s">
        <v>113</v>
      </c>
      <c r="V101" s="109">
        <f t="shared" ref="V101:Z101" si="82">V99+V100</f>
        <v>0.4005585350743911</v>
      </c>
      <c r="W101" s="56"/>
      <c r="X101" s="109">
        <f t="shared" si="82"/>
        <v>0.46639999999999998</v>
      </c>
      <c r="Y101" s="31" t="s">
        <v>113</v>
      </c>
      <c r="Z101" s="109">
        <f t="shared" si="82"/>
        <v>0.37685839622633399</v>
      </c>
      <c r="AA101" s="56"/>
      <c r="AB101" s="109">
        <f t="shared" ref="AB101:AF101" si="83">AB99+AB100</f>
        <v>0.46639999999999998</v>
      </c>
      <c r="AC101" s="31" t="s">
        <v>113</v>
      </c>
      <c r="AD101" s="109">
        <f t="shared" si="83"/>
        <v>0.42819623749541252</v>
      </c>
      <c r="AE101" s="56"/>
      <c r="AF101" s="109">
        <f t="shared" si="83"/>
        <v>0.46640000000000026</v>
      </c>
      <c r="AG101" s="31" t="s">
        <v>113</v>
      </c>
      <c r="AH101" s="109">
        <f t="shared" ref="AH101:AL101" si="84">AH99+AH100</f>
        <v>0.40104917434332688</v>
      </c>
      <c r="AI101" s="56"/>
      <c r="AJ101" s="109">
        <f t="shared" si="84"/>
        <v>0.46639999999999998</v>
      </c>
      <c r="AK101" s="31" t="s">
        <v>113</v>
      </c>
      <c r="AL101" s="109">
        <f t="shared" si="84"/>
        <v>0.39974028035618708</v>
      </c>
      <c r="AM101" s="56"/>
      <c r="AN101" s="109">
        <f>AN99+AN100</f>
        <v>0.46639999999999998</v>
      </c>
      <c r="AO101" s="31" t="s">
        <v>113</v>
      </c>
      <c r="AP101" s="109">
        <f>AP99+AP100</f>
        <v>0.37527786501802401</v>
      </c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</row>
    <row r="102" spans="2:71" s="110" customFormat="1" ht="18.75">
      <c r="B102" s="56"/>
      <c r="C102" s="56"/>
      <c r="D102" s="109">
        <f t="shared" ref="D102:H102" si="85">D97-D98-D99-D100</f>
        <v>0.13281999999999958</v>
      </c>
      <c r="E102" s="31" t="s">
        <v>122</v>
      </c>
      <c r="F102" s="109">
        <f t="shared" si="85"/>
        <v>0.12773767953431858</v>
      </c>
      <c r="G102" s="56"/>
      <c r="H102" s="109">
        <f t="shared" si="85"/>
        <v>0.13282000000000002</v>
      </c>
      <c r="I102" s="31" t="s">
        <v>122</v>
      </c>
      <c r="J102" s="109">
        <f t="shared" ref="J102:N102" si="86">J97-J98-J99-J100</f>
        <v>0.12351935837067508</v>
      </c>
      <c r="K102" s="56"/>
      <c r="L102" s="109">
        <f t="shared" si="86"/>
        <v>0.13362000000000002</v>
      </c>
      <c r="M102" s="31" t="s">
        <v>122</v>
      </c>
      <c r="N102" s="109">
        <f t="shared" si="86"/>
        <v>0.12696813345619201</v>
      </c>
      <c r="O102" s="56"/>
      <c r="P102" s="109">
        <f t="shared" ref="P102:T102" si="87">P97-P98-P99-P100</f>
        <v>0.13307698155736389</v>
      </c>
      <c r="Q102" s="31" t="s">
        <v>122</v>
      </c>
      <c r="R102" s="109">
        <f t="shared" si="87"/>
        <v>0.13026758001710648</v>
      </c>
      <c r="S102" s="56"/>
      <c r="T102" s="109">
        <f t="shared" si="87"/>
        <v>0.13362000000000002</v>
      </c>
      <c r="U102" s="31" t="s">
        <v>122</v>
      </c>
      <c r="V102" s="109">
        <f t="shared" ref="V102:Z102" si="88">V97-V98-V99-V100</f>
        <v>0.14180780480278485</v>
      </c>
      <c r="W102" s="56"/>
      <c r="X102" s="109">
        <f t="shared" si="88"/>
        <v>0.13362000000000002</v>
      </c>
      <c r="Y102" s="31" t="s">
        <v>122</v>
      </c>
      <c r="Z102" s="109">
        <f t="shared" si="88"/>
        <v>0.14338247321888808</v>
      </c>
      <c r="AA102" s="56"/>
      <c r="AB102" s="109">
        <f t="shared" ref="AB102:AF102" si="89">AB97-AB98-AB99-AB100</f>
        <v>0.13362000000000002</v>
      </c>
      <c r="AC102" s="31" t="s">
        <v>122</v>
      </c>
      <c r="AD102" s="109">
        <f t="shared" si="89"/>
        <v>9.106139431915844E-2</v>
      </c>
      <c r="AE102" s="56"/>
      <c r="AF102" s="109">
        <f t="shared" si="89"/>
        <v>0.13361999999999966</v>
      </c>
      <c r="AG102" s="31" t="s">
        <v>122</v>
      </c>
      <c r="AH102" s="109">
        <f t="shared" ref="AH102:AL102" si="90">AH97-AH98-AH99-AH100</f>
        <v>0.12578585032854964</v>
      </c>
      <c r="AI102" s="56"/>
      <c r="AJ102" s="109">
        <f t="shared" si="90"/>
        <v>0.13362000000000002</v>
      </c>
      <c r="AK102" s="31" t="s">
        <v>122</v>
      </c>
      <c r="AL102" s="109">
        <f t="shared" si="90"/>
        <v>0.13136106068318693</v>
      </c>
      <c r="AM102" s="56"/>
      <c r="AN102" s="109">
        <f>AN97-AN98-AN99-AN100</f>
        <v>0.13362000000000002</v>
      </c>
      <c r="AO102" s="31" t="s">
        <v>122</v>
      </c>
      <c r="AP102" s="109">
        <f>AP97-AP98-AP99-AP100</f>
        <v>0.16346584658216606</v>
      </c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</row>
    <row r="103" spans="2:71" s="110" customFormat="1" ht="31.5" customHeight="1"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</row>
    <row r="104" spans="2:71" s="110" customFormat="1" ht="18.75"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</row>
    <row r="105" spans="2:71" s="110" customFormat="1" ht="18.75"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</row>
    <row r="106" spans="2:71" s="110" customFormat="1" ht="18.75"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</row>
    <row r="107" spans="2:71" s="110" customFormat="1" ht="18.75"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</row>
    <row r="108" spans="2:71" s="110" customFormat="1" ht="18.75"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</row>
    <row r="109" spans="2:71" s="110" customFormat="1" ht="18.75">
      <c r="B109" s="56"/>
      <c r="C109" s="56"/>
      <c r="D109" s="362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</row>
    <row r="110" spans="2:71" s="110" customFormat="1" ht="18.75"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</row>
    <row r="111" spans="2:71" s="110" customFormat="1" ht="18.75"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</row>
    <row r="112" spans="2:71" s="110" customFormat="1" ht="18.75"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</row>
    <row r="113" spans="2:71" s="110" customFormat="1" ht="18.75"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</row>
    <row r="114" spans="2:71" s="110" customFormat="1" ht="18.75"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</row>
    <row r="115" spans="2:71" s="110" customFormat="1" ht="18.75"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</row>
    <row r="116" spans="2:71" s="110" customFormat="1" ht="18.75"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</row>
    <row r="117" spans="2:71" s="110" customFormat="1" ht="18.75"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</row>
    <row r="118" spans="2:71" s="110" customFormat="1" ht="18.75"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</row>
    <row r="119" spans="2:71" s="110" customFormat="1" ht="18.75"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</row>
    <row r="120" spans="2:71" s="110" customFormat="1" ht="18.75"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</row>
    <row r="121" spans="2:71" s="110" customFormat="1" ht="18.75"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</row>
    <row r="122" spans="2:71" s="110" customFormat="1" ht="18.75"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</row>
    <row r="123" spans="2:71" s="110" customFormat="1" ht="18.75"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</row>
    <row r="124" spans="2:71" s="110" customFormat="1" ht="18.75"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</row>
    <row r="125" spans="2:71" s="110" customFormat="1" ht="18.75"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</row>
    <row r="126" spans="2:71" s="110" customFormat="1" ht="18.75"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</row>
    <row r="127" spans="2:71" s="110" customFormat="1" ht="18.75"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</row>
    <row r="128" spans="2:71" s="110" customFormat="1" ht="18.75"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</row>
    <row r="129" spans="2:71" s="110" customFormat="1" ht="18.75"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</row>
    <row r="130" spans="2:71" s="110" customFormat="1" ht="18.75"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</row>
    <row r="131" spans="2:71" s="110" customFormat="1" ht="18.75"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</row>
    <row r="132" spans="2:71" s="110" customFormat="1" ht="18.75"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</row>
    <row r="133" spans="2:71" s="110" customFormat="1" ht="18.75"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</row>
    <row r="134" spans="2:71" s="110" customFormat="1" ht="18.75"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</row>
    <row r="135" spans="2:71" s="110" customFormat="1" ht="18.75"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</row>
    <row r="136" spans="2:71" s="110" customFormat="1" ht="18.75"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</row>
    <row r="137" spans="2:71" s="110" customFormat="1" ht="18.75"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</row>
    <row r="138" spans="2:71" s="110" customFormat="1" ht="18.75"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</row>
    <row r="139" spans="2:71" s="110" customFormat="1" ht="18.75"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</row>
    <row r="140" spans="2:71" s="110" customFormat="1" ht="18.75"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</row>
    <row r="141" spans="2:71" s="110" customFormat="1" ht="18.75"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</row>
    <row r="142" spans="2:71" s="110" customFormat="1" ht="18.75"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</row>
    <row r="143" spans="2:71" s="110" customFormat="1" ht="18.75"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</row>
    <row r="144" spans="2:71" s="110" customFormat="1" ht="18.75">
      <c r="C144" s="318"/>
    </row>
    <row r="145" spans="3:4" s="110" customFormat="1" ht="18.75">
      <c r="C145" s="318"/>
    </row>
    <row r="146" spans="3:4" s="110" customFormat="1" ht="18.75">
      <c r="C146" s="318"/>
    </row>
    <row r="147" spans="3:4" s="110" customFormat="1" ht="18.75">
      <c r="C147" s="318"/>
    </row>
    <row r="148" spans="3:4" s="110" customFormat="1" ht="18.75">
      <c r="C148" s="318"/>
    </row>
    <row r="149" spans="3:4" s="110" customFormat="1" ht="18.75">
      <c r="C149" s="318"/>
    </row>
    <row r="150" spans="3:4" s="110" customFormat="1" ht="18.75">
      <c r="C150" s="318"/>
      <c r="D150" s="338"/>
    </row>
    <row r="151" spans="3:4" s="110" customFormat="1" ht="18.75">
      <c r="D151" s="338"/>
    </row>
    <row r="152" spans="3:4" s="110" customFormat="1" ht="18.75">
      <c r="C152" s="318"/>
      <c r="D152" s="338"/>
    </row>
    <row r="153" spans="3:4" s="110" customFormat="1" ht="18.75">
      <c r="C153" s="318"/>
      <c r="D153" s="338"/>
    </row>
    <row r="154" spans="3:4" s="110" customFormat="1" ht="18.75">
      <c r="C154" s="318"/>
      <c r="D154" s="338"/>
    </row>
    <row r="155" spans="3:4" s="110" customFormat="1" ht="18.75">
      <c r="C155" s="318"/>
      <c r="D155" s="338"/>
    </row>
    <row r="156" spans="3:4" s="110" customFormat="1" ht="18.75">
      <c r="C156" s="318"/>
      <c r="D156" s="338"/>
    </row>
    <row r="157" spans="3:4" s="110" customFormat="1" ht="18.75">
      <c r="C157" s="318"/>
      <c r="D157" s="338"/>
    </row>
    <row r="158" spans="3:4" s="110" customFormat="1" ht="18.75">
      <c r="C158" s="318"/>
      <c r="D158" s="338"/>
    </row>
    <row r="159" spans="3:4" s="110" customFormat="1" ht="18.75">
      <c r="C159" s="318"/>
      <c r="D159" s="338"/>
    </row>
    <row r="160" spans="3:4" ht="18.75">
      <c r="C160" s="318"/>
      <c r="D160" s="319"/>
    </row>
    <row r="161" spans="2:16380" ht="18.75">
      <c r="B161" s="110"/>
      <c r="C161" s="110"/>
      <c r="D161" s="319"/>
      <c r="E161" s="110"/>
      <c r="F161" s="110"/>
      <c r="G161" s="110"/>
      <c r="H161" s="110"/>
      <c r="I161" s="110"/>
      <c r="J161" s="110"/>
      <c r="K161" s="110"/>
      <c r="L161" s="110"/>
      <c r="M161" s="110"/>
      <c r="N161" s="110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  <c r="AA161" s="110"/>
      <c r="AB161" s="110"/>
      <c r="AC161" s="110"/>
      <c r="AD161" s="110"/>
      <c r="AE161" s="110"/>
      <c r="AF161" s="110"/>
      <c r="AG161" s="11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10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  <c r="BO161" s="110"/>
      <c r="BP161" s="110"/>
      <c r="BQ161" s="110"/>
      <c r="BR161" s="110"/>
      <c r="BS161" s="110"/>
      <c r="BT161" s="110"/>
      <c r="BU161" s="110"/>
      <c r="BV161" s="110"/>
      <c r="BW161" s="110"/>
      <c r="BX161" s="110"/>
      <c r="BY161" s="110"/>
      <c r="BZ161" s="110"/>
      <c r="CA161" s="110"/>
      <c r="CB161" s="110"/>
      <c r="CC161" s="110"/>
      <c r="CD161" s="110"/>
      <c r="CE161" s="110"/>
      <c r="CF161" s="110"/>
      <c r="CG161" s="110"/>
      <c r="CH161" s="110"/>
      <c r="CI161" s="110"/>
      <c r="CJ161" s="110"/>
      <c r="CK161" s="110"/>
      <c r="CL161" s="110"/>
      <c r="CM161" s="110"/>
      <c r="CN161" s="110"/>
      <c r="CO161" s="110"/>
      <c r="CP161" s="110"/>
      <c r="CQ161" s="110"/>
      <c r="CR161" s="110"/>
      <c r="CS161" s="110"/>
      <c r="CT161" s="110"/>
      <c r="CU161" s="110"/>
      <c r="CV161" s="110"/>
      <c r="CW161" s="110"/>
      <c r="CX161" s="110"/>
      <c r="CY161" s="110"/>
      <c r="CZ161" s="110"/>
      <c r="DA161" s="110"/>
      <c r="DB161" s="110"/>
      <c r="DC161" s="110"/>
      <c r="DD161" s="110"/>
      <c r="DE161" s="110"/>
      <c r="DF161" s="110"/>
      <c r="DG161" s="110"/>
      <c r="DH161" s="110"/>
      <c r="DI161" s="110"/>
      <c r="DJ161" s="110"/>
      <c r="DK161" s="110"/>
      <c r="DL161" s="110"/>
      <c r="DM161" s="110"/>
      <c r="DN161" s="110"/>
      <c r="DO161" s="110"/>
      <c r="DP161" s="110"/>
      <c r="DQ161" s="110"/>
      <c r="DR161" s="110"/>
      <c r="DS161" s="110"/>
      <c r="DT161" s="110"/>
      <c r="DU161" s="110"/>
      <c r="DV161" s="110"/>
      <c r="DW161" s="110"/>
      <c r="DX161" s="110"/>
      <c r="DY161" s="110"/>
      <c r="DZ161" s="110"/>
      <c r="EA161" s="110"/>
      <c r="EB161" s="110"/>
      <c r="EC161" s="110"/>
      <c r="ED161" s="110"/>
      <c r="EE161" s="110"/>
      <c r="EF161" s="110"/>
      <c r="EG161" s="110"/>
      <c r="EH161" s="110"/>
      <c r="EI161" s="110"/>
      <c r="EJ161" s="110"/>
      <c r="EK161" s="110"/>
      <c r="EL161" s="110"/>
      <c r="EM161" s="110"/>
      <c r="EN161" s="110"/>
      <c r="EO161" s="110"/>
      <c r="EP161" s="110"/>
      <c r="EQ161" s="110"/>
      <c r="ER161" s="110"/>
      <c r="ES161" s="110"/>
      <c r="ET161" s="110"/>
      <c r="EU161" s="110"/>
      <c r="EV161" s="110"/>
      <c r="EW161" s="110"/>
      <c r="EX161" s="110"/>
      <c r="EY161" s="110"/>
      <c r="EZ161" s="110"/>
      <c r="FA161" s="110"/>
      <c r="FB161" s="110"/>
      <c r="FC161" s="110"/>
      <c r="FD161" s="110"/>
      <c r="FE161" s="110"/>
      <c r="FF161" s="110"/>
      <c r="FG161" s="110"/>
      <c r="FH161" s="110"/>
      <c r="FI161" s="110"/>
      <c r="FJ161" s="110"/>
      <c r="FK161" s="110"/>
      <c r="FL161" s="110"/>
      <c r="FM161" s="110"/>
      <c r="FN161" s="110"/>
      <c r="FO161" s="110"/>
      <c r="FP161" s="110"/>
      <c r="FQ161" s="110"/>
      <c r="FR161" s="110"/>
      <c r="FS161" s="110"/>
      <c r="FT161" s="110"/>
      <c r="FU161" s="110"/>
      <c r="FV161" s="110"/>
      <c r="FW161" s="110"/>
      <c r="FX161" s="110"/>
      <c r="FY161" s="110"/>
      <c r="FZ161" s="110"/>
      <c r="GA161" s="110"/>
      <c r="GB161" s="110"/>
      <c r="GC161" s="110"/>
      <c r="GD161" s="110"/>
      <c r="GE161" s="110"/>
      <c r="GF161" s="110"/>
      <c r="GG161" s="110"/>
      <c r="GH161" s="110"/>
      <c r="GI161" s="110"/>
      <c r="GJ161" s="110"/>
      <c r="GK161" s="110"/>
      <c r="GL161" s="110"/>
      <c r="GM161" s="110"/>
      <c r="GN161" s="110"/>
      <c r="GO161" s="110"/>
      <c r="GP161" s="110"/>
      <c r="GQ161" s="110"/>
      <c r="GR161" s="110"/>
      <c r="GS161" s="110"/>
      <c r="GT161" s="110"/>
      <c r="GU161" s="110"/>
      <c r="GV161" s="110"/>
      <c r="GW161" s="110"/>
      <c r="GX161" s="110"/>
      <c r="GY161" s="110"/>
      <c r="GZ161" s="110"/>
      <c r="HA161" s="110"/>
      <c r="HB161" s="110"/>
      <c r="HC161" s="110"/>
      <c r="HD161" s="110"/>
      <c r="HE161" s="110"/>
      <c r="HF161" s="110"/>
      <c r="HG161" s="110"/>
      <c r="HH161" s="110"/>
      <c r="HI161" s="110"/>
      <c r="HJ161" s="110"/>
      <c r="HK161" s="110"/>
      <c r="HL161" s="110"/>
      <c r="HM161" s="110"/>
      <c r="HN161" s="110"/>
      <c r="HO161" s="110"/>
      <c r="HP161" s="110"/>
      <c r="HQ161" s="110"/>
      <c r="HR161" s="110"/>
      <c r="HS161" s="110"/>
      <c r="HT161" s="110"/>
      <c r="HU161" s="110"/>
      <c r="HV161" s="110"/>
      <c r="HW161" s="110"/>
      <c r="HX161" s="110"/>
      <c r="HY161" s="110"/>
      <c r="HZ161" s="110"/>
      <c r="IA161" s="110"/>
      <c r="IB161" s="110"/>
      <c r="IC161" s="110"/>
      <c r="ID161" s="110"/>
      <c r="IE161" s="110"/>
      <c r="IF161" s="110"/>
      <c r="IG161" s="110"/>
      <c r="IH161" s="110"/>
      <c r="II161" s="110"/>
      <c r="IJ161" s="110"/>
      <c r="IK161" s="110"/>
      <c r="IL161" s="110"/>
      <c r="IM161" s="110"/>
      <c r="IN161" s="110"/>
      <c r="IO161" s="110"/>
      <c r="IP161" s="110"/>
      <c r="IQ161" s="110"/>
      <c r="IR161" s="110"/>
      <c r="IS161" s="110"/>
      <c r="IT161" s="110"/>
      <c r="IU161" s="110"/>
      <c r="IV161" s="110"/>
      <c r="IW161" s="110"/>
      <c r="IX161" s="110"/>
      <c r="IY161" s="110"/>
      <c r="IZ161" s="110"/>
      <c r="JA161" s="110"/>
      <c r="JB161" s="110"/>
      <c r="JC161" s="110"/>
      <c r="JD161" s="110"/>
      <c r="JE161" s="110"/>
      <c r="JF161" s="110"/>
      <c r="JG161" s="110"/>
      <c r="JH161" s="110"/>
      <c r="JI161" s="110"/>
      <c r="JJ161" s="110"/>
      <c r="JK161" s="110"/>
      <c r="JL161" s="110"/>
      <c r="JM161" s="110"/>
      <c r="JN161" s="110"/>
      <c r="JO161" s="110"/>
      <c r="JP161" s="110"/>
      <c r="JQ161" s="110"/>
      <c r="JR161" s="110"/>
      <c r="JS161" s="110"/>
      <c r="JT161" s="110"/>
      <c r="JU161" s="110"/>
      <c r="JV161" s="110"/>
      <c r="JW161" s="110"/>
      <c r="JX161" s="110"/>
      <c r="JY161" s="110"/>
      <c r="JZ161" s="110"/>
      <c r="KA161" s="110"/>
      <c r="KB161" s="110"/>
      <c r="KC161" s="110"/>
      <c r="KD161" s="110"/>
      <c r="KE161" s="110"/>
      <c r="KF161" s="110"/>
      <c r="KG161" s="110"/>
      <c r="KH161" s="110"/>
      <c r="KI161" s="110"/>
      <c r="KJ161" s="110"/>
      <c r="KK161" s="110"/>
      <c r="KL161" s="110"/>
      <c r="KM161" s="110"/>
      <c r="KN161" s="110"/>
      <c r="KO161" s="110"/>
      <c r="KP161" s="110"/>
      <c r="KQ161" s="110"/>
      <c r="KR161" s="110"/>
      <c r="KS161" s="110"/>
      <c r="KT161" s="110"/>
      <c r="KU161" s="110"/>
      <c r="KV161" s="110"/>
      <c r="KW161" s="110"/>
      <c r="KX161" s="110"/>
      <c r="KY161" s="110"/>
      <c r="KZ161" s="110"/>
      <c r="LA161" s="110"/>
      <c r="LB161" s="110"/>
      <c r="LC161" s="110"/>
      <c r="LD161" s="110"/>
      <c r="LE161" s="110"/>
      <c r="LF161" s="110"/>
      <c r="LG161" s="110"/>
      <c r="LH161" s="110"/>
      <c r="LI161" s="110"/>
      <c r="LJ161" s="110"/>
      <c r="LK161" s="110"/>
      <c r="LL161" s="110"/>
      <c r="LM161" s="110"/>
      <c r="LN161" s="110"/>
      <c r="LO161" s="110"/>
      <c r="LP161" s="110"/>
      <c r="LQ161" s="110"/>
      <c r="LR161" s="110"/>
      <c r="LS161" s="110"/>
      <c r="LT161" s="110"/>
      <c r="LU161" s="110"/>
      <c r="LV161" s="110"/>
      <c r="LW161" s="110"/>
      <c r="LX161" s="110"/>
      <c r="LY161" s="110"/>
      <c r="LZ161" s="110"/>
      <c r="MA161" s="110"/>
      <c r="MB161" s="110"/>
      <c r="MC161" s="110"/>
      <c r="MD161" s="110"/>
      <c r="ME161" s="110"/>
      <c r="MF161" s="110"/>
      <c r="MG161" s="110"/>
      <c r="MH161" s="110"/>
      <c r="MI161" s="110"/>
      <c r="MJ161" s="110"/>
      <c r="MK161" s="110"/>
      <c r="ML161" s="110"/>
      <c r="MM161" s="110"/>
      <c r="MN161" s="110"/>
      <c r="MO161" s="110"/>
      <c r="MP161" s="110"/>
      <c r="MQ161" s="110"/>
      <c r="MR161" s="110"/>
      <c r="MS161" s="110"/>
      <c r="MT161" s="110"/>
      <c r="MU161" s="110"/>
      <c r="MV161" s="110"/>
      <c r="MW161" s="110"/>
      <c r="MX161" s="110"/>
      <c r="MY161" s="110"/>
      <c r="MZ161" s="110"/>
      <c r="NA161" s="110"/>
      <c r="NB161" s="110"/>
      <c r="NC161" s="110"/>
      <c r="ND161" s="110"/>
      <c r="NE161" s="110"/>
      <c r="NF161" s="110"/>
      <c r="NG161" s="110"/>
      <c r="NH161" s="110"/>
      <c r="NI161" s="110"/>
      <c r="NJ161" s="110"/>
      <c r="NK161" s="110"/>
      <c r="NL161" s="110"/>
      <c r="NM161" s="110"/>
      <c r="NN161" s="110"/>
      <c r="NO161" s="110"/>
      <c r="NP161" s="110"/>
      <c r="NQ161" s="110"/>
      <c r="NR161" s="110"/>
      <c r="NS161" s="110"/>
      <c r="NT161" s="110"/>
      <c r="NU161" s="110"/>
      <c r="NV161" s="110"/>
      <c r="NW161" s="110"/>
      <c r="NX161" s="110"/>
      <c r="NY161" s="110"/>
      <c r="NZ161" s="110"/>
      <c r="OA161" s="110"/>
      <c r="OB161" s="110"/>
      <c r="OC161" s="110"/>
      <c r="OD161" s="110"/>
      <c r="OE161" s="110"/>
      <c r="OF161" s="110"/>
      <c r="OG161" s="110"/>
      <c r="OH161" s="110"/>
      <c r="OI161" s="110"/>
      <c r="OJ161" s="110"/>
      <c r="OK161" s="110"/>
      <c r="OL161" s="110"/>
      <c r="OM161" s="110"/>
      <c r="ON161" s="110"/>
      <c r="OO161" s="110"/>
      <c r="OP161" s="110"/>
      <c r="OQ161" s="110"/>
      <c r="OR161" s="110"/>
      <c r="OS161" s="110"/>
      <c r="OT161" s="110"/>
      <c r="OU161" s="110"/>
      <c r="OV161" s="110"/>
      <c r="OW161" s="110"/>
      <c r="OX161" s="110"/>
      <c r="OY161" s="110"/>
      <c r="OZ161" s="110"/>
      <c r="PA161" s="110"/>
      <c r="PB161" s="110"/>
      <c r="PC161" s="110"/>
      <c r="PD161" s="110"/>
      <c r="PE161" s="110"/>
      <c r="PF161" s="110"/>
      <c r="PG161" s="110"/>
      <c r="PH161" s="110"/>
      <c r="PI161" s="110"/>
      <c r="PJ161" s="110"/>
      <c r="PK161" s="110"/>
      <c r="PL161" s="110"/>
      <c r="PM161" s="110"/>
      <c r="PN161" s="110"/>
      <c r="PO161" s="110"/>
      <c r="PP161" s="110"/>
      <c r="PQ161" s="110"/>
      <c r="PR161" s="110"/>
      <c r="PS161" s="110"/>
      <c r="PT161" s="110"/>
      <c r="PU161" s="110"/>
      <c r="PV161" s="110"/>
      <c r="PW161" s="110"/>
      <c r="PX161" s="110"/>
      <c r="PY161" s="110"/>
      <c r="PZ161" s="110"/>
      <c r="QA161" s="110"/>
      <c r="QB161" s="110"/>
      <c r="QC161" s="110"/>
      <c r="QD161" s="110"/>
      <c r="QE161" s="110"/>
      <c r="QF161" s="110"/>
      <c r="QG161" s="110"/>
      <c r="QH161" s="110"/>
      <c r="QI161" s="110"/>
      <c r="QJ161" s="110"/>
      <c r="QK161" s="110"/>
      <c r="QL161" s="110"/>
      <c r="QM161" s="110"/>
      <c r="QN161" s="110"/>
      <c r="QO161" s="110"/>
      <c r="QP161" s="110"/>
      <c r="QQ161" s="110"/>
      <c r="QR161" s="110"/>
      <c r="QS161" s="110"/>
      <c r="QT161" s="110"/>
      <c r="QU161" s="110"/>
      <c r="QV161" s="110"/>
      <c r="QW161" s="110"/>
      <c r="QX161" s="110"/>
      <c r="QY161" s="110"/>
      <c r="QZ161" s="110"/>
      <c r="RA161" s="110"/>
      <c r="RB161" s="110"/>
      <c r="RC161" s="110"/>
      <c r="RD161" s="110"/>
      <c r="RE161" s="110"/>
      <c r="RF161" s="110"/>
      <c r="RG161" s="110"/>
      <c r="RH161" s="110"/>
      <c r="RI161" s="110"/>
      <c r="RJ161" s="110"/>
      <c r="RK161" s="110"/>
      <c r="RL161" s="110"/>
      <c r="RM161" s="110"/>
      <c r="RN161" s="110"/>
      <c r="RO161" s="110"/>
      <c r="RP161" s="110"/>
      <c r="RQ161" s="110"/>
      <c r="RR161" s="110"/>
      <c r="RS161" s="110"/>
      <c r="RT161" s="110"/>
      <c r="RU161" s="110"/>
      <c r="RV161" s="110"/>
      <c r="RW161" s="110"/>
      <c r="RX161" s="110"/>
      <c r="RY161" s="110"/>
      <c r="RZ161" s="110"/>
      <c r="SA161" s="110"/>
      <c r="SB161" s="110"/>
      <c r="SC161" s="110"/>
      <c r="SD161" s="110"/>
      <c r="SE161" s="110"/>
      <c r="SF161" s="110"/>
      <c r="SG161" s="110"/>
      <c r="SH161" s="110"/>
      <c r="SI161" s="110"/>
      <c r="SJ161" s="110"/>
      <c r="SK161" s="110"/>
      <c r="SL161" s="110"/>
      <c r="SM161" s="110"/>
      <c r="SN161" s="110"/>
      <c r="SO161" s="110"/>
      <c r="SP161" s="110"/>
      <c r="SQ161" s="110"/>
      <c r="SR161" s="110"/>
      <c r="SS161" s="110"/>
      <c r="ST161" s="110"/>
      <c r="SU161" s="110"/>
      <c r="SV161" s="110"/>
      <c r="SW161" s="110"/>
      <c r="SX161" s="110"/>
      <c r="SY161" s="110"/>
      <c r="SZ161" s="110"/>
      <c r="TA161" s="110"/>
      <c r="TB161" s="110"/>
      <c r="TC161" s="110"/>
      <c r="TD161" s="110"/>
      <c r="TE161" s="110"/>
      <c r="TF161" s="110"/>
      <c r="TG161" s="110"/>
      <c r="TH161" s="110"/>
      <c r="TI161" s="110"/>
      <c r="TJ161" s="110"/>
      <c r="TK161" s="110"/>
      <c r="TL161" s="110"/>
      <c r="TM161" s="110"/>
      <c r="TN161" s="110"/>
      <c r="TO161" s="110"/>
      <c r="TP161" s="110"/>
      <c r="TQ161" s="110"/>
      <c r="TR161" s="110"/>
      <c r="TS161" s="110"/>
      <c r="TT161" s="110"/>
      <c r="TU161" s="110"/>
      <c r="TV161" s="110"/>
      <c r="TW161" s="110"/>
      <c r="TX161" s="110"/>
      <c r="TY161" s="110"/>
      <c r="TZ161" s="110"/>
      <c r="UA161" s="110"/>
      <c r="UB161" s="110"/>
      <c r="UC161" s="110"/>
      <c r="UD161" s="110"/>
      <c r="UE161" s="110"/>
      <c r="UF161" s="110"/>
      <c r="UG161" s="110"/>
      <c r="UH161" s="110"/>
      <c r="UI161" s="110"/>
      <c r="UJ161" s="110"/>
      <c r="UK161" s="110"/>
      <c r="UL161" s="110"/>
      <c r="UM161" s="110"/>
      <c r="UN161" s="110"/>
      <c r="UO161" s="110"/>
      <c r="UP161" s="110"/>
      <c r="UQ161" s="110"/>
      <c r="UR161" s="110"/>
      <c r="US161" s="110"/>
      <c r="UT161" s="110"/>
      <c r="UU161" s="110"/>
      <c r="UV161" s="110"/>
      <c r="UW161" s="110"/>
      <c r="UX161" s="110"/>
      <c r="UY161" s="110"/>
      <c r="UZ161" s="110"/>
      <c r="VA161" s="110"/>
      <c r="VB161" s="110"/>
      <c r="VC161" s="110"/>
      <c r="VD161" s="110"/>
      <c r="VE161" s="110"/>
      <c r="VF161" s="110"/>
      <c r="VG161" s="110"/>
      <c r="VH161" s="110"/>
      <c r="VI161" s="110"/>
      <c r="VJ161" s="110"/>
      <c r="VK161" s="110"/>
      <c r="VL161" s="110"/>
      <c r="VM161" s="110"/>
      <c r="VN161" s="110"/>
      <c r="VO161" s="110"/>
      <c r="VP161" s="110"/>
      <c r="VQ161" s="110"/>
      <c r="VR161" s="110"/>
      <c r="VS161" s="110"/>
      <c r="VT161" s="110"/>
      <c r="VU161" s="110"/>
      <c r="VV161" s="110"/>
      <c r="VW161" s="110"/>
      <c r="VX161" s="110"/>
      <c r="VY161" s="110"/>
      <c r="VZ161" s="110"/>
      <c r="WA161" s="110"/>
      <c r="WB161" s="110"/>
      <c r="WC161" s="110"/>
      <c r="WD161" s="110"/>
      <c r="WE161" s="110"/>
      <c r="WF161" s="110"/>
      <c r="WG161" s="110"/>
      <c r="WH161" s="110"/>
      <c r="WI161" s="110"/>
      <c r="WJ161" s="110"/>
      <c r="WK161" s="110"/>
      <c r="WL161" s="110"/>
      <c r="WM161" s="110"/>
      <c r="WN161" s="110"/>
      <c r="WO161" s="110"/>
      <c r="WP161" s="110"/>
      <c r="WQ161" s="110"/>
      <c r="WR161" s="110"/>
      <c r="WS161" s="110"/>
      <c r="WT161" s="110"/>
      <c r="WU161" s="110"/>
      <c r="WV161" s="110"/>
      <c r="WW161" s="110"/>
      <c r="WX161" s="110"/>
      <c r="WY161" s="110"/>
      <c r="WZ161" s="110"/>
      <c r="XA161" s="110"/>
      <c r="XB161" s="110"/>
      <c r="XC161" s="110"/>
      <c r="XD161" s="110"/>
      <c r="XE161" s="110"/>
      <c r="XF161" s="110"/>
      <c r="XG161" s="110"/>
      <c r="XH161" s="110"/>
      <c r="XI161" s="110"/>
      <c r="XJ161" s="110"/>
      <c r="XK161" s="110"/>
      <c r="XL161" s="110"/>
      <c r="XM161" s="110"/>
      <c r="XN161" s="110"/>
      <c r="XO161" s="110"/>
      <c r="XP161" s="110"/>
      <c r="XQ161" s="110"/>
      <c r="XR161" s="110"/>
      <c r="XS161" s="110"/>
      <c r="XT161" s="110"/>
      <c r="XU161" s="110"/>
      <c r="XV161" s="110"/>
      <c r="XW161" s="110"/>
      <c r="XX161" s="110"/>
      <c r="XY161" s="110"/>
      <c r="XZ161" s="110"/>
      <c r="YA161" s="110"/>
      <c r="YB161" s="110"/>
      <c r="YC161" s="110"/>
      <c r="YD161" s="110"/>
      <c r="YE161" s="110"/>
      <c r="YF161" s="110"/>
      <c r="YG161" s="110"/>
      <c r="YH161" s="110"/>
      <c r="YI161" s="110"/>
      <c r="YJ161" s="110"/>
      <c r="YK161" s="110"/>
      <c r="YL161" s="110"/>
      <c r="YM161" s="110"/>
      <c r="YN161" s="110"/>
      <c r="YO161" s="110"/>
      <c r="YP161" s="110"/>
      <c r="YQ161" s="110"/>
      <c r="YR161" s="110"/>
      <c r="YS161" s="110"/>
      <c r="YT161" s="110"/>
      <c r="YU161" s="110"/>
      <c r="YV161" s="110"/>
      <c r="YW161" s="110"/>
      <c r="YX161" s="110"/>
      <c r="YY161" s="110"/>
      <c r="YZ161" s="110"/>
      <c r="ZA161" s="110"/>
      <c r="ZB161" s="110"/>
      <c r="ZC161" s="110"/>
      <c r="ZD161" s="110"/>
      <c r="ZE161" s="110"/>
      <c r="ZF161" s="110"/>
      <c r="ZG161" s="110"/>
      <c r="ZH161" s="110"/>
      <c r="ZI161" s="110"/>
      <c r="ZJ161" s="110"/>
      <c r="ZK161" s="110"/>
      <c r="ZL161" s="110"/>
      <c r="ZM161" s="110"/>
      <c r="ZN161" s="110"/>
      <c r="ZO161" s="110"/>
      <c r="ZP161" s="110"/>
      <c r="ZQ161" s="110"/>
      <c r="ZR161" s="110"/>
      <c r="ZS161" s="110"/>
      <c r="ZT161" s="110"/>
      <c r="ZU161" s="110"/>
      <c r="ZV161" s="110"/>
      <c r="ZW161" s="110"/>
      <c r="ZX161" s="110"/>
      <c r="ZY161" s="110"/>
      <c r="ZZ161" s="110"/>
      <c r="AAA161" s="110"/>
      <c r="AAB161" s="110"/>
      <c r="AAC161" s="110"/>
      <c r="AAD161" s="110"/>
      <c r="AAE161" s="110"/>
      <c r="AAF161" s="110"/>
      <c r="AAG161" s="110"/>
      <c r="AAH161" s="110"/>
      <c r="AAI161" s="110"/>
      <c r="AAJ161" s="110"/>
      <c r="AAK161" s="110"/>
      <c r="AAL161" s="110"/>
      <c r="AAM161" s="110"/>
      <c r="AAN161" s="110"/>
      <c r="AAO161" s="110"/>
      <c r="AAP161" s="110"/>
      <c r="AAQ161" s="110"/>
      <c r="AAR161" s="110"/>
      <c r="AAS161" s="110"/>
      <c r="AAT161" s="110"/>
      <c r="AAU161" s="110"/>
      <c r="AAV161" s="110"/>
      <c r="AAW161" s="110"/>
      <c r="AAX161" s="110"/>
      <c r="AAY161" s="110"/>
      <c r="AAZ161" s="110"/>
      <c r="ABA161" s="110"/>
      <c r="ABB161" s="110"/>
      <c r="ABC161" s="110"/>
      <c r="ABD161" s="110"/>
      <c r="ABE161" s="110"/>
      <c r="ABF161" s="110"/>
      <c r="ABG161" s="110"/>
      <c r="ABH161" s="110"/>
      <c r="ABI161" s="110"/>
      <c r="ABJ161" s="110"/>
      <c r="ABK161" s="110"/>
      <c r="ABL161" s="110"/>
      <c r="ABM161" s="110"/>
      <c r="ABN161" s="110"/>
      <c r="ABO161" s="110"/>
      <c r="ABP161" s="110"/>
      <c r="ABQ161" s="110"/>
      <c r="ABR161" s="110"/>
      <c r="ABS161" s="110"/>
      <c r="ABT161" s="110"/>
      <c r="ABU161" s="110"/>
      <c r="ABV161" s="110"/>
      <c r="ABW161" s="110"/>
      <c r="ABX161" s="110"/>
      <c r="ABY161" s="110"/>
      <c r="ABZ161" s="110"/>
      <c r="ACA161" s="110"/>
      <c r="ACB161" s="110"/>
      <c r="ACC161" s="110"/>
      <c r="ACD161" s="110"/>
      <c r="ACE161" s="110"/>
      <c r="ACF161" s="110"/>
      <c r="ACG161" s="110"/>
      <c r="ACH161" s="110"/>
      <c r="ACI161" s="110"/>
      <c r="ACJ161" s="110"/>
      <c r="ACK161" s="110"/>
      <c r="ACL161" s="110"/>
      <c r="ACM161" s="110"/>
      <c r="ACN161" s="110"/>
      <c r="ACO161" s="110"/>
      <c r="ACP161" s="110"/>
      <c r="ACQ161" s="110"/>
      <c r="ACR161" s="110"/>
      <c r="ACS161" s="110"/>
      <c r="ACT161" s="110"/>
      <c r="ACU161" s="110"/>
      <c r="ACV161" s="110"/>
      <c r="ACW161" s="110"/>
      <c r="ACX161" s="110"/>
      <c r="ACY161" s="110"/>
      <c r="ACZ161" s="110"/>
      <c r="ADA161" s="110"/>
      <c r="ADB161" s="110"/>
      <c r="ADC161" s="110"/>
      <c r="ADD161" s="110"/>
      <c r="ADE161" s="110"/>
      <c r="ADF161" s="110"/>
      <c r="ADG161" s="110"/>
      <c r="ADH161" s="110"/>
      <c r="ADI161" s="110"/>
      <c r="ADJ161" s="110"/>
      <c r="ADK161" s="110"/>
      <c r="ADL161" s="110"/>
      <c r="ADM161" s="110"/>
      <c r="ADN161" s="110"/>
      <c r="ADO161" s="110"/>
      <c r="ADP161" s="110"/>
      <c r="ADQ161" s="110"/>
      <c r="ADR161" s="110"/>
      <c r="ADS161" s="110"/>
      <c r="ADT161" s="110"/>
      <c r="ADU161" s="110"/>
      <c r="ADV161" s="110"/>
      <c r="ADW161" s="110"/>
      <c r="ADX161" s="110"/>
      <c r="ADY161" s="110"/>
      <c r="ADZ161" s="110"/>
      <c r="AEA161" s="110"/>
      <c r="AEB161" s="110"/>
      <c r="AEC161" s="110"/>
      <c r="AED161" s="110"/>
      <c r="AEE161" s="110"/>
      <c r="AEF161" s="110"/>
      <c r="AEG161" s="110"/>
      <c r="AEH161" s="110"/>
      <c r="AEI161" s="110"/>
      <c r="AEJ161" s="110"/>
      <c r="AEK161" s="110"/>
      <c r="AEL161" s="110"/>
      <c r="AEM161" s="110"/>
      <c r="AEN161" s="110"/>
      <c r="AEO161" s="110"/>
      <c r="AEP161" s="110"/>
      <c r="AEQ161" s="110"/>
      <c r="AER161" s="110"/>
      <c r="AES161" s="110"/>
      <c r="AET161" s="110"/>
      <c r="AEU161" s="110"/>
      <c r="AEV161" s="110"/>
      <c r="AEW161" s="110"/>
      <c r="AEX161" s="110"/>
      <c r="AEY161" s="110"/>
      <c r="AEZ161" s="110"/>
      <c r="AFA161" s="110"/>
      <c r="AFB161" s="110"/>
      <c r="AFC161" s="110"/>
      <c r="AFD161" s="110"/>
      <c r="AFE161" s="110"/>
      <c r="AFF161" s="110"/>
      <c r="AFG161" s="110"/>
      <c r="AFH161" s="110"/>
      <c r="AFI161" s="110"/>
      <c r="AFJ161" s="110"/>
      <c r="AFK161" s="110"/>
      <c r="AFL161" s="110"/>
      <c r="AFM161" s="110"/>
      <c r="AFN161" s="110"/>
      <c r="AFO161" s="110"/>
      <c r="AFP161" s="110"/>
      <c r="AFQ161" s="110"/>
      <c r="AFR161" s="110"/>
      <c r="AFS161" s="110"/>
      <c r="AFT161" s="110"/>
      <c r="AFU161" s="110"/>
      <c r="AFV161" s="110"/>
      <c r="AFW161" s="110"/>
      <c r="AFX161" s="110"/>
      <c r="AFY161" s="110"/>
      <c r="AFZ161" s="110"/>
      <c r="AGA161" s="110"/>
      <c r="AGB161" s="110"/>
      <c r="AGC161" s="110"/>
      <c r="AGD161" s="110"/>
      <c r="AGE161" s="110"/>
      <c r="AGF161" s="110"/>
      <c r="AGG161" s="110"/>
      <c r="AGH161" s="110"/>
      <c r="AGI161" s="110"/>
      <c r="AGJ161" s="110"/>
      <c r="AGK161" s="110"/>
      <c r="AGL161" s="110"/>
      <c r="AGM161" s="110"/>
      <c r="AGN161" s="110"/>
      <c r="AGO161" s="110"/>
      <c r="AGP161" s="110"/>
      <c r="AGQ161" s="110"/>
      <c r="AGR161" s="110"/>
      <c r="AGS161" s="110"/>
      <c r="AGT161" s="110"/>
      <c r="AGU161" s="110"/>
      <c r="AGV161" s="110"/>
      <c r="AGW161" s="110"/>
      <c r="AGX161" s="110"/>
      <c r="AGY161" s="110"/>
      <c r="AGZ161" s="110"/>
      <c r="AHA161" s="110"/>
      <c r="AHB161" s="110"/>
      <c r="AHC161" s="110"/>
      <c r="AHD161" s="110"/>
      <c r="AHE161" s="110"/>
      <c r="AHF161" s="110"/>
      <c r="AHG161" s="110"/>
      <c r="AHH161" s="110"/>
      <c r="AHI161" s="110"/>
      <c r="AHJ161" s="110"/>
      <c r="AHK161" s="110"/>
      <c r="AHL161" s="110"/>
      <c r="AHM161" s="110"/>
      <c r="AHN161" s="110"/>
      <c r="AHO161" s="110"/>
      <c r="AHP161" s="110"/>
      <c r="AHQ161" s="110"/>
      <c r="AHR161" s="110"/>
      <c r="AHS161" s="110"/>
      <c r="AHT161" s="110"/>
      <c r="AHU161" s="110"/>
      <c r="AHV161" s="110"/>
      <c r="AHW161" s="110"/>
      <c r="AHX161" s="110"/>
      <c r="AHY161" s="110"/>
      <c r="AHZ161" s="110"/>
      <c r="AIA161" s="110"/>
      <c r="AIB161" s="110"/>
      <c r="AIC161" s="110"/>
      <c r="AID161" s="110"/>
      <c r="AIE161" s="110"/>
      <c r="AIF161" s="110"/>
      <c r="AIG161" s="110"/>
      <c r="AIH161" s="110"/>
      <c r="AII161" s="110"/>
      <c r="AIJ161" s="110"/>
      <c r="AIK161" s="110"/>
      <c r="AIL161" s="110"/>
      <c r="AIM161" s="110"/>
      <c r="AIN161" s="110"/>
      <c r="AIO161" s="110"/>
      <c r="AIP161" s="110"/>
      <c r="AIQ161" s="110"/>
      <c r="AIR161" s="110"/>
      <c r="AIS161" s="110"/>
      <c r="AIT161" s="110"/>
      <c r="AIU161" s="110"/>
      <c r="AIV161" s="110"/>
      <c r="AIW161" s="110"/>
      <c r="AIX161" s="110"/>
      <c r="AIY161" s="110"/>
      <c r="AIZ161" s="110"/>
      <c r="AJA161" s="110"/>
      <c r="AJB161" s="110"/>
      <c r="AJC161" s="110"/>
      <c r="AJD161" s="110"/>
      <c r="AJE161" s="110"/>
      <c r="AJF161" s="110"/>
      <c r="AJG161" s="110"/>
      <c r="AJH161" s="110"/>
      <c r="AJI161" s="110"/>
      <c r="AJJ161" s="110"/>
      <c r="AJK161" s="110"/>
      <c r="AJL161" s="110"/>
      <c r="AJM161" s="110"/>
      <c r="AJN161" s="110"/>
      <c r="AJO161" s="110"/>
      <c r="AJP161" s="110"/>
      <c r="AJQ161" s="110"/>
      <c r="AJR161" s="110"/>
      <c r="AJS161" s="110"/>
      <c r="AJT161" s="110"/>
      <c r="AJU161" s="110"/>
      <c r="AJV161" s="110"/>
      <c r="AJW161" s="110"/>
      <c r="AJX161" s="110"/>
      <c r="AJY161" s="110"/>
      <c r="AJZ161" s="110"/>
      <c r="AKA161" s="110"/>
      <c r="AKB161" s="110"/>
      <c r="AKC161" s="110"/>
      <c r="AKD161" s="110"/>
      <c r="AKE161" s="110"/>
      <c r="AKF161" s="110"/>
      <c r="AKG161" s="110"/>
      <c r="AKH161" s="110"/>
      <c r="AKI161" s="110"/>
      <c r="AKJ161" s="110"/>
      <c r="AKK161" s="110"/>
      <c r="AKL161" s="110"/>
      <c r="AKM161" s="110"/>
      <c r="AKN161" s="110"/>
      <c r="AKO161" s="110"/>
      <c r="AKP161" s="110"/>
      <c r="AKQ161" s="110"/>
      <c r="AKR161" s="110"/>
      <c r="AKS161" s="110"/>
      <c r="AKT161" s="110"/>
      <c r="AKU161" s="110"/>
      <c r="AKV161" s="110"/>
      <c r="AKW161" s="110"/>
      <c r="AKX161" s="110"/>
      <c r="AKY161" s="110"/>
      <c r="AKZ161" s="110"/>
      <c r="ALA161" s="110"/>
      <c r="ALB161" s="110"/>
      <c r="ALC161" s="110"/>
      <c r="ALD161" s="110"/>
      <c r="ALE161" s="110"/>
      <c r="ALF161" s="110"/>
      <c r="ALG161" s="110"/>
      <c r="ALH161" s="110"/>
      <c r="ALI161" s="110"/>
      <c r="ALJ161" s="110"/>
      <c r="ALK161" s="110"/>
      <c r="ALL161" s="110"/>
      <c r="ALM161" s="110"/>
      <c r="ALN161" s="110"/>
      <c r="ALO161" s="110"/>
      <c r="ALP161" s="110"/>
      <c r="ALQ161" s="110"/>
      <c r="ALR161" s="110"/>
      <c r="ALS161" s="110"/>
      <c r="ALT161" s="110"/>
      <c r="ALU161" s="110"/>
      <c r="ALV161" s="110"/>
      <c r="ALW161" s="110"/>
      <c r="ALX161" s="110"/>
      <c r="ALY161" s="110"/>
      <c r="ALZ161" s="110"/>
      <c r="AMA161" s="110"/>
      <c r="AMB161" s="110"/>
      <c r="AMC161" s="110"/>
      <c r="AMD161" s="110"/>
      <c r="AME161" s="110"/>
      <c r="AMF161" s="110"/>
      <c r="AMG161" s="110"/>
      <c r="AMH161" s="110"/>
      <c r="AMI161" s="110"/>
      <c r="AMJ161" s="110"/>
      <c r="AMK161" s="110"/>
      <c r="AML161" s="110"/>
      <c r="AMM161" s="110"/>
      <c r="AMN161" s="110"/>
      <c r="AMO161" s="110"/>
      <c r="AMP161" s="110"/>
      <c r="AMQ161" s="110"/>
      <c r="AMR161" s="110"/>
      <c r="AMS161" s="110"/>
      <c r="AMT161" s="110"/>
      <c r="AMU161" s="110"/>
      <c r="AMV161" s="110"/>
      <c r="AMW161" s="110"/>
      <c r="AMX161" s="110"/>
      <c r="AMY161" s="110"/>
      <c r="AMZ161" s="110"/>
      <c r="ANA161" s="110"/>
      <c r="ANB161" s="110"/>
      <c r="ANC161" s="110"/>
      <c r="AND161" s="110"/>
      <c r="ANE161" s="110"/>
      <c r="ANF161" s="110"/>
      <c r="ANG161" s="110"/>
      <c r="ANH161" s="110"/>
      <c r="ANI161" s="110"/>
      <c r="ANJ161" s="110"/>
      <c r="ANK161" s="110"/>
      <c r="ANL161" s="110"/>
      <c r="ANM161" s="110"/>
      <c r="ANN161" s="110"/>
      <c r="ANO161" s="110"/>
      <c r="ANP161" s="110"/>
      <c r="ANQ161" s="110"/>
      <c r="ANR161" s="110"/>
      <c r="ANS161" s="110"/>
      <c r="ANT161" s="110"/>
      <c r="ANU161" s="110"/>
      <c r="ANV161" s="110"/>
      <c r="ANW161" s="110"/>
      <c r="ANX161" s="110"/>
      <c r="ANY161" s="110"/>
      <c r="ANZ161" s="110"/>
      <c r="AOA161" s="110"/>
      <c r="AOB161" s="110"/>
      <c r="AOC161" s="110"/>
      <c r="AOD161" s="110"/>
      <c r="AOE161" s="110"/>
      <c r="AOF161" s="110"/>
      <c r="AOG161" s="110"/>
      <c r="AOH161" s="110"/>
      <c r="AOI161" s="110"/>
      <c r="AOJ161" s="110"/>
      <c r="AOK161" s="110"/>
      <c r="AOL161" s="110"/>
      <c r="AOM161" s="110"/>
      <c r="AON161" s="110"/>
      <c r="AOO161" s="110"/>
      <c r="AOP161" s="110"/>
      <c r="AOQ161" s="110"/>
      <c r="AOR161" s="110"/>
      <c r="AOS161" s="110"/>
      <c r="AOT161" s="110"/>
      <c r="AOU161" s="110"/>
      <c r="AOV161" s="110"/>
      <c r="AOW161" s="110"/>
      <c r="AOX161" s="110"/>
      <c r="AOY161" s="110"/>
      <c r="AOZ161" s="110"/>
      <c r="APA161" s="110"/>
      <c r="APB161" s="110"/>
      <c r="APC161" s="110"/>
      <c r="APD161" s="110"/>
      <c r="APE161" s="110"/>
      <c r="APF161" s="110"/>
      <c r="APG161" s="110"/>
      <c r="APH161" s="110"/>
      <c r="API161" s="110"/>
      <c r="APJ161" s="110"/>
      <c r="APK161" s="110"/>
      <c r="APL161" s="110"/>
      <c r="APM161" s="110"/>
      <c r="APN161" s="110"/>
      <c r="APO161" s="110"/>
      <c r="APP161" s="110"/>
      <c r="APQ161" s="110"/>
      <c r="APR161" s="110"/>
      <c r="APS161" s="110"/>
      <c r="APT161" s="110"/>
      <c r="APU161" s="110"/>
      <c r="APV161" s="110"/>
      <c r="APW161" s="110"/>
      <c r="APX161" s="110"/>
      <c r="APY161" s="110"/>
      <c r="APZ161" s="110"/>
      <c r="AQA161" s="110"/>
      <c r="AQB161" s="110"/>
      <c r="AQC161" s="110"/>
      <c r="AQD161" s="110"/>
      <c r="AQE161" s="110"/>
      <c r="AQF161" s="110"/>
      <c r="AQG161" s="110"/>
      <c r="AQH161" s="110"/>
      <c r="AQI161" s="110"/>
      <c r="AQJ161" s="110"/>
      <c r="AQK161" s="110"/>
      <c r="AQL161" s="110"/>
      <c r="AQM161" s="110"/>
      <c r="AQN161" s="110"/>
      <c r="AQO161" s="110"/>
      <c r="AQP161" s="110"/>
      <c r="AQQ161" s="110"/>
      <c r="AQR161" s="110"/>
      <c r="AQS161" s="110"/>
      <c r="AQT161" s="110"/>
      <c r="AQU161" s="110"/>
      <c r="AQV161" s="110"/>
      <c r="AQW161" s="110"/>
      <c r="AQX161" s="110"/>
      <c r="AQY161" s="110"/>
      <c r="AQZ161" s="110"/>
      <c r="ARA161" s="110"/>
      <c r="ARB161" s="110"/>
      <c r="ARC161" s="110"/>
      <c r="ARD161" s="110"/>
      <c r="ARE161" s="110"/>
      <c r="ARF161" s="110"/>
      <c r="ARG161" s="110"/>
      <c r="ARH161" s="110"/>
      <c r="ARI161" s="110"/>
      <c r="ARJ161" s="110"/>
      <c r="ARK161" s="110"/>
      <c r="ARL161" s="110"/>
      <c r="ARM161" s="110"/>
      <c r="ARN161" s="110"/>
      <c r="ARO161" s="110"/>
      <c r="ARP161" s="110"/>
      <c r="ARQ161" s="110"/>
      <c r="ARR161" s="110"/>
      <c r="ARS161" s="110"/>
      <c r="ART161" s="110"/>
      <c r="ARU161" s="110"/>
      <c r="ARV161" s="110"/>
      <c r="ARW161" s="110"/>
      <c r="ARX161" s="110"/>
      <c r="ARY161" s="110"/>
      <c r="ARZ161" s="110"/>
      <c r="ASA161" s="110"/>
      <c r="ASB161" s="110"/>
      <c r="ASC161" s="110"/>
      <c r="ASD161" s="110"/>
      <c r="ASE161" s="110"/>
      <c r="ASF161" s="110"/>
      <c r="ASG161" s="110"/>
      <c r="ASH161" s="110"/>
      <c r="ASI161" s="110"/>
      <c r="ASJ161" s="110"/>
      <c r="ASK161" s="110"/>
      <c r="ASL161" s="110"/>
      <c r="ASM161" s="110"/>
      <c r="ASN161" s="110"/>
      <c r="ASO161" s="110"/>
      <c r="ASP161" s="110"/>
      <c r="ASQ161" s="110"/>
      <c r="ASR161" s="110"/>
      <c r="ASS161" s="110"/>
      <c r="AST161" s="110"/>
      <c r="ASU161" s="110"/>
      <c r="ASV161" s="110"/>
      <c r="ASW161" s="110"/>
      <c r="ASX161" s="110"/>
      <c r="ASY161" s="110"/>
      <c r="ASZ161" s="110"/>
      <c r="ATA161" s="110"/>
      <c r="ATB161" s="110"/>
      <c r="ATC161" s="110"/>
      <c r="ATD161" s="110"/>
      <c r="ATE161" s="110"/>
      <c r="ATF161" s="110"/>
      <c r="ATG161" s="110"/>
      <c r="ATH161" s="110"/>
      <c r="ATI161" s="110"/>
      <c r="ATJ161" s="110"/>
      <c r="ATK161" s="110"/>
      <c r="ATL161" s="110"/>
      <c r="ATM161" s="110"/>
      <c r="ATN161" s="110"/>
      <c r="ATO161" s="110"/>
      <c r="ATP161" s="110"/>
      <c r="ATQ161" s="110"/>
      <c r="ATR161" s="110"/>
      <c r="ATS161" s="110"/>
      <c r="ATT161" s="110"/>
      <c r="ATU161" s="110"/>
      <c r="ATV161" s="110"/>
      <c r="ATW161" s="110"/>
      <c r="ATX161" s="110"/>
      <c r="ATY161" s="110"/>
      <c r="ATZ161" s="110"/>
      <c r="AUA161" s="110"/>
      <c r="AUB161" s="110"/>
      <c r="AUC161" s="110"/>
      <c r="AUD161" s="110"/>
      <c r="AUE161" s="110"/>
      <c r="AUF161" s="110"/>
      <c r="AUG161" s="110"/>
      <c r="AUH161" s="110"/>
      <c r="AUI161" s="110"/>
      <c r="AUJ161" s="110"/>
      <c r="AUK161" s="110"/>
      <c r="AUL161" s="110"/>
      <c r="AUM161" s="110"/>
      <c r="AUN161" s="110"/>
      <c r="AUO161" s="110"/>
      <c r="AUP161" s="110"/>
      <c r="AUQ161" s="110"/>
      <c r="AUR161" s="110"/>
      <c r="AUS161" s="110"/>
      <c r="AUT161" s="110"/>
      <c r="AUU161" s="110"/>
      <c r="AUV161" s="110"/>
      <c r="AUW161" s="110"/>
      <c r="AUX161" s="110"/>
      <c r="AUY161" s="110"/>
      <c r="AUZ161" s="110"/>
      <c r="AVA161" s="110"/>
      <c r="AVB161" s="110"/>
      <c r="AVC161" s="110"/>
      <c r="AVD161" s="110"/>
      <c r="AVE161" s="110"/>
      <c r="AVF161" s="110"/>
      <c r="AVG161" s="110"/>
      <c r="AVH161" s="110"/>
      <c r="AVI161" s="110"/>
      <c r="AVJ161" s="110"/>
      <c r="AVK161" s="110"/>
      <c r="AVL161" s="110"/>
      <c r="AVM161" s="110"/>
      <c r="AVN161" s="110"/>
      <c r="AVO161" s="110"/>
      <c r="AVP161" s="110"/>
      <c r="AVQ161" s="110"/>
      <c r="AVR161" s="110"/>
      <c r="AVS161" s="110"/>
      <c r="AVT161" s="110"/>
      <c r="AVU161" s="110"/>
      <c r="AVV161" s="110"/>
      <c r="AVW161" s="110"/>
      <c r="AVX161" s="110"/>
      <c r="AVY161" s="110"/>
      <c r="AVZ161" s="110"/>
      <c r="AWA161" s="110"/>
      <c r="AWB161" s="110"/>
      <c r="AWC161" s="110"/>
      <c r="AWD161" s="110"/>
      <c r="AWE161" s="110"/>
      <c r="AWF161" s="110"/>
      <c r="AWG161" s="110"/>
      <c r="AWH161" s="110"/>
      <c r="AWI161" s="110"/>
      <c r="AWJ161" s="110"/>
      <c r="AWK161" s="110"/>
      <c r="AWL161" s="110"/>
      <c r="AWM161" s="110"/>
      <c r="AWN161" s="110"/>
      <c r="AWO161" s="110"/>
      <c r="AWP161" s="110"/>
      <c r="AWQ161" s="110"/>
      <c r="AWR161" s="110"/>
      <c r="AWS161" s="110"/>
      <c r="AWT161" s="110"/>
      <c r="AWU161" s="110"/>
      <c r="AWV161" s="110"/>
      <c r="AWW161" s="110"/>
      <c r="AWX161" s="110"/>
      <c r="AWY161" s="110"/>
      <c r="AWZ161" s="110"/>
      <c r="AXA161" s="110"/>
      <c r="AXB161" s="110"/>
      <c r="AXC161" s="110"/>
      <c r="AXD161" s="110"/>
      <c r="AXE161" s="110"/>
      <c r="AXF161" s="110"/>
      <c r="AXG161" s="110"/>
      <c r="AXH161" s="110"/>
      <c r="AXI161" s="110"/>
      <c r="AXJ161" s="110"/>
      <c r="AXK161" s="110"/>
      <c r="AXL161" s="110"/>
      <c r="AXM161" s="110"/>
      <c r="AXN161" s="110"/>
      <c r="AXO161" s="110"/>
      <c r="AXP161" s="110"/>
      <c r="AXQ161" s="110"/>
      <c r="AXR161" s="110"/>
      <c r="AXS161" s="110"/>
      <c r="AXT161" s="110"/>
      <c r="AXU161" s="110"/>
      <c r="AXV161" s="110"/>
      <c r="AXW161" s="110"/>
      <c r="AXX161" s="110"/>
      <c r="AXY161" s="110"/>
      <c r="AXZ161" s="110"/>
      <c r="AYA161" s="110"/>
      <c r="AYB161" s="110"/>
      <c r="AYC161" s="110"/>
      <c r="AYD161" s="110"/>
      <c r="AYE161" s="110"/>
      <c r="AYF161" s="110"/>
      <c r="AYG161" s="110"/>
      <c r="AYH161" s="110"/>
      <c r="AYI161" s="110"/>
      <c r="AYJ161" s="110"/>
      <c r="AYK161" s="110"/>
      <c r="AYL161" s="110"/>
      <c r="AYM161" s="110"/>
      <c r="AYN161" s="110"/>
      <c r="AYO161" s="110"/>
      <c r="AYP161" s="110"/>
      <c r="AYQ161" s="110"/>
      <c r="AYR161" s="110"/>
      <c r="AYS161" s="110"/>
      <c r="AYT161" s="110"/>
      <c r="AYU161" s="110"/>
      <c r="AYV161" s="110"/>
      <c r="AYW161" s="110"/>
      <c r="AYX161" s="110"/>
      <c r="AYY161" s="110"/>
      <c r="AYZ161" s="110"/>
      <c r="AZA161" s="110"/>
      <c r="AZB161" s="110"/>
      <c r="AZC161" s="110"/>
      <c r="AZD161" s="110"/>
      <c r="AZE161" s="110"/>
      <c r="AZF161" s="110"/>
      <c r="AZG161" s="110"/>
      <c r="AZH161" s="110"/>
      <c r="AZI161" s="110"/>
      <c r="AZJ161" s="110"/>
      <c r="AZK161" s="110"/>
      <c r="AZL161" s="110"/>
      <c r="AZM161" s="110"/>
      <c r="AZN161" s="110"/>
      <c r="AZO161" s="110"/>
      <c r="AZP161" s="110"/>
      <c r="AZQ161" s="110"/>
      <c r="AZR161" s="110"/>
      <c r="AZS161" s="110"/>
      <c r="AZT161" s="110"/>
      <c r="AZU161" s="110"/>
      <c r="AZV161" s="110"/>
      <c r="AZW161" s="110"/>
      <c r="AZX161" s="110"/>
      <c r="AZY161" s="110"/>
      <c r="AZZ161" s="110"/>
      <c r="BAA161" s="110"/>
      <c r="BAB161" s="110"/>
      <c r="BAC161" s="110"/>
      <c r="BAD161" s="110"/>
      <c r="BAE161" s="110"/>
      <c r="BAF161" s="110"/>
      <c r="BAG161" s="110"/>
      <c r="BAH161" s="110"/>
      <c r="BAI161" s="110"/>
      <c r="BAJ161" s="110"/>
      <c r="BAK161" s="110"/>
      <c r="BAL161" s="110"/>
      <c r="BAM161" s="110"/>
      <c r="BAN161" s="110"/>
      <c r="BAO161" s="110"/>
      <c r="BAP161" s="110"/>
      <c r="BAQ161" s="110"/>
      <c r="BAR161" s="110"/>
      <c r="BAS161" s="110"/>
      <c r="BAT161" s="110"/>
      <c r="BAU161" s="110"/>
      <c r="BAV161" s="110"/>
      <c r="BAW161" s="110"/>
      <c r="BAX161" s="110"/>
      <c r="BAY161" s="110"/>
      <c r="BAZ161" s="110"/>
      <c r="BBA161" s="110"/>
      <c r="BBB161" s="110"/>
      <c r="BBC161" s="110"/>
      <c r="BBD161" s="110"/>
      <c r="BBE161" s="110"/>
      <c r="BBF161" s="110"/>
      <c r="BBG161" s="110"/>
      <c r="BBH161" s="110"/>
      <c r="BBI161" s="110"/>
      <c r="BBJ161" s="110"/>
      <c r="BBK161" s="110"/>
      <c r="BBL161" s="110"/>
      <c r="BBM161" s="110"/>
      <c r="BBN161" s="110"/>
      <c r="BBO161" s="110"/>
      <c r="BBP161" s="110"/>
      <c r="BBQ161" s="110"/>
      <c r="BBR161" s="110"/>
      <c r="BBS161" s="110"/>
      <c r="BBT161" s="110"/>
      <c r="BBU161" s="110"/>
      <c r="BBV161" s="110"/>
      <c r="BBW161" s="110"/>
      <c r="BBX161" s="110"/>
      <c r="BBY161" s="110"/>
      <c r="BBZ161" s="110"/>
      <c r="BCA161" s="110"/>
      <c r="BCB161" s="110"/>
      <c r="BCC161" s="110"/>
      <c r="BCD161" s="110"/>
      <c r="BCE161" s="110"/>
      <c r="BCF161" s="110"/>
      <c r="BCG161" s="110"/>
      <c r="BCH161" s="110"/>
      <c r="BCI161" s="110"/>
      <c r="BCJ161" s="110"/>
      <c r="BCK161" s="110"/>
      <c r="BCL161" s="110"/>
      <c r="BCM161" s="110"/>
      <c r="BCN161" s="110"/>
      <c r="BCO161" s="110"/>
      <c r="BCP161" s="110"/>
      <c r="BCQ161" s="110"/>
      <c r="BCR161" s="110"/>
      <c r="BCS161" s="110"/>
      <c r="BCT161" s="110"/>
      <c r="BCU161" s="110"/>
      <c r="BCV161" s="110"/>
      <c r="BCW161" s="110"/>
      <c r="BCX161" s="110"/>
      <c r="BCY161" s="110"/>
      <c r="BCZ161" s="110"/>
      <c r="BDA161" s="110"/>
      <c r="BDB161" s="110"/>
      <c r="BDC161" s="110"/>
      <c r="BDD161" s="110"/>
      <c r="BDE161" s="110"/>
      <c r="BDF161" s="110"/>
      <c r="BDG161" s="110"/>
      <c r="BDH161" s="110"/>
      <c r="BDI161" s="110"/>
      <c r="BDJ161" s="110"/>
      <c r="BDK161" s="110"/>
      <c r="BDL161" s="110"/>
      <c r="BDM161" s="110"/>
      <c r="BDN161" s="110"/>
      <c r="BDO161" s="110"/>
      <c r="BDP161" s="110"/>
      <c r="BDQ161" s="110"/>
      <c r="BDR161" s="110"/>
      <c r="BDS161" s="110"/>
      <c r="BDT161" s="110"/>
      <c r="BDU161" s="110"/>
      <c r="BDV161" s="110"/>
      <c r="BDW161" s="110"/>
      <c r="BDX161" s="110"/>
      <c r="BDY161" s="110"/>
      <c r="BDZ161" s="110"/>
      <c r="BEA161" s="110"/>
      <c r="BEB161" s="110"/>
      <c r="BEC161" s="110"/>
      <c r="BED161" s="110"/>
      <c r="BEE161" s="110"/>
      <c r="BEF161" s="110"/>
      <c r="BEG161" s="110"/>
      <c r="BEH161" s="110"/>
      <c r="BEI161" s="110"/>
      <c r="BEJ161" s="110"/>
      <c r="BEK161" s="110"/>
      <c r="BEL161" s="110"/>
      <c r="BEM161" s="110"/>
      <c r="BEN161" s="110"/>
      <c r="BEO161" s="110"/>
      <c r="BEP161" s="110"/>
      <c r="BEQ161" s="110"/>
      <c r="BER161" s="110"/>
      <c r="BES161" s="110"/>
      <c r="BET161" s="110"/>
      <c r="BEU161" s="110"/>
      <c r="BEV161" s="110"/>
      <c r="BEW161" s="110"/>
      <c r="BEX161" s="110"/>
      <c r="BEY161" s="110"/>
      <c r="BEZ161" s="110"/>
      <c r="BFA161" s="110"/>
      <c r="BFB161" s="110"/>
      <c r="BFC161" s="110"/>
      <c r="BFD161" s="110"/>
      <c r="BFE161" s="110"/>
      <c r="BFF161" s="110"/>
      <c r="BFG161" s="110"/>
      <c r="BFH161" s="110"/>
      <c r="BFI161" s="110"/>
      <c r="BFJ161" s="110"/>
      <c r="BFK161" s="110"/>
      <c r="BFL161" s="110"/>
      <c r="BFM161" s="110"/>
      <c r="BFN161" s="110"/>
      <c r="BFO161" s="110"/>
      <c r="BFP161" s="110"/>
      <c r="BFQ161" s="110"/>
      <c r="BFR161" s="110"/>
      <c r="BFS161" s="110"/>
      <c r="BFT161" s="110"/>
      <c r="BFU161" s="110"/>
      <c r="BFV161" s="110"/>
      <c r="BFW161" s="110"/>
      <c r="BFX161" s="110"/>
      <c r="BFY161" s="110"/>
      <c r="BFZ161" s="110"/>
      <c r="BGA161" s="110"/>
      <c r="BGB161" s="110"/>
      <c r="BGC161" s="110"/>
      <c r="BGD161" s="110"/>
      <c r="BGE161" s="110"/>
      <c r="BGF161" s="110"/>
      <c r="BGG161" s="110"/>
      <c r="BGH161" s="110"/>
      <c r="BGI161" s="110"/>
      <c r="BGJ161" s="110"/>
      <c r="BGK161" s="110"/>
      <c r="BGL161" s="110"/>
      <c r="BGM161" s="110"/>
      <c r="BGN161" s="110"/>
      <c r="BGO161" s="110"/>
      <c r="BGP161" s="110"/>
      <c r="BGQ161" s="110"/>
      <c r="BGR161" s="110"/>
      <c r="BGS161" s="110"/>
      <c r="BGT161" s="110"/>
      <c r="BGU161" s="110"/>
      <c r="BGV161" s="110"/>
      <c r="BGW161" s="110"/>
      <c r="BGX161" s="110"/>
      <c r="BGY161" s="110"/>
      <c r="BGZ161" s="110"/>
      <c r="BHA161" s="110"/>
      <c r="BHB161" s="110"/>
      <c r="BHC161" s="110"/>
      <c r="BHD161" s="110"/>
      <c r="BHE161" s="110"/>
      <c r="BHF161" s="110"/>
      <c r="BHG161" s="110"/>
      <c r="BHH161" s="110"/>
      <c r="BHI161" s="110"/>
      <c r="BHJ161" s="110"/>
      <c r="BHK161" s="110"/>
      <c r="BHL161" s="110"/>
      <c r="BHM161" s="110"/>
      <c r="BHN161" s="110"/>
      <c r="BHO161" s="110"/>
      <c r="BHP161" s="110"/>
      <c r="BHQ161" s="110"/>
      <c r="BHR161" s="110"/>
      <c r="BHS161" s="110"/>
      <c r="BHT161" s="110"/>
      <c r="BHU161" s="110"/>
      <c r="BHV161" s="110"/>
      <c r="BHW161" s="110"/>
      <c r="BHX161" s="110"/>
      <c r="BHY161" s="110"/>
      <c r="BHZ161" s="110"/>
      <c r="BIA161" s="110"/>
      <c r="BIB161" s="110"/>
      <c r="BIC161" s="110"/>
      <c r="BID161" s="110"/>
      <c r="BIE161" s="110"/>
      <c r="BIF161" s="110"/>
      <c r="BIG161" s="110"/>
      <c r="BIH161" s="110"/>
      <c r="BII161" s="110"/>
      <c r="BIJ161" s="110"/>
      <c r="BIK161" s="110"/>
      <c r="BIL161" s="110"/>
      <c r="BIM161" s="110"/>
      <c r="BIN161" s="110"/>
      <c r="BIO161" s="110"/>
      <c r="BIP161" s="110"/>
      <c r="BIQ161" s="110"/>
      <c r="BIR161" s="110"/>
      <c r="BIS161" s="110"/>
      <c r="BIT161" s="110"/>
      <c r="BIU161" s="110"/>
      <c r="BIV161" s="110"/>
      <c r="BIW161" s="110"/>
      <c r="BIX161" s="110"/>
      <c r="BIY161" s="110"/>
      <c r="BIZ161" s="110"/>
      <c r="BJA161" s="110"/>
      <c r="BJB161" s="110"/>
      <c r="BJC161" s="110"/>
      <c r="BJD161" s="110"/>
      <c r="BJE161" s="110"/>
      <c r="BJF161" s="110"/>
      <c r="BJG161" s="110"/>
      <c r="BJH161" s="110"/>
      <c r="BJI161" s="110"/>
      <c r="BJJ161" s="110"/>
      <c r="BJK161" s="110"/>
      <c r="BJL161" s="110"/>
      <c r="BJM161" s="110"/>
      <c r="BJN161" s="110"/>
      <c r="BJO161" s="110"/>
      <c r="BJP161" s="110"/>
      <c r="BJQ161" s="110"/>
      <c r="BJR161" s="110"/>
      <c r="BJS161" s="110"/>
      <c r="BJT161" s="110"/>
      <c r="BJU161" s="110"/>
      <c r="BJV161" s="110"/>
      <c r="BJW161" s="110"/>
      <c r="BJX161" s="110"/>
      <c r="BJY161" s="110"/>
      <c r="BJZ161" s="110"/>
      <c r="BKA161" s="110"/>
      <c r="BKB161" s="110"/>
      <c r="BKC161" s="110"/>
      <c r="BKD161" s="110"/>
      <c r="BKE161" s="110"/>
      <c r="BKF161" s="110"/>
      <c r="BKG161" s="110"/>
      <c r="BKH161" s="110"/>
      <c r="BKI161" s="110"/>
      <c r="BKJ161" s="110"/>
      <c r="BKK161" s="110"/>
      <c r="BKL161" s="110"/>
      <c r="BKM161" s="110"/>
      <c r="BKN161" s="110"/>
      <c r="BKO161" s="110"/>
      <c r="BKP161" s="110"/>
      <c r="BKQ161" s="110"/>
      <c r="BKR161" s="110"/>
      <c r="BKS161" s="110"/>
      <c r="BKT161" s="110"/>
      <c r="BKU161" s="110"/>
      <c r="BKV161" s="110"/>
      <c r="BKW161" s="110"/>
      <c r="BKX161" s="110"/>
      <c r="BKY161" s="110"/>
      <c r="BKZ161" s="110"/>
      <c r="BLA161" s="110"/>
      <c r="BLB161" s="110"/>
      <c r="BLC161" s="110"/>
      <c r="BLD161" s="110"/>
      <c r="BLE161" s="110"/>
      <c r="BLF161" s="110"/>
      <c r="BLG161" s="110"/>
      <c r="BLH161" s="110"/>
      <c r="BLI161" s="110"/>
      <c r="BLJ161" s="110"/>
      <c r="BLK161" s="110"/>
      <c r="BLL161" s="110"/>
      <c r="BLM161" s="110"/>
      <c r="BLN161" s="110"/>
      <c r="BLO161" s="110"/>
      <c r="BLP161" s="110"/>
      <c r="BLQ161" s="110"/>
      <c r="BLR161" s="110"/>
      <c r="BLS161" s="110"/>
      <c r="BLT161" s="110"/>
      <c r="BLU161" s="110"/>
      <c r="BLV161" s="110"/>
      <c r="BLW161" s="110"/>
      <c r="BLX161" s="110"/>
      <c r="BLY161" s="110"/>
      <c r="BLZ161" s="110"/>
      <c r="BMA161" s="110"/>
      <c r="BMB161" s="110"/>
      <c r="BMC161" s="110"/>
      <c r="BMD161" s="110"/>
      <c r="BME161" s="110"/>
      <c r="BMF161" s="110"/>
      <c r="BMG161" s="110"/>
      <c r="BMH161" s="110"/>
      <c r="BMI161" s="110"/>
      <c r="BMJ161" s="110"/>
      <c r="BMK161" s="110"/>
      <c r="BML161" s="110"/>
      <c r="BMM161" s="110"/>
      <c r="BMN161" s="110"/>
      <c r="BMO161" s="110"/>
      <c r="BMP161" s="110"/>
      <c r="BMQ161" s="110"/>
      <c r="BMR161" s="110"/>
      <c r="BMS161" s="110"/>
      <c r="BMT161" s="110"/>
      <c r="BMU161" s="110"/>
      <c r="BMV161" s="110"/>
      <c r="BMW161" s="110"/>
      <c r="BMX161" s="110"/>
      <c r="BMY161" s="110"/>
      <c r="BMZ161" s="110"/>
      <c r="BNA161" s="110"/>
      <c r="BNB161" s="110"/>
      <c r="BNC161" s="110"/>
      <c r="BND161" s="110"/>
      <c r="BNE161" s="110"/>
      <c r="BNF161" s="110"/>
      <c r="BNG161" s="110"/>
      <c r="BNH161" s="110"/>
      <c r="BNI161" s="110"/>
      <c r="BNJ161" s="110"/>
      <c r="BNK161" s="110"/>
      <c r="BNL161" s="110"/>
      <c r="BNM161" s="110"/>
      <c r="BNN161" s="110"/>
      <c r="BNO161" s="110"/>
      <c r="BNP161" s="110"/>
      <c r="BNQ161" s="110"/>
      <c r="BNR161" s="110"/>
      <c r="BNS161" s="110"/>
      <c r="BNT161" s="110"/>
      <c r="BNU161" s="110"/>
      <c r="BNV161" s="110"/>
      <c r="BNW161" s="110"/>
      <c r="BNX161" s="110"/>
      <c r="BNY161" s="110"/>
      <c r="BNZ161" s="110"/>
      <c r="BOA161" s="110"/>
      <c r="BOB161" s="110"/>
      <c r="BOC161" s="110"/>
      <c r="BOD161" s="110"/>
      <c r="BOE161" s="110"/>
      <c r="BOF161" s="110"/>
      <c r="BOG161" s="110"/>
      <c r="BOH161" s="110"/>
      <c r="BOI161" s="110"/>
      <c r="BOJ161" s="110"/>
      <c r="BOK161" s="110"/>
      <c r="BOL161" s="110"/>
      <c r="BOM161" s="110"/>
      <c r="BON161" s="110"/>
      <c r="BOO161" s="110"/>
      <c r="BOP161" s="110"/>
      <c r="BOQ161" s="110"/>
      <c r="BOR161" s="110"/>
      <c r="BOS161" s="110"/>
      <c r="BOT161" s="110"/>
      <c r="BOU161" s="110"/>
      <c r="BOV161" s="110"/>
      <c r="BOW161" s="110"/>
      <c r="BOX161" s="110"/>
      <c r="BOY161" s="110"/>
      <c r="BOZ161" s="110"/>
      <c r="BPA161" s="110"/>
      <c r="BPB161" s="110"/>
      <c r="BPC161" s="110"/>
      <c r="BPD161" s="110"/>
      <c r="BPE161" s="110"/>
      <c r="BPF161" s="110"/>
      <c r="BPG161" s="110"/>
      <c r="BPH161" s="110"/>
      <c r="BPI161" s="110"/>
      <c r="BPJ161" s="110"/>
      <c r="BPK161" s="110"/>
      <c r="BPL161" s="110"/>
      <c r="BPM161" s="110"/>
      <c r="BPN161" s="110"/>
      <c r="BPO161" s="110"/>
      <c r="BPP161" s="110"/>
      <c r="BPQ161" s="110"/>
      <c r="BPR161" s="110"/>
      <c r="BPS161" s="110"/>
      <c r="BPT161" s="110"/>
      <c r="BPU161" s="110"/>
      <c r="BPV161" s="110"/>
      <c r="BPW161" s="110"/>
      <c r="BPX161" s="110"/>
      <c r="BPY161" s="110"/>
      <c r="BPZ161" s="110"/>
      <c r="BQA161" s="110"/>
      <c r="BQB161" s="110"/>
      <c r="BQC161" s="110"/>
      <c r="BQD161" s="110"/>
      <c r="BQE161" s="110"/>
      <c r="BQF161" s="110"/>
      <c r="BQG161" s="110"/>
      <c r="BQH161" s="110"/>
      <c r="BQI161" s="110"/>
      <c r="BQJ161" s="110"/>
      <c r="BQK161" s="110"/>
      <c r="BQL161" s="110"/>
      <c r="BQM161" s="110"/>
      <c r="BQN161" s="110"/>
      <c r="BQO161" s="110"/>
      <c r="BQP161" s="110"/>
      <c r="BQQ161" s="110"/>
      <c r="BQR161" s="110"/>
      <c r="BQS161" s="110"/>
      <c r="BQT161" s="110"/>
      <c r="BQU161" s="110"/>
      <c r="BQV161" s="110"/>
      <c r="BQW161" s="110"/>
      <c r="BQX161" s="110"/>
      <c r="BQY161" s="110"/>
      <c r="BQZ161" s="110"/>
      <c r="BRA161" s="110"/>
      <c r="BRB161" s="110"/>
      <c r="BRC161" s="110"/>
      <c r="BRD161" s="110"/>
      <c r="BRE161" s="110"/>
      <c r="BRF161" s="110"/>
      <c r="BRG161" s="110"/>
      <c r="BRH161" s="110"/>
      <c r="BRI161" s="110"/>
      <c r="BRJ161" s="110"/>
      <c r="BRK161" s="110"/>
      <c r="BRL161" s="110"/>
      <c r="BRM161" s="110"/>
      <c r="BRN161" s="110"/>
      <c r="BRO161" s="110"/>
      <c r="BRP161" s="110"/>
      <c r="BRQ161" s="110"/>
      <c r="BRR161" s="110"/>
      <c r="BRS161" s="110"/>
      <c r="BRT161" s="110"/>
      <c r="BRU161" s="110"/>
      <c r="BRV161" s="110"/>
      <c r="BRW161" s="110"/>
      <c r="BRX161" s="110"/>
      <c r="BRY161" s="110"/>
      <c r="BRZ161" s="110"/>
      <c r="BSA161" s="110"/>
      <c r="BSB161" s="110"/>
      <c r="BSC161" s="110"/>
      <c r="BSD161" s="110"/>
      <c r="BSE161" s="110"/>
      <c r="BSF161" s="110"/>
      <c r="BSG161" s="110"/>
      <c r="BSH161" s="110"/>
      <c r="BSI161" s="110"/>
      <c r="BSJ161" s="110"/>
      <c r="BSK161" s="110"/>
      <c r="BSL161" s="110"/>
      <c r="BSM161" s="110"/>
      <c r="BSN161" s="110"/>
      <c r="BSO161" s="110"/>
      <c r="BSP161" s="110"/>
      <c r="BSQ161" s="110"/>
      <c r="BSR161" s="110"/>
      <c r="BSS161" s="110"/>
      <c r="BST161" s="110"/>
      <c r="BSU161" s="110"/>
      <c r="BSV161" s="110"/>
      <c r="BSW161" s="110"/>
      <c r="BSX161" s="110"/>
      <c r="BSY161" s="110"/>
      <c r="BSZ161" s="110"/>
      <c r="BTA161" s="110"/>
      <c r="BTB161" s="110"/>
      <c r="BTC161" s="110"/>
      <c r="BTD161" s="110"/>
      <c r="BTE161" s="110"/>
      <c r="BTF161" s="110"/>
      <c r="BTG161" s="110"/>
      <c r="BTH161" s="110"/>
      <c r="BTI161" s="110"/>
      <c r="BTJ161" s="110"/>
      <c r="BTK161" s="110"/>
      <c r="BTL161" s="110"/>
      <c r="BTM161" s="110"/>
      <c r="BTN161" s="110"/>
      <c r="BTO161" s="110"/>
      <c r="BTP161" s="110"/>
      <c r="BTQ161" s="110"/>
      <c r="BTR161" s="110"/>
      <c r="BTS161" s="110"/>
      <c r="BTT161" s="110"/>
      <c r="BTU161" s="110"/>
      <c r="BTV161" s="110"/>
      <c r="BTW161" s="110"/>
      <c r="BTX161" s="110"/>
      <c r="BTY161" s="110"/>
      <c r="BTZ161" s="110"/>
      <c r="BUA161" s="110"/>
      <c r="BUB161" s="110"/>
      <c r="BUC161" s="110"/>
      <c r="BUD161" s="110"/>
      <c r="BUE161" s="110"/>
      <c r="BUF161" s="110"/>
      <c r="BUG161" s="110"/>
      <c r="BUH161" s="110"/>
      <c r="BUI161" s="110"/>
      <c r="BUJ161" s="110"/>
      <c r="BUK161" s="110"/>
      <c r="BUL161" s="110"/>
      <c r="BUM161" s="110"/>
      <c r="BUN161" s="110"/>
      <c r="BUO161" s="110"/>
      <c r="BUP161" s="110"/>
      <c r="BUQ161" s="110"/>
      <c r="BUR161" s="110"/>
      <c r="BUS161" s="110"/>
      <c r="BUT161" s="110"/>
      <c r="BUU161" s="110"/>
      <c r="BUV161" s="110"/>
      <c r="BUW161" s="110"/>
      <c r="BUX161" s="110"/>
      <c r="BUY161" s="110"/>
      <c r="BUZ161" s="110"/>
      <c r="BVA161" s="110"/>
      <c r="BVB161" s="110"/>
      <c r="BVC161" s="110"/>
      <c r="BVD161" s="110"/>
      <c r="BVE161" s="110"/>
      <c r="BVF161" s="110"/>
      <c r="BVG161" s="110"/>
      <c r="BVH161" s="110"/>
      <c r="BVI161" s="110"/>
      <c r="BVJ161" s="110"/>
      <c r="BVK161" s="110"/>
      <c r="BVL161" s="110"/>
      <c r="BVM161" s="110"/>
      <c r="BVN161" s="110"/>
      <c r="BVO161" s="110"/>
      <c r="BVP161" s="110"/>
      <c r="BVQ161" s="110"/>
      <c r="BVR161" s="110"/>
      <c r="BVS161" s="110"/>
      <c r="BVT161" s="110"/>
      <c r="BVU161" s="110"/>
      <c r="BVV161" s="110"/>
      <c r="BVW161" s="110"/>
      <c r="BVX161" s="110"/>
      <c r="BVY161" s="110"/>
      <c r="BVZ161" s="110"/>
      <c r="BWA161" s="110"/>
      <c r="BWB161" s="110"/>
      <c r="BWC161" s="110"/>
      <c r="BWD161" s="110"/>
      <c r="BWE161" s="110"/>
      <c r="BWF161" s="110"/>
      <c r="BWG161" s="110"/>
      <c r="BWH161" s="110"/>
      <c r="BWI161" s="110"/>
      <c r="BWJ161" s="110"/>
      <c r="BWK161" s="110"/>
      <c r="BWL161" s="110"/>
      <c r="BWM161" s="110"/>
      <c r="BWN161" s="110"/>
      <c r="BWO161" s="110"/>
      <c r="BWP161" s="110"/>
      <c r="BWQ161" s="110"/>
      <c r="BWR161" s="110"/>
      <c r="BWS161" s="110"/>
      <c r="BWT161" s="110"/>
      <c r="BWU161" s="110"/>
      <c r="BWV161" s="110"/>
      <c r="BWW161" s="110"/>
      <c r="BWX161" s="110"/>
      <c r="BWY161" s="110"/>
      <c r="BWZ161" s="110"/>
      <c r="BXA161" s="110"/>
      <c r="BXB161" s="110"/>
      <c r="BXC161" s="110"/>
      <c r="BXD161" s="110"/>
      <c r="BXE161" s="110"/>
      <c r="BXF161" s="110"/>
      <c r="BXG161" s="110"/>
      <c r="BXH161" s="110"/>
      <c r="BXI161" s="110"/>
      <c r="BXJ161" s="110"/>
      <c r="BXK161" s="110"/>
      <c r="BXL161" s="110"/>
      <c r="BXM161" s="110"/>
      <c r="BXN161" s="110"/>
      <c r="BXO161" s="110"/>
      <c r="BXP161" s="110"/>
      <c r="BXQ161" s="110"/>
      <c r="BXR161" s="110"/>
      <c r="BXS161" s="110"/>
      <c r="BXT161" s="110"/>
      <c r="BXU161" s="110"/>
      <c r="BXV161" s="110"/>
      <c r="BXW161" s="110"/>
      <c r="BXX161" s="110"/>
      <c r="BXY161" s="110"/>
      <c r="BXZ161" s="110"/>
      <c r="BYA161" s="110"/>
      <c r="BYB161" s="110"/>
      <c r="BYC161" s="110"/>
      <c r="BYD161" s="110"/>
      <c r="BYE161" s="110"/>
      <c r="BYF161" s="110"/>
      <c r="BYG161" s="110"/>
      <c r="BYH161" s="110"/>
      <c r="BYI161" s="110"/>
      <c r="BYJ161" s="110"/>
      <c r="BYK161" s="110"/>
      <c r="BYL161" s="110"/>
      <c r="BYM161" s="110"/>
      <c r="BYN161" s="110"/>
      <c r="BYO161" s="110"/>
      <c r="BYP161" s="110"/>
      <c r="BYQ161" s="110"/>
      <c r="BYR161" s="110"/>
      <c r="BYS161" s="110"/>
      <c r="BYT161" s="110"/>
      <c r="BYU161" s="110"/>
      <c r="BYV161" s="110"/>
      <c r="BYW161" s="110"/>
      <c r="BYX161" s="110"/>
      <c r="BYY161" s="110"/>
      <c r="BYZ161" s="110"/>
      <c r="BZA161" s="110"/>
      <c r="BZB161" s="110"/>
      <c r="BZC161" s="110"/>
      <c r="BZD161" s="110"/>
      <c r="BZE161" s="110"/>
      <c r="BZF161" s="110"/>
      <c r="BZG161" s="110"/>
      <c r="BZH161" s="110"/>
      <c r="BZI161" s="110"/>
      <c r="BZJ161" s="110"/>
      <c r="BZK161" s="110"/>
      <c r="BZL161" s="110"/>
      <c r="BZM161" s="110"/>
      <c r="BZN161" s="110"/>
      <c r="BZO161" s="110"/>
      <c r="BZP161" s="110"/>
      <c r="BZQ161" s="110"/>
      <c r="BZR161" s="110"/>
      <c r="BZS161" s="110"/>
      <c r="BZT161" s="110"/>
      <c r="BZU161" s="110"/>
      <c r="BZV161" s="110"/>
      <c r="BZW161" s="110"/>
      <c r="BZX161" s="110"/>
      <c r="BZY161" s="110"/>
      <c r="BZZ161" s="110"/>
      <c r="CAA161" s="110"/>
      <c r="CAB161" s="110"/>
      <c r="CAC161" s="110"/>
      <c r="CAD161" s="110"/>
      <c r="CAE161" s="110"/>
      <c r="CAF161" s="110"/>
      <c r="CAG161" s="110"/>
      <c r="CAH161" s="110"/>
      <c r="CAI161" s="110"/>
      <c r="CAJ161" s="110"/>
      <c r="CAK161" s="110"/>
      <c r="CAL161" s="110"/>
      <c r="CAM161" s="110"/>
      <c r="CAN161" s="110"/>
      <c r="CAO161" s="110"/>
      <c r="CAP161" s="110"/>
      <c r="CAQ161" s="110"/>
      <c r="CAR161" s="110"/>
      <c r="CAS161" s="110"/>
      <c r="CAT161" s="110"/>
      <c r="CAU161" s="110"/>
      <c r="CAV161" s="110"/>
      <c r="CAW161" s="110"/>
      <c r="CAX161" s="110"/>
      <c r="CAY161" s="110"/>
      <c r="CAZ161" s="110"/>
      <c r="CBA161" s="110"/>
      <c r="CBB161" s="110"/>
      <c r="CBC161" s="110"/>
      <c r="CBD161" s="110"/>
      <c r="CBE161" s="110"/>
      <c r="CBF161" s="110"/>
      <c r="CBG161" s="110"/>
      <c r="CBH161" s="110"/>
      <c r="CBI161" s="110"/>
      <c r="CBJ161" s="110"/>
      <c r="CBK161" s="110"/>
      <c r="CBL161" s="110"/>
      <c r="CBM161" s="110"/>
      <c r="CBN161" s="110"/>
      <c r="CBO161" s="110"/>
      <c r="CBP161" s="110"/>
      <c r="CBQ161" s="110"/>
      <c r="CBR161" s="110"/>
      <c r="CBS161" s="110"/>
      <c r="CBT161" s="110"/>
      <c r="CBU161" s="110"/>
      <c r="CBV161" s="110"/>
      <c r="CBW161" s="110"/>
      <c r="CBX161" s="110"/>
      <c r="CBY161" s="110"/>
      <c r="CBZ161" s="110"/>
      <c r="CCA161" s="110"/>
      <c r="CCB161" s="110"/>
      <c r="CCC161" s="110"/>
      <c r="CCD161" s="110"/>
      <c r="CCE161" s="110"/>
      <c r="CCF161" s="110"/>
      <c r="CCG161" s="110"/>
      <c r="CCH161" s="110"/>
      <c r="CCI161" s="110"/>
      <c r="CCJ161" s="110"/>
      <c r="CCK161" s="110"/>
      <c r="CCL161" s="110"/>
      <c r="CCM161" s="110"/>
      <c r="CCN161" s="110"/>
      <c r="CCO161" s="110"/>
      <c r="CCP161" s="110"/>
      <c r="CCQ161" s="110"/>
      <c r="CCR161" s="110"/>
      <c r="CCS161" s="110"/>
      <c r="CCT161" s="110"/>
      <c r="CCU161" s="110"/>
      <c r="CCV161" s="110"/>
      <c r="CCW161" s="110"/>
      <c r="CCX161" s="110"/>
      <c r="CCY161" s="110"/>
      <c r="CCZ161" s="110"/>
      <c r="CDA161" s="110"/>
      <c r="CDB161" s="110"/>
      <c r="CDC161" s="110"/>
      <c r="CDD161" s="110"/>
      <c r="CDE161" s="110"/>
      <c r="CDF161" s="110"/>
      <c r="CDG161" s="110"/>
      <c r="CDH161" s="110"/>
      <c r="CDI161" s="110"/>
      <c r="CDJ161" s="110"/>
      <c r="CDK161" s="110"/>
      <c r="CDL161" s="110"/>
      <c r="CDM161" s="110"/>
      <c r="CDN161" s="110"/>
      <c r="CDO161" s="110"/>
      <c r="CDP161" s="110"/>
      <c r="CDQ161" s="110"/>
      <c r="CDR161" s="110"/>
      <c r="CDS161" s="110"/>
      <c r="CDT161" s="110"/>
      <c r="CDU161" s="110"/>
      <c r="CDV161" s="110"/>
      <c r="CDW161" s="110"/>
      <c r="CDX161" s="110"/>
      <c r="CDY161" s="110"/>
      <c r="CDZ161" s="110"/>
      <c r="CEA161" s="110"/>
      <c r="CEB161" s="110"/>
      <c r="CEC161" s="110"/>
      <c r="CED161" s="110"/>
      <c r="CEE161" s="110"/>
      <c r="CEF161" s="110"/>
      <c r="CEG161" s="110"/>
      <c r="CEH161" s="110"/>
      <c r="CEI161" s="110"/>
      <c r="CEJ161" s="110"/>
      <c r="CEK161" s="110"/>
      <c r="CEL161" s="110"/>
      <c r="CEM161" s="110"/>
      <c r="CEN161" s="110"/>
      <c r="CEO161" s="110"/>
      <c r="CEP161" s="110"/>
      <c r="CEQ161" s="110"/>
      <c r="CER161" s="110"/>
      <c r="CES161" s="110"/>
      <c r="CET161" s="110"/>
      <c r="CEU161" s="110"/>
      <c r="CEV161" s="110"/>
      <c r="CEW161" s="110"/>
      <c r="CEX161" s="110"/>
      <c r="CEY161" s="110"/>
      <c r="CEZ161" s="110"/>
      <c r="CFA161" s="110"/>
      <c r="CFB161" s="110"/>
      <c r="CFC161" s="110"/>
      <c r="CFD161" s="110"/>
      <c r="CFE161" s="110"/>
      <c r="CFF161" s="110"/>
      <c r="CFG161" s="110"/>
      <c r="CFH161" s="110"/>
      <c r="CFI161" s="110"/>
      <c r="CFJ161" s="110"/>
      <c r="CFK161" s="110"/>
      <c r="CFL161" s="110"/>
      <c r="CFM161" s="110"/>
      <c r="CFN161" s="110"/>
      <c r="CFO161" s="110"/>
      <c r="CFP161" s="110"/>
      <c r="CFQ161" s="110"/>
      <c r="CFR161" s="110"/>
      <c r="CFS161" s="110"/>
      <c r="CFT161" s="110"/>
      <c r="CFU161" s="110"/>
      <c r="CFV161" s="110"/>
      <c r="CFW161" s="110"/>
      <c r="CFX161" s="110"/>
      <c r="CFY161" s="110"/>
      <c r="CFZ161" s="110"/>
      <c r="CGA161" s="110"/>
      <c r="CGB161" s="110"/>
      <c r="CGC161" s="110"/>
      <c r="CGD161" s="110"/>
      <c r="CGE161" s="110"/>
      <c r="CGF161" s="110"/>
      <c r="CGG161" s="110"/>
      <c r="CGH161" s="110"/>
      <c r="CGI161" s="110"/>
      <c r="CGJ161" s="110"/>
      <c r="CGK161" s="110"/>
      <c r="CGL161" s="110"/>
      <c r="CGM161" s="110"/>
      <c r="CGN161" s="110"/>
      <c r="CGO161" s="110"/>
      <c r="CGP161" s="110"/>
      <c r="CGQ161" s="110"/>
      <c r="CGR161" s="110"/>
      <c r="CGS161" s="110"/>
      <c r="CGT161" s="110"/>
      <c r="CGU161" s="110"/>
      <c r="CGV161" s="110"/>
      <c r="CGW161" s="110"/>
      <c r="CGX161" s="110"/>
      <c r="CGY161" s="110"/>
      <c r="CGZ161" s="110"/>
      <c r="CHA161" s="110"/>
      <c r="CHB161" s="110"/>
      <c r="CHC161" s="110"/>
      <c r="CHD161" s="110"/>
      <c r="CHE161" s="110"/>
      <c r="CHF161" s="110"/>
      <c r="CHG161" s="110"/>
      <c r="CHH161" s="110"/>
      <c r="CHI161" s="110"/>
      <c r="CHJ161" s="110"/>
      <c r="CHK161" s="110"/>
      <c r="CHL161" s="110"/>
      <c r="CHM161" s="110"/>
      <c r="CHN161" s="110"/>
      <c r="CHO161" s="110"/>
      <c r="CHP161" s="110"/>
      <c r="CHQ161" s="110"/>
      <c r="CHR161" s="110"/>
      <c r="CHS161" s="110"/>
      <c r="CHT161" s="110"/>
      <c r="CHU161" s="110"/>
      <c r="CHV161" s="110"/>
      <c r="CHW161" s="110"/>
      <c r="CHX161" s="110"/>
      <c r="CHY161" s="110"/>
      <c r="CHZ161" s="110"/>
      <c r="CIA161" s="110"/>
      <c r="CIB161" s="110"/>
      <c r="CIC161" s="110"/>
      <c r="CID161" s="110"/>
      <c r="CIE161" s="110"/>
      <c r="CIF161" s="110"/>
      <c r="CIG161" s="110"/>
      <c r="CIH161" s="110"/>
      <c r="CII161" s="110"/>
      <c r="CIJ161" s="110"/>
      <c r="CIK161" s="110"/>
      <c r="CIL161" s="110"/>
      <c r="CIM161" s="110"/>
      <c r="CIN161" s="110"/>
      <c r="CIO161" s="110"/>
      <c r="CIP161" s="110"/>
      <c r="CIQ161" s="110"/>
      <c r="CIR161" s="110"/>
      <c r="CIS161" s="110"/>
      <c r="CIT161" s="110"/>
      <c r="CIU161" s="110"/>
      <c r="CIV161" s="110"/>
      <c r="CIW161" s="110"/>
      <c r="CIX161" s="110"/>
      <c r="CIY161" s="110"/>
      <c r="CIZ161" s="110"/>
      <c r="CJA161" s="110"/>
      <c r="CJB161" s="110"/>
      <c r="CJC161" s="110"/>
      <c r="CJD161" s="110"/>
      <c r="CJE161" s="110"/>
      <c r="CJF161" s="110"/>
      <c r="CJG161" s="110"/>
      <c r="CJH161" s="110"/>
      <c r="CJI161" s="110"/>
      <c r="CJJ161" s="110"/>
      <c r="CJK161" s="110"/>
      <c r="CJL161" s="110"/>
      <c r="CJM161" s="110"/>
      <c r="CJN161" s="110"/>
      <c r="CJO161" s="110"/>
      <c r="CJP161" s="110"/>
      <c r="CJQ161" s="110"/>
      <c r="CJR161" s="110"/>
      <c r="CJS161" s="110"/>
      <c r="CJT161" s="110"/>
      <c r="CJU161" s="110"/>
      <c r="CJV161" s="110"/>
      <c r="CJW161" s="110"/>
      <c r="CJX161" s="110"/>
      <c r="CJY161" s="110"/>
      <c r="CJZ161" s="110"/>
      <c r="CKA161" s="110"/>
      <c r="CKB161" s="110"/>
      <c r="CKC161" s="110"/>
      <c r="CKD161" s="110"/>
      <c r="CKE161" s="110"/>
      <c r="CKF161" s="110"/>
      <c r="CKG161" s="110"/>
      <c r="CKH161" s="110"/>
      <c r="CKI161" s="110"/>
      <c r="CKJ161" s="110"/>
      <c r="CKK161" s="110"/>
      <c r="CKL161" s="110"/>
      <c r="CKM161" s="110"/>
      <c r="CKN161" s="110"/>
      <c r="CKO161" s="110"/>
      <c r="CKP161" s="110"/>
      <c r="CKQ161" s="110"/>
      <c r="CKR161" s="110"/>
      <c r="CKS161" s="110"/>
      <c r="CKT161" s="110"/>
      <c r="CKU161" s="110"/>
      <c r="CKV161" s="110"/>
      <c r="CKW161" s="110"/>
      <c r="CKX161" s="110"/>
      <c r="CKY161" s="110"/>
      <c r="CKZ161" s="110"/>
      <c r="CLA161" s="110"/>
      <c r="CLB161" s="110"/>
      <c r="CLC161" s="110"/>
      <c r="CLD161" s="110"/>
      <c r="CLE161" s="110"/>
      <c r="CLF161" s="110"/>
      <c r="CLG161" s="110"/>
      <c r="CLH161" s="110"/>
      <c r="CLI161" s="110"/>
      <c r="CLJ161" s="110"/>
      <c r="CLK161" s="110"/>
      <c r="CLL161" s="110"/>
      <c r="CLM161" s="110"/>
      <c r="CLN161" s="110"/>
      <c r="CLO161" s="110"/>
      <c r="CLP161" s="110"/>
      <c r="CLQ161" s="110"/>
      <c r="CLR161" s="110"/>
      <c r="CLS161" s="110"/>
      <c r="CLT161" s="110"/>
      <c r="CLU161" s="110"/>
      <c r="CLV161" s="110"/>
      <c r="CLW161" s="110"/>
      <c r="CLX161" s="110"/>
      <c r="CLY161" s="110"/>
      <c r="CLZ161" s="110"/>
      <c r="CMA161" s="110"/>
      <c r="CMB161" s="110"/>
      <c r="CMC161" s="110"/>
      <c r="CMD161" s="110"/>
      <c r="CME161" s="110"/>
      <c r="CMF161" s="110"/>
      <c r="CMG161" s="110"/>
      <c r="CMH161" s="110"/>
      <c r="CMI161" s="110"/>
      <c r="CMJ161" s="110"/>
      <c r="CMK161" s="110"/>
      <c r="CML161" s="110"/>
      <c r="CMM161" s="110"/>
      <c r="CMN161" s="110"/>
      <c r="CMO161" s="110"/>
      <c r="CMP161" s="110"/>
      <c r="CMQ161" s="110"/>
      <c r="CMR161" s="110"/>
      <c r="CMS161" s="110"/>
      <c r="CMT161" s="110"/>
      <c r="CMU161" s="110"/>
      <c r="CMV161" s="110"/>
      <c r="CMW161" s="110"/>
      <c r="CMX161" s="110"/>
      <c r="CMY161" s="110"/>
      <c r="CMZ161" s="110"/>
      <c r="CNA161" s="110"/>
      <c r="CNB161" s="110"/>
      <c r="CNC161" s="110"/>
      <c r="CND161" s="110"/>
      <c r="CNE161" s="110"/>
      <c r="CNF161" s="110"/>
      <c r="CNG161" s="110"/>
      <c r="CNH161" s="110"/>
      <c r="CNI161" s="110"/>
      <c r="CNJ161" s="110"/>
      <c r="CNK161" s="110"/>
      <c r="CNL161" s="110"/>
      <c r="CNM161" s="110"/>
      <c r="CNN161" s="110"/>
      <c r="CNO161" s="110"/>
      <c r="CNP161" s="110"/>
      <c r="CNQ161" s="110"/>
      <c r="CNR161" s="110"/>
      <c r="CNS161" s="110"/>
      <c r="CNT161" s="110"/>
      <c r="CNU161" s="110"/>
      <c r="CNV161" s="110"/>
      <c r="CNW161" s="110"/>
      <c r="CNX161" s="110"/>
      <c r="CNY161" s="110"/>
      <c r="CNZ161" s="110"/>
      <c r="COA161" s="110"/>
      <c r="COB161" s="110"/>
      <c r="COC161" s="110"/>
      <c r="COD161" s="110"/>
      <c r="COE161" s="110"/>
      <c r="COF161" s="110"/>
      <c r="COG161" s="110"/>
      <c r="COH161" s="110"/>
      <c r="COI161" s="110"/>
      <c r="COJ161" s="110"/>
      <c r="COK161" s="110"/>
      <c r="COL161" s="110"/>
      <c r="COM161" s="110"/>
      <c r="CON161" s="110"/>
      <c r="COO161" s="110"/>
      <c r="COP161" s="110"/>
      <c r="COQ161" s="110"/>
      <c r="COR161" s="110"/>
      <c r="COS161" s="110"/>
      <c r="COT161" s="110"/>
      <c r="COU161" s="110"/>
      <c r="COV161" s="110"/>
      <c r="COW161" s="110"/>
      <c r="COX161" s="110"/>
      <c r="COY161" s="110"/>
      <c r="COZ161" s="110"/>
      <c r="CPA161" s="110"/>
      <c r="CPB161" s="110"/>
      <c r="CPC161" s="110"/>
      <c r="CPD161" s="110"/>
      <c r="CPE161" s="110"/>
      <c r="CPF161" s="110"/>
      <c r="CPG161" s="110"/>
      <c r="CPH161" s="110"/>
      <c r="CPI161" s="110"/>
      <c r="CPJ161" s="110"/>
      <c r="CPK161" s="110"/>
      <c r="CPL161" s="110"/>
      <c r="CPM161" s="110"/>
      <c r="CPN161" s="110"/>
      <c r="CPO161" s="110"/>
      <c r="CPP161" s="110"/>
      <c r="CPQ161" s="110"/>
      <c r="CPR161" s="110"/>
      <c r="CPS161" s="110"/>
      <c r="CPT161" s="110"/>
      <c r="CPU161" s="110"/>
      <c r="CPV161" s="110"/>
      <c r="CPW161" s="110"/>
      <c r="CPX161" s="110"/>
      <c r="CPY161" s="110"/>
      <c r="CPZ161" s="110"/>
      <c r="CQA161" s="110"/>
      <c r="CQB161" s="110"/>
      <c r="CQC161" s="110"/>
      <c r="CQD161" s="110"/>
      <c r="CQE161" s="110"/>
      <c r="CQF161" s="110"/>
      <c r="CQG161" s="110"/>
      <c r="CQH161" s="110"/>
      <c r="CQI161" s="110"/>
      <c r="CQJ161" s="110"/>
      <c r="CQK161" s="110"/>
      <c r="CQL161" s="110"/>
      <c r="CQM161" s="110"/>
      <c r="CQN161" s="110"/>
      <c r="CQO161" s="110"/>
      <c r="CQP161" s="110"/>
      <c r="CQQ161" s="110"/>
      <c r="CQR161" s="110"/>
      <c r="CQS161" s="110"/>
      <c r="CQT161" s="110"/>
      <c r="CQU161" s="110"/>
      <c r="CQV161" s="110"/>
      <c r="CQW161" s="110"/>
      <c r="CQX161" s="110"/>
      <c r="CQY161" s="110"/>
      <c r="CQZ161" s="110"/>
      <c r="CRA161" s="110"/>
      <c r="CRB161" s="110"/>
      <c r="CRC161" s="110"/>
      <c r="CRD161" s="110"/>
      <c r="CRE161" s="110"/>
      <c r="CRF161" s="110"/>
      <c r="CRG161" s="110"/>
      <c r="CRH161" s="110"/>
      <c r="CRI161" s="110"/>
      <c r="CRJ161" s="110"/>
      <c r="CRK161" s="110"/>
      <c r="CRL161" s="110"/>
      <c r="CRM161" s="110"/>
      <c r="CRN161" s="110"/>
      <c r="CRO161" s="110"/>
      <c r="CRP161" s="110"/>
      <c r="CRQ161" s="110"/>
      <c r="CRR161" s="110"/>
      <c r="CRS161" s="110"/>
      <c r="CRT161" s="110"/>
      <c r="CRU161" s="110"/>
      <c r="CRV161" s="110"/>
      <c r="CRW161" s="110"/>
      <c r="CRX161" s="110"/>
      <c r="CRY161" s="110"/>
      <c r="CRZ161" s="110"/>
      <c r="CSA161" s="110"/>
      <c r="CSB161" s="110"/>
      <c r="CSC161" s="110"/>
      <c r="CSD161" s="110"/>
      <c r="CSE161" s="110"/>
      <c r="CSF161" s="110"/>
      <c r="CSG161" s="110"/>
      <c r="CSH161" s="110"/>
      <c r="CSI161" s="110"/>
      <c r="CSJ161" s="110"/>
      <c r="CSK161" s="110"/>
      <c r="CSL161" s="110"/>
      <c r="CSM161" s="110"/>
      <c r="CSN161" s="110"/>
      <c r="CSO161" s="110"/>
      <c r="CSP161" s="110"/>
      <c r="CSQ161" s="110"/>
      <c r="CSR161" s="110"/>
      <c r="CSS161" s="110"/>
      <c r="CST161" s="110"/>
      <c r="CSU161" s="110"/>
      <c r="CSV161" s="110"/>
      <c r="CSW161" s="110"/>
      <c r="CSX161" s="110"/>
      <c r="CSY161" s="110"/>
      <c r="CSZ161" s="110"/>
      <c r="CTA161" s="110"/>
      <c r="CTB161" s="110"/>
      <c r="CTC161" s="110"/>
      <c r="CTD161" s="110"/>
      <c r="CTE161" s="110"/>
      <c r="CTF161" s="110"/>
      <c r="CTG161" s="110"/>
      <c r="CTH161" s="110"/>
      <c r="CTI161" s="110"/>
      <c r="CTJ161" s="110"/>
      <c r="CTK161" s="110"/>
      <c r="CTL161" s="110"/>
      <c r="CTM161" s="110"/>
      <c r="CTN161" s="110"/>
      <c r="CTO161" s="110"/>
      <c r="CTP161" s="110"/>
      <c r="CTQ161" s="110"/>
      <c r="CTR161" s="110"/>
      <c r="CTS161" s="110"/>
      <c r="CTT161" s="110"/>
      <c r="CTU161" s="110"/>
      <c r="CTV161" s="110"/>
      <c r="CTW161" s="110"/>
      <c r="CTX161" s="110"/>
      <c r="CTY161" s="110"/>
      <c r="CTZ161" s="110"/>
      <c r="CUA161" s="110"/>
      <c r="CUB161" s="110"/>
      <c r="CUC161" s="110"/>
      <c r="CUD161" s="110"/>
      <c r="CUE161" s="110"/>
      <c r="CUF161" s="110"/>
      <c r="CUG161" s="110"/>
      <c r="CUH161" s="110"/>
      <c r="CUI161" s="110"/>
      <c r="CUJ161" s="110"/>
      <c r="CUK161" s="110"/>
      <c r="CUL161" s="110"/>
      <c r="CUM161" s="110"/>
      <c r="CUN161" s="110"/>
      <c r="CUO161" s="110"/>
      <c r="CUP161" s="110"/>
      <c r="CUQ161" s="110"/>
      <c r="CUR161" s="110"/>
      <c r="CUS161" s="110"/>
      <c r="CUT161" s="110"/>
      <c r="CUU161" s="110"/>
      <c r="CUV161" s="110"/>
      <c r="CUW161" s="110"/>
      <c r="CUX161" s="110"/>
      <c r="CUY161" s="110"/>
      <c r="CUZ161" s="110"/>
      <c r="CVA161" s="110"/>
      <c r="CVB161" s="110"/>
      <c r="CVC161" s="110"/>
      <c r="CVD161" s="110"/>
      <c r="CVE161" s="110"/>
      <c r="CVF161" s="110"/>
      <c r="CVG161" s="110"/>
      <c r="CVH161" s="110"/>
      <c r="CVI161" s="110"/>
      <c r="CVJ161" s="110"/>
      <c r="CVK161" s="110"/>
      <c r="CVL161" s="110"/>
      <c r="CVM161" s="110"/>
      <c r="CVN161" s="110"/>
      <c r="CVO161" s="110"/>
      <c r="CVP161" s="110"/>
      <c r="CVQ161" s="110"/>
      <c r="CVR161" s="110"/>
      <c r="CVS161" s="110"/>
      <c r="CVT161" s="110"/>
      <c r="CVU161" s="110"/>
      <c r="CVV161" s="110"/>
      <c r="CVW161" s="110"/>
      <c r="CVX161" s="110"/>
      <c r="CVY161" s="110"/>
      <c r="CVZ161" s="110"/>
      <c r="CWA161" s="110"/>
      <c r="CWB161" s="110"/>
      <c r="CWC161" s="110"/>
      <c r="CWD161" s="110"/>
      <c r="CWE161" s="110"/>
      <c r="CWF161" s="110"/>
      <c r="CWG161" s="110"/>
      <c r="CWH161" s="110"/>
      <c r="CWI161" s="110"/>
      <c r="CWJ161" s="110"/>
      <c r="CWK161" s="110"/>
      <c r="CWL161" s="110"/>
      <c r="CWM161" s="110"/>
      <c r="CWN161" s="110"/>
      <c r="CWO161" s="110"/>
      <c r="CWP161" s="110"/>
      <c r="CWQ161" s="110"/>
      <c r="CWR161" s="110"/>
      <c r="CWS161" s="110"/>
      <c r="CWT161" s="110"/>
      <c r="CWU161" s="110"/>
      <c r="CWV161" s="110"/>
      <c r="CWW161" s="110"/>
      <c r="CWX161" s="110"/>
      <c r="CWY161" s="110"/>
      <c r="CWZ161" s="110"/>
      <c r="CXA161" s="110"/>
      <c r="CXB161" s="110"/>
      <c r="CXC161" s="110"/>
      <c r="CXD161" s="110"/>
      <c r="CXE161" s="110"/>
      <c r="CXF161" s="110"/>
      <c r="CXG161" s="110"/>
      <c r="CXH161" s="110"/>
      <c r="CXI161" s="110"/>
      <c r="CXJ161" s="110"/>
      <c r="CXK161" s="110"/>
      <c r="CXL161" s="110"/>
      <c r="CXM161" s="110"/>
      <c r="CXN161" s="110"/>
      <c r="CXO161" s="110"/>
      <c r="CXP161" s="110"/>
      <c r="CXQ161" s="110"/>
      <c r="CXR161" s="110"/>
      <c r="CXS161" s="110"/>
      <c r="CXT161" s="110"/>
      <c r="CXU161" s="110"/>
      <c r="CXV161" s="110"/>
      <c r="CXW161" s="110"/>
      <c r="CXX161" s="110"/>
      <c r="CXY161" s="110"/>
      <c r="CXZ161" s="110"/>
      <c r="CYA161" s="110"/>
      <c r="CYB161" s="110"/>
      <c r="CYC161" s="110"/>
      <c r="CYD161" s="110"/>
      <c r="CYE161" s="110"/>
      <c r="CYF161" s="110"/>
      <c r="CYG161" s="110"/>
      <c r="CYH161" s="110"/>
      <c r="CYI161" s="110"/>
      <c r="CYJ161" s="110"/>
      <c r="CYK161" s="110"/>
      <c r="CYL161" s="110"/>
      <c r="CYM161" s="110"/>
      <c r="CYN161" s="110"/>
      <c r="CYO161" s="110"/>
      <c r="CYP161" s="110"/>
      <c r="CYQ161" s="110"/>
      <c r="CYR161" s="110"/>
      <c r="CYS161" s="110"/>
      <c r="CYT161" s="110"/>
      <c r="CYU161" s="110"/>
      <c r="CYV161" s="110"/>
      <c r="CYW161" s="110"/>
      <c r="CYX161" s="110"/>
      <c r="CYY161" s="110"/>
      <c r="CYZ161" s="110"/>
      <c r="CZA161" s="110"/>
      <c r="CZB161" s="110"/>
      <c r="CZC161" s="110"/>
      <c r="CZD161" s="110"/>
      <c r="CZE161" s="110"/>
      <c r="CZF161" s="110"/>
      <c r="CZG161" s="110"/>
      <c r="CZH161" s="110"/>
      <c r="CZI161" s="110"/>
      <c r="CZJ161" s="110"/>
      <c r="CZK161" s="110"/>
      <c r="CZL161" s="110"/>
      <c r="CZM161" s="110"/>
      <c r="CZN161" s="110"/>
      <c r="CZO161" s="110"/>
      <c r="CZP161" s="110"/>
      <c r="CZQ161" s="110"/>
      <c r="CZR161" s="110"/>
      <c r="CZS161" s="110"/>
      <c r="CZT161" s="110"/>
      <c r="CZU161" s="110"/>
      <c r="CZV161" s="110"/>
      <c r="CZW161" s="110"/>
      <c r="CZX161" s="110"/>
      <c r="CZY161" s="110"/>
      <c r="CZZ161" s="110"/>
      <c r="DAA161" s="110"/>
      <c r="DAB161" s="110"/>
      <c r="DAC161" s="110"/>
      <c r="DAD161" s="110"/>
      <c r="DAE161" s="110"/>
      <c r="DAF161" s="110"/>
      <c r="DAG161" s="110"/>
      <c r="DAH161" s="110"/>
      <c r="DAI161" s="110"/>
      <c r="DAJ161" s="110"/>
      <c r="DAK161" s="110"/>
      <c r="DAL161" s="110"/>
      <c r="DAM161" s="110"/>
      <c r="DAN161" s="110"/>
      <c r="DAO161" s="110"/>
      <c r="DAP161" s="110"/>
      <c r="DAQ161" s="110"/>
      <c r="DAR161" s="110"/>
      <c r="DAS161" s="110"/>
      <c r="DAT161" s="110"/>
      <c r="DAU161" s="110"/>
      <c r="DAV161" s="110"/>
      <c r="DAW161" s="110"/>
      <c r="DAX161" s="110"/>
      <c r="DAY161" s="110"/>
      <c r="DAZ161" s="110"/>
      <c r="DBA161" s="110"/>
      <c r="DBB161" s="110"/>
      <c r="DBC161" s="110"/>
      <c r="DBD161" s="110"/>
      <c r="DBE161" s="110"/>
      <c r="DBF161" s="110"/>
      <c r="DBG161" s="110"/>
      <c r="DBH161" s="110"/>
      <c r="DBI161" s="110"/>
      <c r="DBJ161" s="110"/>
      <c r="DBK161" s="110"/>
      <c r="DBL161" s="110"/>
      <c r="DBM161" s="110"/>
      <c r="DBN161" s="110"/>
      <c r="DBO161" s="110"/>
      <c r="DBP161" s="110"/>
      <c r="DBQ161" s="110"/>
      <c r="DBR161" s="110"/>
      <c r="DBS161" s="110"/>
      <c r="DBT161" s="110"/>
      <c r="DBU161" s="110"/>
      <c r="DBV161" s="110"/>
      <c r="DBW161" s="110"/>
      <c r="DBX161" s="110"/>
      <c r="DBY161" s="110"/>
      <c r="DBZ161" s="110"/>
      <c r="DCA161" s="110"/>
      <c r="DCB161" s="110"/>
      <c r="DCC161" s="110"/>
      <c r="DCD161" s="110"/>
      <c r="DCE161" s="110"/>
      <c r="DCF161" s="110"/>
      <c r="DCG161" s="110"/>
      <c r="DCH161" s="110"/>
      <c r="DCI161" s="110"/>
      <c r="DCJ161" s="110"/>
      <c r="DCK161" s="110"/>
      <c r="DCL161" s="110"/>
      <c r="DCM161" s="110"/>
      <c r="DCN161" s="110"/>
      <c r="DCO161" s="110"/>
      <c r="DCP161" s="110"/>
      <c r="DCQ161" s="110"/>
      <c r="DCR161" s="110"/>
      <c r="DCS161" s="110"/>
      <c r="DCT161" s="110"/>
      <c r="DCU161" s="110"/>
      <c r="DCV161" s="110"/>
      <c r="DCW161" s="110"/>
      <c r="DCX161" s="110"/>
      <c r="DCY161" s="110"/>
      <c r="DCZ161" s="110"/>
      <c r="DDA161" s="110"/>
      <c r="DDB161" s="110"/>
      <c r="DDC161" s="110"/>
      <c r="DDD161" s="110"/>
      <c r="DDE161" s="110"/>
      <c r="DDF161" s="110"/>
      <c r="DDG161" s="110"/>
      <c r="DDH161" s="110"/>
      <c r="DDI161" s="110"/>
      <c r="DDJ161" s="110"/>
      <c r="DDK161" s="110"/>
      <c r="DDL161" s="110"/>
      <c r="DDM161" s="110"/>
      <c r="DDN161" s="110"/>
      <c r="DDO161" s="110"/>
      <c r="DDP161" s="110"/>
      <c r="DDQ161" s="110"/>
      <c r="DDR161" s="110"/>
      <c r="DDS161" s="110"/>
      <c r="DDT161" s="110"/>
      <c r="DDU161" s="110"/>
      <c r="DDV161" s="110"/>
      <c r="DDW161" s="110"/>
      <c r="DDX161" s="110"/>
      <c r="DDY161" s="110"/>
      <c r="DDZ161" s="110"/>
      <c r="DEA161" s="110"/>
      <c r="DEB161" s="110"/>
      <c r="DEC161" s="110"/>
      <c r="DED161" s="110"/>
      <c r="DEE161" s="110"/>
      <c r="DEF161" s="110"/>
      <c r="DEG161" s="110"/>
      <c r="DEH161" s="110"/>
      <c r="DEI161" s="110"/>
      <c r="DEJ161" s="110"/>
      <c r="DEK161" s="110"/>
      <c r="DEL161" s="110"/>
      <c r="DEM161" s="110"/>
      <c r="DEN161" s="110"/>
      <c r="DEO161" s="110"/>
      <c r="DEP161" s="110"/>
      <c r="DEQ161" s="110"/>
      <c r="DER161" s="110"/>
      <c r="DES161" s="110"/>
      <c r="DET161" s="110"/>
      <c r="DEU161" s="110"/>
      <c r="DEV161" s="110"/>
      <c r="DEW161" s="110"/>
      <c r="DEX161" s="110"/>
      <c r="DEY161" s="110"/>
      <c r="DEZ161" s="110"/>
      <c r="DFA161" s="110"/>
      <c r="DFB161" s="110"/>
      <c r="DFC161" s="110"/>
      <c r="DFD161" s="110"/>
      <c r="DFE161" s="110"/>
      <c r="DFF161" s="110"/>
      <c r="DFG161" s="110"/>
      <c r="DFH161" s="110"/>
      <c r="DFI161" s="110"/>
      <c r="DFJ161" s="110"/>
      <c r="DFK161" s="110"/>
      <c r="DFL161" s="110"/>
      <c r="DFM161" s="110"/>
      <c r="DFN161" s="110"/>
      <c r="DFO161" s="110"/>
      <c r="DFP161" s="110"/>
      <c r="DFQ161" s="110"/>
      <c r="DFR161" s="110"/>
      <c r="DFS161" s="110"/>
      <c r="DFT161" s="110"/>
      <c r="DFU161" s="110"/>
      <c r="DFV161" s="110"/>
      <c r="DFW161" s="110"/>
      <c r="DFX161" s="110"/>
      <c r="DFY161" s="110"/>
      <c r="DFZ161" s="110"/>
      <c r="DGA161" s="110"/>
      <c r="DGB161" s="110"/>
      <c r="DGC161" s="110"/>
      <c r="DGD161" s="110"/>
      <c r="DGE161" s="110"/>
      <c r="DGF161" s="110"/>
      <c r="DGG161" s="110"/>
      <c r="DGH161" s="110"/>
      <c r="DGI161" s="110"/>
      <c r="DGJ161" s="110"/>
      <c r="DGK161" s="110"/>
      <c r="DGL161" s="110"/>
      <c r="DGM161" s="110"/>
      <c r="DGN161" s="110"/>
      <c r="DGO161" s="110"/>
      <c r="DGP161" s="110"/>
      <c r="DGQ161" s="110"/>
      <c r="DGR161" s="110"/>
      <c r="DGS161" s="110"/>
      <c r="DGT161" s="110"/>
      <c r="DGU161" s="110"/>
      <c r="DGV161" s="110"/>
      <c r="DGW161" s="110"/>
      <c r="DGX161" s="110"/>
      <c r="DGY161" s="110"/>
      <c r="DGZ161" s="110"/>
      <c r="DHA161" s="110"/>
      <c r="DHB161" s="110"/>
      <c r="DHC161" s="110"/>
      <c r="DHD161" s="110"/>
      <c r="DHE161" s="110"/>
      <c r="DHF161" s="110"/>
      <c r="DHG161" s="110"/>
      <c r="DHH161" s="110"/>
      <c r="DHI161" s="110"/>
      <c r="DHJ161" s="110"/>
      <c r="DHK161" s="110"/>
      <c r="DHL161" s="110"/>
      <c r="DHM161" s="110"/>
      <c r="DHN161" s="110"/>
      <c r="DHO161" s="110"/>
      <c r="DHP161" s="110"/>
      <c r="DHQ161" s="110"/>
      <c r="DHR161" s="110"/>
      <c r="DHS161" s="110"/>
      <c r="DHT161" s="110"/>
      <c r="DHU161" s="110"/>
      <c r="DHV161" s="110"/>
      <c r="DHW161" s="110"/>
      <c r="DHX161" s="110"/>
      <c r="DHY161" s="110"/>
      <c r="DHZ161" s="110"/>
      <c r="DIA161" s="110"/>
      <c r="DIB161" s="110"/>
      <c r="DIC161" s="110"/>
      <c r="DID161" s="110"/>
      <c r="DIE161" s="110"/>
      <c r="DIF161" s="110"/>
      <c r="DIG161" s="110"/>
      <c r="DIH161" s="110"/>
      <c r="DII161" s="110"/>
      <c r="DIJ161" s="110"/>
      <c r="DIK161" s="110"/>
      <c r="DIL161" s="110"/>
      <c r="DIM161" s="110"/>
      <c r="DIN161" s="110"/>
      <c r="DIO161" s="110"/>
      <c r="DIP161" s="110"/>
      <c r="DIQ161" s="110"/>
      <c r="DIR161" s="110"/>
      <c r="DIS161" s="110"/>
      <c r="DIT161" s="110"/>
      <c r="DIU161" s="110"/>
      <c r="DIV161" s="110"/>
      <c r="DIW161" s="110"/>
      <c r="DIX161" s="110"/>
      <c r="DIY161" s="110"/>
      <c r="DIZ161" s="110"/>
      <c r="DJA161" s="110"/>
      <c r="DJB161" s="110"/>
      <c r="DJC161" s="110"/>
      <c r="DJD161" s="110"/>
      <c r="DJE161" s="110"/>
      <c r="DJF161" s="110"/>
      <c r="DJG161" s="110"/>
      <c r="DJH161" s="110"/>
      <c r="DJI161" s="110"/>
      <c r="DJJ161" s="110"/>
      <c r="DJK161" s="110"/>
      <c r="DJL161" s="110"/>
      <c r="DJM161" s="110"/>
      <c r="DJN161" s="110"/>
      <c r="DJO161" s="110"/>
      <c r="DJP161" s="110"/>
      <c r="DJQ161" s="110"/>
      <c r="DJR161" s="110"/>
      <c r="DJS161" s="110"/>
      <c r="DJT161" s="110"/>
      <c r="DJU161" s="110"/>
      <c r="DJV161" s="110"/>
      <c r="DJW161" s="110"/>
      <c r="DJX161" s="110"/>
      <c r="DJY161" s="110"/>
      <c r="DJZ161" s="110"/>
      <c r="DKA161" s="110"/>
      <c r="DKB161" s="110"/>
      <c r="DKC161" s="110"/>
      <c r="DKD161" s="110"/>
      <c r="DKE161" s="110"/>
      <c r="DKF161" s="110"/>
      <c r="DKG161" s="110"/>
      <c r="DKH161" s="110"/>
      <c r="DKI161" s="110"/>
      <c r="DKJ161" s="110"/>
      <c r="DKK161" s="110"/>
      <c r="DKL161" s="110"/>
      <c r="DKM161" s="110"/>
      <c r="DKN161" s="110"/>
      <c r="DKO161" s="110"/>
      <c r="DKP161" s="110"/>
      <c r="DKQ161" s="110"/>
      <c r="DKR161" s="110"/>
      <c r="DKS161" s="110"/>
      <c r="DKT161" s="110"/>
      <c r="DKU161" s="110"/>
      <c r="DKV161" s="110"/>
      <c r="DKW161" s="110"/>
      <c r="DKX161" s="110"/>
      <c r="DKY161" s="110"/>
      <c r="DKZ161" s="110"/>
      <c r="DLA161" s="110"/>
      <c r="DLB161" s="110"/>
      <c r="DLC161" s="110"/>
      <c r="DLD161" s="110"/>
      <c r="DLE161" s="110"/>
      <c r="DLF161" s="110"/>
      <c r="DLG161" s="110"/>
      <c r="DLH161" s="110"/>
      <c r="DLI161" s="110"/>
      <c r="DLJ161" s="110"/>
      <c r="DLK161" s="110"/>
      <c r="DLL161" s="110"/>
      <c r="DLM161" s="110"/>
      <c r="DLN161" s="110"/>
      <c r="DLO161" s="110"/>
      <c r="DLP161" s="110"/>
      <c r="DLQ161" s="110"/>
      <c r="DLR161" s="110"/>
      <c r="DLS161" s="110"/>
      <c r="DLT161" s="110"/>
      <c r="DLU161" s="110"/>
      <c r="DLV161" s="110"/>
      <c r="DLW161" s="110"/>
      <c r="DLX161" s="110"/>
      <c r="DLY161" s="110"/>
      <c r="DLZ161" s="110"/>
      <c r="DMA161" s="110"/>
      <c r="DMB161" s="110"/>
      <c r="DMC161" s="110"/>
      <c r="DMD161" s="110"/>
      <c r="DME161" s="110"/>
      <c r="DMF161" s="110"/>
      <c r="DMG161" s="110"/>
      <c r="DMH161" s="110"/>
      <c r="DMI161" s="110"/>
      <c r="DMJ161" s="110"/>
      <c r="DMK161" s="110"/>
      <c r="DML161" s="110"/>
      <c r="DMM161" s="110"/>
      <c r="DMN161" s="110"/>
      <c r="DMO161" s="110"/>
      <c r="DMP161" s="110"/>
      <c r="DMQ161" s="110"/>
      <c r="DMR161" s="110"/>
      <c r="DMS161" s="110"/>
      <c r="DMT161" s="110"/>
      <c r="DMU161" s="110"/>
      <c r="DMV161" s="110"/>
      <c r="DMW161" s="110"/>
      <c r="DMX161" s="110"/>
      <c r="DMY161" s="110"/>
      <c r="DMZ161" s="110"/>
      <c r="DNA161" s="110"/>
      <c r="DNB161" s="110"/>
      <c r="DNC161" s="110"/>
      <c r="DND161" s="110"/>
      <c r="DNE161" s="110"/>
      <c r="DNF161" s="110"/>
      <c r="DNG161" s="110"/>
      <c r="DNH161" s="110"/>
      <c r="DNI161" s="110"/>
      <c r="DNJ161" s="110"/>
      <c r="DNK161" s="110"/>
      <c r="DNL161" s="110"/>
      <c r="DNM161" s="110"/>
      <c r="DNN161" s="110"/>
      <c r="DNO161" s="110"/>
      <c r="DNP161" s="110"/>
      <c r="DNQ161" s="110"/>
      <c r="DNR161" s="110"/>
      <c r="DNS161" s="110"/>
      <c r="DNT161" s="110"/>
      <c r="DNU161" s="110"/>
      <c r="DNV161" s="110"/>
      <c r="DNW161" s="110"/>
      <c r="DNX161" s="110"/>
      <c r="DNY161" s="110"/>
      <c r="DNZ161" s="110"/>
      <c r="DOA161" s="110"/>
      <c r="DOB161" s="110"/>
      <c r="DOC161" s="110"/>
      <c r="DOD161" s="110"/>
      <c r="DOE161" s="110"/>
      <c r="DOF161" s="110"/>
      <c r="DOG161" s="110"/>
      <c r="DOH161" s="110"/>
      <c r="DOI161" s="110"/>
      <c r="DOJ161" s="110"/>
      <c r="DOK161" s="110"/>
      <c r="DOL161" s="110"/>
      <c r="DOM161" s="110"/>
      <c r="DON161" s="110"/>
      <c r="DOO161" s="110"/>
      <c r="DOP161" s="110"/>
      <c r="DOQ161" s="110"/>
      <c r="DOR161" s="110"/>
      <c r="DOS161" s="110"/>
      <c r="DOT161" s="110"/>
      <c r="DOU161" s="110"/>
      <c r="DOV161" s="110"/>
      <c r="DOW161" s="110"/>
      <c r="DOX161" s="110"/>
      <c r="DOY161" s="110"/>
      <c r="DOZ161" s="110"/>
      <c r="DPA161" s="110"/>
      <c r="DPB161" s="110"/>
      <c r="DPC161" s="110"/>
      <c r="DPD161" s="110"/>
      <c r="DPE161" s="110"/>
      <c r="DPF161" s="110"/>
      <c r="DPG161" s="110"/>
      <c r="DPH161" s="110"/>
      <c r="DPI161" s="110"/>
      <c r="DPJ161" s="110"/>
      <c r="DPK161" s="110"/>
      <c r="DPL161" s="110"/>
      <c r="DPM161" s="110"/>
      <c r="DPN161" s="110"/>
      <c r="DPO161" s="110"/>
      <c r="DPP161" s="110"/>
      <c r="DPQ161" s="110"/>
      <c r="DPR161" s="110"/>
      <c r="DPS161" s="110"/>
      <c r="DPT161" s="110"/>
      <c r="DPU161" s="110"/>
      <c r="DPV161" s="110"/>
      <c r="DPW161" s="110"/>
      <c r="DPX161" s="110"/>
      <c r="DPY161" s="110"/>
      <c r="DPZ161" s="110"/>
      <c r="DQA161" s="110"/>
      <c r="DQB161" s="110"/>
      <c r="DQC161" s="110"/>
      <c r="DQD161" s="110"/>
      <c r="DQE161" s="110"/>
      <c r="DQF161" s="110"/>
      <c r="DQG161" s="110"/>
      <c r="DQH161" s="110"/>
      <c r="DQI161" s="110"/>
      <c r="DQJ161" s="110"/>
      <c r="DQK161" s="110"/>
      <c r="DQL161" s="110"/>
      <c r="DQM161" s="110"/>
      <c r="DQN161" s="110"/>
      <c r="DQO161" s="110"/>
      <c r="DQP161" s="110"/>
      <c r="DQQ161" s="110"/>
      <c r="DQR161" s="110"/>
      <c r="DQS161" s="110"/>
      <c r="DQT161" s="110"/>
      <c r="DQU161" s="110"/>
      <c r="DQV161" s="110"/>
      <c r="DQW161" s="110"/>
      <c r="DQX161" s="110"/>
      <c r="DQY161" s="110"/>
      <c r="DQZ161" s="110"/>
      <c r="DRA161" s="110"/>
      <c r="DRB161" s="110"/>
      <c r="DRC161" s="110"/>
      <c r="DRD161" s="110"/>
      <c r="DRE161" s="110"/>
      <c r="DRF161" s="110"/>
      <c r="DRG161" s="110"/>
      <c r="DRH161" s="110"/>
      <c r="DRI161" s="110"/>
      <c r="DRJ161" s="110"/>
      <c r="DRK161" s="110"/>
      <c r="DRL161" s="110"/>
      <c r="DRM161" s="110"/>
      <c r="DRN161" s="110"/>
      <c r="DRO161" s="110"/>
      <c r="DRP161" s="110"/>
      <c r="DRQ161" s="110"/>
      <c r="DRR161" s="110"/>
      <c r="DRS161" s="110"/>
      <c r="DRT161" s="110"/>
      <c r="DRU161" s="110"/>
      <c r="DRV161" s="110"/>
      <c r="DRW161" s="110"/>
      <c r="DRX161" s="110"/>
      <c r="DRY161" s="110"/>
      <c r="DRZ161" s="110"/>
      <c r="DSA161" s="110"/>
      <c r="DSB161" s="110"/>
      <c r="DSC161" s="110"/>
      <c r="DSD161" s="110"/>
      <c r="DSE161" s="110"/>
      <c r="DSF161" s="110"/>
      <c r="DSG161" s="110"/>
      <c r="DSH161" s="110"/>
      <c r="DSI161" s="110"/>
      <c r="DSJ161" s="110"/>
      <c r="DSK161" s="110"/>
      <c r="DSL161" s="110"/>
      <c r="DSM161" s="110"/>
      <c r="DSN161" s="110"/>
      <c r="DSO161" s="110"/>
      <c r="DSP161" s="110"/>
      <c r="DSQ161" s="110"/>
      <c r="DSR161" s="110"/>
      <c r="DSS161" s="110"/>
      <c r="DST161" s="110"/>
      <c r="DSU161" s="110"/>
      <c r="DSV161" s="110"/>
      <c r="DSW161" s="110"/>
      <c r="DSX161" s="110"/>
      <c r="DSY161" s="110"/>
      <c r="DSZ161" s="110"/>
      <c r="DTA161" s="110"/>
      <c r="DTB161" s="110"/>
      <c r="DTC161" s="110"/>
      <c r="DTD161" s="110"/>
      <c r="DTE161" s="110"/>
      <c r="DTF161" s="110"/>
      <c r="DTG161" s="110"/>
      <c r="DTH161" s="110"/>
      <c r="DTI161" s="110"/>
      <c r="DTJ161" s="110"/>
      <c r="DTK161" s="110"/>
      <c r="DTL161" s="110"/>
      <c r="DTM161" s="110"/>
      <c r="DTN161" s="110"/>
      <c r="DTO161" s="110"/>
      <c r="DTP161" s="110"/>
      <c r="DTQ161" s="110"/>
      <c r="DTR161" s="110"/>
      <c r="DTS161" s="110"/>
      <c r="DTT161" s="110"/>
      <c r="DTU161" s="110"/>
      <c r="DTV161" s="110"/>
      <c r="DTW161" s="110"/>
      <c r="DTX161" s="110"/>
      <c r="DTY161" s="110"/>
      <c r="DTZ161" s="110"/>
      <c r="DUA161" s="110"/>
      <c r="DUB161" s="110"/>
      <c r="DUC161" s="110"/>
      <c r="DUD161" s="110"/>
      <c r="DUE161" s="110"/>
      <c r="DUF161" s="110"/>
      <c r="DUG161" s="110"/>
      <c r="DUH161" s="110"/>
      <c r="DUI161" s="110"/>
      <c r="DUJ161" s="110"/>
      <c r="DUK161" s="110"/>
      <c r="DUL161" s="110"/>
      <c r="DUM161" s="110"/>
      <c r="DUN161" s="110"/>
      <c r="DUO161" s="110"/>
      <c r="DUP161" s="110"/>
      <c r="DUQ161" s="110"/>
      <c r="DUR161" s="110"/>
      <c r="DUS161" s="110"/>
      <c r="DUT161" s="110"/>
      <c r="DUU161" s="110"/>
      <c r="DUV161" s="110"/>
      <c r="DUW161" s="110"/>
      <c r="DUX161" s="110"/>
      <c r="DUY161" s="110"/>
      <c r="DUZ161" s="110"/>
      <c r="DVA161" s="110"/>
      <c r="DVB161" s="110"/>
      <c r="DVC161" s="110"/>
      <c r="DVD161" s="110"/>
      <c r="DVE161" s="110"/>
      <c r="DVF161" s="110"/>
      <c r="DVG161" s="110"/>
      <c r="DVH161" s="110"/>
      <c r="DVI161" s="110"/>
      <c r="DVJ161" s="110"/>
      <c r="DVK161" s="110"/>
      <c r="DVL161" s="110"/>
      <c r="DVM161" s="110"/>
      <c r="DVN161" s="110"/>
      <c r="DVO161" s="110"/>
      <c r="DVP161" s="110"/>
      <c r="DVQ161" s="110"/>
      <c r="DVR161" s="110"/>
      <c r="DVS161" s="110"/>
      <c r="DVT161" s="110"/>
      <c r="DVU161" s="110"/>
      <c r="DVV161" s="110"/>
      <c r="DVW161" s="110"/>
      <c r="DVX161" s="110"/>
      <c r="DVY161" s="110"/>
      <c r="DVZ161" s="110"/>
      <c r="DWA161" s="110"/>
      <c r="DWB161" s="110"/>
      <c r="DWC161" s="110"/>
      <c r="DWD161" s="110"/>
      <c r="DWE161" s="110"/>
      <c r="DWF161" s="110"/>
      <c r="DWG161" s="110"/>
      <c r="DWH161" s="110"/>
      <c r="DWI161" s="110"/>
      <c r="DWJ161" s="110"/>
      <c r="DWK161" s="110"/>
      <c r="DWL161" s="110"/>
      <c r="DWM161" s="110"/>
      <c r="DWN161" s="110"/>
      <c r="DWO161" s="110"/>
      <c r="DWP161" s="110"/>
      <c r="DWQ161" s="110"/>
      <c r="DWR161" s="110"/>
      <c r="DWS161" s="110"/>
      <c r="DWT161" s="110"/>
      <c r="DWU161" s="110"/>
      <c r="DWV161" s="110"/>
      <c r="DWW161" s="110"/>
      <c r="DWX161" s="110"/>
      <c r="DWY161" s="110"/>
      <c r="DWZ161" s="110"/>
      <c r="DXA161" s="110"/>
      <c r="DXB161" s="110"/>
      <c r="DXC161" s="110"/>
      <c r="DXD161" s="110"/>
      <c r="DXE161" s="110"/>
      <c r="DXF161" s="110"/>
      <c r="DXG161" s="110"/>
      <c r="DXH161" s="110"/>
      <c r="DXI161" s="110"/>
      <c r="DXJ161" s="110"/>
      <c r="DXK161" s="110"/>
      <c r="DXL161" s="110"/>
      <c r="DXM161" s="110"/>
      <c r="DXN161" s="110"/>
      <c r="DXO161" s="110"/>
      <c r="DXP161" s="110"/>
      <c r="DXQ161" s="110"/>
      <c r="DXR161" s="110"/>
      <c r="DXS161" s="110"/>
      <c r="DXT161" s="110"/>
      <c r="DXU161" s="110"/>
      <c r="DXV161" s="110"/>
      <c r="DXW161" s="110"/>
      <c r="DXX161" s="110"/>
      <c r="DXY161" s="110"/>
      <c r="DXZ161" s="110"/>
      <c r="DYA161" s="110"/>
      <c r="DYB161" s="110"/>
      <c r="DYC161" s="110"/>
      <c r="DYD161" s="110"/>
      <c r="DYE161" s="110"/>
      <c r="DYF161" s="110"/>
      <c r="DYG161" s="110"/>
      <c r="DYH161" s="110"/>
      <c r="DYI161" s="110"/>
      <c r="DYJ161" s="110"/>
      <c r="DYK161" s="110"/>
      <c r="DYL161" s="110"/>
      <c r="DYM161" s="110"/>
      <c r="DYN161" s="110"/>
      <c r="DYO161" s="110"/>
      <c r="DYP161" s="110"/>
      <c r="DYQ161" s="110"/>
      <c r="DYR161" s="110"/>
      <c r="DYS161" s="110"/>
      <c r="DYT161" s="110"/>
      <c r="DYU161" s="110"/>
      <c r="DYV161" s="110"/>
      <c r="DYW161" s="110"/>
      <c r="DYX161" s="110"/>
      <c r="DYY161" s="110"/>
      <c r="DYZ161" s="110"/>
      <c r="DZA161" s="110"/>
      <c r="DZB161" s="110"/>
      <c r="DZC161" s="110"/>
      <c r="DZD161" s="110"/>
      <c r="DZE161" s="110"/>
      <c r="DZF161" s="110"/>
      <c r="DZG161" s="110"/>
      <c r="DZH161" s="110"/>
      <c r="DZI161" s="110"/>
      <c r="DZJ161" s="110"/>
      <c r="DZK161" s="110"/>
      <c r="DZL161" s="110"/>
      <c r="DZM161" s="110"/>
      <c r="DZN161" s="110"/>
      <c r="DZO161" s="110"/>
      <c r="DZP161" s="110"/>
      <c r="DZQ161" s="110"/>
      <c r="DZR161" s="110"/>
      <c r="DZS161" s="110"/>
      <c r="DZT161" s="110"/>
      <c r="DZU161" s="110"/>
      <c r="DZV161" s="110"/>
      <c r="DZW161" s="110"/>
      <c r="DZX161" s="110"/>
      <c r="DZY161" s="110"/>
      <c r="DZZ161" s="110"/>
      <c r="EAA161" s="110"/>
      <c r="EAB161" s="110"/>
      <c r="EAC161" s="110"/>
      <c r="EAD161" s="110"/>
      <c r="EAE161" s="110"/>
      <c r="EAF161" s="110"/>
      <c r="EAG161" s="110"/>
      <c r="EAH161" s="110"/>
      <c r="EAI161" s="110"/>
      <c r="EAJ161" s="110"/>
      <c r="EAK161" s="110"/>
      <c r="EAL161" s="110"/>
      <c r="EAM161" s="110"/>
      <c r="EAN161" s="110"/>
      <c r="EAO161" s="110"/>
      <c r="EAP161" s="110"/>
      <c r="EAQ161" s="110"/>
      <c r="EAR161" s="110"/>
      <c r="EAS161" s="110"/>
      <c r="EAT161" s="110"/>
      <c r="EAU161" s="110"/>
      <c r="EAV161" s="110"/>
      <c r="EAW161" s="110"/>
      <c r="EAX161" s="110"/>
      <c r="EAY161" s="110"/>
      <c r="EAZ161" s="110"/>
      <c r="EBA161" s="110"/>
      <c r="EBB161" s="110"/>
      <c r="EBC161" s="110"/>
      <c r="EBD161" s="110"/>
      <c r="EBE161" s="110"/>
      <c r="EBF161" s="110"/>
      <c r="EBG161" s="110"/>
      <c r="EBH161" s="110"/>
      <c r="EBI161" s="110"/>
      <c r="EBJ161" s="110"/>
      <c r="EBK161" s="110"/>
      <c r="EBL161" s="110"/>
      <c r="EBM161" s="110"/>
      <c r="EBN161" s="110"/>
      <c r="EBO161" s="110"/>
      <c r="EBP161" s="110"/>
      <c r="EBQ161" s="110"/>
      <c r="EBR161" s="110"/>
      <c r="EBS161" s="110"/>
      <c r="EBT161" s="110"/>
      <c r="EBU161" s="110"/>
      <c r="EBV161" s="110"/>
      <c r="EBW161" s="110"/>
      <c r="EBX161" s="110"/>
      <c r="EBY161" s="110"/>
      <c r="EBZ161" s="110"/>
      <c r="ECA161" s="110"/>
      <c r="ECB161" s="110"/>
      <c r="ECC161" s="110"/>
      <c r="ECD161" s="110"/>
      <c r="ECE161" s="110"/>
      <c r="ECF161" s="110"/>
      <c r="ECG161" s="110"/>
      <c r="ECH161" s="110"/>
      <c r="ECI161" s="110"/>
      <c r="ECJ161" s="110"/>
      <c r="ECK161" s="110"/>
      <c r="ECL161" s="110"/>
      <c r="ECM161" s="110"/>
      <c r="ECN161" s="110"/>
      <c r="ECO161" s="110"/>
      <c r="ECP161" s="110"/>
      <c r="ECQ161" s="110"/>
      <c r="ECR161" s="110"/>
      <c r="ECS161" s="110"/>
      <c r="ECT161" s="110"/>
      <c r="ECU161" s="110"/>
      <c r="ECV161" s="110"/>
      <c r="ECW161" s="110"/>
      <c r="ECX161" s="110"/>
      <c r="ECY161" s="110"/>
      <c r="ECZ161" s="110"/>
      <c r="EDA161" s="110"/>
      <c r="EDB161" s="110"/>
      <c r="EDC161" s="110"/>
      <c r="EDD161" s="110"/>
      <c r="EDE161" s="110"/>
      <c r="EDF161" s="110"/>
      <c r="EDG161" s="110"/>
      <c r="EDH161" s="110"/>
      <c r="EDI161" s="110"/>
      <c r="EDJ161" s="110"/>
      <c r="EDK161" s="110"/>
      <c r="EDL161" s="110"/>
      <c r="EDM161" s="110"/>
      <c r="EDN161" s="110"/>
      <c r="EDO161" s="110"/>
      <c r="EDP161" s="110"/>
      <c r="EDQ161" s="110"/>
      <c r="EDR161" s="110"/>
      <c r="EDS161" s="110"/>
      <c r="EDT161" s="110"/>
      <c r="EDU161" s="110"/>
      <c r="EDV161" s="110"/>
      <c r="EDW161" s="110"/>
      <c r="EDX161" s="110"/>
      <c r="EDY161" s="110"/>
      <c r="EDZ161" s="110"/>
      <c r="EEA161" s="110"/>
      <c r="EEB161" s="110"/>
      <c r="EEC161" s="110"/>
      <c r="EED161" s="110"/>
      <c r="EEE161" s="110"/>
      <c r="EEF161" s="110"/>
      <c r="EEG161" s="110"/>
      <c r="EEH161" s="110"/>
      <c r="EEI161" s="110"/>
      <c r="EEJ161" s="110"/>
      <c r="EEK161" s="110"/>
      <c r="EEL161" s="110"/>
      <c r="EEM161" s="110"/>
      <c r="EEN161" s="110"/>
      <c r="EEO161" s="110"/>
      <c r="EEP161" s="110"/>
      <c r="EEQ161" s="110"/>
      <c r="EER161" s="110"/>
      <c r="EES161" s="110"/>
      <c r="EET161" s="110"/>
      <c r="EEU161" s="110"/>
      <c r="EEV161" s="110"/>
      <c r="EEW161" s="110"/>
      <c r="EEX161" s="110"/>
      <c r="EEY161" s="110"/>
      <c r="EEZ161" s="110"/>
      <c r="EFA161" s="110"/>
      <c r="EFB161" s="110"/>
      <c r="EFC161" s="110"/>
      <c r="EFD161" s="110"/>
      <c r="EFE161" s="110"/>
      <c r="EFF161" s="110"/>
      <c r="EFG161" s="110"/>
      <c r="EFH161" s="110"/>
      <c r="EFI161" s="110"/>
      <c r="EFJ161" s="110"/>
      <c r="EFK161" s="110"/>
      <c r="EFL161" s="110"/>
      <c r="EFM161" s="110"/>
      <c r="EFN161" s="110"/>
      <c r="EFO161" s="110"/>
      <c r="EFP161" s="110"/>
      <c r="EFQ161" s="110"/>
      <c r="EFR161" s="110"/>
      <c r="EFS161" s="110"/>
      <c r="EFT161" s="110"/>
      <c r="EFU161" s="110"/>
      <c r="EFV161" s="110"/>
      <c r="EFW161" s="110"/>
      <c r="EFX161" s="110"/>
      <c r="EFY161" s="110"/>
      <c r="EFZ161" s="110"/>
      <c r="EGA161" s="110"/>
      <c r="EGB161" s="110"/>
      <c r="EGC161" s="110"/>
      <c r="EGD161" s="110"/>
      <c r="EGE161" s="110"/>
      <c r="EGF161" s="110"/>
      <c r="EGG161" s="110"/>
      <c r="EGH161" s="110"/>
      <c r="EGI161" s="110"/>
      <c r="EGJ161" s="110"/>
      <c r="EGK161" s="110"/>
      <c r="EGL161" s="110"/>
      <c r="EGM161" s="110"/>
      <c r="EGN161" s="110"/>
      <c r="EGO161" s="110"/>
      <c r="EGP161" s="110"/>
      <c r="EGQ161" s="110"/>
      <c r="EGR161" s="110"/>
      <c r="EGS161" s="110"/>
      <c r="EGT161" s="110"/>
      <c r="EGU161" s="110"/>
      <c r="EGV161" s="110"/>
      <c r="EGW161" s="110"/>
      <c r="EGX161" s="110"/>
      <c r="EGY161" s="110"/>
      <c r="EGZ161" s="110"/>
      <c r="EHA161" s="110"/>
      <c r="EHB161" s="110"/>
      <c r="EHC161" s="110"/>
      <c r="EHD161" s="110"/>
      <c r="EHE161" s="110"/>
      <c r="EHF161" s="110"/>
      <c r="EHG161" s="110"/>
      <c r="EHH161" s="110"/>
      <c r="EHI161" s="110"/>
      <c r="EHJ161" s="110"/>
      <c r="EHK161" s="110"/>
      <c r="EHL161" s="110"/>
      <c r="EHM161" s="110"/>
      <c r="EHN161" s="110"/>
      <c r="EHO161" s="110"/>
      <c r="EHP161" s="110"/>
      <c r="EHQ161" s="110"/>
      <c r="EHR161" s="110"/>
      <c r="EHS161" s="110"/>
      <c r="EHT161" s="110"/>
      <c r="EHU161" s="110"/>
      <c r="EHV161" s="110"/>
      <c r="EHW161" s="110"/>
      <c r="EHX161" s="110"/>
      <c r="EHY161" s="110"/>
      <c r="EHZ161" s="110"/>
      <c r="EIA161" s="110"/>
      <c r="EIB161" s="110"/>
      <c r="EIC161" s="110"/>
      <c r="EID161" s="110"/>
      <c r="EIE161" s="110"/>
      <c r="EIF161" s="110"/>
      <c r="EIG161" s="110"/>
      <c r="EIH161" s="110"/>
      <c r="EII161" s="110"/>
      <c r="EIJ161" s="110"/>
      <c r="EIK161" s="110"/>
      <c r="EIL161" s="110"/>
      <c r="EIM161" s="110"/>
      <c r="EIN161" s="110"/>
      <c r="EIO161" s="110"/>
      <c r="EIP161" s="110"/>
      <c r="EIQ161" s="110"/>
      <c r="EIR161" s="110"/>
      <c r="EIS161" s="110"/>
      <c r="EIT161" s="110"/>
      <c r="EIU161" s="110"/>
      <c r="EIV161" s="110"/>
      <c r="EIW161" s="110"/>
      <c r="EIX161" s="110"/>
      <c r="EIY161" s="110"/>
      <c r="EIZ161" s="110"/>
      <c r="EJA161" s="110"/>
      <c r="EJB161" s="110"/>
      <c r="EJC161" s="110"/>
      <c r="EJD161" s="110"/>
      <c r="EJE161" s="110"/>
      <c r="EJF161" s="110"/>
      <c r="EJG161" s="110"/>
      <c r="EJH161" s="110"/>
      <c r="EJI161" s="110"/>
      <c r="EJJ161" s="110"/>
      <c r="EJK161" s="110"/>
      <c r="EJL161" s="110"/>
      <c r="EJM161" s="110"/>
      <c r="EJN161" s="110"/>
      <c r="EJO161" s="110"/>
      <c r="EJP161" s="110"/>
      <c r="EJQ161" s="110"/>
      <c r="EJR161" s="110"/>
      <c r="EJS161" s="110"/>
      <c r="EJT161" s="110"/>
      <c r="EJU161" s="110"/>
      <c r="EJV161" s="110"/>
      <c r="EJW161" s="110"/>
      <c r="EJX161" s="110"/>
      <c r="EJY161" s="110"/>
      <c r="EJZ161" s="110"/>
      <c r="EKA161" s="110"/>
      <c r="EKB161" s="110"/>
      <c r="EKC161" s="110"/>
      <c r="EKD161" s="110"/>
      <c r="EKE161" s="110"/>
      <c r="EKF161" s="110"/>
      <c r="EKG161" s="110"/>
      <c r="EKH161" s="110"/>
      <c r="EKI161" s="110"/>
      <c r="EKJ161" s="110"/>
      <c r="EKK161" s="110"/>
      <c r="EKL161" s="110"/>
      <c r="EKM161" s="110"/>
      <c r="EKN161" s="110"/>
      <c r="EKO161" s="110"/>
      <c r="EKP161" s="110"/>
      <c r="EKQ161" s="110"/>
      <c r="EKR161" s="110"/>
      <c r="EKS161" s="110"/>
      <c r="EKT161" s="110"/>
      <c r="EKU161" s="110"/>
      <c r="EKV161" s="110"/>
      <c r="EKW161" s="110"/>
      <c r="EKX161" s="110"/>
      <c r="EKY161" s="110"/>
      <c r="EKZ161" s="110"/>
      <c r="ELA161" s="110"/>
      <c r="ELB161" s="110"/>
      <c r="ELC161" s="110"/>
      <c r="ELD161" s="110"/>
      <c r="ELE161" s="110"/>
      <c r="ELF161" s="110"/>
      <c r="ELG161" s="110"/>
      <c r="ELH161" s="110"/>
      <c r="ELI161" s="110"/>
      <c r="ELJ161" s="110"/>
      <c r="ELK161" s="110"/>
      <c r="ELL161" s="110"/>
      <c r="ELM161" s="110"/>
      <c r="ELN161" s="110"/>
      <c r="ELO161" s="110"/>
      <c r="ELP161" s="110"/>
      <c r="ELQ161" s="110"/>
      <c r="ELR161" s="110"/>
      <c r="ELS161" s="110"/>
      <c r="ELT161" s="110"/>
      <c r="ELU161" s="110"/>
      <c r="ELV161" s="110"/>
      <c r="ELW161" s="110"/>
      <c r="ELX161" s="110"/>
      <c r="ELY161" s="110"/>
      <c r="ELZ161" s="110"/>
      <c r="EMA161" s="110"/>
      <c r="EMB161" s="110"/>
      <c r="EMC161" s="110"/>
      <c r="EMD161" s="110"/>
      <c r="EME161" s="110"/>
      <c r="EMF161" s="110"/>
      <c r="EMG161" s="110"/>
      <c r="EMH161" s="110"/>
      <c r="EMI161" s="110"/>
      <c r="EMJ161" s="110"/>
      <c r="EMK161" s="110"/>
      <c r="EML161" s="110"/>
      <c r="EMM161" s="110"/>
      <c r="EMN161" s="110"/>
      <c r="EMO161" s="110"/>
      <c r="EMP161" s="110"/>
      <c r="EMQ161" s="110"/>
      <c r="EMR161" s="110"/>
      <c r="EMS161" s="110"/>
      <c r="EMT161" s="110"/>
      <c r="EMU161" s="110"/>
      <c r="EMV161" s="110"/>
      <c r="EMW161" s="110"/>
      <c r="EMX161" s="110"/>
      <c r="EMY161" s="110"/>
      <c r="EMZ161" s="110"/>
      <c r="ENA161" s="110"/>
      <c r="ENB161" s="110"/>
      <c r="ENC161" s="110"/>
      <c r="END161" s="110"/>
      <c r="ENE161" s="110"/>
      <c r="ENF161" s="110"/>
      <c r="ENG161" s="110"/>
      <c r="ENH161" s="110"/>
      <c r="ENI161" s="110"/>
      <c r="ENJ161" s="110"/>
      <c r="ENK161" s="110"/>
      <c r="ENL161" s="110"/>
      <c r="ENM161" s="110"/>
      <c r="ENN161" s="110"/>
      <c r="ENO161" s="110"/>
      <c r="ENP161" s="110"/>
      <c r="ENQ161" s="110"/>
      <c r="ENR161" s="110"/>
      <c r="ENS161" s="110"/>
      <c r="ENT161" s="110"/>
      <c r="ENU161" s="110"/>
      <c r="ENV161" s="110"/>
      <c r="ENW161" s="110"/>
      <c r="ENX161" s="110"/>
      <c r="ENY161" s="110"/>
      <c r="ENZ161" s="110"/>
      <c r="EOA161" s="110"/>
      <c r="EOB161" s="110"/>
      <c r="EOC161" s="110"/>
      <c r="EOD161" s="110"/>
      <c r="EOE161" s="110"/>
      <c r="EOF161" s="110"/>
      <c r="EOG161" s="110"/>
      <c r="EOH161" s="110"/>
      <c r="EOI161" s="110"/>
      <c r="EOJ161" s="110"/>
      <c r="EOK161" s="110"/>
      <c r="EOL161" s="110"/>
      <c r="EOM161" s="110"/>
      <c r="EON161" s="110"/>
      <c r="EOO161" s="110"/>
      <c r="EOP161" s="110"/>
      <c r="EOQ161" s="110"/>
      <c r="EOR161" s="110"/>
      <c r="EOS161" s="110"/>
      <c r="EOT161" s="110"/>
      <c r="EOU161" s="110"/>
      <c r="EOV161" s="110"/>
      <c r="EOW161" s="110"/>
      <c r="EOX161" s="110"/>
      <c r="EOY161" s="110"/>
      <c r="EOZ161" s="110"/>
      <c r="EPA161" s="110"/>
      <c r="EPB161" s="110"/>
      <c r="EPC161" s="110"/>
      <c r="EPD161" s="110"/>
      <c r="EPE161" s="110"/>
      <c r="EPF161" s="110"/>
      <c r="EPG161" s="110"/>
      <c r="EPH161" s="110"/>
      <c r="EPI161" s="110"/>
      <c r="EPJ161" s="110"/>
      <c r="EPK161" s="110"/>
      <c r="EPL161" s="110"/>
      <c r="EPM161" s="110"/>
      <c r="EPN161" s="110"/>
      <c r="EPO161" s="110"/>
      <c r="EPP161" s="110"/>
      <c r="EPQ161" s="110"/>
      <c r="EPR161" s="110"/>
      <c r="EPS161" s="110"/>
      <c r="EPT161" s="110"/>
      <c r="EPU161" s="110"/>
      <c r="EPV161" s="110"/>
      <c r="EPW161" s="110"/>
      <c r="EPX161" s="110"/>
      <c r="EPY161" s="110"/>
      <c r="EPZ161" s="110"/>
      <c r="EQA161" s="110"/>
      <c r="EQB161" s="110"/>
      <c r="EQC161" s="110"/>
      <c r="EQD161" s="110"/>
      <c r="EQE161" s="110"/>
      <c r="EQF161" s="110"/>
      <c r="EQG161" s="110"/>
      <c r="EQH161" s="110"/>
      <c r="EQI161" s="110"/>
      <c r="EQJ161" s="110"/>
      <c r="EQK161" s="110"/>
      <c r="EQL161" s="110"/>
      <c r="EQM161" s="110"/>
      <c r="EQN161" s="110"/>
      <c r="EQO161" s="110"/>
      <c r="EQP161" s="110"/>
      <c r="EQQ161" s="110"/>
      <c r="EQR161" s="110"/>
      <c r="EQS161" s="110"/>
      <c r="EQT161" s="110"/>
      <c r="EQU161" s="110"/>
      <c r="EQV161" s="110"/>
      <c r="EQW161" s="110"/>
      <c r="EQX161" s="110"/>
      <c r="EQY161" s="110"/>
      <c r="EQZ161" s="110"/>
      <c r="ERA161" s="110"/>
      <c r="ERB161" s="110"/>
      <c r="ERC161" s="110"/>
      <c r="ERD161" s="110"/>
      <c r="ERE161" s="110"/>
      <c r="ERF161" s="110"/>
      <c r="ERG161" s="110"/>
      <c r="ERH161" s="110"/>
      <c r="ERI161" s="110"/>
      <c r="ERJ161" s="110"/>
      <c r="ERK161" s="110"/>
      <c r="ERL161" s="110"/>
      <c r="ERM161" s="110"/>
      <c r="ERN161" s="110"/>
      <c r="ERO161" s="110"/>
      <c r="ERP161" s="110"/>
      <c r="ERQ161" s="110"/>
      <c r="ERR161" s="110"/>
      <c r="ERS161" s="110"/>
      <c r="ERT161" s="110"/>
      <c r="ERU161" s="110"/>
      <c r="ERV161" s="110"/>
      <c r="ERW161" s="110"/>
      <c r="ERX161" s="110"/>
      <c r="ERY161" s="110"/>
      <c r="ERZ161" s="110"/>
      <c r="ESA161" s="110"/>
      <c r="ESB161" s="110"/>
      <c r="ESC161" s="110"/>
      <c r="ESD161" s="110"/>
      <c r="ESE161" s="110"/>
      <c r="ESF161" s="110"/>
      <c r="ESG161" s="110"/>
      <c r="ESH161" s="110"/>
      <c r="ESI161" s="110"/>
      <c r="ESJ161" s="110"/>
      <c r="ESK161" s="110"/>
      <c r="ESL161" s="110"/>
      <c r="ESM161" s="110"/>
      <c r="ESN161" s="110"/>
      <c r="ESO161" s="110"/>
      <c r="ESP161" s="110"/>
      <c r="ESQ161" s="110"/>
      <c r="ESR161" s="110"/>
      <c r="ESS161" s="110"/>
      <c r="EST161" s="110"/>
      <c r="ESU161" s="110"/>
      <c r="ESV161" s="110"/>
      <c r="ESW161" s="110"/>
      <c r="ESX161" s="110"/>
      <c r="ESY161" s="110"/>
      <c r="ESZ161" s="110"/>
      <c r="ETA161" s="110"/>
      <c r="ETB161" s="110"/>
      <c r="ETC161" s="110"/>
      <c r="ETD161" s="110"/>
      <c r="ETE161" s="110"/>
      <c r="ETF161" s="110"/>
      <c r="ETG161" s="110"/>
      <c r="ETH161" s="110"/>
      <c r="ETI161" s="110"/>
      <c r="ETJ161" s="110"/>
      <c r="ETK161" s="110"/>
      <c r="ETL161" s="110"/>
      <c r="ETM161" s="110"/>
      <c r="ETN161" s="110"/>
      <c r="ETO161" s="110"/>
      <c r="ETP161" s="110"/>
      <c r="ETQ161" s="110"/>
      <c r="ETR161" s="110"/>
      <c r="ETS161" s="110"/>
      <c r="ETT161" s="110"/>
      <c r="ETU161" s="110"/>
      <c r="ETV161" s="110"/>
      <c r="ETW161" s="110"/>
      <c r="ETX161" s="110"/>
      <c r="ETY161" s="110"/>
      <c r="ETZ161" s="110"/>
      <c r="EUA161" s="110"/>
      <c r="EUB161" s="110"/>
      <c r="EUC161" s="110"/>
      <c r="EUD161" s="110"/>
      <c r="EUE161" s="110"/>
      <c r="EUF161" s="110"/>
      <c r="EUG161" s="110"/>
      <c r="EUH161" s="110"/>
      <c r="EUI161" s="110"/>
      <c r="EUJ161" s="110"/>
      <c r="EUK161" s="110"/>
      <c r="EUL161" s="110"/>
      <c r="EUM161" s="110"/>
      <c r="EUN161" s="110"/>
      <c r="EUO161" s="110"/>
      <c r="EUP161" s="110"/>
      <c r="EUQ161" s="110"/>
      <c r="EUR161" s="110"/>
      <c r="EUS161" s="110"/>
      <c r="EUT161" s="110"/>
      <c r="EUU161" s="110"/>
      <c r="EUV161" s="110"/>
      <c r="EUW161" s="110"/>
      <c r="EUX161" s="110"/>
      <c r="EUY161" s="110"/>
      <c r="EUZ161" s="110"/>
      <c r="EVA161" s="110"/>
      <c r="EVB161" s="110"/>
      <c r="EVC161" s="110"/>
      <c r="EVD161" s="110"/>
      <c r="EVE161" s="110"/>
      <c r="EVF161" s="110"/>
      <c r="EVG161" s="110"/>
      <c r="EVH161" s="110"/>
      <c r="EVI161" s="110"/>
      <c r="EVJ161" s="110"/>
      <c r="EVK161" s="110"/>
      <c r="EVL161" s="110"/>
      <c r="EVM161" s="110"/>
      <c r="EVN161" s="110"/>
      <c r="EVO161" s="110"/>
      <c r="EVP161" s="110"/>
      <c r="EVQ161" s="110"/>
      <c r="EVR161" s="110"/>
      <c r="EVS161" s="110"/>
      <c r="EVT161" s="110"/>
      <c r="EVU161" s="110"/>
      <c r="EVV161" s="110"/>
      <c r="EVW161" s="110"/>
      <c r="EVX161" s="110"/>
      <c r="EVY161" s="110"/>
      <c r="EVZ161" s="110"/>
      <c r="EWA161" s="110"/>
      <c r="EWB161" s="110"/>
      <c r="EWC161" s="110"/>
      <c r="EWD161" s="110"/>
      <c r="EWE161" s="110"/>
      <c r="EWF161" s="110"/>
      <c r="EWG161" s="110"/>
      <c r="EWH161" s="110"/>
      <c r="EWI161" s="110"/>
      <c r="EWJ161" s="110"/>
      <c r="EWK161" s="110"/>
      <c r="EWL161" s="110"/>
      <c r="EWM161" s="110"/>
      <c r="EWN161" s="110"/>
      <c r="EWO161" s="110"/>
      <c r="EWP161" s="110"/>
      <c r="EWQ161" s="110"/>
      <c r="EWR161" s="110"/>
      <c r="EWS161" s="110"/>
      <c r="EWT161" s="110"/>
      <c r="EWU161" s="110"/>
      <c r="EWV161" s="110"/>
      <c r="EWW161" s="110"/>
      <c r="EWX161" s="110"/>
      <c r="EWY161" s="110"/>
      <c r="EWZ161" s="110"/>
      <c r="EXA161" s="110"/>
      <c r="EXB161" s="110"/>
      <c r="EXC161" s="110"/>
      <c r="EXD161" s="110"/>
      <c r="EXE161" s="110"/>
      <c r="EXF161" s="110"/>
      <c r="EXG161" s="110"/>
      <c r="EXH161" s="110"/>
      <c r="EXI161" s="110"/>
      <c r="EXJ161" s="110"/>
      <c r="EXK161" s="110"/>
      <c r="EXL161" s="110"/>
      <c r="EXM161" s="110"/>
      <c r="EXN161" s="110"/>
      <c r="EXO161" s="110"/>
      <c r="EXP161" s="110"/>
      <c r="EXQ161" s="110"/>
      <c r="EXR161" s="110"/>
      <c r="EXS161" s="110"/>
      <c r="EXT161" s="110"/>
      <c r="EXU161" s="110"/>
      <c r="EXV161" s="110"/>
      <c r="EXW161" s="110"/>
      <c r="EXX161" s="110"/>
      <c r="EXY161" s="110"/>
      <c r="EXZ161" s="110"/>
      <c r="EYA161" s="110"/>
      <c r="EYB161" s="110"/>
      <c r="EYC161" s="110"/>
      <c r="EYD161" s="110"/>
      <c r="EYE161" s="110"/>
      <c r="EYF161" s="110"/>
      <c r="EYG161" s="110"/>
      <c r="EYH161" s="110"/>
      <c r="EYI161" s="110"/>
      <c r="EYJ161" s="110"/>
      <c r="EYK161" s="110"/>
      <c r="EYL161" s="110"/>
      <c r="EYM161" s="110"/>
      <c r="EYN161" s="110"/>
      <c r="EYO161" s="110"/>
      <c r="EYP161" s="110"/>
      <c r="EYQ161" s="110"/>
      <c r="EYR161" s="110"/>
      <c r="EYS161" s="110"/>
      <c r="EYT161" s="110"/>
      <c r="EYU161" s="110"/>
      <c r="EYV161" s="110"/>
      <c r="EYW161" s="110"/>
      <c r="EYX161" s="110"/>
      <c r="EYY161" s="110"/>
      <c r="EYZ161" s="110"/>
      <c r="EZA161" s="110"/>
      <c r="EZB161" s="110"/>
      <c r="EZC161" s="110"/>
      <c r="EZD161" s="110"/>
      <c r="EZE161" s="110"/>
      <c r="EZF161" s="110"/>
      <c r="EZG161" s="110"/>
      <c r="EZH161" s="110"/>
      <c r="EZI161" s="110"/>
      <c r="EZJ161" s="110"/>
      <c r="EZK161" s="110"/>
      <c r="EZL161" s="110"/>
      <c r="EZM161" s="110"/>
      <c r="EZN161" s="110"/>
      <c r="EZO161" s="110"/>
      <c r="EZP161" s="110"/>
      <c r="EZQ161" s="110"/>
      <c r="EZR161" s="110"/>
      <c r="EZS161" s="110"/>
      <c r="EZT161" s="110"/>
      <c r="EZU161" s="110"/>
      <c r="EZV161" s="110"/>
      <c r="EZW161" s="110"/>
      <c r="EZX161" s="110"/>
      <c r="EZY161" s="110"/>
      <c r="EZZ161" s="110"/>
      <c r="FAA161" s="110"/>
      <c r="FAB161" s="110"/>
      <c r="FAC161" s="110"/>
      <c r="FAD161" s="110"/>
      <c r="FAE161" s="110"/>
      <c r="FAF161" s="110"/>
      <c r="FAG161" s="110"/>
      <c r="FAH161" s="110"/>
      <c r="FAI161" s="110"/>
      <c r="FAJ161" s="110"/>
      <c r="FAK161" s="110"/>
      <c r="FAL161" s="110"/>
      <c r="FAM161" s="110"/>
      <c r="FAN161" s="110"/>
      <c r="FAO161" s="110"/>
      <c r="FAP161" s="110"/>
      <c r="FAQ161" s="110"/>
      <c r="FAR161" s="110"/>
      <c r="FAS161" s="110"/>
      <c r="FAT161" s="110"/>
      <c r="FAU161" s="110"/>
      <c r="FAV161" s="110"/>
      <c r="FAW161" s="110"/>
      <c r="FAX161" s="110"/>
      <c r="FAY161" s="110"/>
      <c r="FAZ161" s="110"/>
      <c r="FBA161" s="110"/>
      <c r="FBB161" s="110"/>
      <c r="FBC161" s="110"/>
      <c r="FBD161" s="110"/>
      <c r="FBE161" s="110"/>
      <c r="FBF161" s="110"/>
      <c r="FBG161" s="110"/>
      <c r="FBH161" s="110"/>
      <c r="FBI161" s="110"/>
      <c r="FBJ161" s="110"/>
      <c r="FBK161" s="110"/>
      <c r="FBL161" s="110"/>
      <c r="FBM161" s="110"/>
      <c r="FBN161" s="110"/>
      <c r="FBO161" s="110"/>
      <c r="FBP161" s="110"/>
      <c r="FBQ161" s="110"/>
      <c r="FBR161" s="110"/>
      <c r="FBS161" s="110"/>
      <c r="FBT161" s="110"/>
      <c r="FBU161" s="110"/>
      <c r="FBV161" s="110"/>
      <c r="FBW161" s="110"/>
      <c r="FBX161" s="110"/>
      <c r="FBY161" s="110"/>
      <c r="FBZ161" s="110"/>
      <c r="FCA161" s="110"/>
      <c r="FCB161" s="110"/>
      <c r="FCC161" s="110"/>
      <c r="FCD161" s="110"/>
      <c r="FCE161" s="110"/>
      <c r="FCF161" s="110"/>
      <c r="FCG161" s="110"/>
      <c r="FCH161" s="110"/>
      <c r="FCI161" s="110"/>
      <c r="FCJ161" s="110"/>
      <c r="FCK161" s="110"/>
      <c r="FCL161" s="110"/>
      <c r="FCM161" s="110"/>
      <c r="FCN161" s="110"/>
      <c r="FCO161" s="110"/>
      <c r="FCP161" s="110"/>
      <c r="FCQ161" s="110"/>
      <c r="FCR161" s="110"/>
      <c r="FCS161" s="110"/>
      <c r="FCT161" s="110"/>
      <c r="FCU161" s="110"/>
      <c r="FCV161" s="110"/>
      <c r="FCW161" s="110"/>
      <c r="FCX161" s="110"/>
      <c r="FCY161" s="110"/>
      <c r="FCZ161" s="110"/>
      <c r="FDA161" s="110"/>
      <c r="FDB161" s="110"/>
      <c r="FDC161" s="110"/>
      <c r="FDD161" s="110"/>
      <c r="FDE161" s="110"/>
      <c r="FDF161" s="110"/>
      <c r="FDG161" s="110"/>
      <c r="FDH161" s="110"/>
      <c r="FDI161" s="110"/>
      <c r="FDJ161" s="110"/>
      <c r="FDK161" s="110"/>
      <c r="FDL161" s="110"/>
      <c r="FDM161" s="110"/>
      <c r="FDN161" s="110"/>
      <c r="FDO161" s="110"/>
      <c r="FDP161" s="110"/>
      <c r="FDQ161" s="110"/>
      <c r="FDR161" s="110"/>
      <c r="FDS161" s="110"/>
      <c r="FDT161" s="110"/>
      <c r="FDU161" s="110"/>
      <c r="FDV161" s="110"/>
      <c r="FDW161" s="110"/>
      <c r="FDX161" s="110"/>
      <c r="FDY161" s="110"/>
      <c r="FDZ161" s="110"/>
      <c r="FEA161" s="110"/>
      <c r="FEB161" s="110"/>
      <c r="FEC161" s="110"/>
      <c r="FED161" s="110"/>
      <c r="FEE161" s="110"/>
      <c r="FEF161" s="110"/>
      <c r="FEG161" s="110"/>
      <c r="FEH161" s="110"/>
      <c r="FEI161" s="110"/>
      <c r="FEJ161" s="110"/>
      <c r="FEK161" s="110"/>
      <c r="FEL161" s="110"/>
      <c r="FEM161" s="110"/>
      <c r="FEN161" s="110"/>
      <c r="FEO161" s="110"/>
      <c r="FEP161" s="110"/>
      <c r="FEQ161" s="110"/>
      <c r="FER161" s="110"/>
      <c r="FES161" s="110"/>
      <c r="FET161" s="110"/>
      <c r="FEU161" s="110"/>
      <c r="FEV161" s="110"/>
      <c r="FEW161" s="110"/>
      <c r="FEX161" s="110"/>
      <c r="FEY161" s="110"/>
      <c r="FEZ161" s="110"/>
      <c r="FFA161" s="110"/>
      <c r="FFB161" s="110"/>
      <c r="FFC161" s="110"/>
      <c r="FFD161" s="110"/>
      <c r="FFE161" s="110"/>
      <c r="FFF161" s="110"/>
      <c r="FFG161" s="110"/>
      <c r="FFH161" s="110"/>
      <c r="FFI161" s="110"/>
      <c r="FFJ161" s="110"/>
      <c r="FFK161" s="110"/>
      <c r="FFL161" s="110"/>
      <c r="FFM161" s="110"/>
      <c r="FFN161" s="110"/>
      <c r="FFO161" s="110"/>
      <c r="FFP161" s="110"/>
      <c r="FFQ161" s="110"/>
      <c r="FFR161" s="110"/>
      <c r="FFS161" s="110"/>
      <c r="FFT161" s="110"/>
      <c r="FFU161" s="110"/>
      <c r="FFV161" s="110"/>
      <c r="FFW161" s="110"/>
      <c r="FFX161" s="110"/>
      <c r="FFY161" s="110"/>
      <c r="FFZ161" s="110"/>
      <c r="FGA161" s="110"/>
      <c r="FGB161" s="110"/>
      <c r="FGC161" s="110"/>
      <c r="FGD161" s="110"/>
      <c r="FGE161" s="110"/>
      <c r="FGF161" s="110"/>
      <c r="FGG161" s="110"/>
      <c r="FGH161" s="110"/>
      <c r="FGI161" s="110"/>
      <c r="FGJ161" s="110"/>
      <c r="FGK161" s="110"/>
      <c r="FGL161" s="110"/>
      <c r="FGM161" s="110"/>
      <c r="FGN161" s="110"/>
      <c r="FGO161" s="110"/>
      <c r="FGP161" s="110"/>
      <c r="FGQ161" s="110"/>
      <c r="FGR161" s="110"/>
      <c r="FGS161" s="110"/>
      <c r="FGT161" s="110"/>
      <c r="FGU161" s="110"/>
      <c r="FGV161" s="110"/>
      <c r="FGW161" s="110"/>
      <c r="FGX161" s="110"/>
      <c r="FGY161" s="110"/>
      <c r="FGZ161" s="110"/>
      <c r="FHA161" s="110"/>
      <c r="FHB161" s="110"/>
      <c r="FHC161" s="110"/>
      <c r="FHD161" s="110"/>
      <c r="FHE161" s="110"/>
      <c r="FHF161" s="110"/>
      <c r="FHG161" s="110"/>
      <c r="FHH161" s="110"/>
      <c r="FHI161" s="110"/>
      <c r="FHJ161" s="110"/>
      <c r="FHK161" s="110"/>
      <c r="FHL161" s="110"/>
      <c r="FHM161" s="110"/>
      <c r="FHN161" s="110"/>
      <c r="FHO161" s="110"/>
      <c r="FHP161" s="110"/>
      <c r="FHQ161" s="110"/>
      <c r="FHR161" s="110"/>
      <c r="FHS161" s="110"/>
      <c r="FHT161" s="110"/>
      <c r="FHU161" s="110"/>
      <c r="FHV161" s="110"/>
      <c r="FHW161" s="110"/>
      <c r="FHX161" s="110"/>
      <c r="FHY161" s="110"/>
      <c r="FHZ161" s="110"/>
      <c r="FIA161" s="110"/>
      <c r="FIB161" s="110"/>
      <c r="FIC161" s="110"/>
      <c r="FID161" s="110"/>
      <c r="FIE161" s="110"/>
      <c r="FIF161" s="110"/>
      <c r="FIG161" s="110"/>
      <c r="FIH161" s="110"/>
      <c r="FII161" s="110"/>
      <c r="FIJ161" s="110"/>
      <c r="FIK161" s="110"/>
      <c r="FIL161" s="110"/>
      <c r="FIM161" s="110"/>
      <c r="FIN161" s="110"/>
      <c r="FIO161" s="110"/>
      <c r="FIP161" s="110"/>
      <c r="FIQ161" s="110"/>
      <c r="FIR161" s="110"/>
      <c r="FIS161" s="110"/>
      <c r="FIT161" s="110"/>
      <c r="FIU161" s="110"/>
      <c r="FIV161" s="110"/>
      <c r="FIW161" s="110"/>
      <c r="FIX161" s="110"/>
      <c r="FIY161" s="110"/>
      <c r="FIZ161" s="110"/>
      <c r="FJA161" s="110"/>
      <c r="FJB161" s="110"/>
      <c r="FJC161" s="110"/>
      <c r="FJD161" s="110"/>
      <c r="FJE161" s="110"/>
      <c r="FJF161" s="110"/>
      <c r="FJG161" s="110"/>
      <c r="FJH161" s="110"/>
      <c r="FJI161" s="110"/>
      <c r="FJJ161" s="110"/>
      <c r="FJK161" s="110"/>
      <c r="FJL161" s="110"/>
      <c r="FJM161" s="110"/>
      <c r="FJN161" s="110"/>
      <c r="FJO161" s="110"/>
      <c r="FJP161" s="110"/>
      <c r="FJQ161" s="110"/>
      <c r="FJR161" s="110"/>
      <c r="FJS161" s="110"/>
      <c r="FJT161" s="110"/>
      <c r="FJU161" s="110"/>
      <c r="FJV161" s="110"/>
      <c r="FJW161" s="110"/>
      <c r="FJX161" s="110"/>
      <c r="FJY161" s="110"/>
      <c r="FJZ161" s="110"/>
      <c r="FKA161" s="110"/>
      <c r="FKB161" s="110"/>
      <c r="FKC161" s="110"/>
      <c r="FKD161" s="110"/>
      <c r="FKE161" s="110"/>
      <c r="FKF161" s="110"/>
      <c r="FKG161" s="110"/>
      <c r="FKH161" s="110"/>
      <c r="FKI161" s="110"/>
      <c r="FKJ161" s="110"/>
      <c r="FKK161" s="110"/>
      <c r="FKL161" s="110"/>
      <c r="FKM161" s="110"/>
      <c r="FKN161" s="110"/>
      <c r="FKO161" s="110"/>
      <c r="FKP161" s="110"/>
      <c r="FKQ161" s="110"/>
      <c r="FKR161" s="110"/>
      <c r="FKS161" s="110"/>
      <c r="FKT161" s="110"/>
      <c r="FKU161" s="110"/>
      <c r="FKV161" s="110"/>
      <c r="FKW161" s="110"/>
      <c r="FKX161" s="110"/>
      <c r="FKY161" s="110"/>
      <c r="FKZ161" s="110"/>
      <c r="FLA161" s="110"/>
      <c r="FLB161" s="110"/>
      <c r="FLC161" s="110"/>
      <c r="FLD161" s="110"/>
      <c r="FLE161" s="110"/>
      <c r="FLF161" s="110"/>
      <c r="FLG161" s="110"/>
      <c r="FLH161" s="110"/>
      <c r="FLI161" s="110"/>
      <c r="FLJ161" s="110"/>
      <c r="FLK161" s="110"/>
      <c r="FLL161" s="110"/>
      <c r="FLM161" s="110"/>
      <c r="FLN161" s="110"/>
      <c r="FLO161" s="110"/>
      <c r="FLP161" s="110"/>
      <c r="FLQ161" s="110"/>
      <c r="FLR161" s="110"/>
      <c r="FLS161" s="110"/>
      <c r="FLT161" s="110"/>
      <c r="FLU161" s="110"/>
      <c r="FLV161" s="110"/>
      <c r="FLW161" s="110"/>
      <c r="FLX161" s="110"/>
      <c r="FLY161" s="110"/>
      <c r="FLZ161" s="110"/>
      <c r="FMA161" s="110"/>
      <c r="FMB161" s="110"/>
      <c r="FMC161" s="110"/>
      <c r="FMD161" s="110"/>
      <c r="FME161" s="110"/>
      <c r="FMF161" s="110"/>
      <c r="FMG161" s="110"/>
      <c r="FMH161" s="110"/>
      <c r="FMI161" s="110"/>
      <c r="FMJ161" s="110"/>
      <c r="FMK161" s="110"/>
      <c r="FML161" s="110"/>
      <c r="FMM161" s="110"/>
      <c r="FMN161" s="110"/>
      <c r="FMO161" s="110"/>
      <c r="FMP161" s="110"/>
      <c r="FMQ161" s="110"/>
      <c r="FMR161" s="110"/>
      <c r="FMS161" s="110"/>
      <c r="FMT161" s="110"/>
      <c r="FMU161" s="110"/>
      <c r="FMV161" s="110"/>
      <c r="FMW161" s="110"/>
      <c r="FMX161" s="110"/>
      <c r="FMY161" s="110"/>
      <c r="FMZ161" s="110"/>
      <c r="FNA161" s="110"/>
      <c r="FNB161" s="110"/>
      <c r="FNC161" s="110"/>
      <c r="FND161" s="110"/>
      <c r="FNE161" s="110"/>
      <c r="FNF161" s="110"/>
      <c r="FNG161" s="110"/>
      <c r="FNH161" s="110"/>
      <c r="FNI161" s="110"/>
      <c r="FNJ161" s="110"/>
      <c r="FNK161" s="110"/>
      <c r="FNL161" s="110"/>
      <c r="FNM161" s="110"/>
      <c r="FNN161" s="110"/>
      <c r="FNO161" s="110"/>
      <c r="FNP161" s="110"/>
      <c r="FNQ161" s="110"/>
      <c r="FNR161" s="110"/>
      <c r="FNS161" s="110"/>
      <c r="FNT161" s="110"/>
      <c r="FNU161" s="110"/>
      <c r="FNV161" s="110"/>
      <c r="FNW161" s="110"/>
      <c r="FNX161" s="110"/>
      <c r="FNY161" s="110"/>
      <c r="FNZ161" s="110"/>
      <c r="FOA161" s="110"/>
      <c r="FOB161" s="110"/>
      <c r="FOC161" s="110"/>
      <c r="FOD161" s="110"/>
      <c r="FOE161" s="110"/>
      <c r="FOF161" s="110"/>
      <c r="FOG161" s="110"/>
      <c r="FOH161" s="110"/>
      <c r="FOI161" s="110"/>
      <c r="FOJ161" s="110"/>
      <c r="FOK161" s="110"/>
      <c r="FOL161" s="110"/>
      <c r="FOM161" s="110"/>
      <c r="FON161" s="110"/>
      <c r="FOO161" s="110"/>
      <c r="FOP161" s="110"/>
      <c r="FOQ161" s="110"/>
      <c r="FOR161" s="110"/>
      <c r="FOS161" s="110"/>
      <c r="FOT161" s="110"/>
      <c r="FOU161" s="110"/>
      <c r="FOV161" s="110"/>
      <c r="FOW161" s="110"/>
      <c r="FOX161" s="110"/>
      <c r="FOY161" s="110"/>
      <c r="FOZ161" s="110"/>
      <c r="FPA161" s="110"/>
      <c r="FPB161" s="110"/>
      <c r="FPC161" s="110"/>
      <c r="FPD161" s="110"/>
      <c r="FPE161" s="110"/>
      <c r="FPF161" s="110"/>
      <c r="FPG161" s="110"/>
      <c r="FPH161" s="110"/>
      <c r="FPI161" s="110"/>
      <c r="FPJ161" s="110"/>
      <c r="FPK161" s="110"/>
      <c r="FPL161" s="110"/>
      <c r="FPM161" s="110"/>
      <c r="FPN161" s="110"/>
      <c r="FPO161" s="110"/>
      <c r="FPP161" s="110"/>
      <c r="FPQ161" s="110"/>
      <c r="FPR161" s="110"/>
      <c r="FPS161" s="110"/>
      <c r="FPT161" s="110"/>
      <c r="FPU161" s="110"/>
      <c r="FPV161" s="110"/>
      <c r="FPW161" s="110"/>
      <c r="FPX161" s="110"/>
      <c r="FPY161" s="110"/>
      <c r="FPZ161" s="110"/>
      <c r="FQA161" s="110"/>
      <c r="FQB161" s="110"/>
      <c r="FQC161" s="110"/>
      <c r="FQD161" s="110"/>
      <c r="FQE161" s="110"/>
      <c r="FQF161" s="110"/>
      <c r="FQG161" s="110"/>
      <c r="FQH161" s="110"/>
      <c r="FQI161" s="110"/>
      <c r="FQJ161" s="110"/>
      <c r="FQK161" s="110"/>
      <c r="FQL161" s="110"/>
      <c r="FQM161" s="110"/>
      <c r="FQN161" s="110"/>
      <c r="FQO161" s="110"/>
      <c r="FQP161" s="110"/>
      <c r="FQQ161" s="110"/>
      <c r="FQR161" s="110"/>
      <c r="FQS161" s="110"/>
      <c r="FQT161" s="110"/>
      <c r="FQU161" s="110"/>
      <c r="FQV161" s="110"/>
      <c r="FQW161" s="110"/>
      <c r="FQX161" s="110"/>
      <c r="FQY161" s="110"/>
      <c r="FQZ161" s="110"/>
      <c r="FRA161" s="110"/>
      <c r="FRB161" s="110"/>
      <c r="FRC161" s="110"/>
      <c r="FRD161" s="110"/>
      <c r="FRE161" s="110"/>
      <c r="FRF161" s="110"/>
      <c r="FRG161" s="110"/>
      <c r="FRH161" s="110"/>
      <c r="FRI161" s="110"/>
      <c r="FRJ161" s="110"/>
      <c r="FRK161" s="110"/>
      <c r="FRL161" s="110"/>
      <c r="FRM161" s="110"/>
      <c r="FRN161" s="110"/>
      <c r="FRO161" s="110"/>
      <c r="FRP161" s="110"/>
      <c r="FRQ161" s="110"/>
      <c r="FRR161" s="110"/>
      <c r="FRS161" s="110"/>
      <c r="FRT161" s="110"/>
      <c r="FRU161" s="110"/>
      <c r="FRV161" s="110"/>
      <c r="FRW161" s="110"/>
      <c r="FRX161" s="110"/>
      <c r="FRY161" s="110"/>
      <c r="FRZ161" s="110"/>
      <c r="FSA161" s="110"/>
      <c r="FSB161" s="110"/>
      <c r="FSC161" s="110"/>
      <c r="FSD161" s="110"/>
      <c r="FSE161" s="110"/>
      <c r="FSF161" s="110"/>
      <c r="FSG161" s="110"/>
      <c r="FSH161" s="110"/>
      <c r="FSI161" s="110"/>
      <c r="FSJ161" s="110"/>
      <c r="FSK161" s="110"/>
      <c r="FSL161" s="110"/>
      <c r="FSM161" s="110"/>
      <c r="FSN161" s="110"/>
      <c r="FSO161" s="110"/>
      <c r="FSP161" s="110"/>
      <c r="FSQ161" s="110"/>
      <c r="FSR161" s="110"/>
      <c r="FSS161" s="110"/>
      <c r="FST161" s="110"/>
      <c r="FSU161" s="110"/>
      <c r="FSV161" s="110"/>
      <c r="FSW161" s="110"/>
      <c r="FSX161" s="110"/>
      <c r="FSY161" s="110"/>
      <c r="FSZ161" s="110"/>
      <c r="FTA161" s="110"/>
      <c r="FTB161" s="110"/>
      <c r="FTC161" s="110"/>
      <c r="FTD161" s="110"/>
      <c r="FTE161" s="110"/>
      <c r="FTF161" s="110"/>
      <c r="FTG161" s="110"/>
      <c r="FTH161" s="110"/>
      <c r="FTI161" s="110"/>
      <c r="FTJ161" s="110"/>
      <c r="FTK161" s="110"/>
      <c r="FTL161" s="110"/>
      <c r="FTM161" s="110"/>
      <c r="FTN161" s="110"/>
      <c r="FTO161" s="110"/>
      <c r="FTP161" s="110"/>
      <c r="FTQ161" s="110"/>
      <c r="FTR161" s="110"/>
      <c r="FTS161" s="110"/>
      <c r="FTT161" s="110"/>
      <c r="FTU161" s="110"/>
      <c r="FTV161" s="110"/>
      <c r="FTW161" s="110"/>
      <c r="FTX161" s="110"/>
      <c r="FTY161" s="110"/>
      <c r="FTZ161" s="110"/>
      <c r="FUA161" s="110"/>
      <c r="FUB161" s="110"/>
      <c r="FUC161" s="110"/>
      <c r="FUD161" s="110"/>
      <c r="FUE161" s="110"/>
      <c r="FUF161" s="110"/>
      <c r="FUG161" s="110"/>
      <c r="FUH161" s="110"/>
      <c r="FUI161" s="110"/>
      <c r="FUJ161" s="110"/>
      <c r="FUK161" s="110"/>
      <c r="FUL161" s="110"/>
      <c r="FUM161" s="110"/>
      <c r="FUN161" s="110"/>
      <c r="FUO161" s="110"/>
      <c r="FUP161" s="110"/>
      <c r="FUQ161" s="110"/>
      <c r="FUR161" s="110"/>
      <c r="FUS161" s="110"/>
      <c r="FUT161" s="110"/>
      <c r="FUU161" s="110"/>
      <c r="FUV161" s="110"/>
      <c r="FUW161" s="110"/>
      <c r="FUX161" s="110"/>
      <c r="FUY161" s="110"/>
      <c r="FUZ161" s="110"/>
      <c r="FVA161" s="110"/>
      <c r="FVB161" s="110"/>
      <c r="FVC161" s="110"/>
      <c r="FVD161" s="110"/>
      <c r="FVE161" s="110"/>
      <c r="FVF161" s="110"/>
      <c r="FVG161" s="110"/>
      <c r="FVH161" s="110"/>
      <c r="FVI161" s="110"/>
      <c r="FVJ161" s="110"/>
      <c r="FVK161" s="110"/>
      <c r="FVL161" s="110"/>
      <c r="FVM161" s="110"/>
      <c r="FVN161" s="110"/>
      <c r="FVO161" s="110"/>
      <c r="FVP161" s="110"/>
      <c r="FVQ161" s="110"/>
      <c r="FVR161" s="110"/>
      <c r="FVS161" s="110"/>
      <c r="FVT161" s="110"/>
      <c r="FVU161" s="110"/>
      <c r="FVV161" s="110"/>
      <c r="FVW161" s="110"/>
      <c r="FVX161" s="110"/>
      <c r="FVY161" s="110"/>
      <c r="FVZ161" s="110"/>
      <c r="FWA161" s="110"/>
      <c r="FWB161" s="110"/>
      <c r="FWC161" s="110"/>
      <c r="FWD161" s="110"/>
      <c r="FWE161" s="110"/>
      <c r="FWF161" s="110"/>
      <c r="FWG161" s="110"/>
      <c r="FWH161" s="110"/>
      <c r="FWI161" s="110"/>
      <c r="FWJ161" s="110"/>
      <c r="FWK161" s="110"/>
      <c r="FWL161" s="110"/>
      <c r="FWM161" s="110"/>
      <c r="FWN161" s="110"/>
      <c r="FWO161" s="110"/>
      <c r="FWP161" s="110"/>
      <c r="FWQ161" s="110"/>
      <c r="FWR161" s="110"/>
      <c r="FWS161" s="110"/>
      <c r="FWT161" s="110"/>
      <c r="FWU161" s="110"/>
      <c r="FWV161" s="110"/>
      <c r="FWW161" s="110"/>
      <c r="FWX161" s="110"/>
      <c r="FWY161" s="110"/>
      <c r="FWZ161" s="110"/>
      <c r="FXA161" s="110"/>
      <c r="FXB161" s="110"/>
      <c r="FXC161" s="110"/>
      <c r="FXD161" s="110"/>
      <c r="FXE161" s="110"/>
      <c r="FXF161" s="110"/>
      <c r="FXG161" s="110"/>
      <c r="FXH161" s="110"/>
      <c r="FXI161" s="110"/>
      <c r="FXJ161" s="110"/>
      <c r="FXK161" s="110"/>
      <c r="FXL161" s="110"/>
      <c r="FXM161" s="110"/>
      <c r="FXN161" s="110"/>
      <c r="FXO161" s="110"/>
      <c r="FXP161" s="110"/>
      <c r="FXQ161" s="110"/>
      <c r="FXR161" s="110"/>
      <c r="FXS161" s="110"/>
      <c r="FXT161" s="110"/>
      <c r="FXU161" s="110"/>
      <c r="FXV161" s="110"/>
      <c r="FXW161" s="110"/>
      <c r="FXX161" s="110"/>
      <c r="FXY161" s="110"/>
      <c r="FXZ161" s="110"/>
      <c r="FYA161" s="110"/>
      <c r="FYB161" s="110"/>
      <c r="FYC161" s="110"/>
      <c r="FYD161" s="110"/>
      <c r="FYE161" s="110"/>
      <c r="FYF161" s="110"/>
      <c r="FYG161" s="110"/>
      <c r="FYH161" s="110"/>
      <c r="FYI161" s="110"/>
      <c r="FYJ161" s="110"/>
      <c r="FYK161" s="110"/>
      <c r="FYL161" s="110"/>
      <c r="FYM161" s="110"/>
      <c r="FYN161" s="110"/>
      <c r="FYO161" s="110"/>
      <c r="FYP161" s="110"/>
      <c r="FYQ161" s="110"/>
      <c r="FYR161" s="110"/>
      <c r="FYS161" s="110"/>
      <c r="FYT161" s="110"/>
      <c r="FYU161" s="110"/>
      <c r="FYV161" s="110"/>
      <c r="FYW161" s="110"/>
      <c r="FYX161" s="110"/>
      <c r="FYY161" s="110"/>
      <c r="FYZ161" s="110"/>
      <c r="FZA161" s="110"/>
      <c r="FZB161" s="110"/>
      <c r="FZC161" s="110"/>
      <c r="FZD161" s="110"/>
      <c r="FZE161" s="110"/>
      <c r="FZF161" s="110"/>
      <c r="FZG161" s="110"/>
      <c r="FZH161" s="110"/>
      <c r="FZI161" s="110"/>
      <c r="FZJ161" s="110"/>
      <c r="FZK161" s="110"/>
      <c r="FZL161" s="110"/>
      <c r="FZM161" s="110"/>
      <c r="FZN161" s="110"/>
      <c r="FZO161" s="110"/>
      <c r="FZP161" s="110"/>
      <c r="FZQ161" s="110"/>
      <c r="FZR161" s="110"/>
      <c r="FZS161" s="110"/>
      <c r="FZT161" s="110"/>
      <c r="FZU161" s="110"/>
      <c r="FZV161" s="110"/>
      <c r="FZW161" s="110"/>
      <c r="FZX161" s="110"/>
      <c r="FZY161" s="110"/>
      <c r="FZZ161" s="110"/>
      <c r="GAA161" s="110"/>
      <c r="GAB161" s="110"/>
      <c r="GAC161" s="110"/>
      <c r="GAD161" s="110"/>
      <c r="GAE161" s="110"/>
      <c r="GAF161" s="110"/>
      <c r="GAG161" s="110"/>
      <c r="GAH161" s="110"/>
      <c r="GAI161" s="110"/>
      <c r="GAJ161" s="110"/>
      <c r="GAK161" s="110"/>
      <c r="GAL161" s="110"/>
      <c r="GAM161" s="110"/>
      <c r="GAN161" s="110"/>
      <c r="GAO161" s="110"/>
      <c r="GAP161" s="110"/>
      <c r="GAQ161" s="110"/>
      <c r="GAR161" s="110"/>
      <c r="GAS161" s="110"/>
      <c r="GAT161" s="110"/>
      <c r="GAU161" s="110"/>
      <c r="GAV161" s="110"/>
      <c r="GAW161" s="110"/>
      <c r="GAX161" s="110"/>
      <c r="GAY161" s="110"/>
      <c r="GAZ161" s="110"/>
      <c r="GBA161" s="110"/>
      <c r="GBB161" s="110"/>
      <c r="GBC161" s="110"/>
      <c r="GBD161" s="110"/>
      <c r="GBE161" s="110"/>
      <c r="GBF161" s="110"/>
      <c r="GBG161" s="110"/>
      <c r="GBH161" s="110"/>
      <c r="GBI161" s="110"/>
      <c r="GBJ161" s="110"/>
      <c r="GBK161" s="110"/>
      <c r="GBL161" s="110"/>
      <c r="GBM161" s="110"/>
      <c r="GBN161" s="110"/>
      <c r="GBO161" s="110"/>
      <c r="GBP161" s="110"/>
      <c r="GBQ161" s="110"/>
      <c r="GBR161" s="110"/>
      <c r="GBS161" s="110"/>
      <c r="GBT161" s="110"/>
      <c r="GBU161" s="110"/>
      <c r="GBV161" s="110"/>
      <c r="GBW161" s="110"/>
      <c r="GBX161" s="110"/>
      <c r="GBY161" s="110"/>
      <c r="GBZ161" s="110"/>
      <c r="GCA161" s="110"/>
      <c r="GCB161" s="110"/>
      <c r="GCC161" s="110"/>
      <c r="GCD161" s="110"/>
      <c r="GCE161" s="110"/>
      <c r="GCF161" s="110"/>
      <c r="GCG161" s="110"/>
      <c r="GCH161" s="110"/>
      <c r="GCI161" s="110"/>
      <c r="GCJ161" s="110"/>
      <c r="GCK161" s="110"/>
      <c r="GCL161" s="110"/>
      <c r="GCM161" s="110"/>
      <c r="GCN161" s="110"/>
      <c r="GCO161" s="110"/>
      <c r="GCP161" s="110"/>
      <c r="GCQ161" s="110"/>
      <c r="GCR161" s="110"/>
      <c r="GCS161" s="110"/>
      <c r="GCT161" s="110"/>
      <c r="GCU161" s="110"/>
      <c r="GCV161" s="110"/>
      <c r="GCW161" s="110"/>
      <c r="GCX161" s="110"/>
      <c r="GCY161" s="110"/>
      <c r="GCZ161" s="110"/>
      <c r="GDA161" s="110"/>
      <c r="GDB161" s="110"/>
      <c r="GDC161" s="110"/>
      <c r="GDD161" s="110"/>
      <c r="GDE161" s="110"/>
      <c r="GDF161" s="110"/>
      <c r="GDG161" s="110"/>
      <c r="GDH161" s="110"/>
      <c r="GDI161" s="110"/>
      <c r="GDJ161" s="110"/>
      <c r="GDK161" s="110"/>
      <c r="GDL161" s="110"/>
      <c r="GDM161" s="110"/>
      <c r="GDN161" s="110"/>
      <c r="GDO161" s="110"/>
      <c r="GDP161" s="110"/>
      <c r="GDQ161" s="110"/>
      <c r="GDR161" s="110"/>
      <c r="GDS161" s="110"/>
      <c r="GDT161" s="110"/>
      <c r="GDU161" s="110"/>
      <c r="GDV161" s="110"/>
      <c r="GDW161" s="110"/>
      <c r="GDX161" s="110"/>
      <c r="GDY161" s="110"/>
      <c r="GDZ161" s="110"/>
      <c r="GEA161" s="110"/>
      <c r="GEB161" s="110"/>
      <c r="GEC161" s="110"/>
      <c r="GED161" s="110"/>
      <c r="GEE161" s="110"/>
      <c r="GEF161" s="110"/>
      <c r="GEG161" s="110"/>
      <c r="GEH161" s="110"/>
      <c r="GEI161" s="110"/>
      <c r="GEJ161" s="110"/>
      <c r="GEK161" s="110"/>
      <c r="GEL161" s="110"/>
      <c r="GEM161" s="110"/>
      <c r="GEN161" s="110"/>
      <c r="GEO161" s="110"/>
      <c r="GEP161" s="110"/>
      <c r="GEQ161" s="110"/>
      <c r="GER161" s="110"/>
      <c r="GES161" s="110"/>
      <c r="GET161" s="110"/>
      <c r="GEU161" s="110"/>
      <c r="GEV161" s="110"/>
      <c r="GEW161" s="110"/>
      <c r="GEX161" s="110"/>
      <c r="GEY161" s="110"/>
      <c r="GEZ161" s="110"/>
      <c r="GFA161" s="110"/>
      <c r="GFB161" s="110"/>
      <c r="GFC161" s="110"/>
      <c r="GFD161" s="110"/>
      <c r="GFE161" s="110"/>
      <c r="GFF161" s="110"/>
      <c r="GFG161" s="110"/>
      <c r="GFH161" s="110"/>
      <c r="GFI161" s="110"/>
      <c r="GFJ161" s="110"/>
      <c r="GFK161" s="110"/>
      <c r="GFL161" s="110"/>
      <c r="GFM161" s="110"/>
      <c r="GFN161" s="110"/>
      <c r="GFO161" s="110"/>
      <c r="GFP161" s="110"/>
      <c r="GFQ161" s="110"/>
      <c r="GFR161" s="110"/>
      <c r="GFS161" s="110"/>
      <c r="GFT161" s="110"/>
      <c r="GFU161" s="110"/>
      <c r="GFV161" s="110"/>
      <c r="GFW161" s="110"/>
      <c r="GFX161" s="110"/>
      <c r="GFY161" s="110"/>
      <c r="GFZ161" s="110"/>
      <c r="GGA161" s="110"/>
      <c r="GGB161" s="110"/>
      <c r="GGC161" s="110"/>
      <c r="GGD161" s="110"/>
      <c r="GGE161" s="110"/>
      <c r="GGF161" s="110"/>
      <c r="GGG161" s="110"/>
      <c r="GGH161" s="110"/>
      <c r="GGI161" s="110"/>
      <c r="GGJ161" s="110"/>
      <c r="GGK161" s="110"/>
      <c r="GGL161" s="110"/>
      <c r="GGM161" s="110"/>
      <c r="GGN161" s="110"/>
      <c r="GGO161" s="110"/>
      <c r="GGP161" s="110"/>
      <c r="GGQ161" s="110"/>
      <c r="GGR161" s="110"/>
      <c r="GGS161" s="110"/>
      <c r="GGT161" s="110"/>
      <c r="GGU161" s="110"/>
      <c r="GGV161" s="110"/>
      <c r="GGW161" s="110"/>
      <c r="GGX161" s="110"/>
      <c r="GGY161" s="110"/>
      <c r="GGZ161" s="110"/>
      <c r="GHA161" s="110"/>
      <c r="GHB161" s="110"/>
      <c r="GHC161" s="110"/>
      <c r="GHD161" s="110"/>
      <c r="GHE161" s="110"/>
      <c r="GHF161" s="110"/>
      <c r="GHG161" s="110"/>
      <c r="GHH161" s="110"/>
      <c r="GHI161" s="110"/>
      <c r="GHJ161" s="110"/>
      <c r="GHK161" s="110"/>
      <c r="GHL161" s="110"/>
      <c r="GHM161" s="110"/>
      <c r="GHN161" s="110"/>
      <c r="GHO161" s="110"/>
      <c r="GHP161" s="110"/>
      <c r="GHQ161" s="110"/>
      <c r="GHR161" s="110"/>
      <c r="GHS161" s="110"/>
      <c r="GHT161" s="110"/>
      <c r="GHU161" s="110"/>
      <c r="GHV161" s="110"/>
      <c r="GHW161" s="110"/>
      <c r="GHX161" s="110"/>
      <c r="GHY161" s="110"/>
      <c r="GHZ161" s="110"/>
      <c r="GIA161" s="110"/>
      <c r="GIB161" s="110"/>
      <c r="GIC161" s="110"/>
      <c r="GID161" s="110"/>
      <c r="GIE161" s="110"/>
      <c r="GIF161" s="110"/>
      <c r="GIG161" s="110"/>
      <c r="GIH161" s="110"/>
      <c r="GII161" s="110"/>
      <c r="GIJ161" s="110"/>
      <c r="GIK161" s="110"/>
      <c r="GIL161" s="110"/>
      <c r="GIM161" s="110"/>
      <c r="GIN161" s="110"/>
      <c r="GIO161" s="110"/>
      <c r="GIP161" s="110"/>
      <c r="GIQ161" s="110"/>
      <c r="GIR161" s="110"/>
      <c r="GIS161" s="110"/>
      <c r="GIT161" s="110"/>
      <c r="GIU161" s="110"/>
      <c r="GIV161" s="110"/>
      <c r="GIW161" s="110"/>
      <c r="GIX161" s="110"/>
      <c r="GIY161" s="110"/>
      <c r="GIZ161" s="110"/>
      <c r="GJA161" s="110"/>
      <c r="GJB161" s="110"/>
      <c r="GJC161" s="110"/>
      <c r="GJD161" s="110"/>
      <c r="GJE161" s="110"/>
      <c r="GJF161" s="110"/>
      <c r="GJG161" s="110"/>
      <c r="GJH161" s="110"/>
      <c r="GJI161" s="110"/>
      <c r="GJJ161" s="110"/>
      <c r="GJK161" s="110"/>
      <c r="GJL161" s="110"/>
      <c r="GJM161" s="110"/>
      <c r="GJN161" s="110"/>
      <c r="GJO161" s="110"/>
      <c r="GJP161" s="110"/>
      <c r="GJQ161" s="110"/>
      <c r="GJR161" s="110"/>
      <c r="GJS161" s="110"/>
      <c r="GJT161" s="110"/>
      <c r="GJU161" s="110"/>
      <c r="GJV161" s="110"/>
      <c r="GJW161" s="110"/>
      <c r="GJX161" s="110"/>
      <c r="GJY161" s="110"/>
      <c r="GJZ161" s="110"/>
      <c r="GKA161" s="110"/>
      <c r="GKB161" s="110"/>
      <c r="GKC161" s="110"/>
      <c r="GKD161" s="110"/>
      <c r="GKE161" s="110"/>
      <c r="GKF161" s="110"/>
      <c r="GKG161" s="110"/>
      <c r="GKH161" s="110"/>
      <c r="GKI161" s="110"/>
      <c r="GKJ161" s="110"/>
      <c r="GKK161" s="110"/>
      <c r="GKL161" s="110"/>
      <c r="GKM161" s="110"/>
      <c r="GKN161" s="110"/>
      <c r="GKO161" s="110"/>
      <c r="GKP161" s="110"/>
      <c r="GKQ161" s="110"/>
      <c r="GKR161" s="110"/>
      <c r="GKS161" s="110"/>
      <c r="GKT161" s="110"/>
      <c r="GKU161" s="110"/>
      <c r="GKV161" s="110"/>
      <c r="GKW161" s="110"/>
      <c r="GKX161" s="110"/>
      <c r="GKY161" s="110"/>
      <c r="GKZ161" s="110"/>
      <c r="GLA161" s="110"/>
      <c r="GLB161" s="110"/>
      <c r="GLC161" s="110"/>
      <c r="GLD161" s="110"/>
      <c r="GLE161" s="110"/>
      <c r="GLF161" s="110"/>
      <c r="GLG161" s="110"/>
      <c r="GLH161" s="110"/>
      <c r="GLI161" s="110"/>
      <c r="GLJ161" s="110"/>
      <c r="GLK161" s="110"/>
      <c r="GLL161" s="110"/>
      <c r="GLM161" s="110"/>
      <c r="GLN161" s="110"/>
      <c r="GLO161" s="110"/>
      <c r="GLP161" s="110"/>
      <c r="GLQ161" s="110"/>
      <c r="GLR161" s="110"/>
      <c r="GLS161" s="110"/>
      <c r="GLT161" s="110"/>
      <c r="GLU161" s="110"/>
      <c r="GLV161" s="110"/>
      <c r="GLW161" s="110"/>
      <c r="GLX161" s="110"/>
      <c r="GLY161" s="110"/>
      <c r="GLZ161" s="110"/>
      <c r="GMA161" s="110"/>
      <c r="GMB161" s="110"/>
      <c r="GMC161" s="110"/>
      <c r="GMD161" s="110"/>
      <c r="GME161" s="110"/>
      <c r="GMF161" s="110"/>
      <c r="GMG161" s="110"/>
      <c r="GMH161" s="110"/>
      <c r="GMI161" s="110"/>
      <c r="GMJ161" s="110"/>
      <c r="GMK161" s="110"/>
      <c r="GML161" s="110"/>
      <c r="GMM161" s="110"/>
      <c r="GMN161" s="110"/>
      <c r="GMO161" s="110"/>
      <c r="GMP161" s="110"/>
      <c r="GMQ161" s="110"/>
      <c r="GMR161" s="110"/>
      <c r="GMS161" s="110"/>
      <c r="GMT161" s="110"/>
      <c r="GMU161" s="110"/>
      <c r="GMV161" s="110"/>
      <c r="GMW161" s="110"/>
      <c r="GMX161" s="110"/>
      <c r="GMY161" s="110"/>
      <c r="GMZ161" s="110"/>
      <c r="GNA161" s="110"/>
      <c r="GNB161" s="110"/>
      <c r="GNC161" s="110"/>
      <c r="GND161" s="110"/>
      <c r="GNE161" s="110"/>
      <c r="GNF161" s="110"/>
      <c r="GNG161" s="110"/>
      <c r="GNH161" s="110"/>
      <c r="GNI161" s="110"/>
      <c r="GNJ161" s="110"/>
      <c r="GNK161" s="110"/>
      <c r="GNL161" s="110"/>
      <c r="GNM161" s="110"/>
      <c r="GNN161" s="110"/>
      <c r="GNO161" s="110"/>
      <c r="GNP161" s="110"/>
      <c r="GNQ161" s="110"/>
      <c r="GNR161" s="110"/>
      <c r="GNS161" s="110"/>
      <c r="GNT161" s="110"/>
      <c r="GNU161" s="110"/>
      <c r="GNV161" s="110"/>
      <c r="GNW161" s="110"/>
      <c r="GNX161" s="110"/>
      <c r="GNY161" s="110"/>
      <c r="GNZ161" s="110"/>
      <c r="GOA161" s="110"/>
      <c r="GOB161" s="110"/>
      <c r="GOC161" s="110"/>
      <c r="GOD161" s="110"/>
      <c r="GOE161" s="110"/>
      <c r="GOF161" s="110"/>
      <c r="GOG161" s="110"/>
      <c r="GOH161" s="110"/>
      <c r="GOI161" s="110"/>
      <c r="GOJ161" s="110"/>
      <c r="GOK161" s="110"/>
      <c r="GOL161" s="110"/>
      <c r="GOM161" s="110"/>
      <c r="GON161" s="110"/>
      <c r="GOO161" s="110"/>
      <c r="GOP161" s="110"/>
      <c r="GOQ161" s="110"/>
      <c r="GOR161" s="110"/>
      <c r="GOS161" s="110"/>
      <c r="GOT161" s="110"/>
      <c r="GOU161" s="110"/>
      <c r="GOV161" s="110"/>
      <c r="GOW161" s="110"/>
      <c r="GOX161" s="110"/>
      <c r="GOY161" s="110"/>
      <c r="GOZ161" s="110"/>
      <c r="GPA161" s="110"/>
      <c r="GPB161" s="110"/>
      <c r="GPC161" s="110"/>
      <c r="GPD161" s="110"/>
      <c r="GPE161" s="110"/>
      <c r="GPF161" s="110"/>
      <c r="GPG161" s="110"/>
      <c r="GPH161" s="110"/>
      <c r="GPI161" s="110"/>
      <c r="GPJ161" s="110"/>
      <c r="GPK161" s="110"/>
      <c r="GPL161" s="110"/>
      <c r="GPM161" s="110"/>
      <c r="GPN161" s="110"/>
      <c r="GPO161" s="110"/>
      <c r="GPP161" s="110"/>
      <c r="GPQ161" s="110"/>
      <c r="GPR161" s="110"/>
      <c r="GPS161" s="110"/>
      <c r="GPT161" s="110"/>
      <c r="GPU161" s="110"/>
      <c r="GPV161" s="110"/>
      <c r="GPW161" s="110"/>
      <c r="GPX161" s="110"/>
      <c r="GPY161" s="110"/>
      <c r="GPZ161" s="110"/>
      <c r="GQA161" s="110"/>
      <c r="GQB161" s="110"/>
      <c r="GQC161" s="110"/>
      <c r="GQD161" s="110"/>
      <c r="GQE161" s="110"/>
      <c r="GQF161" s="110"/>
      <c r="GQG161" s="110"/>
      <c r="GQH161" s="110"/>
      <c r="GQI161" s="110"/>
      <c r="GQJ161" s="110"/>
      <c r="GQK161" s="110"/>
      <c r="GQL161" s="110"/>
      <c r="GQM161" s="110"/>
      <c r="GQN161" s="110"/>
      <c r="GQO161" s="110"/>
      <c r="GQP161" s="110"/>
      <c r="GQQ161" s="110"/>
      <c r="GQR161" s="110"/>
      <c r="GQS161" s="110"/>
      <c r="GQT161" s="110"/>
      <c r="GQU161" s="110"/>
      <c r="GQV161" s="110"/>
      <c r="GQW161" s="110"/>
      <c r="GQX161" s="110"/>
      <c r="GQY161" s="110"/>
      <c r="GQZ161" s="110"/>
      <c r="GRA161" s="110"/>
      <c r="GRB161" s="110"/>
      <c r="GRC161" s="110"/>
      <c r="GRD161" s="110"/>
      <c r="GRE161" s="110"/>
      <c r="GRF161" s="110"/>
      <c r="GRG161" s="110"/>
      <c r="GRH161" s="110"/>
      <c r="GRI161" s="110"/>
      <c r="GRJ161" s="110"/>
      <c r="GRK161" s="110"/>
      <c r="GRL161" s="110"/>
      <c r="GRM161" s="110"/>
      <c r="GRN161" s="110"/>
      <c r="GRO161" s="110"/>
      <c r="GRP161" s="110"/>
      <c r="GRQ161" s="110"/>
      <c r="GRR161" s="110"/>
      <c r="GRS161" s="110"/>
      <c r="GRT161" s="110"/>
      <c r="GRU161" s="110"/>
      <c r="GRV161" s="110"/>
      <c r="GRW161" s="110"/>
      <c r="GRX161" s="110"/>
      <c r="GRY161" s="110"/>
      <c r="GRZ161" s="110"/>
      <c r="GSA161" s="110"/>
      <c r="GSB161" s="110"/>
      <c r="GSC161" s="110"/>
      <c r="GSD161" s="110"/>
      <c r="GSE161" s="110"/>
      <c r="GSF161" s="110"/>
      <c r="GSG161" s="110"/>
      <c r="GSH161" s="110"/>
      <c r="GSI161" s="110"/>
      <c r="GSJ161" s="110"/>
      <c r="GSK161" s="110"/>
      <c r="GSL161" s="110"/>
      <c r="GSM161" s="110"/>
      <c r="GSN161" s="110"/>
      <c r="GSO161" s="110"/>
      <c r="GSP161" s="110"/>
      <c r="GSQ161" s="110"/>
      <c r="GSR161" s="110"/>
      <c r="GSS161" s="110"/>
      <c r="GST161" s="110"/>
      <c r="GSU161" s="110"/>
      <c r="GSV161" s="110"/>
      <c r="GSW161" s="110"/>
      <c r="GSX161" s="110"/>
      <c r="GSY161" s="110"/>
      <c r="GSZ161" s="110"/>
      <c r="GTA161" s="110"/>
      <c r="GTB161" s="110"/>
      <c r="GTC161" s="110"/>
      <c r="GTD161" s="110"/>
      <c r="GTE161" s="110"/>
      <c r="GTF161" s="110"/>
      <c r="GTG161" s="110"/>
      <c r="GTH161" s="110"/>
      <c r="GTI161" s="110"/>
      <c r="GTJ161" s="110"/>
      <c r="GTK161" s="110"/>
      <c r="GTL161" s="110"/>
      <c r="GTM161" s="110"/>
      <c r="GTN161" s="110"/>
      <c r="GTO161" s="110"/>
      <c r="GTP161" s="110"/>
      <c r="GTQ161" s="110"/>
      <c r="GTR161" s="110"/>
      <c r="GTS161" s="110"/>
      <c r="GTT161" s="110"/>
      <c r="GTU161" s="110"/>
      <c r="GTV161" s="110"/>
      <c r="GTW161" s="110"/>
      <c r="GTX161" s="110"/>
      <c r="GTY161" s="110"/>
      <c r="GTZ161" s="110"/>
      <c r="GUA161" s="110"/>
      <c r="GUB161" s="110"/>
      <c r="GUC161" s="110"/>
      <c r="GUD161" s="110"/>
      <c r="GUE161" s="110"/>
      <c r="GUF161" s="110"/>
      <c r="GUG161" s="110"/>
      <c r="GUH161" s="110"/>
      <c r="GUI161" s="110"/>
      <c r="GUJ161" s="110"/>
      <c r="GUK161" s="110"/>
      <c r="GUL161" s="110"/>
      <c r="GUM161" s="110"/>
      <c r="GUN161" s="110"/>
      <c r="GUO161" s="110"/>
      <c r="GUP161" s="110"/>
      <c r="GUQ161" s="110"/>
      <c r="GUR161" s="110"/>
      <c r="GUS161" s="110"/>
      <c r="GUT161" s="110"/>
      <c r="GUU161" s="110"/>
      <c r="GUV161" s="110"/>
      <c r="GUW161" s="110"/>
      <c r="GUX161" s="110"/>
      <c r="GUY161" s="110"/>
      <c r="GUZ161" s="110"/>
      <c r="GVA161" s="110"/>
      <c r="GVB161" s="110"/>
      <c r="GVC161" s="110"/>
      <c r="GVD161" s="110"/>
      <c r="GVE161" s="110"/>
      <c r="GVF161" s="110"/>
      <c r="GVG161" s="110"/>
      <c r="GVH161" s="110"/>
      <c r="GVI161" s="110"/>
      <c r="GVJ161" s="110"/>
      <c r="GVK161" s="110"/>
      <c r="GVL161" s="110"/>
      <c r="GVM161" s="110"/>
      <c r="GVN161" s="110"/>
      <c r="GVO161" s="110"/>
      <c r="GVP161" s="110"/>
      <c r="GVQ161" s="110"/>
      <c r="GVR161" s="110"/>
      <c r="GVS161" s="110"/>
      <c r="GVT161" s="110"/>
      <c r="GVU161" s="110"/>
      <c r="GVV161" s="110"/>
      <c r="GVW161" s="110"/>
      <c r="GVX161" s="110"/>
      <c r="GVY161" s="110"/>
      <c r="GVZ161" s="110"/>
      <c r="GWA161" s="110"/>
      <c r="GWB161" s="110"/>
      <c r="GWC161" s="110"/>
      <c r="GWD161" s="110"/>
      <c r="GWE161" s="110"/>
      <c r="GWF161" s="110"/>
      <c r="GWG161" s="110"/>
      <c r="GWH161" s="110"/>
      <c r="GWI161" s="110"/>
      <c r="GWJ161" s="110"/>
      <c r="GWK161" s="110"/>
      <c r="GWL161" s="110"/>
      <c r="GWM161" s="110"/>
      <c r="GWN161" s="110"/>
      <c r="GWO161" s="110"/>
      <c r="GWP161" s="110"/>
      <c r="GWQ161" s="110"/>
      <c r="GWR161" s="110"/>
      <c r="GWS161" s="110"/>
      <c r="GWT161" s="110"/>
      <c r="GWU161" s="110"/>
      <c r="GWV161" s="110"/>
      <c r="GWW161" s="110"/>
      <c r="GWX161" s="110"/>
      <c r="GWY161" s="110"/>
      <c r="GWZ161" s="110"/>
      <c r="GXA161" s="110"/>
      <c r="GXB161" s="110"/>
      <c r="GXC161" s="110"/>
      <c r="GXD161" s="110"/>
      <c r="GXE161" s="110"/>
      <c r="GXF161" s="110"/>
      <c r="GXG161" s="110"/>
      <c r="GXH161" s="110"/>
      <c r="GXI161" s="110"/>
      <c r="GXJ161" s="110"/>
      <c r="GXK161" s="110"/>
      <c r="GXL161" s="110"/>
      <c r="GXM161" s="110"/>
      <c r="GXN161" s="110"/>
      <c r="GXO161" s="110"/>
      <c r="GXP161" s="110"/>
      <c r="GXQ161" s="110"/>
      <c r="GXR161" s="110"/>
      <c r="GXS161" s="110"/>
      <c r="GXT161" s="110"/>
      <c r="GXU161" s="110"/>
      <c r="GXV161" s="110"/>
      <c r="GXW161" s="110"/>
      <c r="GXX161" s="110"/>
      <c r="GXY161" s="110"/>
      <c r="GXZ161" s="110"/>
      <c r="GYA161" s="110"/>
      <c r="GYB161" s="110"/>
      <c r="GYC161" s="110"/>
      <c r="GYD161" s="110"/>
      <c r="GYE161" s="110"/>
      <c r="GYF161" s="110"/>
      <c r="GYG161" s="110"/>
      <c r="GYH161" s="110"/>
      <c r="GYI161" s="110"/>
      <c r="GYJ161" s="110"/>
      <c r="GYK161" s="110"/>
      <c r="GYL161" s="110"/>
      <c r="GYM161" s="110"/>
      <c r="GYN161" s="110"/>
      <c r="GYO161" s="110"/>
      <c r="GYP161" s="110"/>
      <c r="GYQ161" s="110"/>
      <c r="GYR161" s="110"/>
      <c r="GYS161" s="110"/>
      <c r="GYT161" s="110"/>
      <c r="GYU161" s="110"/>
      <c r="GYV161" s="110"/>
      <c r="GYW161" s="110"/>
      <c r="GYX161" s="110"/>
      <c r="GYY161" s="110"/>
      <c r="GYZ161" s="110"/>
      <c r="GZA161" s="110"/>
      <c r="GZB161" s="110"/>
      <c r="GZC161" s="110"/>
      <c r="GZD161" s="110"/>
      <c r="GZE161" s="110"/>
      <c r="GZF161" s="110"/>
      <c r="GZG161" s="110"/>
      <c r="GZH161" s="110"/>
      <c r="GZI161" s="110"/>
      <c r="GZJ161" s="110"/>
      <c r="GZK161" s="110"/>
      <c r="GZL161" s="110"/>
      <c r="GZM161" s="110"/>
      <c r="GZN161" s="110"/>
      <c r="GZO161" s="110"/>
      <c r="GZP161" s="110"/>
      <c r="GZQ161" s="110"/>
      <c r="GZR161" s="110"/>
      <c r="GZS161" s="110"/>
      <c r="GZT161" s="110"/>
      <c r="GZU161" s="110"/>
      <c r="GZV161" s="110"/>
      <c r="GZW161" s="110"/>
      <c r="GZX161" s="110"/>
      <c r="GZY161" s="110"/>
      <c r="GZZ161" s="110"/>
      <c r="HAA161" s="110"/>
      <c r="HAB161" s="110"/>
      <c r="HAC161" s="110"/>
      <c r="HAD161" s="110"/>
      <c r="HAE161" s="110"/>
      <c r="HAF161" s="110"/>
      <c r="HAG161" s="110"/>
      <c r="HAH161" s="110"/>
      <c r="HAI161" s="110"/>
      <c r="HAJ161" s="110"/>
      <c r="HAK161" s="110"/>
      <c r="HAL161" s="110"/>
      <c r="HAM161" s="110"/>
      <c r="HAN161" s="110"/>
      <c r="HAO161" s="110"/>
      <c r="HAP161" s="110"/>
      <c r="HAQ161" s="110"/>
      <c r="HAR161" s="110"/>
      <c r="HAS161" s="110"/>
      <c r="HAT161" s="110"/>
      <c r="HAU161" s="110"/>
      <c r="HAV161" s="110"/>
      <c r="HAW161" s="110"/>
      <c r="HAX161" s="110"/>
      <c r="HAY161" s="110"/>
      <c r="HAZ161" s="110"/>
      <c r="HBA161" s="110"/>
      <c r="HBB161" s="110"/>
      <c r="HBC161" s="110"/>
      <c r="HBD161" s="110"/>
      <c r="HBE161" s="110"/>
      <c r="HBF161" s="110"/>
      <c r="HBG161" s="110"/>
      <c r="HBH161" s="110"/>
      <c r="HBI161" s="110"/>
      <c r="HBJ161" s="110"/>
      <c r="HBK161" s="110"/>
      <c r="HBL161" s="110"/>
      <c r="HBM161" s="110"/>
      <c r="HBN161" s="110"/>
      <c r="HBO161" s="110"/>
      <c r="HBP161" s="110"/>
      <c r="HBQ161" s="110"/>
      <c r="HBR161" s="110"/>
      <c r="HBS161" s="110"/>
      <c r="HBT161" s="110"/>
      <c r="HBU161" s="110"/>
      <c r="HBV161" s="110"/>
      <c r="HBW161" s="110"/>
      <c r="HBX161" s="110"/>
      <c r="HBY161" s="110"/>
      <c r="HBZ161" s="110"/>
      <c r="HCA161" s="110"/>
      <c r="HCB161" s="110"/>
      <c r="HCC161" s="110"/>
      <c r="HCD161" s="110"/>
      <c r="HCE161" s="110"/>
      <c r="HCF161" s="110"/>
      <c r="HCG161" s="110"/>
      <c r="HCH161" s="110"/>
      <c r="HCI161" s="110"/>
      <c r="HCJ161" s="110"/>
      <c r="HCK161" s="110"/>
      <c r="HCL161" s="110"/>
      <c r="HCM161" s="110"/>
      <c r="HCN161" s="110"/>
      <c r="HCO161" s="110"/>
      <c r="HCP161" s="110"/>
      <c r="HCQ161" s="110"/>
      <c r="HCR161" s="110"/>
      <c r="HCS161" s="110"/>
      <c r="HCT161" s="110"/>
      <c r="HCU161" s="110"/>
      <c r="HCV161" s="110"/>
      <c r="HCW161" s="110"/>
      <c r="HCX161" s="110"/>
      <c r="HCY161" s="110"/>
      <c r="HCZ161" s="110"/>
      <c r="HDA161" s="110"/>
      <c r="HDB161" s="110"/>
      <c r="HDC161" s="110"/>
      <c r="HDD161" s="110"/>
      <c r="HDE161" s="110"/>
      <c r="HDF161" s="110"/>
      <c r="HDG161" s="110"/>
      <c r="HDH161" s="110"/>
      <c r="HDI161" s="110"/>
      <c r="HDJ161" s="110"/>
      <c r="HDK161" s="110"/>
      <c r="HDL161" s="110"/>
      <c r="HDM161" s="110"/>
      <c r="HDN161" s="110"/>
      <c r="HDO161" s="110"/>
      <c r="HDP161" s="110"/>
      <c r="HDQ161" s="110"/>
      <c r="HDR161" s="110"/>
      <c r="HDS161" s="110"/>
      <c r="HDT161" s="110"/>
      <c r="HDU161" s="110"/>
      <c r="HDV161" s="110"/>
      <c r="HDW161" s="110"/>
      <c r="HDX161" s="110"/>
      <c r="HDY161" s="110"/>
      <c r="HDZ161" s="110"/>
      <c r="HEA161" s="110"/>
      <c r="HEB161" s="110"/>
      <c r="HEC161" s="110"/>
      <c r="HED161" s="110"/>
      <c r="HEE161" s="110"/>
      <c r="HEF161" s="110"/>
      <c r="HEG161" s="110"/>
      <c r="HEH161" s="110"/>
      <c r="HEI161" s="110"/>
      <c r="HEJ161" s="110"/>
      <c r="HEK161" s="110"/>
      <c r="HEL161" s="110"/>
      <c r="HEM161" s="110"/>
      <c r="HEN161" s="110"/>
      <c r="HEO161" s="110"/>
      <c r="HEP161" s="110"/>
      <c r="HEQ161" s="110"/>
      <c r="HER161" s="110"/>
      <c r="HES161" s="110"/>
      <c r="HET161" s="110"/>
      <c r="HEU161" s="110"/>
      <c r="HEV161" s="110"/>
      <c r="HEW161" s="110"/>
      <c r="HEX161" s="110"/>
      <c r="HEY161" s="110"/>
      <c r="HEZ161" s="110"/>
      <c r="HFA161" s="110"/>
      <c r="HFB161" s="110"/>
      <c r="HFC161" s="110"/>
      <c r="HFD161" s="110"/>
      <c r="HFE161" s="110"/>
      <c r="HFF161" s="110"/>
      <c r="HFG161" s="110"/>
      <c r="HFH161" s="110"/>
      <c r="HFI161" s="110"/>
      <c r="HFJ161" s="110"/>
      <c r="HFK161" s="110"/>
      <c r="HFL161" s="110"/>
      <c r="HFM161" s="110"/>
      <c r="HFN161" s="110"/>
      <c r="HFO161" s="110"/>
      <c r="HFP161" s="110"/>
      <c r="HFQ161" s="110"/>
      <c r="HFR161" s="110"/>
      <c r="HFS161" s="110"/>
      <c r="HFT161" s="110"/>
      <c r="HFU161" s="110"/>
      <c r="HFV161" s="110"/>
      <c r="HFW161" s="110"/>
      <c r="HFX161" s="110"/>
      <c r="HFY161" s="110"/>
      <c r="HFZ161" s="110"/>
      <c r="HGA161" s="110"/>
      <c r="HGB161" s="110"/>
      <c r="HGC161" s="110"/>
      <c r="HGD161" s="110"/>
      <c r="HGE161" s="110"/>
      <c r="HGF161" s="110"/>
      <c r="HGG161" s="110"/>
      <c r="HGH161" s="110"/>
      <c r="HGI161" s="110"/>
      <c r="HGJ161" s="110"/>
      <c r="HGK161" s="110"/>
      <c r="HGL161" s="110"/>
      <c r="HGM161" s="110"/>
      <c r="HGN161" s="110"/>
      <c r="HGO161" s="110"/>
      <c r="HGP161" s="110"/>
      <c r="HGQ161" s="110"/>
      <c r="HGR161" s="110"/>
      <c r="HGS161" s="110"/>
      <c r="HGT161" s="110"/>
      <c r="HGU161" s="110"/>
      <c r="HGV161" s="110"/>
      <c r="HGW161" s="110"/>
      <c r="HGX161" s="110"/>
      <c r="HGY161" s="110"/>
      <c r="HGZ161" s="110"/>
      <c r="HHA161" s="110"/>
      <c r="HHB161" s="110"/>
      <c r="HHC161" s="110"/>
      <c r="HHD161" s="110"/>
      <c r="HHE161" s="110"/>
      <c r="HHF161" s="110"/>
      <c r="HHG161" s="110"/>
      <c r="HHH161" s="110"/>
      <c r="HHI161" s="110"/>
      <c r="HHJ161" s="110"/>
      <c r="HHK161" s="110"/>
      <c r="HHL161" s="110"/>
      <c r="HHM161" s="110"/>
      <c r="HHN161" s="110"/>
      <c r="HHO161" s="110"/>
      <c r="HHP161" s="110"/>
      <c r="HHQ161" s="110"/>
      <c r="HHR161" s="110"/>
      <c r="HHS161" s="110"/>
      <c r="HHT161" s="110"/>
      <c r="HHU161" s="110"/>
      <c r="HHV161" s="110"/>
      <c r="HHW161" s="110"/>
      <c r="HHX161" s="110"/>
      <c r="HHY161" s="110"/>
      <c r="HHZ161" s="110"/>
      <c r="HIA161" s="110"/>
      <c r="HIB161" s="110"/>
      <c r="HIC161" s="110"/>
      <c r="HID161" s="110"/>
      <c r="HIE161" s="110"/>
      <c r="HIF161" s="110"/>
      <c r="HIG161" s="110"/>
      <c r="HIH161" s="110"/>
      <c r="HII161" s="110"/>
      <c r="HIJ161" s="110"/>
      <c r="HIK161" s="110"/>
      <c r="HIL161" s="110"/>
      <c r="HIM161" s="110"/>
      <c r="HIN161" s="110"/>
      <c r="HIO161" s="110"/>
      <c r="HIP161" s="110"/>
      <c r="HIQ161" s="110"/>
      <c r="HIR161" s="110"/>
      <c r="HIS161" s="110"/>
      <c r="HIT161" s="110"/>
      <c r="HIU161" s="110"/>
      <c r="HIV161" s="110"/>
      <c r="HIW161" s="110"/>
      <c r="HIX161" s="110"/>
      <c r="HIY161" s="110"/>
      <c r="HIZ161" s="110"/>
      <c r="HJA161" s="110"/>
      <c r="HJB161" s="110"/>
      <c r="HJC161" s="110"/>
      <c r="HJD161" s="110"/>
      <c r="HJE161" s="110"/>
      <c r="HJF161" s="110"/>
      <c r="HJG161" s="110"/>
      <c r="HJH161" s="110"/>
      <c r="HJI161" s="110"/>
      <c r="HJJ161" s="110"/>
      <c r="HJK161" s="110"/>
      <c r="HJL161" s="110"/>
      <c r="HJM161" s="110"/>
      <c r="HJN161" s="110"/>
      <c r="HJO161" s="110"/>
      <c r="HJP161" s="110"/>
      <c r="HJQ161" s="110"/>
      <c r="HJR161" s="110"/>
      <c r="HJS161" s="110"/>
      <c r="HJT161" s="110"/>
      <c r="HJU161" s="110"/>
      <c r="HJV161" s="110"/>
      <c r="HJW161" s="110"/>
      <c r="HJX161" s="110"/>
      <c r="HJY161" s="110"/>
      <c r="HJZ161" s="110"/>
      <c r="HKA161" s="110"/>
      <c r="HKB161" s="110"/>
      <c r="HKC161" s="110"/>
      <c r="HKD161" s="110"/>
      <c r="HKE161" s="110"/>
      <c r="HKF161" s="110"/>
      <c r="HKG161" s="110"/>
      <c r="HKH161" s="110"/>
      <c r="HKI161" s="110"/>
      <c r="HKJ161" s="110"/>
      <c r="HKK161" s="110"/>
      <c r="HKL161" s="110"/>
      <c r="HKM161" s="110"/>
      <c r="HKN161" s="110"/>
      <c r="HKO161" s="110"/>
      <c r="HKP161" s="110"/>
      <c r="HKQ161" s="110"/>
      <c r="HKR161" s="110"/>
      <c r="HKS161" s="110"/>
      <c r="HKT161" s="110"/>
      <c r="HKU161" s="110"/>
      <c r="HKV161" s="110"/>
      <c r="HKW161" s="110"/>
      <c r="HKX161" s="110"/>
      <c r="HKY161" s="110"/>
      <c r="HKZ161" s="110"/>
      <c r="HLA161" s="110"/>
      <c r="HLB161" s="110"/>
      <c r="HLC161" s="110"/>
      <c r="HLD161" s="110"/>
      <c r="HLE161" s="110"/>
      <c r="HLF161" s="110"/>
      <c r="HLG161" s="110"/>
      <c r="HLH161" s="110"/>
      <c r="HLI161" s="110"/>
      <c r="HLJ161" s="110"/>
      <c r="HLK161" s="110"/>
      <c r="HLL161" s="110"/>
      <c r="HLM161" s="110"/>
      <c r="HLN161" s="110"/>
      <c r="HLO161" s="110"/>
      <c r="HLP161" s="110"/>
      <c r="HLQ161" s="110"/>
      <c r="HLR161" s="110"/>
      <c r="HLS161" s="110"/>
      <c r="HLT161" s="110"/>
      <c r="HLU161" s="110"/>
      <c r="HLV161" s="110"/>
      <c r="HLW161" s="110"/>
      <c r="HLX161" s="110"/>
      <c r="HLY161" s="110"/>
      <c r="HLZ161" s="110"/>
      <c r="HMA161" s="110"/>
      <c r="HMB161" s="110"/>
      <c r="HMC161" s="110"/>
      <c r="HMD161" s="110"/>
      <c r="HME161" s="110"/>
      <c r="HMF161" s="110"/>
      <c r="HMG161" s="110"/>
      <c r="HMH161" s="110"/>
      <c r="HMI161" s="110"/>
      <c r="HMJ161" s="110"/>
      <c r="HMK161" s="110"/>
      <c r="HML161" s="110"/>
      <c r="HMM161" s="110"/>
      <c r="HMN161" s="110"/>
      <c r="HMO161" s="110"/>
      <c r="HMP161" s="110"/>
      <c r="HMQ161" s="110"/>
      <c r="HMR161" s="110"/>
      <c r="HMS161" s="110"/>
      <c r="HMT161" s="110"/>
      <c r="HMU161" s="110"/>
      <c r="HMV161" s="110"/>
      <c r="HMW161" s="110"/>
      <c r="HMX161" s="110"/>
      <c r="HMY161" s="110"/>
      <c r="HMZ161" s="110"/>
      <c r="HNA161" s="110"/>
      <c r="HNB161" s="110"/>
      <c r="HNC161" s="110"/>
      <c r="HND161" s="110"/>
      <c r="HNE161" s="110"/>
      <c r="HNF161" s="110"/>
      <c r="HNG161" s="110"/>
      <c r="HNH161" s="110"/>
      <c r="HNI161" s="110"/>
      <c r="HNJ161" s="110"/>
      <c r="HNK161" s="110"/>
      <c r="HNL161" s="110"/>
      <c r="HNM161" s="110"/>
      <c r="HNN161" s="110"/>
      <c r="HNO161" s="110"/>
      <c r="HNP161" s="110"/>
      <c r="HNQ161" s="110"/>
      <c r="HNR161" s="110"/>
      <c r="HNS161" s="110"/>
      <c r="HNT161" s="110"/>
      <c r="HNU161" s="110"/>
      <c r="HNV161" s="110"/>
      <c r="HNW161" s="110"/>
      <c r="HNX161" s="110"/>
      <c r="HNY161" s="110"/>
      <c r="HNZ161" s="110"/>
      <c r="HOA161" s="110"/>
      <c r="HOB161" s="110"/>
      <c r="HOC161" s="110"/>
      <c r="HOD161" s="110"/>
      <c r="HOE161" s="110"/>
      <c r="HOF161" s="110"/>
      <c r="HOG161" s="110"/>
      <c r="HOH161" s="110"/>
      <c r="HOI161" s="110"/>
      <c r="HOJ161" s="110"/>
      <c r="HOK161" s="110"/>
      <c r="HOL161" s="110"/>
      <c r="HOM161" s="110"/>
      <c r="HON161" s="110"/>
      <c r="HOO161" s="110"/>
      <c r="HOP161" s="110"/>
      <c r="HOQ161" s="110"/>
      <c r="HOR161" s="110"/>
      <c r="HOS161" s="110"/>
      <c r="HOT161" s="110"/>
      <c r="HOU161" s="110"/>
      <c r="HOV161" s="110"/>
      <c r="HOW161" s="110"/>
      <c r="HOX161" s="110"/>
      <c r="HOY161" s="110"/>
      <c r="HOZ161" s="110"/>
      <c r="HPA161" s="110"/>
      <c r="HPB161" s="110"/>
      <c r="HPC161" s="110"/>
      <c r="HPD161" s="110"/>
      <c r="HPE161" s="110"/>
      <c r="HPF161" s="110"/>
      <c r="HPG161" s="110"/>
      <c r="HPH161" s="110"/>
      <c r="HPI161" s="110"/>
      <c r="HPJ161" s="110"/>
      <c r="HPK161" s="110"/>
      <c r="HPL161" s="110"/>
      <c r="HPM161" s="110"/>
      <c r="HPN161" s="110"/>
      <c r="HPO161" s="110"/>
      <c r="HPP161" s="110"/>
      <c r="HPQ161" s="110"/>
      <c r="HPR161" s="110"/>
      <c r="HPS161" s="110"/>
      <c r="HPT161" s="110"/>
      <c r="HPU161" s="110"/>
      <c r="HPV161" s="110"/>
      <c r="HPW161" s="110"/>
      <c r="HPX161" s="110"/>
      <c r="HPY161" s="110"/>
      <c r="HPZ161" s="110"/>
      <c r="HQA161" s="110"/>
      <c r="HQB161" s="110"/>
      <c r="HQC161" s="110"/>
      <c r="HQD161" s="110"/>
      <c r="HQE161" s="110"/>
      <c r="HQF161" s="110"/>
      <c r="HQG161" s="110"/>
      <c r="HQH161" s="110"/>
      <c r="HQI161" s="110"/>
      <c r="HQJ161" s="110"/>
      <c r="HQK161" s="110"/>
      <c r="HQL161" s="110"/>
      <c r="HQM161" s="110"/>
      <c r="HQN161" s="110"/>
      <c r="HQO161" s="110"/>
      <c r="HQP161" s="110"/>
      <c r="HQQ161" s="110"/>
      <c r="HQR161" s="110"/>
      <c r="HQS161" s="110"/>
      <c r="HQT161" s="110"/>
      <c r="HQU161" s="110"/>
      <c r="HQV161" s="110"/>
      <c r="HQW161" s="110"/>
      <c r="HQX161" s="110"/>
      <c r="HQY161" s="110"/>
      <c r="HQZ161" s="110"/>
      <c r="HRA161" s="110"/>
      <c r="HRB161" s="110"/>
      <c r="HRC161" s="110"/>
      <c r="HRD161" s="110"/>
      <c r="HRE161" s="110"/>
      <c r="HRF161" s="110"/>
      <c r="HRG161" s="110"/>
      <c r="HRH161" s="110"/>
      <c r="HRI161" s="110"/>
      <c r="HRJ161" s="110"/>
      <c r="HRK161" s="110"/>
      <c r="HRL161" s="110"/>
      <c r="HRM161" s="110"/>
      <c r="HRN161" s="110"/>
      <c r="HRO161" s="110"/>
      <c r="HRP161" s="110"/>
      <c r="HRQ161" s="110"/>
      <c r="HRR161" s="110"/>
      <c r="HRS161" s="110"/>
      <c r="HRT161" s="110"/>
      <c r="HRU161" s="110"/>
      <c r="HRV161" s="110"/>
      <c r="HRW161" s="110"/>
      <c r="HRX161" s="110"/>
      <c r="HRY161" s="110"/>
      <c r="HRZ161" s="110"/>
      <c r="HSA161" s="110"/>
      <c r="HSB161" s="110"/>
      <c r="HSC161" s="110"/>
      <c r="HSD161" s="110"/>
      <c r="HSE161" s="110"/>
      <c r="HSF161" s="110"/>
      <c r="HSG161" s="110"/>
      <c r="HSH161" s="110"/>
      <c r="HSI161" s="110"/>
      <c r="HSJ161" s="110"/>
      <c r="HSK161" s="110"/>
      <c r="HSL161" s="110"/>
      <c r="HSM161" s="110"/>
      <c r="HSN161" s="110"/>
      <c r="HSO161" s="110"/>
      <c r="HSP161" s="110"/>
      <c r="HSQ161" s="110"/>
      <c r="HSR161" s="110"/>
      <c r="HSS161" s="110"/>
      <c r="HST161" s="110"/>
      <c r="HSU161" s="110"/>
      <c r="HSV161" s="110"/>
      <c r="HSW161" s="110"/>
      <c r="HSX161" s="110"/>
      <c r="HSY161" s="110"/>
      <c r="HSZ161" s="110"/>
      <c r="HTA161" s="110"/>
      <c r="HTB161" s="110"/>
      <c r="HTC161" s="110"/>
      <c r="HTD161" s="110"/>
      <c r="HTE161" s="110"/>
      <c r="HTF161" s="110"/>
      <c r="HTG161" s="110"/>
      <c r="HTH161" s="110"/>
      <c r="HTI161" s="110"/>
      <c r="HTJ161" s="110"/>
      <c r="HTK161" s="110"/>
      <c r="HTL161" s="110"/>
      <c r="HTM161" s="110"/>
      <c r="HTN161" s="110"/>
      <c r="HTO161" s="110"/>
      <c r="HTP161" s="110"/>
      <c r="HTQ161" s="110"/>
      <c r="HTR161" s="110"/>
      <c r="HTS161" s="110"/>
      <c r="HTT161" s="110"/>
      <c r="HTU161" s="110"/>
      <c r="HTV161" s="110"/>
      <c r="HTW161" s="110"/>
      <c r="HTX161" s="110"/>
      <c r="HTY161" s="110"/>
      <c r="HTZ161" s="110"/>
      <c r="HUA161" s="110"/>
      <c r="HUB161" s="110"/>
      <c r="HUC161" s="110"/>
      <c r="HUD161" s="110"/>
      <c r="HUE161" s="110"/>
      <c r="HUF161" s="110"/>
      <c r="HUG161" s="110"/>
      <c r="HUH161" s="110"/>
      <c r="HUI161" s="110"/>
      <c r="HUJ161" s="110"/>
      <c r="HUK161" s="110"/>
      <c r="HUL161" s="110"/>
      <c r="HUM161" s="110"/>
      <c r="HUN161" s="110"/>
      <c r="HUO161" s="110"/>
      <c r="HUP161" s="110"/>
      <c r="HUQ161" s="110"/>
      <c r="HUR161" s="110"/>
      <c r="HUS161" s="110"/>
      <c r="HUT161" s="110"/>
      <c r="HUU161" s="110"/>
      <c r="HUV161" s="110"/>
      <c r="HUW161" s="110"/>
      <c r="HUX161" s="110"/>
      <c r="HUY161" s="110"/>
      <c r="HUZ161" s="110"/>
      <c r="HVA161" s="110"/>
      <c r="HVB161" s="110"/>
      <c r="HVC161" s="110"/>
      <c r="HVD161" s="110"/>
      <c r="HVE161" s="110"/>
      <c r="HVF161" s="110"/>
      <c r="HVG161" s="110"/>
      <c r="HVH161" s="110"/>
      <c r="HVI161" s="110"/>
      <c r="HVJ161" s="110"/>
      <c r="HVK161" s="110"/>
      <c r="HVL161" s="110"/>
      <c r="HVM161" s="110"/>
      <c r="HVN161" s="110"/>
      <c r="HVO161" s="110"/>
      <c r="HVP161" s="110"/>
      <c r="HVQ161" s="110"/>
      <c r="HVR161" s="110"/>
      <c r="HVS161" s="110"/>
      <c r="HVT161" s="110"/>
      <c r="HVU161" s="110"/>
      <c r="HVV161" s="110"/>
      <c r="HVW161" s="110"/>
      <c r="HVX161" s="110"/>
      <c r="HVY161" s="110"/>
      <c r="HVZ161" s="110"/>
      <c r="HWA161" s="110"/>
      <c r="HWB161" s="110"/>
      <c r="HWC161" s="110"/>
      <c r="HWD161" s="110"/>
      <c r="HWE161" s="110"/>
      <c r="HWF161" s="110"/>
      <c r="HWG161" s="110"/>
      <c r="HWH161" s="110"/>
      <c r="HWI161" s="110"/>
      <c r="HWJ161" s="110"/>
      <c r="HWK161" s="110"/>
      <c r="HWL161" s="110"/>
      <c r="HWM161" s="110"/>
      <c r="HWN161" s="110"/>
      <c r="HWO161" s="110"/>
      <c r="HWP161" s="110"/>
      <c r="HWQ161" s="110"/>
      <c r="HWR161" s="110"/>
      <c r="HWS161" s="110"/>
      <c r="HWT161" s="110"/>
      <c r="HWU161" s="110"/>
      <c r="HWV161" s="110"/>
      <c r="HWW161" s="110"/>
      <c r="HWX161" s="110"/>
      <c r="HWY161" s="110"/>
      <c r="HWZ161" s="110"/>
      <c r="HXA161" s="110"/>
      <c r="HXB161" s="110"/>
      <c r="HXC161" s="110"/>
      <c r="HXD161" s="110"/>
      <c r="HXE161" s="110"/>
      <c r="HXF161" s="110"/>
      <c r="HXG161" s="110"/>
      <c r="HXH161" s="110"/>
      <c r="HXI161" s="110"/>
      <c r="HXJ161" s="110"/>
      <c r="HXK161" s="110"/>
      <c r="HXL161" s="110"/>
      <c r="HXM161" s="110"/>
      <c r="HXN161" s="110"/>
      <c r="HXO161" s="110"/>
      <c r="HXP161" s="110"/>
      <c r="HXQ161" s="110"/>
      <c r="HXR161" s="110"/>
      <c r="HXS161" s="110"/>
      <c r="HXT161" s="110"/>
      <c r="HXU161" s="110"/>
      <c r="HXV161" s="110"/>
      <c r="HXW161" s="110"/>
      <c r="HXX161" s="110"/>
      <c r="HXY161" s="110"/>
      <c r="HXZ161" s="110"/>
      <c r="HYA161" s="110"/>
      <c r="HYB161" s="110"/>
      <c r="HYC161" s="110"/>
      <c r="HYD161" s="110"/>
      <c r="HYE161" s="110"/>
      <c r="HYF161" s="110"/>
      <c r="HYG161" s="110"/>
      <c r="HYH161" s="110"/>
      <c r="HYI161" s="110"/>
      <c r="HYJ161" s="110"/>
      <c r="HYK161" s="110"/>
      <c r="HYL161" s="110"/>
      <c r="HYM161" s="110"/>
      <c r="HYN161" s="110"/>
      <c r="HYO161" s="110"/>
      <c r="HYP161" s="110"/>
      <c r="HYQ161" s="110"/>
      <c r="HYR161" s="110"/>
      <c r="HYS161" s="110"/>
      <c r="HYT161" s="110"/>
      <c r="HYU161" s="110"/>
      <c r="HYV161" s="110"/>
      <c r="HYW161" s="110"/>
      <c r="HYX161" s="110"/>
      <c r="HYY161" s="110"/>
      <c r="HYZ161" s="110"/>
      <c r="HZA161" s="110"/>
      <c r="HZB161" s="110"/>
      <c r="HZC161" s="110"/>
      <c r="HZD161" s="110"/>
      <c r="HZE161" s="110"/>
      <c r="HZF161" s="110"/>
      <c r="HZG161" s="110"/>
      <c r="HZH161" s="110"/>
      <c r="HZI161" s="110"/>
      <c r="HZJ161" s="110"/>
      <c r="HZK161" s="110"/>
      <c r="HZL161" s="110"/>
      <c r="HZM161" s="110"/>
      <c r="HZN161" s="110"/>
      <c r="HZO161" s="110"/>
      <c r="HZP161" s="110"/>
      <c r="HZQ161" s="110"/>
      <c r="HZR161" s="110"/>
      <c r="HZS161" s="110"/>
      <c r="HZT161" s="110"/>
      <c r="HZU161" s="110"/>
      <c r="HZV161" s="110"/>
      <c r="HZW161" s="110"/>
      <c r="HZX161" s="110"/>
      <c r="HZY161" s="110"/>
      <c r="HZZ161" s="110"/>
      <c r="IAA161" s="110"/>
      <c r="IAB161" s="110"/>
      <c r="IAC161" s="110"/>
      <c r="IAD161" s="110"/>
      <c r="IAE161" s="110"/>
      <c r="IAF161" s="110"/>
      <c r="IAG161" s="110"/>
      <c r="IAH161" s="110"/>
      <c r="IAI161" s="110"/>
      <c r="IAJ161" s="110"/>
      <c r="IAK161" s="110"/>
      <c r="IAL161" s="110"/>
      <c r="IAM161" s="110"/>
      <c r="IAN161" s="110"/>
      <c r="IAO161" s="110"/>
      <c r="IAP161" s="110"/>
      <c r="IAQ161" s="110"/>
      <c r="IAR161" s="110"/>
      <c r="IAS161" s="110"/>
      <c r="IAT161" s="110"/>
      <c r="IAU161" s="110"/>
      <c r="IAV161" s="110"/>
      <c r="IAW161" s="110"/>
      <c r="IAX161" s="110"/>
      <c r="IAY161" s="110"/>
      <c r="IAZ161" s="110"/>
      <c r="IBA161" s="110"/>
      <c r="IBB161" s="110"/>
      <c r="IBC161" s="110"/>
      <c r="IBD161" s="110"/>
      <c r="IBE161" s="110"/>
      <c r="IBF161" s="110"/>
      <c r="IBG161" s="110"/>
      <c r="IBH161" s="110"/>
      <c r="IBI161" s="110"/>
      <c r="IBJ161" s="110"/>
      <c r="IBK161" s="110"/>
      <c r="IBL161" s="110"/>
      <c r="IBM161" s="110"/>
      <c r="IBN161" s="110"/>
      <c r="IBO161" s="110"/>
      <c r="IBP161" s="110"/>
      <c r="IBQ161" s="110"/>
      <c r="IBR161" s="110"/>
      <c r="IBS161" s="110"/>
      <c r="IBT161" s="110"/>
      <c r="IBU161" s="110"/>
      <c r="IBV161" s="110"/>
      <c r="IBW161" s="110"/>
      <c r="IBX161" s="110"/>
      <c r="IBY161" s="110"/>
      <c r="IBZ161" s="110"/>
      <c r="ICA161" s="110"/>
      <c r="ICB161" s="110"/>
      <c r="ICC161" s="110"/>
      <c r="ICD161" s="110"/>
      <c r="ICE161" s="110"/>
      <c r="ICF161" s="110"/>
      <c r="ICG161" s="110"/>
      <c r="ICH161" s="110"/>
      <c r="ICI161" s="110"/>
      <c r="ICJ161" s="110"/>
      <c r="ICK161" s="110"/>
      <c r="ICL161" s="110"/>
      <c r="ICM161" s="110"/>
      <c r="ICN161" s="110"/>
      <c r="ICO161" s="110"/>
      <c r="ICP161" s="110"/>
      <c r="ICQ161" s="110"/>
      <c r="ICR161" s="110"/>
      <c r="ICS161" s="110"/>
      <c r="ICT161" s="110"/>
      <c r="ICU161" s="110"/>
      <c r="ICV161" s="110"/>
      <c r="ICW161" s="110"/>
      <c r="ICX161" s="110"/>
      <c r="ICY161" s="110"/>
      <c r="ICZ161" s="110"/>
      <c r="IDA161" s="110"/>
      <c r="IDB161" s="110"/>
      <c r="IDC161" s="110"/>
      <c r="IDD161" s="110"/>
      <c r="IDE161" s="110"/>
      <c r="IDF161" s="110"/>
      <c r="IDG161" s="110"/>
      <c r="IDH161" s="110"/>
      <c r="IDI161" s="110"/>
      <c r="IDJ161" s="110"/>
      <c r="IDK161" s="110"/>
      <c r="IDL161" s="110"/>
      <c r="IDM161" s="110"/>
      <c r="IDN161" s="110"/>
      <c r="IDO161" s="110"/>
      <c r="IDP161" s="110"/>
      <c r="IDQ161" s="110"/>
      <c r="IDR161" s="110"/>
      <c r="IDS161" s="110"/>
      <c r="IDT161" s="110"/>
      <c r="IDU161" s="110"/>
      <c r="IDV161" s="110"/>
      <c r="IDW161" s="110"/>
      <c r="IDX161" s="110"/>
      <c r="IDY161" s="110"/>
      <c r="IDZ161" s="110"/>
      <c r="IEA161" s="110"/>
      <c r="IEB161" s="110"/>
      <c r="IEC161" s="110"/>
      <c r="IED161" s="110"/>
      <c r="IEE161" s="110"/>
      <c r="IEF161" s="110"/>
      <c r="IEG161" s="110"/>
      <c r="IEH161" s="110"/>
      <c r="IEI161" s="110"/>
      <c r="IEJ161" s="110"/>
      <c r="IEK161" s="110"/>
      <c r="IEL161" s="110"/>
      <c r="IEM161" s="110"/>
      <c r="IEN161" s="110"/>
      <c r="IEO161" s="110"/>
      <c r="IEP161" s="110"/>
      <c r="IEQ161" s="110"/>
      <c r="IER161" s="110"/>
      <c r="IES161" s="110"/>
      <c r="IET161" s="110"/>
      <c r="IEU161" s="110"/>
      <c r="IEV161" s="110"/>
      <c r="IEW161" s="110"/>
      <c r="IEX161" s="110"/>
      <c r="IEY161" s="110"/>
      <c r="IEZ161" s="110"/>
      <c r="IFA161" s="110"/>
      <c r="IFB161" s="110"/>
      <c r="IFC161" s="110"/>
      <c r="IFD161" s="110"/>
      <c r="IFE161" s="110"/>
      <c r="IFF161" s="110"/>
      <c r="IFG161" s="110"/>
      <c r="IFH161" s="110"/>
      <c r="IFI161" s="110"/>
      <c r="IFJ161" s="110"/>
      <c r="IFK161" s="110"/>
      <c r="IFL161" s="110"/>
      <c r="IFM161" s="110"/>
      <c r="IFN161" s="110"/>
      <c r="IFO161" s="110"/>
      <c r="IFP161" s="110"/>
      <c r="IFQ161" s="110"/>
      <c r="IFR161" s="110"/>
      <c r="IFS161" s="110"/>
      <c r="IFT161" s="110"/>
      <c r="IFU161" s="110"/>
      <c r="IFV161" s="110"/>
      <c r="IFW161" s="110"/>
      <c r="IFX161" s="110"/>
      <c r="IFY161" s="110"/>
      <c r="IFZ161" s="110"/>
      <c r="IGA161" s="110"/>
      <c r="IGB161" s="110"/>
      <c r="IGC161" s="110"/>
      <c r="IGD161" s="110"/>
      <c r="IGE161" s="110"/>
      <c r="IGF161" s="110"/>
      <c r="IGG161" s="110"/>
      <c r="IGH161" s="110"/>
      <c r="IGI161" s="110"/>
      <c r="IGJ161" s="110"/>
      <c r="IGK161" s="110"/>
      <c r="IGL161" s="110"/>
      <c r="IGM161" s="110"/>
      <c r="IGN161" s="110"/>
      <c r="IGO161" s="110"/>
      <c r="IGP161" s="110"/>
      <c r="IGQ161" s="110"/>
      <c r="IGR161" s="110"/>
      <c r="IGS161" s="110"/>
      <c r="IGT161" s="110"/>
      <c r="IGU161" s="110"/>
      <c r="IGV161" s="110"/>
      <c r="IGW161" s="110"/>
      <c r="IGX161" s="110"/>
      <c r="IGY161" s="110"/>
      <c r="IGZ161" s="110"/>
      <c r="IHA161" s="110"/>
      <c r="IHB161" s="110"/>
      <c r="IHC161" s="110"/>
      <c r="IHD161" s="110"/>
      <c r="IHE161" s="110"/>
      <c r="IHF161" s="110"/>
      <c r="IHG161" s="110"/>
      <c r="IHH161" s="110"/>
      <c r="IHI161" s="110"/>
      <c r="IHJ161" s="110"/>
      <c r="IHK161" s="110"/>
      <c r="IHL161" s="110"/>
      <c r="IHM161" s="110"/>
      <c r="IHN161" s="110"/>
      <c r="IHO161" s="110"/>
      <c r="IHP161" s="110"/>
      <c r="IHQ161" s="110"/>
      <c r="IHR161" s="110"/>
      <c r="IHS161" s="110"/>
      <c r="IHT161" s="110"/>
      <c r="IHU161" s="110"/>
      <c r="IHV161" s="110"/>
      <c r="IHW161" s="110"/>
      <c r="IHX161" s="110"/>
      <c r="IHY161" s="110"/>
      <c r="IHZ161" s="110"/>
      <c r="IIA161" s="110"/>
      <c r="IIB161" s="110"/>
      <c r="IIC161" s="110"/>
      <c r="IID161" s="110"/>
      <c r="IIE161" s="110"/>
      <c r="IIF161" s="110"/>
      <c r="IIG161" s="110"/>
      <c r="IIH161" s="110"/>
      <c r="III161" s="110"/>
      <c r="IIJ161" s="110"/>
      <c r="IIK161" s="110"/>
      <c r="IIL161" s="110"/>
      <c r="IIM161" s="110"/>
      <c r="IIN161" s="110"/>
      <c r="IIO161" s="110"/>
      <c r="IIP161" s="110"/>
      <c r="IIQ161" s="110"/>
      <c r="IIR161" s="110"/>
      <c r="IIS161" s="110"/>
      <c r="IIT161" s="110"/>
      <c r="IIU161" s="110"/>
      <c r="IIV161" s="110"/>
      <c r="IIW161" s="110"/>
      <c r="IIX161" s="110"/>
      <c r="IIY161" s="110"/>
      <c r="IIZ161" s="110"/>
      <c r="IJA161" s="110"/>
      <c r="IJB161" s="110"/>
      <c r="IJC161" s="110"/>
      <c r="IJD161" s="110"/>
      <c r="IJE161" s="110"/>
      <c r="IJF161" s="110"/>
      <c r="IJG161" s="110"/>
      <c r="IJH161" s="110"/>
      <c r="IJI161" s="110"/>
      <c r="IJJ161" s="110"/>
      <c r="IJK161" s="110"/>
      <c r="IJL161" s="110"/>
      <c r="IJM161" s="110"/>
      <c r="IJN161" s="110"/>
      <c r="IJO161" s="110"/>
      <c r="IJP161" s="110"/>
      <c r="IJQ161" s="110"/>
      <c r="IJR161" s="110"/>
      <c r="IJS161" s="110"/>
      <c r="IJT161" s="110"/>
      <c r="IJU161" s="110"/>
      <c r="IJV161" s="110"/>
      <c r="IJW161" s="110"/>
      <c r="IJX161" s="110"/>
      <c r="IJY161" s="110"/>
      <c r="IJZ161" s="110"/>
      <c r="IKA161" s="110"/>
      <c r="IKB161" s="110"/>
      <c r="IKC161" s="110"/>
      <c r="IKD161" s="110"/>
      <c r="IKE161" s="110"/>
      <c r="IKF161" s="110"/>
      <c r="IKG161" s="110"/>
      <c r="IKH161" s="110"/>
      <c r="IKI161" s="110"/>
      <c r="IKJ161" s="110"/>
      <c r="IKK161" s="110"/>
      <c r="IKL161" s="110"/>
      <c r="IKM161" s="110"/>
      <c r="IKN161" s="110"/>
      <c r="IKO161" s="110"/>
      <c r="IKP161" s="110"/>
      <c r="IKQ161" s="110"/>
      <c r="IKR161" s="110"/>
      <c r="IKS161" s="110"/>
      <c r="IKT161" s="110"/>
      <c r="IKU161" s="110"/>
      <c r="IKV161" s="110"/>
      <c r="IKW161" s="110"/>
      <c r="IKX161" s="110"/>
      <c r="IKY161" s="110"/>
      <c r="IKZ161" s="110"/>
      <c r="ILA161" s="110"/>
      <c r="ILB161" s="110"/>
      <c r="ILC161" s="110"/>
      <c r="ILD161" s="110"/>
      <c r="ILE161" s="110"/>
      <c r="ILF161" s="110"/>
      <c r="ILG161" s="110"/>
      <c r="ILH161" s="110"/>
      <c r="ILI161" s="110"/>
      <c r="ILJ161" s="110"/>
      <c r="ILK161" s="110"/>
      <c r="ILL161" s="110"/>
      <c r="ILM161" s="110"/>
      <c r="ILN161" s="110"/>
      <c r="ILO161" s="110"/>
      <c r="ILP161" s="110"/>
      <c r="ILQ161" s="110"/>
      <c r="ILR161" s="110"/>
      <c r="ILS161" s="110"/>
      <c r="ILT161" s="110"/>
      <c r="ILU161" s="110"/>
      <c r="ILV161" s="110"/>
      <c r="ILW161" s="110"/>
      <c r="ILX161" s="110"/>
      <c r="ILY161" s="110"/>
      <c r="ILZ161" s="110"/>
      <c r="IMA161" s="110"/>
      <c r="IMB161" s="110"/>
      <c r="IMC161" s="110"/>
      <c r="IMD161" s="110"/>
      <c r="IME161" s="110"/>
      <c r="IMF161" s="110"/>
      <c r="IMG161" s="110"/>
      <c r="IMH161" s="110"/>
      <c r="IMI161" s="110"/>
      <c r="IMJ161" s="110"/>
      <c r="IMK161" s="110"/>
      <c r="IML161" s="110"/>
      <c r="IMM161" s="110"/>
      <c r="IMN161" s="110"/>
      <c r="IMO161" s="110"/>
      <c r="IMP161" s="110"/>
      <c r="IMQ161" s="110"/>
      <c r="IMR161" s="110"/>
      <c r="IMS161" s="110"/>
      <c r="IMT161" s="110"/>
      <c r="IMU161" s="110"/>
      <c r="IMV161" s="110"/>
      <c r="IMW161" s="110"/>
      <c r="IMX161" s="110"/>
      <c r="IMY161" s="110"/>
      <c r="IMZ161" s="110"/>
      <c r="INA161" s="110"/>
      <c r="INB161" s="110"/>
      <c r="INC161" s="110"/>
      <c r="IND161" s="110"/>
      <c r="INE161" s="110"/>
      <c r="INF161" s="110"/>
      <c r="ING161" s="110"/>
      <c r="INH161" s="110"/>
      <c r="INI161" s="110"/>
      <c r="INJ161" s="110"/>
      <c r="INK161" s="110"/>
      <c r="INL161" s="110"/>
      <c r="INM161" s="110"/>
      <c r="INN161" s="110"/>
      <c r="INO161" s="110"/>
      <c r="INP161" s="110"/>
      <c r="INQ161" s="110"/>
      <c r="INR161" s="110"/>
      <c r="INS161" s="110"/>
      <c r="INT161" s="110"/>
      <c r="INU161" s="110"/>
      <c r="INV161" s="110"/>
      <c r="INW161" s="110"/>
      <c r="INX161" s="110"/>
      <c r="INY161" s="110"/>
      <c r="INZ161" s="110"/>
      <c r="IOA161" s="110"/>
      <c r="IOB161" s="110"/>
      <c r="IOC161" s="110"/>
      <c r="IOD161" s="110"/>
      <c r="IOE161" s="110"/>
      <c r="IOF161" s="110"/>
      <c r="IOG161" s="110"/>
      <c r="IOH161" s="110"/>
      <c r="IOI161" s="110"/>
      <c r="IOJ161" s="110"/>
      <c r="IOK161" s="110"/>
      <c r="IOL161" s="110"/>
      <c r="IOM161" s="110"/>
      <c r="ION161" s="110"/>
      <c r="IOO161" s="110"/>
      <c r="IOP161" s="110"/>
      <c r="IOQ161" s="110"/>
      <c r="IOR161" s="110"/>
      <c r="IOS161" s="110"/>
      <c r="IOT161" s="110"/>
      <c r="IOU161" s="110"/>
      <c r="IOV161" s="110"/>
      <c r="IOW161" s="110"/>
      <c r="IOX161" s="110"/>
      <c r="IOY161" s="110"/>
      <c r="IOZ161" s="110"/>
      <c r="IPA161" s="110"/>
      <c r="IPB161" s="110"/>
      <c r="IPC161" s="110"/>
      <c r="IPD161" s="110"/>
      <c r="IPE161" s="110"/>
      <c r="IPF161" s="110"/>
      <c r="IPG161" s="110"/>
      <c r="IPH161" s="110"/>
      <c r="IPI161" s="110"/>
      <c r="IPJ161" s="110"/>
      <c r="IPK161" s="110"/>
      <c r="IPL161" s="110"/>
      <c r="IPM161" s="110"/>
      <c r="IPN161" s="110"/>
      <c r="IPO161" s="110"/>
      <c r="IPP161" s="110"/>
      <c r="IPQ161" s="110"/>
      <c r="IPR161" s="110"/>
      <c r="IPS161" s="110"/>
      <c r="IPT161" s="110"/>
      <c r="IPU161" s="110"/>
      <c r="IPV161" s="110"/>
      <c r="IPW161" s="110"/>
      <c r="IPX161" s="110"/>
      <c r="IPY161" s="110"/>
      <c r="IPZ161" s="110"/>
      <c r="IQA161" s="110"/>
      <c r="IQB161" s="110"/>
      <c r="IQC161" s="110"/>
      <c r="IQD161" s="110"/>
      <c r="IQE161" s="110"/>
      <c r="IQF161" s="110"/>
      <c r="IQG161" s="110"/>
      <c r="IQH161" s="110"/>
      <c r="IQI161" s="110"/>
      <c r="IQJ161" s="110"/>
      <c r="IQK161" s="110"/>
      <c r="IQL161" s="110"/>
      <c r="IQM161" s="110"/>
      <c r="IQN161" s="110"/>
      <c r="IQO161" s="110"/>
      <c r="IQP161" s="110"/>
      <c r="IQQ161" s="110"/>
      <c r="IQR161" s="110"/>
      <c r="IQS161" s="110"/>
      <c r="IQT161" s="110"/>
      <c r="IQU161" s="110"/>
      <c r="IQV161" s="110"/>
      <c r="IQW161" s="110"/>
      <c r="IQX161" s="110"/>
      <c r="IQY161" s="110"/>
      <c r="IQZ161" s="110"/>
      <c r="IRA161" s="110"/>
      <c r="IRB161" s="110"/>
      <c r="IRC161" s="110"/>
      <c r="IRD161" s="110"/>
      <c r="IRE161" s="110"/>
      <c r="IRF161" s="110"/>
      <c r="IRG161" s="110"/>
      <c r="IRH161" s="110"/>
      <c r="IRI161" s="110"/>
      <c r="IRJ161" s="110"/>
      <c r="IRK161" s="110"/>
      <c r="IRL161" s="110"/>
      <c r="IRM161" s="110"/>
      <c r="IRN161" s="110"/>
      <c r="IRO161" s="110"/>
      <c r="IRP161" s="110"/>
      <c r="IRQ161" s="110"/>
      <c r="IRR161" s="110"/>
      <c r="IRS161" s="110"/>
      <c r="IRT161" s="110"/>
      <c r="IRU161" s="110"/>
      <c r="IRV161" s="110"/>
      <c r="IRW161" s="110"/>
      <c r="IRX161" s="110"/>
      <c r="IRY161" s="110"/>
      <c r="IRZ161" s="110"/>
      <c r="ISA161" s="110"/>
      <c r="ISB161" s="110"/>
      <c r="ISC161" s="110"/>
      <c r="ISD161" s="110"/>
      <c r="ISE161" s="110"/>
      <c r="ISF161" s="110"/>
      <c r="ISG161" s="110"/>
      <c r="ISH161" s="110"/>
      <c r="ISI161" s="110"/>
      <c r="ISJ161" s="110"/>
      <c r="ISK161" s="110"/>
      <c r="ISL161" s="110"/>
      <c r="ISM161" s="110"/>
      <c r="ISN161" s="110"/>
      <c r="ISO161" s="110"/>
      <c r="ISP161" s="110"/>
      <c r="ISQ161" s="110"/>
      <c r="ISR161" s="110"/>
      <c r="ISS161" s="110"/>
      <c r="IST161" s="110"/>
      <c r="ISU161" s="110"/>
      <c r="ISV161" s="110"/>
      <c r="ISW161" s="110"/>
      <c r="ISX161" s="110"/>
      <c r="ISY161" s="110"/>
      <c r="ISZ161" s="110"/>
      <c r="ITA161" s="110"/>
      <c r="ITB161" s="110"/>
      <c r="ITC161" s="110"/>
      <c r="ITD161" s="110"/>
      <c r="ITE161" s="110"/>
      <c r="ITF161" s="110"/>
      <c r="ITG161" s="110"/>
      <c r="ITH161" s="110"/>
      <c r="ITI161" s="110"/>
      <c r="ITJ161" s="110"/>
      <c r="ITK161" s="110"/>
      <c r="ITL161" s="110"/>
      <c r="ITM161" s="110"/>
      <c r="ITN161" s="110"/>
      <c r="ITO161" s="110"/>
      <c r="ITP161" s="110"/>
      <c r="ITQ161" s="110"/>
      <c r="ITR161" s="110"/>
      <c r="ITS161" s="110"/>
      <c r="ITT161" s="110"/>
      <c r="ITU161" s="110"/>
      <c r="ITV161" s="110"/>
      <c r="ITW161" s="110"/>
      <c r="ITX161" s="110"/>
      <c r="ITY161" s="110"/>
      <c r="ITZ161" s="110"/>
      <c r="IUA161" s="110"/>
      <c r="IUB161" s="110"/>
      <c r="IUC161" s="110"/>
      <c r="IUD161" s="110"/>
      <c r="IUE161" s="110"/>
      <c r="IUF161" s="110"/>
      <c r="IUG161" s="110"/>
      <c r="IUH161" s="110"/>
      <c r="IUI161" s="110"/>
      <c r="IUJ161" s="110"/>
      <c r="IUK161" s="110"/>
      <c r="IUL161" s="110"/>
      <c r="IUM161" s="110"/>
      <c r="IUN161" s="110"/>
      <c r="IUO161" s="110"/>
      <c r="IUP161" s="110"/>
      <c r="IUQ161" s="110"/>
      <c r="IUR161" s="110"/>
      <c r="IUS161" s="110"/>
      <c r="IUT161" s="110"/>
      <c r="IUU161" s="110"/>
      <c r="IUV161" s="110"/>
      <c r="IUW161" s="110"/>
      <c r="IUX161" s="110"/>
      <c r="IUY161" s="110"/>
      <c r="IUZ161" s="110"/>
      <c r="IVA161" s="110"/>
      <c r="IVB161" s="110"/>
      <c r="IVC161" s="110"/>
      <c r="IVD161" s="110"/>
      <c r="IVE161" s="110"/>
      <c r="IVF161" s="110"/>
      <c r="IVG161" s="110"/>
      <c r="IVH161" s="110"/>
      <c r="IVI161" s="110"/>
      <c r="IVJ161" s="110"/>
      <c r="IVK161" s="110"/>
      <c r="IVL161" s="110"/>
      <c r="IVM161" s="110"/>
      <c r="IVN161" s="110"/>
      <c r="IVO161" s="110"/>
      <c r="IVP161" s="110"/>
      <c r="IVQ161" s="110"/>
      <c r="IVR161" s="110"/>
      <c r="IVS161" s="110"/>
      <c r="IVT161" s="110"/>
      <c r="IVU161" s="110"/>
      <c r="IVV161" s="110"/>
      <c r="IVW161" s="110"/>
      <c r="IVX161" s="110"/>
      <c r="IVY161" s="110"/>
      <c r="IVZ161" s="110"/>
      <c r="IWA161" s="110"/>
      <c r="IWB161" s="110"/>
      <c r="IWC161" s="110"/>
      <c r="IWD161" s="110"/>
      <c r="IWE161" s="110"/>
      <c r="IWF161" s="110"/>
      <c r="IWG161" s="110"/>
      <c r="IWH161" s="110"/>
      <c r="IWI161" s="110"/>
      <c r="IWJ161" s="110"/>
      <c r="IWK161" s="110"/>
      <c r="IWL161" s="110"/>
      <c r="IWM161" s="110"/>
      <c r="IWN161" s="110"/>
      <c r="IWO161" s="110"/>
      <c r="IWP161" s="110"/>
      <c r="IWQ161" s="110"/>
      <c r="IWR161" s="110"/>
      <c r="IWS161" s="110"/>
      <c r="IWT161" s="110"/>
      <c r="IWU161" s="110"/>
      <c r="IWV161" s="110"/>
      <c r="IWW161" s="110"/>
      <c r="IWX161" s="110"/>
      <c r="IWY161" s="110"/>
      <c r="IWZ161" s="110"/>
      <c r="IXA161" s="110"/>
      <c r="IXB161" s="110"/>
      <c r="IXC161" s="110"/>
      <c r="IXD161" s="110"/>
      <c r="IXE161" s="110"/>
      <c r="IXF161" s="110"/>
      <c r="IXG161" s="110"/>
      <c r="IXH161" s="110"/>
      <c r="IXI161" s="110"/>
      <c r="IXJ161" s="110"/>
      <c r="IXK161" s="110"/>
      <c r="IXL161" s="110"/>
      <c r="IXM161" s="110"/>
      <c r="IXN161" s="110"/>
      <c r="IXO161" s="110"/>
      <c r="IXP161" s="110"/>
      <c r="IXQ161" s="110"/>
      <c r="IXR161" s="110"/>
      <c r="IXS161" s="110"/>
      <c r="IXT161" s="110"/>
      <c r="IXU161" s="110"/>
      <c r="IXV161" s="110"/>
      <c r="IXW161" s="110"/>
      <c r="IXX161" s="110"/>
      <c r="IXY161" s="110"/>
      <c r="IXZ161" s="110"/>
      <c r="IYA161" s="110"/>
      <c r="IYB161" s="110"/>
      <c r="IYC161" s="110"/>
      <c r="IYD161" s="110"/>
      <c r="IYE161" s="110"/>
      <c r="IYF161" s="110"/>
      <c r="IYG161" s="110"/>
      <c r="IYH161" s="110"/>
      <c r="IYI161" s="110"/>
      <c r="IYJ161" s="110"/>
      <c r="IYK161" s="110"/>
      <c r="IYL161" s="110"/>
      <c r="IYM161" s="110"/>
      <c r="IYN161" s="110"/>
      <c r="IYO161" s="110"/>
      <c r="IYP161" s="110"/>
      <c r="IYQ161" s="110"/>
      <c r="IYR161" s="110"/>
      <c r="IYS161" s="110"/>
      <c r="IYT161" s="110"/>
      <c r="IYU161" s="110"/>
      <c r="IYV161" s="110"/>
      <c r="IYW161" s="110"/>
      <c r="IYX161" s="110"/>
      <c r="IYY161" s="110"/>
      <c r="IYZ161" s="110"/>
      <c r="IZA161" s="110"/>
      <c r="IZB161" s="110"/>
      <c r="IZC161" s="110"/>
      <c r="IZD161" s="110"/>
      <c r="IZE161" s="110"/>
      <c r="IZF161" s="110"/>
      <c r="IZG161" s="110"/>
      <c r="IZH161" s="110"/>
      <c r="IZI161" s="110"/>
      <c r="IZJ161" s="110"/>
      <c r="IZK161" s="110"/>
      <c r="IZL161" s="110"/>
      <c r="IZM161" s="110"/>
      <c r="IZN161" s="110"/>
      <c r="IZO161" s="110"/>
      <c r="IZP161" s="110"/>
      <c r="IZQ161" s="110"/>
      <c r="IZR161" s="110"/>
      <c r="IZS161" s="110"/>
      <c r="IZT161" s="110"/>
      <c r="IZU161" s="110"/>
      <c r="IZV161" s="110"/>
      <c r="IZW161" s="110"/>
      <c r="IZX161" s="110"/>
      <c r="IZY161" s="110"/>
      <c r="IZZ161" s="110"/>
      <c r="JAA161" s="110"/>
      <c r="JAB161" s="110"/>
      <c r="JAC161" s="110"/>
      <c r="JAD161" s="110"/>
      <c r="JAE161" s="110"/>
      <c r="JAF161" s="110"/>
      <c r="JAG161" s="110"/>
      <c r="JAH161" s="110"/>
      <c r="JAI161" s="110"/>
      <c r="JAJ161" s="110"/>
      <c r="JAK161" s="110"/>
      <c r="JAL161" s="110"/>
      <c r="JAM161" s="110"/>
      <c r="JAN161" s="110"/>
      <c r="JAO161" s="110"/>
      <c r="JAP161" s="110"/>
      <c r="JAQ161" s="110"/>
      <c r="JAR161" s="110"/>
      <c r="JAS161" s="110"/>
      <c r="JAT161" s="110"/>
      <c r="JAU161" s="110"/>
      <c r="JAV161" s="110"/>
      <c r="JAW161" s="110"/>
      <c r="JAX161" s="110"/>
      <c r="JAY161" s="110"/>
      <c r="JAZ161" s="110"/>
      <c r="JBA161" s="110"/>
      <c r="JBB161" s="110"/>
      <c r="JBC161" s="110"/>
      <c r="JBD161" s="110"/>
      <c r="JBE161" s="110"/>
      <c r="JBF161" s="110"/>
      <c r="JBG161" s="110"/>
      <c r="JBH161" s="110"/>
      <c r="JBI161" s="110"/>
      <c r="JBJ161" s="110"/>
      <c r="JBK161" s="110"/>
      <c r="JBL161" s="110"/>
      <c r="JBM161" s="110"/>
      <c r="JBN161" s="110"/>
      <c r="JBO161" s="110"/>
      <c r="JBP161" s="110"/>
      <c r="JBQ161" s="110"/>
      <c r="JBR161" s="110"/>
      <c r="JBS161" s="110"/>
      <c r="JBT161" s="110"/>
      <c r="JBU161" s="110"/>
      <c r="JBV161" s="110"/>
      <c r="JBW161" s="110"/>
      <c r="JBX161" s="110"/>
      <c r="JBY161" s="110"/>
      <c r="JBZ161" s="110"/>
      <c r="JCA161" s="110"/>
      <c r="JCB161" s="110"/>
      <c r="JCC161" s="110"/>
      <c r="JCD161" s="110"/>
      <c r="JCE161" s="110"/>
      <c r="JCF161" s="110"/>
      <c r="JCG161" s="110"/>
      <c r="JCH161" s="110"/>
      <c r="JCI161" s="110"/>
      <c r="JCJ161" s="110"/>
      <c r="JCK161" s="110"/>
      <c r="JCL161" s="110"/>
      <c r="JCM161" s="110"/>
      <c r="JCN161" s="110"/>
      <c r="JCO161" s="110"/>
      <c r="JCP161" s="110"/>
      <c r="JCQ161" s="110"/>
      <c r="JCR161" s="110"/>
      <c r="JCS161" s="110"/>
      <c r="JCT161" s="110"/>
      <c r="JCU161" s="110"/>
      <c r="JCV161" s="110"/>
      <c r="JCW161" s="110"/>
      <c r="JCX161" s="110"/>
      <c r="JCY161" s="110"/>
      <c r="JCZ161" s="110"/>
      <c r="JDA161" s="110"/>
      <c r="JDB161" s="110"/>
      <c r="JDC161" s="110"/>
      <c r="JDD161" s="110"/>
      <c r="JDE161" s="110"/>
      <c r="JDF161" s="110"/>
      <c r="JDG161" s="110"/>
      <c r="JDH161" s="110"/>
      <c r="JDI161" s="110"/>
      <c r="JDJ161" s="110"/>
      <c r="JDK161" s="110"/>
      <c r="JDL161" s="110"/>
      <c r="JDM161" s="110"/>
      <c r="JDN161" s="110"/>
      <c r="JDO161" s="110"/>
      <c r="JDP161" s="110"/>
      <c r="JDQ161" s="110"/>
      <c r="JDR161" s="110"/>
      <c r="JDS161" s="110"/>
      <c r="JDT161" s="110"/>
      <c r="JDU161" s="110"/>
      <c r="JDV161" s="110"/>
      <c r="JDW161" s="110"/>
      <c r="JDX161" s="110"/>
      <c r="JDY161" s="110"/>
      <c r="JDZ161" s="110"/>
      <c r="JEA161" s="110"/>
      <c r="JEB161" s="110"/>
      <c r="JEC161" s="110"/>
      <c r="JED161" s="110"/>
      <c r="JEE161" s="110"/>
      <c r="JEF161" s="110"/>
      <c r="JEG161" s="110"/>
      <c r="JEH161" s="110"/>
      <c r="JEI161" s="110"/>
      <c r="JEJ161" s="110"/>
      <c r="JEK161" s="110"/>
      <c r="JEL161" s="110"/>
      <c r="JEM161" s="110"/>
      <c r="JEN161" s="110"/>
      <c r="JEO161" s="110"/>
      <c r="JEP161" s="110"/>
      <c r="JEQ161" s="110"/>
      <c r="JER161" s="110"/>
      <c r="JES161" s="110"/>
      <c r="JET161" s="110"/>
      <c r="JEU161" s="110"/>
      <c r="JEV161" s="110"/>
      <c r="JEW161" s="110"/>
      <c r="JEX161" s="110"/>
      <c r="JEY161" s="110"/>
      <c r="JEZ161" s="110"/>
      <c r="JFA161" s="110"/>
      <c r="JFB161" s="110"/>
      <c r="JFC161" s="110"/>
      <c r="JFD161" s="110"/>
      <c r="JFE161" s="110"/>
      <c r="JFF161" s="110"/>
      <c r="JFG161" s="110"/>
      <c r="JFH161" s="110"/>
      <c r="JFI161" s="110"/>
      <c r="JFJ161" s="110"/>
      <c r="JFK161" s="110"/>
      <c r="JFL161" s="110"/>
      <c r="JFM161" s="110"/>
      <c r="JFN161" s="110"/>
      <c r="JFO161" s="110"/>
      <c r="JFP161" s="110"/>
      <c r="JFQ161" s="110"/>
      <c r="JFR161" s="110"/>
      <c r="JFS161" s="110"/>
      <c r="JFT161" s="110"/>
      <c r="JFU161" s="110"/>
      <c r="JFV161" s="110"/>
      <c r="JFW161" s="110"/>
      <c r="JFX161" s="110"/>
      <c r="JFY161" s="110"/>
      <c r="JFZ161" s="110"/>
      <c r="JGA161" s="110"/>
      <c r="JGB161" s="110"/>
      <c r="JGC161" s="110"/>
      <c r="JGD161" s="110"/>
      <c r="JGE161" s="110"/>
      <c r="JGF161" s="110"/>
      <c r="JGG161" s="110"/>
      <c r="JGH161" s="110"/>
      <c r="JGI161" s="110"/>
      <c r="JGJ161" s="110"/>
      <c r="JGK161" s="110"/>
      <c r="JGL161" s="110"/>
      <c r="JGM161" s="110"/>
      <c r="JGN161" s="110"/>
      <c r="JGO161" s="110"/>
      <c r="JGP161" s="110"/>
      <c r="JGQ161" s="110"/>
      <c r="JGR161" s="110"/>
      <c r="JGS161" s="110"/>
      <c r="JGT161" s="110"/>
      <c r="JGU161" s="110"/>
      <c r="JGV161" s="110"/>
      <c r="JGW161" s="110"/>
      <c r="JGX161" s="110"/>
      <c r="JGY161" s="110"/>
      <c r="JGZ161" s="110"/>
      <c r="JHA161" s="110"/>
      <c r="JHB161" s="110"/>
      <c r="JHC161" s="110"/>
      <c r="JHD161" s="110"/>
      <c r="JHE161" s="110"/>
      <c r="JHF161" s="110"/>
      <c r="JHG161" s="110"/>
      <c r="JHH161" s="110"/>
      <c r="JHI161" s="110"/>
      <c r="JHJ161" s="110"/>
      <c r="JHK161" s="110"/>
      <c r="JHL161" s="110"/>
      <c r="JHM161" s="110"/>
      <c r="JHN161" s="110"/>
      <c r="JHO161" s="110"/>
      <c r="JHP161" s="110"/>
      <c r="JHQ161" s="110"/>
      <c r="JHR161" s="110"/>
      <c r="JHS161" s="110"/>
      <c r="JHT161" s="110"/>
      <c r="JHU161" s="110"/>
      <c r="JHV161" s="110"/>
      <c r="JHW161" s="110"/>
      <c r="JHX161" s="110"/>
      <c r="JHY161" s="110"/>
      <c r="JHZ161" s="110"/>
      <c r="JIA161" s="110"/>
      <c r="JIB161" s="110"/>
      <c r="JIC161" s="110"/>
      <c r="JID161" s="110"/>
      <c r="JIE161" s="110"/>
      <c r="JIF161" s="110"/>
      <c r="JIG161" s="110"/>
      <c r="JIH161" s="110"/>
      <c r="JII161" s="110"/>
      <c r="JIJ161" s="110"/>
      <c r="JIK161" s="110"/>
      <c r="JIL161" s="110"/>
      <c r="JIM161" s="110"/>
      <c r="JIN161" s="110"/>
      <c r="JIO161" s="110"/>
      <c r="JIP161" s="110"/>
      <c r="JIQ161" s="110"/>
      <c r="JIR161" s="110"/>
      <c r="JIS161" s="110"/>
      <c r="JIT161" s="110"/>
      <c r="JIU161" s="110"/>
      <c r="JIV161" s="110"/>
      <c r="JIW161" s="110"/>
      <c r="JIX161" s="110"/>
      <c r="JIY161" s="110"/>
      <c r="JIZ161" s="110"/>
      <c r="JJA161" s="110"/>
      <c r="JJB161" s="110"/>
      <c r="JJC161" s="110"/>
      <c r="JJD161" s="110"/>
      <c r="JJE161" s="110"/>
      <c r="JJF161" s="110"/>
      <c r="JJG161" s="110"/>
      <c r="JJH161" s="110"/>
      <c r="JJI161" s="110"/>
      <c r="JJJ161" s="110"/>
      <c r="JJK161" s="110"/>
      <c r="JJL161" s="110"/>
      <c r="JJM161" s="110"/>
      <c r="JJN161" s="110"/>
      <c r="JJO161" s="110"/>
      <c r="JJP161" s="110"/>
      <c r="JJQ161" s="110"/>
      <c r="JJR161" s="110"/>
      <c r="JJS161" s="110"/>
      <c r="JJT161" s="110"/>
      <c r="JJU161" s="110"/>
      <c r="JJV161" s="110"/>
      <c r="JJW161" s="110"/>
      <c r="JJX161" s="110"/>
      <c r="JJY161" s="110"/>
      <c r="JJZ161" s="110"/>
      <c r="JKA161" s="110"/>
      <c r="JKB161" s="110"/>
      <c r="JKC161" s="110"/>
      <c r="JKD161" s="110"/>
      <c r="JKE161" s="110"/>
      <c r="JKF161" s="110"/>
      <c r="JKG161" s="110"/>
      <c r="JKH161" s="110"/>
      <c r="JKI161" s="110"/>
      <c r="JKJ161" s="110"/>
      <c r="JKK161" s="110"/>
      <c r="JKL161" s="110"/>
      <c r="JKM161" s="110"/>
      <c r="JKN161" s="110"/>
      <c r="JKO161" s="110"/>
      <c r="JKP161" s="110"/>
      <c r="JKQ161" s="110"/>
      <c r="JKR161" s="110"/>
      <c r="JKS161" s="110"/>
      <c r="JKT161" s="110"/>
      <c r="JKU161" s="110"/>
      <c r="JKV161" s="110"/>
      <c r="JKW161" s="110"/>
      <c r="JKX161" s="110"/>
      <c r="JKY161" s="110"/>
      <c r="JKZ161" s="110"/>
      <c r="JLA161" s="110"/>
      <c r="JLB161" s="110"/>
      <c r="JLC161" s="110"/>
      <c r="JLD161" s="110"/>
      <c r="JLE161" s="110"/>
      <c r="JLF161" s="110"/>
      <c r="JLG161" s="110"/>
      <c r="JLH161" s="110"/>
      <c r="JLI161" s="110"/>
      <c r="JLJ161" s="110"/>
      <c r="JLK161" s="110"/>
      <c r="JLL161" s="110"/>
      <c r="JLM161" s="110"/>
      <c r="JLN161" s="110"/>
      <c r="JLO161" s="110"/>
      <c r="JLP161" s="110"/>
      <c r="JLQ161" s="110"/>
      <c r="JLR161" s="110"/>
      <c r="JLS161" s="110"/>
      <c r="JLT161" s="110"/>
      <c r="JLU161" s="110"/>
      <c r="JLV161" s="110"/>
      <c r="JLW161" s="110"/>
      <c r="JLX161" s="110"/>
      <c r="JLY161" s="110"/>
      <c r="JLZ161" s="110"/>
      <c r="JMA161" s="110"/>
      <c r="JMB161" s="110"/>
      <c r="JMC161" s="110"/>
      <c r="JMD161" s="110"/>
      <c r="JME161" s="110"/>
      <c r="JMF161" s="110"/>
      <c r="JMG161" s="110"/>
      <c r="JMH161" s="110"/>
      <c r="JMI161" s="110"/>
      <c r="JMJ161" s="110"/>
      <c r="JMK161" s="110"/>
      <c r="JML161" s="110"/>
      <c r="JMM161" s="110"/>
      <c r="JMN161" s="110"/>
      <c r="JMO161" s="110"/>
      <c r="JMP161" s="110"/>
      <c r="JMQ161" s="110"/>
      <c r="JMR161" s="110"/>
      <c r="JMS161" s="110"/>
      <c r="JMT161" s="110"/>
      <c r="JMU161" s="110"/>
      <c r="JMV161" s="110"/>
      <c r="JMW161" s="110"/>
      <c r="JMX161" s="110"/>
      <c r="JMY161" s="110"/>
      <c r="JMZ161" s="110"/>
      <c r="JNA161" s="110"/>
      <c r="JNB161" s="110"/>
      <c r="JNC161" s="110"/>
      <c r="JND161" s="110"/>
      <c r="JNE161" s="110"/>
      <c r="JNF161" s="110"/>
      <c r="JNG161" s="110"/>
      <c r="JNH161" s="110"/>
      <c r="JNI161" s="110"/>
      <c r="JNJ161" s="110"/>
      <c r="JNK161" s="110"/>
      <c r="JNL161" s="110"/>
      <c r="JNM161" s="110"/>
      <c r="JNN161" s="110"/>
      <c r="JNO161" s="110"/>
      <c r="JNP161" s="110"/>
      <c r="JNQ161" s="110"/>
      <c r="JNR161" s="110"/>
      <c r="JNS161" s="110"/>
      <c r="JNT161" s="110"/>
      <c r="JNU161" s="110"/>
      <c r="JNV161" s="110"/>
      <c r="JNW161" s="110"/>
      <c r="JNX161" s="110"/>
      <c r="JNY161" s="110"/>
      <c r="JNZ161" s="110"/>
      <c r="JOA161" s="110"/>
      <c r="JOB161" s="110"/>
      <c r="JOC161" s="110"/>
      <c r="JOD161" s="110"/>
      <c r="JOE161" s="110"/>
      <c r="JOF161" s="110"/>
      <c r="JOG161" s="110"/>
      <c r="JOH161" s="110"/>
      <c r="JOI161" s="110"/>
      <c r="JOJ161" s="110"/>
      <c r="JOK161" s="110"/>
      <c r="JOL161" s="110"/>
      <c r="JOM161" s="110"/>
      <c r="JON161" s="110"/>
      <c r="JOO161" s="110"/>
      <c r="JOP161" s="110"/>
      <c r="JOQ161" s="110"/>
      <c r="JOR161" s="110"/>
      <c r="JOS161" s="110"/>
      <c r="JOT161" s="110"/>
      <c r="JOU161" s="110"/>
      <c r="JOV161" s="110"/>
      <c r="JOW161" s="110"/>
      <c r="JOX161" s="110"/>
      <c r="JOY161" s="110"/>
      <c r="JOZ161" s="110"/>
      <c r="JPA161" s="110"/>
      <c r="JPB161" s="110"/>
      <c r="JPC161" s="110"/>
      <c r="JPD161" s="110"/>
      <c r="JPE161" s="110"/>
      <c r="JPF161" s="110"/>
      <c r="JPG161" s="110"/>
      <c r="JPH161" s="110"/>
      <c r="JPI161" s="110"/>
      <c r="JPJ161" s="110"/>
      <c r="JPK161" s="110"/>
      <c r="JPL161" s="110"/>
      <c r="JPM161" s="110"/>
      <c r="JPN161" s="110"/>
      <c r="JPO161" s="110"/>
      <c r="JPP161" s="110"/>
      <c r="JPQ161" s="110"/>
      <c r="JPR161" s="110"/>
      <c r="JPS161" s="110"/>
      <c r="JPT161" s="110"/>
      <c r="JPU161" s="110"/>
      <c r="JPV161" s="110"/>
      <c r="JPW161" s="110"/>
      <c r="JPX161" s="110"/>
      <c r="JPY161" s="110"/>
      <c r="JPZ161" s="110"/>
      <c r="JQA161" s="110"/>
      <c r="JQB161" s="110"/>
      <c r="JQC161" s="110"/>
      <c r="JQD161" s="110"/>
      <c r="JQE161" s="110"/>
      <c r="JQF161" s="110"/>
      <c r="JQG161" s="110"/>
      <c r="JQH161" s="110"/>
      <c r="JQI161" s="110"/>
      <c r="JQJ161" s="110"/>
      <c r="JQK161" s="110"/>
      <c r="JQL161" s="110"/>
      <c r="JQM161" s="110"/>
      <c r="JQN161" s="110"/>
      <c r="JQO161" s="110"/>
      <c r="JQP161" s="110"/>
      <c r="JQQ161" s="110"/>
      <c r="JQR161" s="110"/>
      <c r="JQS161" s="110"/>
      <c r="JQT161" s="110"/>
      <c r="JQU161" s="110"/>
      <c r="JQV161" s="110"/>
      <c r="JQW161" s="110"/>
      <c r="JQX161" s="110"/>
      <c r="JQY161" s="110"/>
      <c r="JQZ161" s="110"/>
      <c r="JRA161" s="110"/>
      <c r="JRB161" s="110"/>
      <c r="JRC161" s="110"/>
      <c r="JRD161" s="110"/>
      <c r="JRE161" s="110"/>
      <c r="JRF161" s="110"/>
      <c r="JRG161" s="110"/>
      <c r="JRH161" s="110"/>
      <c r="JRI161" s="110"/>
      <c r="JRJ161" s="110"/>
      <c r="JRK161" s="110"/>
      <c r="JRL161" s="110"/>
      <c r="JRM161" s="110"/>
      <c r="JRN161" s="110"/>
      <c r="JRO161" s="110"/>
      <c r="JRP161" s="110"/>
      <c r="JRQ161" s="110"/>
      <c r="JRR161" s="110"/>
      <c r="JRS161" s="110"/>
      <c r="JRT161" s="110"/>
      <c r="JRU161" s="110"/>
      <c r="JRV161" s="110"/>
      <c r="JRW161" s="110"/>
      <c r="JRX161" s="110"/>
      <c r="JRY161" s="110"/>
      <c r="JRZ161" s="110"/>
      <c r="JSA161" s="110"/>
      <c r="JSB161" s="110"/>
      <c r="JSC161" s="110"/>
      <c r="JSD161" s="110"/>
      <c r="JSE161" s="110"/>
      <c r="JSF161" s="110"/>
      <c r="JSG161" s="110"/>
      <c r="JSH161" s="110"/>
      <c r="JSI161" s="110"/>
      <c r="JSJ161" s="110"/>
      <c r="JSK161" s="110"/>
      <c r="JSL161" s="110"/>
      <c r="JSM161" s="110"/>
      <c r="JSN161" s="110"/>
      <c r="JSO161" s="110"/>
      <c r="JSP161" s="110"/>
      <c r="JSQ161" s="110"/>
      <c r="JSR161" s="110"/>
      <c r="JSS161" s="110"/>
      <c r="JST161" s="110"/>
      <c r="JSU161" s="110"/>
      <c r="JSV161" s="110"/>
      <c r="JSW161" s="110"/>
      <c r="JSX161" s="110"/>
      <c r="JSY161" s="110"/>
      <c r="JSZ161" s="110"/>
      <c r="JTA161" s="110"/>
      <c r="JTB161" s="110"/>
      <c r="JTC161" s="110"/>
      <c r="JTD161" s="110"/>
      <c r="JTE161" s="110"/>
      <c r="JTF161" s="110"/>
      <c r="JTG161" s="110"/>
      <c r="JTH161" s="110"/>
      <c r="JTI161" s="110"/>
      <c r="JTJ161" s="110"/>
      <c r="JTK161" s="110"/>
      <c r="JTL161" s="110"/>
      <c r="JTM161" s="110"/>
      <c r="JTN161" s="110"/>
      <c r="JTO161" s="110"/>
      <c r="JTP161" s="110"/>
      <c r="JTQ161" s="110"/>
      <c r="JTR161" s="110"/>
      <c r="JTS161" s="110"/>
      <c r="JTT161" s="110"/>
      <c r="JTU161" s="110"/>
      <c r="JTV161" s="110"/>
      <c r="JTW161" s="110"/>
      <c r="JTX161" s="110"/>
      <c r="JTY161" s="110"/>
      <c r="JTZ161" s="110"/>
      <c r="JUA161" s="110"/>
      <c r="JUB161" s="110"/>
      <c r="JUC161" s="110"/>
      <c r="JUD161" s="110"/>
      <c r="JUE161" s="110"/>
      <c r="JUF161" s="110"/>
      <c r="JUG161" s="110"/>
      <c r="JUH161" s="110"/>
      <c r="JUI161" s="110"/>
      <c r="JUJ161" s="110"/>
      <c r="JUK161" s="110"/>
      <c r="JUL161" s="110"/>
      <c r="JUM161" s="110"/>
      <c r="JUN161" s="110"/>
      <c r="JUO161" s="110"/>
      <c r="JUP161" s="110"/>
      <c r="JUQ161" s="110"/>
      <c r="JUR161" s="110"/>
      <c r="JUS161" s="110"/>
      <c r="JUT161" s="110"/>
      <c r="JUU161" s="110"/>
      <c r="JUV161" s="110"/>
      <c r="JUW161" s="110"/>
      <c r="JUX161" s="110"/>
      <c r="JUY161" s="110"/>
      <c r="JUZ161" s="110"/>
      <c r="JVA161" s="110"/>
      <c r="JVB161" s="110"/>
      <c r="JVC161" s="110"/>
      <c r="JVD161" s="110"/>
      <c r="JVE161" s="110"/>
      <c r="JVF161" s="110"/>
      <c r="JVG161" s="110"/>
      <c r="JVH161" s="110"/>
      <c r="JVI161" s="110"/>
      <c r="JVJ161" s="110"/>
      <c r="JVK161" s="110"/>
      <c r="JVL161" s="110"/>
      <c r="JVM161" s="110"/>
      <c r="JVN161" s="110"/>
      <c r="JVO161" s="110"/>
      <c r="JVP161" s="110"/>
      <c r="JVQ161" s="110"/>
      <c r="JVR161" s="110"/>
      <c r="JVS161" s="110"/>
      <c r="JVT161" s="110"/>
      <c r="JVU161" s="110"/>
      <c r="JVV161" s="110"/>
      <c r="JVW161" s="110"/>
      <c r="JVX161" s="110"/>
      <c r="JVY161" s="110"/>
      <c r="JVZ161" s="110"/>
      <c r="JWA161" s="110"/>
      <c r="JWB161" s="110"/>
      <c r="JWC161" s="110"/>
      <c r="JWD161" s="110"/>
      <c r="JWE161" s="110"/>
      <c r="JWF161" s="110"/>
      <c r="JWG161" s="110"/>
      <c r="JWH161" s="110"/>
      <c r="JWI161" s="110"/>
      <c r="JWJ161" s="110"/>
      <c r="JWK161" s="110"/>
      <c r="JWL161" s="110"/>
      <c r="JWM161" s="110"/>
      <c r="JWN161" s="110"/>
      <c r="JWO161" s="110"/>
      <c r="JWP161" s="110"/>
      <c r="JWQ161" s="110"/>
      <c r="JWR161" s="110"/>
      <c r="JWS161" s="110"/>
      <c r="JWT161" s="110"/>
      <c r="JWU161" s="110"/>
      <c r="JWV161" s="110"/>
      <c r="JWW161" s="110"/>
      <c r="JWX161" s="110"/>
      <c r="JWY161" s="110"/>
      <c r="JWZ161" s="110"/>
      <c r="JXA161" s="110"/>
      <c r="JXB161" s="110"/>
      <c r="JXC161" s="110"/>
      <c r="JXD161" s="110"/>
      <c r="JXE161" s="110"/>
      <c r="JXF161" s="110"/>
      <c r="JXG161" s="110"/>
      <c r="JXH161" s="110"/>
      <c r="JXI161" s="110"/>
      <c r="JXJ161" s="110"/>
      <c r="JXK161" s="110"/>
      <c r="JXL161" s="110"/>
      <c r="JXM161" s="110"/>
      <c r="JXN161" s="110"/>
      <c r="JXO161" s="110"/>
      <c r="JXP161" s="110"/>
      <c r="JXQ161" s="110"/>
      <c r="JXR161" s="110"/>
      <c r="JXS161" s="110"/>
      <c r="JXT161" s="110"/>
      <c r="JXU161" s="110"/>
      <c r="JXV161" s="110"/>
      <c r="JXW161" s="110"/>
      <c r="JXX161" s="110"/>
      <c r="JXY161" s="110"/>
      <c r="JXZ161" s="110"/>
      <c r="JYA161" s="110"/>
      <c r="JYB161" s="110"/>
      <c r="JYC161" s="110"/>
      <c r="JYD161" s="110"/>
      <c r="JYE161" s="110"/>
      <c r="JYF161" s="110"/>
      <c r="JYG161" s="110"/>
      <c r="JYH161" s="110"/>
      <c r="JYI161" s="110"/>
      <c r="JYJ161" s="110"/>
      <c r="JYK161" s="110"/>
      <c r="JYL161" s="110"/>
      <c r="JYM161" s="110"/>
      <c r="JYN161" s="110"/>
      <c r="JYO161" s="110"/>
      <c r="JYP161" s="110"/>
      <c r="JYQ161" s="110"/>
      <c r="JYR161" s="110"/>
      <c r="JYS161" s="110"/>
      <c r="JYT161" s="110"/>
      <c r="JYU161" s="110"/>
      <c r="JYV161" s="110"/>
      <c r="JYW161" s="110"/>
      <c r="JYX161" s="110"/>
      <c r="JYY161" s="110"/>
      <c r="JYZ161" s="110"/>
      <c r="JZA161" s="110"/>
      <c r="JZB161" s="110"/>
      <c r="JZC161" s="110"/>
      <c r="JZD161" s="110"/>
      <c r="JZE161" s="110"/>
      <c r="JZF161" s="110"/>
      <c r="JZG161" s="110"/>
      <c r="JZH161" s="110"/>
      <c r="JZI161" s="110"/>
      <c r="JZJ161" s="110"/>
      <c r="JZK161" s="110"/>
      <c r="JZL161" s="110"/>
      <c r="JZM161" s="110"/>
      <c r="JZN161" s="110"/>
      <c r="JZO161" s="110"/>
      <c r="JZP161" s="110"/>
      <c r="JZQ161" s="110"/>
      <c r="JZR161" s="110"/>
      <c r="JZS161" s="110"/>
      <c r="JZT161" s="110"/>
      <c r="JZU161" s="110"/>
      <c r="JZV161" s="110"/>
      <c r="JZW161" s="110"/>
      <c r="JZX161" s="110"/>
      <c r="JZY161" s="110"/>
      <c r="JZZ161" s="110"/>
      <c r="KAA161" s="110"/>
      <c r="KAB161" s="110"/>
      <c r="KAC161" s="110"/>
      <c r="KAD161" s="110"/>
      <c r="KAE161" s="110"/>
      <c r="KAF161" s="110"/>
      <c r="KAG161" s="110"/>
      <c r="KAH161" s="110"/>
      <c r="KAI161" s="110"/>
      <c r="KAJ161" s="110"/>
      <c r="KAK161" s="110"/>
      <c r="KAL161" s="110"/>
      <c r="KAM161" s="110"/>
      <c r="KAN161" s="110"/>
      <c r="KAO161" s="110"/>
      <c r="KAP161" s="110"/>
      <c r="KAQ161" s="110"/>
      <c r="KAR161" s="110"/>
      <c r="KAS161" s="110"/>
      <c r="KAT161" s="110"/>
      <c r="KAU161" s="110"/>
      <c r="KAV161" s="110"/>
      <c r="KAW161" s="110"/>
      <c r="KAX161" s="110"/>
      <c r="KAY161" s="110"/>
      <c r="KAZ161" s="110"/>
      <c r="KBA161" s="110"/>
      <c r="KBB161" s="110"/>
      <c r="KBC161" s="110"/>
      <c r="KBD161" s="110"/>
      <c r="KBE161" s="110"/>
      <c r="KBF161" s="110"/>
      <c r="KBG161" s="110"/>
      <c r="KBH161" s="110"/>
      <c r="KBI161" s="110"/>
      <c r="KBJ161" s="110"/>
      <c r="KBK161" s="110"/>
      <c r="KBL161" s="110"/>
      <c r="KBM161" s="110"/>
      <c r="KBN161" s="110"/>
      <c r="KBO161" s="110"/>
      <c r="KBP161" s="110"/>
      <c r="KBQ161" s="110"/>
      <c r="KBR161" s="110"/>
      <c r="KBS161" s="110"/>
      <c r="KBT161" s="110"/>
      <c r="KBU161" s="110"/>
      <c r="KBV161" s="110"/>
      <c r="KBW161" s="110"/>
      <c r="KBX161" s="110"/>
      <c r="KBY161" s="110"/>
      <c r="KBZ161" s="110"/>
      <c r="KCA161" s="110"/>
      <c r="KCB161" s="110"/>
      <c r="KCC161" s="110"/>
      <c r="KCD161" s="110"/>
      <c r="KCE161" s="110"/>
      <c r="KCF161" s="110"/>
      <c r="KCG161" s="110"/>
      <c r="KCH161" s="110"/>
      <c r="KCI161" s="110"/>
      <c r="KCJ161" s="110"/>
      <c r="KCK161" s="110"/>
      <c r="KCL161" s="110"/>
      <c r="KCM161" s="110"/>
      <c r="KCN161" s="110"/>
      <c r="KCO161" s="110"/>
      <c r="KCP161" s="110"/>
      <c r="KCQ161" s="110"/>
      <c r="KCR161" s="110"/>
      <c r="KCS161" s="110"/>
      <c r="KCT161" s="110"/>
      <c r="KCU161" s="110"/>
      <c r="KCV161" s="110"/>
      <c r="KCW161" s="110"/>
      <c r="KCX161" s="110"/>
      <c r="KCY161" s="110"/>
      <c r="KCZ161" s="110"/>
      <c r="KDA161" s="110"/>
      <c r="KDB161" s="110"/>
      <c r="KDC161" s="110"/>
      <c r="KDD161" s="110"/>
      <c r="KDE161" s="110"/>
      <c r="KDF161" s="110"/>
      <c r="KDG161" s="110"/>
      <c r="KDH161" s="110"/>
      <c r="KDI161" s="110"/>
      <c r="KDJ161" s="110"/>
      <c r="KDK161" s="110"/>
      <c r="KDL161" s="110"/>
      <c r="KDM161" s="110"/>
      <c r="KDN161" s="110"/>
      <c r="KDO161" s="110"/>
      <c r="KDP161" s="110"/>
      <c r="KDQ161" s="110"/>
      <c r="KDR161" s="110"/>
      <c r="KDS161" s="110"/>
      <c r="KDT161" s="110"/>
      <c r="KDU161" s="110"/>
      <c r="KDV161" s="110"/>
      <c r="KDW161" s="110"/>
      <c r="KDX161" s="110"/>
      <c r="KDY161" s="110"/>
      <c r="KDZ161" s="110"/>
      <c r="KEA161" s="110"/>
      <c r="KEB161" s="110"/>
      <c r="KEC161" s="110"/>
      <c r="KED161" s="110"/>
      <c r="KEE161" s="110"/>
      <c r="KEF161" s="110"/>
      <c r="KEG161" s="110"/>
      <c r="KEH161" s="110"/>
      <c r="KEI161" s="110"/>
      <c r="KEJ161" s="110"/>
      <c r="KEK161" s="110"/>
      <c r="KEL161" s="110"/>
      <c r="KEM161" s="110"/>
      <c r="KEN161" s="110"/>
      <c r="KEO161" s="110"/>
      <c r="KEP161" s="110"/>
      <c r="KEQ161" s="110"/>
      <c r="KER161" s="110"/>
      <c r="KES161" s="110"/>
      <c r="KET161" s="110"/>
      <c r="KEU161" s="110"/>
      <c r="KEV161" s="110"/>
      <c r="KEW161" s="110"/>
      <c r="KEX161" s="110"/>
      <c r="KEY161" s="110"/>
      <c r="KEZ161" s="110"/>
      <c r="KFA161" s="110"/>
      <c r="KFB161" s="110"/>
      <c r="KFC161" s="110"/>
      <c r="KFD161" s="110"/>
      <c r="KFE161" s="110"/>
      <c r="KFF161" s="110"/>
      <c r="KFG161" s="110"/>
      <c r="KFH161" s="110"/>
      <c r="KFI161" s="110"/>
      <c r="KFJ161" s="110"/>
      <c r="KFK161" s="110"/>
      <c r="KFL161" s="110"/>
      <c r="KFM161" s="110"/>
      <c r="KFN161" s="110"/>
      <c r="KFO161" s="110"/>
      <c r="KFP161" s="110"/>
      <c r="KFQ161" s="110"/>
      <c r="KFR161" s="110"/>
      <c r="KFS161" s="110"/>
      <c r="KFT161" s="110"/>
      <c r="KFU161" s="110"/>
      <c r="KFV161" s="110"/>
      <c r="KFW161" s="110"/>
      <c r="KFX161" s="110"/>
      <c r="KFY161" s="110"/>
      <c r="KFZ161" s="110"/>
      <c r="KGA161" s="110"/>
      <c r="KGB161" s="110"/>
      <c r="KGC161" s="110"/>
      <c r="KGD161" s="110"/>
      <c r="KGE161" s="110"/>
      <c r="KGF161" s="110"/>
      <c r="KGG161" s="110"/>
      <c r="KGH161" s="110"/>
      <c r="KGI161" s="110"/>
      <c r="KGJ161" s="110"/>
      <c r="KGK161" s="110"/>
      <c r="KGL161" s="110"/>
      <c r="KGM161" s="110"/>
      <c r="KGN161" s="110"/>
      <c r="KGO161" s="110"/>
      <c r="KGP161" s="110"/>
      <c r="KGQ161" s="110"/>
      <c r="KGR161" s="110"/>
      <c r="KGS161" s="110"/>
      <c r="KGT161" s="110"/>
      <c r="KGU161" s="110"/>
      <c r="KGV161" s="110"/>
      <c r="KGW161" s="110"/>
      <c r="KGX161" s="110"/>
      <c r="KGY161" s="110"/>
      <c r="KGZ161" s="110"/>
      <c r="KHA161" s="110"/>
      <c r="KHB161" s="110"/>
      <c r="KHC161" s="110"/>
      <c r="KHD161" s="110"/>
      <c r="KHE161" s="110"/>
      <c r="KHF161" s="110"/>
      <c r="KHG161" s="110"/>
      <c r="KHH161" s="110"/>
      <c r="KHI161" s="110"/>
      <c r="KHJ161" s="110"/>
      <c r="KHK161" s="110"/>
      <c r="KHL161" s="110"/>
      <c r="KHM161" s="110"/>
      <c r="KHN161" s="110"/>
      <c r="KHO161" s="110"/>
      <c r="KHP161" s="110"/>
      <c r="KHQ161" s="110"/>
      <c r="KHR161" s="110"/>
      <c r="KHS161" s="110"/>
      <c r="KHT161" s="110"/>
      <c r="KHU161" s="110"/>
      <c r="KHV161" s="110"/>
      <c r="KHW161" s="110"/>
      <c r="KHX161" s="110"/>
      <c r="KHY161" s="110"/>
      <c r="KHZ161" s="110"/>
      <c r="KIA161" s="110"/>
      <c r="KIB161" s="110"/>
      <c r="KIC161" s="110"/>
      <c r="KID161" s="110"/>
      <c r="KIE161" s="110"/>
      <c r="KIF161" s="110"/>
      <c r="KIG161" s="110"/>
      <c r="KIH161" s="110"/>
      <c r="KII161" s="110"/>
      <c r="KIJ161" s="110"/>
      <c r="KIK161" s="110"/>
      <c r="KIL161" s="110"/>
      <c r="KIM161" s="110"/>
      <c r="KIN161" s="110"/>
      <c r="KIO161" s="110"/>
      <c r="KIP161" s="110"/>
      <c r="KIQ161" s="110"/>
      <c r="KIR161" s="110"/>
      <c r="KIS161" s="110"/>
      <c r="KIT161" s="110"/>
      <c r="KIU161" s="110"/>
      <c r="KIV161" s="110"/>
      <c r="KIW161" s="110"/>
      <c r="KIX161" s="110"/>
      <c r="KIY161" s="110"/>
      <c r="KIZ161" s="110"/>
      <c r="KJA161" s="110"/>
      <c r="KJB161" s="110"/>
      <c r="KJC161" s="110"/>
      <c r="KJD161" s="110"/>
      <c r="KJE161" s="110"/>
      <c r="KJF161" s="110"/>
      <c r="KJG161" s="110"/>
      <c r="KJH161" s="110"/>
      <c r="KJI161" s="110"/>
      <c r="KJJ161" s="110"/>
      <c r="KJK161" s="110"/>
      <c r="KJL161" s="110"/>
      <c r="KJM161" s="110"/>
      <c r="KJN161" s="110"/>
      <c r="KJO161" s="110"/>
      <c r="KJP161" s="110"/>
      <c r="KJQ161" s="110"/>
      <c r="KJR161" s="110"/>
      <c r="KJS161" s="110"/>
      <c r="KJT161" s="110"/>
      <c r="KJU161" s="110"/>
      <c r="KJV161" s="110"/>
      <c r="KJW161" s="110"/>
      <c r="KJX161" s="110"/>
      <c r="KJY161" s="110"/>
      <c r="KJZ161" s="110"/>
      <c r="KKA161" s="110"/>
      <c r="KKB161" s="110"/>
      <c r="KKC161" s="110"/>
      <c r="KKD161" s="110"/>
      <c r="KKE161" s="110"/>
      <c r="KKF161" s="110"/>
      <c r="KKG161" s="110"/>
      <c r="KKH161" s="110"/>
      <c r="KKI161" s="110"/>
      <c r="KKJ161" s="110"/>
      <c r="KKK161" s="110"/>
      <c r="KKL161" s="110"/>
      <c r="KKM161" s="110"/>
      <c r="KKN161" s="110"/>
      <c r="KKO161" s="110"/>
      <c r="KKP161" s="110"/>
      <c r="KKQ161" s="110"/>
      <c r="KKR161" s="110"/>
      <c r="KKS161" s="110"/>
      <c r="KKT161" s="110"/>
      <c r="KKU161" s="110"/>
      <c r="KKV161" s="110"/>
      <c r="KKW161" s="110"/>
      <c r="KKX161" s="110"/>
      <c r="KKY161" s="110"/>
      <c r="KKZ161" s="110"/>
      <c r="KLA161" s="110"/>
      <c r="KLB161" s="110"/>
      <c r="KLC161" s="110"/>
      <c r="KLD161" s="110"/>
      <c r="KLE161" s="110"/>
      <c r="KLF161" s="110"/>
      <c r="KLG161" s="110"/>
      <c r="KLH161" s="110"/>
      <c r="KLI161" s="110"/>
      <c r="KLJ161" s="110"/>
      <c r="KLK161" s="110"/>
      <c r="KLL161" s="110"/>
      <c r="KLM161" s="110"/>
      <c r="KLN161" s="110"/>
      <c r="KLO161" s="110"/>
      <c r="KLP161" s="110"/>
      <c r="KLQ161" s="110"/>
      <c r="KLR161" s="110"/>
      <c r="KLS161" s="110"/>
      <c r="KLT161" s="110"/>
      <c r="KLU161" s="110"/>
      <c r="KLV161" s="110"/>
      <c r="KLW161" s="110"/>
      <c r="KLX161" s="110"/>
      <c r="KLY161" s="110"/>
      <c r="KLZ161" s="110"/>
      <c r="KMA161" s="110"/>
      <c r="KMB161" s="110"/>
      <c r="KMC161" s="110"/>
      <c r="KMD161" s="110"/>
      <c r="KME161" s="110"/>
      <c r="KMF161" s="110"/>
      <c r="KMG161" s="110"/>
      <c r="KMH161" s="110"/>
      <c r="KMI161" s="110"/>
      <c r="KMJ161" s="110"/>
      <c r="KMK161" s="110"/>
      <c r="KML161" s="110"/>
      <c r="KMM161" s="110"/>
      <c r="KMN161" s="110"/>
      <c r="KMO161" s="110"/>
      <c r="KMP161" s="110"/>
      <c r="KMQ161" s="110"/>
      <c r="KMR161" s="110"/>
      <c r="KMS161" s="110"/>
      <c r="KMT161" s="110"/>
      <c r="KMU161" s="110"/>
      <c r="KMV161" s="110"/>
      <c r="KMW161" s="110"/>
      <c r="KMX161" s="110"/>
      <c r="KMY161" s="110"/>
      <c r="KMZ161" s="110"/>
      <c r="KNA161" s="110"/>
      <c r="KNB161" s="110"/>
      <c r="KNC161" s="110"/>
      <c r="KND161" s="110"/>
      <c r="KNE161" s="110"/>
      <c r="KNF161" s="110"/>
      <c r="KNG161" s="110"/>
      <c r="KNH161" s="110"/>
      <c r="KNI161" s="110"/>
      <c r="KNJ161" s="110"/>
      <c r="KNK161" s="110"/>
      <c r="KNL161" s="110"/>
      <c r="KNM161" s="110"/>
      <c r="KNN161" s="110"/>
      <c r="KNO161" s="110"/>
      <c r="KNP161" s="110"/>
      <c r="KNQ161" s="110"/>
      <c r="KNR161" s="110"/>
      <c r="KNS161" s="110"/>
      <c r="KNT161" s="110"/>
      <c r="KNU161" s="110"/>
      <c r="KNV161" s="110"/>
      <c r="KNW161" s="110"/>
      <c r="KNX161" s="110"/>
      <c r="KNY161" s="110"/>
      <c r="KNZ161" s="110"/>
      <c r="KOA161" s="110"/>
      <c r="KOB161" s="110"/>
      <c r="KOC161" s="110"/>
      <c r="KOD161" s="110"/>
      <c r="KOE161" s="110"/>
      <c r="KOF161" s="110"/>
      <c r="KOG161" s="110"/>
      <c r="KOH161" s="110"/>
      <c r="KOI161" s="110"/>
      <c r="KOJ161" s="110"/>
      <c r="KOK161" s="110"/>
      <c r="KOL161" s="110"/>
      <c r="KOM161" s="110"/>
      <c r="KON161" s="110"/>
      <c r="KOO161" s="110"/>
      <c r="KOP161" s="110"/>
      <c r="KOQ161" s="110"/>
      <c r="KOR161" s="110"/>
      <c r="KOS161" s="110"/>
      <c r="KOT161" s="110"/>
      <c r="KOU161" s="110"/>
      <c r="KOV161" s="110"/>
      <c r="KOW161" s="110"/>
      <c r="KOX161" s="110"/>
      <c r="KOY161" s="110"/>
      <c r="KOZ161" s="110"/>
      <c r="KPA161" s="110"/>
      <c r="KPB161" s="110"/>
      <c r="KPC161" s="110"/>
      <c r="KPD161" s="110"/>
      <c r="KPE161" s="110"/>
      <c r="KPF161" s="110"/>
      <c r="KPG161" s="110"/>
      <c r="KPH161" s="110"/>
      <c r="KPI161" s="110"/>
      <c r="KPJ161" s="110"/>
      <c r="KPK161" s="110"/>
      <c r="KPL161" s="110"/>
      <c r="KPM161" s="110"/>
      <c r="KPN161" s="110"/>
      <c r="KPO161" s="110"/>
      <c r="KPP161" s="110"/>
      <c r="KPQ161" s="110"/>
      <c r="KPR161" s="110"/>
      <c r="KPS161" s="110"/>
      <c r="KPT161" s="110"/>
      <c r="KPU161" s="110"/>
      <c r="KPV161" s="110"/>
      <c r="KPW161" s="110"/>
      <c r="KPX161" s="110"/>
      <c r="KPY161" s="110"/>
      <c r="KPZ161" s="110"/>
      <c r="KQA161" s="110"/>
      <c r="KQB161" s="110"/>
      <c r="KQC161" s="110"/>
      <c r="KQD161" s="110"/>
      <c r="KQE161" s="110"/>
      <c r="KQF161" s="110"/>
      <c r="KQG161" s="110"/>
      <c r="KQH161" s="110"/>
      <c r="KQI161" s="110"/>
      <c r="KQJ161" s="110"/>
      <c r="KQK161" s="110"/>
      <c r="KQL161" s="110"/>
      <c r="KQM161" s="110"/>
      <c r="KQN161" s="110"/>
      <c r="KQO161" s="110"/>
      <c r="KQP161" s="110"/>
      <c r="KQQ161" s="110"/>
      <c r="KQR161" s="110"/>
      <c r="KQS161" s="110"/>
      <c r="KQT161" s="110"/>
      <c r="KQU161" s="110"/>
      <c r="KQV161" s="110"/>
      <c r="KQW161" s="110"/>
      <c r="KQX161" s="110"/>
      <c r="KQY161" s="110"/>
      <c r="KQZ161" s="110"/>
      <c r="KRA161" s="110"/>
      <c r="KRB161" s="110"/>
      <c r="KRC161" s="110"/>
      <c r="KRD161" s="110"/>
      <c r="KRE161" s="110"/>
      <c r="KRF161" s="110"/>
      <c r="KRG161" s="110"/>
      <c r="KRH161" s="110"/>
      <c r="KRI161" s="110"/>
      <c r="KRJ161" s="110"/>
      <c r="KRK161" s="110"/>
      <c r="KRL161" s="110"/>
      <c r="KRM161" s="110"/>
      <c r="KRN161" s="110"/>
      <c r="KRO161" s="110"/>
      <c r="KRP161" s="110"/>
      <c r="KRQ161" s="110"/>
      <c r="KRR161" s="110"/>
      <c r="KRS161" s="110"/>
      <c r="KRT161" s="110"/>
      <c r="KRU161" s="110"/>
      <c r="KRV161" s="110"/>
      <c r="KRW161" s="110"/>
      <c r="KRX161" s="110"/>
      <c r="KRY161" s="110"/>
      <c r="KRZ161" s="110"/>
      <c r="KSA161" s="110"/>
      <c r="KSB161" s="110"/>
      <c r="KSC161" s="110"/>
      <c r="KSD161" s="110"/>
      <c r="KSE161" s="110"/>
      <c r="KSF161" s="110"/>
      <c r="KSG161" s="110"/>
      <c r="KSH161" s="110"/>
      <c r="KSI161" s="110"/>
      <c r="KSJ161" s="110"/>
      <c r="KSK161" s="110"/>
      <c r="KSL161" s="110"/>
      <c r="KSM161" s="110"/>
      <c r="KSN161" s="110"/>
      <c r="KSO161" s="110"/>
      <c r="KSP161" s="110"/>
      <c r="KSQ161" s="110"/>
      <c r="KSR161" s="110"/>
      <c r="KSS161" s="110"/>
      <c r="KST161" s="110"/>
      <c r="KSU161" s="110"/>
      <c r="KSV161" s="110"/>
      <c r="KSW161" s="110"/>
      <c r="KSX161" s="110"/>
      <c r="KSY161" s="110"/>
      <c r="KSZ161" s="110"/>
      <c r="KTA161" s="110"/>
      <c r="KTB161" s="110"/>
      <c r="KTC161" s="110"/>
      <c r="KTD161" s="110"/>
      <c r="KTE161" s="110"/>
      <c r="KTF161" s="110"/>
      <c r="KTG161" s="110"/>
      <c r="KTH161" s="110"/>
      <c r="KTI161" s="110"/>
      <c r="KTJ161" s="110"/>
      <c r="KTK161" s="110"/>
      <c r="KTL161" s="110"/>
      <c r="KTM161" s="110"/>
      <c r="KTN161" s="110"/>
      <c r="KTO161" s="110"/>
      <c r="KTP161" s="110"/>
      <c r="KTQ161" s="110"/>
      <c r="KTR161" s="110"/>
      <c r="KTS161" s="110"/>
      <c r="KTT161" s="110"/>
      <c r="KTU161" s="110"/>
      <c r="KTV161" s="110"/>
      <c r="KTW161" s="110"/>
      <c r="KTX161" s="110"/>
      <c r="KTY161" s="110"/>
      <c r="KTZ161" s="110"/>
      <c r="KUA161" s="110"/>
      <c r="KUB161" s="110"/>
      <c r="KUC161" s="110"/>
      <c r="KUD161" s="110"/>
      <c r="KUE161" s="110"/>
      <c r="KUF161" s="110"/>
      <c r="KUG161" s="110"/>
      <c r="KUH161" s="110"/>
      <c r="KUI161" s="110"/>
      <c r="KUJ161" s="110"/>
      <c r="KUK161" s="110"/>
      <c r="KUL161" s="110"/>
      <c r="KUM161" s="110"/>
      <c r="KUN161" s="110"/>
      <c r="KUO161" s="110"/>
      <c r="KUP161" s="110"/>
      <c r="KUQ161" s="110"/>
      <c r="KUR161" s="110"/>
      <c r="KUS161" s="110"/>
      <c r="KUT161" s="110"/>
      <c r="KUU161" s="110"/>
      <c r="KUV161" s="110"/>
      <c r="KUW161" s="110"/>
      <c r="KUX161" s="110"/>
      <c r="KUY161" s="110"/>
      <c r="KUZ161" s="110"/>
      <c r="KVA161" s="110"/>
      <c r="KVB161" s="110"/>
      <c r="KVC161" s="110"/>
      <c r="KVD161" s="110"/>
      <c r="KVE161" s="110"/>
      <c r="KVF161" s="110"/>
      <c r="KVG161" s="110"/>
      <c r="KVH161" s="110"/>
      <c r="KVI161" s="110"/>
      <c r="KVJ161" s="110"/>
      <c r="KVK161" s="110"/>
      <c r="KVL161" s="110"/>
      <c r="KVM161" s="110"/>
      <c r="KVN161" s="110"/>
      <c r="KVO161" s="110"/>
      <c r="KVP161" s="110"/>
      <c r="KVQ161" s="110"/>
      <c r="KVR161" s="110"/>
      <c r="KVS161" s="110"/>
      <c r="KVT161" s="110"/>
      <c r="KVU161" s="110"/>
      <c r="KVV161" s="110"/>
      <c r="KVW161" s="110"/>
      <c r="KVX161" s="110"/>
      <c r="KVY161" s="110"/>
      <c r="KVZ161" s="110"/>
      <c r="KWA161" s="110"/>
      <c r="KWB161" s="110"/>
      <c r="KWC161" s="110"/>
      <c r="KWD161" s="110"/>
      <c r="KWE161" s="110"/>
      <c r="KWF161" s="110"/>
      <c r="KWG161" s="110"/>
      <c r="KWH161" s="110"/>
      <c r="KWI161" s="110"/>
      <c r="KWJ161" s="110"/>
      <c r="KWK161" s="110"/>
      <c r="KWL161" s="110"/>
      <c r="KWM161" s="110"/>
      <c r="KWN161" s="110"/>
      <c r="KWO161" s="110"/>
      <c r="KWP161" s="110"/>
      <c r="KWQ161" s="110"/>
      <c r="KWR161" s="110"/>
      <c r="KWS161" s="110"/>
      <c r="KWT161" s="110"/>
      <c r="KWU161" s="110"/>
      <c r="KWV161" s="110"/>
      <c r="KWW161" s="110"/>
      <c r="KWX161" s="110"/>
      <c r="KWY161" s="110"/>
      <c r="KWZ161" s="110"/>
      <c r="KXA161" s="110"/>
      <c r="KXB161" s="110"/>
      <c r="KXC161" s="110"/>
      <c r="KXD161" s="110"/>
      <c r="KXE161" s="110"/>
      <c r="KXF161" s="110"/>
      <c r="KXG161" s="110"/>
      <c r="KXH161" s="110"/>
      <c r="KXI161" s="110"/>
      <c r="KXJ161" s="110"/>
      <c r="KXK161" s="110"/>
      <c r="KXL161" s="110"/>
      <c r="KXM161" s="110"/>
      <c r="KXN161" s="110"/>
      <c r="KXO161" s="110"/>
      <c r="KXP161" s="110"/>
      <c r="KXQ161" s="110"/>
      <c r="KXR161" s="110"/>
      <c r="KXS161" s="110"/>
      <c r="KXT161" s="110"/>
      <c r="KXU161" s="110"/>
      <c r="KXV161" s="110"/>
      <c r="KXW161" s="110"/>
      <c r="KXX161" s="110"/>
      <c r="KXY161" s="110"/>
      <c r="KXZ161" s="110"/>
      <c r="KYA161" s="110"/>
      <c r="KYB161" s="110"/>
      <c r="KYC161" s="110"/>
      <c r="KYD161" s="110"/>
      <c r="KYE161" s="110"/>
      <c r="KYF161" s="110"/>
      <c r="KYG161" s="110"/>
      <c r="KYH161" s="110"/>
      <c r="KYI161" s="110"/>
      <c r="KYJ161" s="110"/>
      <c r="KYK161" s="110"/>
      <c r="KYL161" s="110"/>
      <c r="KYM161" s="110"/>
      <c r="KYN161" s="110"/>
      <c r="KYO161" s="110"/>
      <c r="KYP161" s="110"/>
      <c r="KYQ161" s="110"/>
      <c r="KYR161" s="110"/>
      <c r="KYS161" s="110"/>
      <c r="KYT161" s="110"/>
      <c r="KYU161" s="110"/>
      <c r="KYV161" s="110"/>
      <c r="KYW161" s="110"/>
      <c r="KYX161" s="110"/>
      <c r="KYY161" s="110"/>
      <c r="KYZ161" s="110"/>
      <c r="KZA161" s="110"/>
      <c r="KZB161" s="110"/>
      <c r="KZC161" s="110"/>
      <c r="KZD161" s="110"/>
      <c r="KZE161" s="110"/>
      <c r="KZF161" s="110"/>
      <c r="KZG161" s="110"/>
      <c r="KZH161" s="110"/>
      <c r="KZI161" s="110"/>
      <c r="KZJ161" s="110"/>
      <c r="KZK161" s="110"/>
      <c r="KZL161" s="110"/>
      <c r="KZM161" s="110"/>
      <c r="KZN161" s="110"/>
      <c r="KZO161" s="110"/>
      <c r="KZP161" s="110"/>
      <c r="KZQ161" s="110"/>
      <c r="KZR161" s="110"/>
      <c r="KZS161" s="110"/>
      <c r="KZT161" s="110"/>
      <c r="KZU161" s="110"/>
      <c r="KZV161" s="110"/>
      <c r="KZW161" s="110"/>
      <c r="KZX161" s="110"/>
      <c r="KZY161" s="110"/>
      <c r="KZZ161" s="110"/>
      <c r="LAA161" s="110"/>
      <c r="LAB161" s="110"/>
      <c r="LAC161" s="110"/>
      <c r="LAD161" s="110"/>
      <c r="LAE161" s="110"/>
      <c r="LAF161" s="110"/>
      <c r="LAG161" s="110"/>
      <c r="LAH161" s="110"/>
      <c r="LAI161" s="110"/>
      <c r="LAJ161" s="110"/>
      <c r="LAK161" s="110"/>
      <c r="LAL161" s="110"/>
      <c r="LAM161" s="110"/>
      <c r="LAN161" s="110"/>
      <c r="LAO161" s="110"/>
      <c r="LAP161" s="110"/>
      <c r="LAQ161" s="110"/>
      <c r="LAR161" s="110"/>
      <c r="LAS161" s="110"/>
      <c r="LAT161" s="110"/>
      <c r="LAU161" s="110"/>
      <c r="LAV161" s="110"/>
      <c r="LAW161" s="110"/>
      <c r="LAX161" s="110"/>
      <c r="LAY161" s="110"/>
      <c r="LAZ161" s="110"/>
      <c r="LBA161" s="110"/>
      <c r="LBB161" s="110"/>
      <c r="LBC161" s="110"/>
      <c r="LBD161" s="110"/>
      <c r="LBE161" s="110"/>
      <c r="LBF161" s="110"/>
      <c r="LBG161" s="110"/>
      <c r="LBH161" s="110"/>
      <c r="LBI161" s="110"/>
      <c r="LBJ161" s="110"/>
      <c r="LBK161" s="110"/>
      <c r="LBL161" s="110"/>
      <c r="LBM161" s="110"/>
      <c r="LBN161" s="110"/>
      <c r="LBO161" s="110"/>
      <c r="LBP161" s="110"/>
      <c r="LBQ161" s="110"/>
      <c r="LBR161" s="110"/>
      <c r="LBS161" s="110"/>
      <c r="LBT161" s="110"/>
      <c r="LBU161" s="110"/>
      <c r="LBV161" s="110"/>
      <c r="LBW161" s="110"/>
      <c r="LBX161" s="110"/>
      <c r="LBY161" s="110"/>
      <c r="LBZ161" s="110"/>
      <c r="LCA161" s="110"/>
      <c r="LCB161" s="110"/>
      <c r="LCC161" s="110"/>
      <c r="LCD161" s="110"/>
      <c r="LCE161" s="110"/>
      <c r="LCF161" s="110"/>
      <c r="LCG161" s="110"/>
      <c r="LCH161" s="110"/>
      <c r="LCI161" s="110"/>
      <c r="LCJ161" s="110"/>
      <c r="LCK161" s="110"/>
      <c r="LCL161" s="110"/>
      <c r="LCM161" s="110"/>
      <c r="LCN161" s="110"/>
      <c r="LCO161" s="110"/>
      <c r="LCP161" s="110"/>
      <c r="LCQ161" s="110"/>
      <c r="LCR161" s="110"/>
      <c r="LCS161" s="110"/>
      <c r="LCT161" s="110"/>
      <c r="LCU161" s="110"/>
      <c r="LCV161" s="110"/>
      <c r="LCW161" s="110"/>
      <c r="LCX161" s="110"/>
      <c r="LCY161" s="110"/>
      <c r="LCZ161" s="110"/>
      <c r="LDA161" s="110"/>
      <c r="LDB161" s="110"/>
      <c r="LDC161" s="110"/>
      <c r="LDD161" s="110"/>
      <c r="LDE161" s="110"/>
      <c r="LDF161" s="110"/>
      <c r="LDG161" s="110"/>
      <c r="LDH161" s="110"/>
      <c r="LDI161" s="110"/>
      <c r="LDJ161" s="110"/>
      <c r="LDK161" s="110"/>
      <c r="LDL161" s="110"/>
      <c r="LDM161" s="110"/>
      <c r="LDN161" s="110"/>
      <c r="LDO161" s="110"/>
      <c r="LDP161" s="110"/>
      <c r="LDQ161" s="110"/>
      <c r="LDR161" s="110"/>
      <c r="LDS161" s="110"/>
      <c r="LDT161" s="110"/>
      <c r="LDU161" s="110"/>
      <c r="LDV161" s="110"/>
      <c r="LDW161" s="110"/>
      <c r="LDX161" s="110"/>
      <c r="LDY161" s="110"/>
      <c r="LDZ161" s="110"/>
      <c r="LEA161" s="110"/>
      <c r="LEB161" s="110"/>
      <c r="LEC161" s="110"/>
      <c r="LED161" s="110"/>
      <c r="LEE161" s="110"/>
      <c r="LEF161" s="110"/>
      <c r="LEG161" s="110"/>
      <c r="LEH161" s="110"/>
      <c r="LEI161" s="110"/>
      <c r="LEJ161" s="110"/>
      <c r="LEK161" s="110"/>
      <c r="LEL161" s="110"/>
      <c r="LEM161" s="110"/>
      <c r="LEN161" s="110"/>
      <c r="LEO161" s="110"/>
      <c r="LEP161" s="110"/>
      <c r="LEQ161" s="110"/>
      <c r="LER161" s="110"/>
      <c r="LES161" s="110"/>
      <c r="LET161" s="110"/>
      <c r="LEU161" s="110"/>
      <c r="LEV161" s="110"/>
      <c r="LEW161" s="110"/>
      <c r="LEX161" s="110"/>
      <c r="LEY161" s="110"/>
      <c r="LEZ161" s="110"/>
      <c r="LFA161" s="110"/>
      <c r="LFB161" s="110"/>
      <c r="LFC161" s="110"/>
      <c r="LFD161" s="110"/>
      <c r="LFE161" s="110"/>
      <c r="LFF161" s="110"/>
      <c r="LFG161" s="110"/>
      <c r="LFH161" s="110"/>
      <c r="LFI161" s="110"/>
      <c r="LFJ161" s="110"/>
      <c r="LFK161" s="110"/>
      <c r="LFL161" s="110"/>
      <c r="LFM161" s="110"/>
      <c r="LFN161" s="110"/>
      <c r="LFO161" s="110"/>
      <c r="LFP161" s="110"/>
      <c r="LFQ161" s="110"/>
      <c r="LFR161" s="110"/>
      <c r="LFS161" s="110"/>
      <c r="LFT161" s="110"/>
      <c r="LFU161" s="110"/>
      <c r="LFV161" s="110"/>
      <c r="LFW161" s="110"/>
      <c r="LFX161" s="110"/>
      <c r="LFY161" s="110"/>
      <c r="LFZ161" s="110"/>
      <c r="LGA161" s="110"/>
      <c r="LGB161" s="110"/>
      <c r="LGC161" s="110"/>
      <c r="LGD161" s="110"/>
      <c r="LGE161" s="110"/>
      <c r="LGF161" s="110"/>
      <c r="LGG161" s="110"/>
      <c r="LGH161" s="110"/>
      <c r="LGI161" s="110"/>
      <c r="LGJ161" s="110"/>
      <c r="LGK161" s="110"/>
      <c r="LGL161" s="110"/>
      <c r="LGM161" s="110"/>
      <c r="LGN161" s="110"/>
      <c r="LGO161" s="110"/>
      <c r="LGP161" s="110"/>
      <c r="LGQ161" s="110"/>
      <c r="LGR161" s="110"/>
      <c r="LGS161" s="110"/>
      <c r="LGT161" s="110"/>
      <c r="LGU161" s="110"/>
      <c r="LGV161" s="110"/>
      <c r="LGW161" s="110"/>
      <c r="LGX161" s="110"/>
      <c r="LGY161" s="110"/>
      <c r="LGZ161" s="110"/>
      <c r="LHA161" s="110"/>
      <c r="LHB161" s="110"/>
      <c r="LHC161" s="110"/>
      <c r="LHD161" s="110"/>
      <c r="LHE161" s="110"/>
      <c r="LHF161" s="110"/>
      <c r="LHG161" s="110"/>
      <c r="LHH161" s="110"/>
      <c r="LHI161" s="110"/>
      <c r="LHJ161" s="110"/>
      <c r="LHK161" s="110"/>
      <c r="LHL161" s="110"/>
      <c r="LHM161" s="110"/>
      <c r="LHN161" s="110"/>
      <c r="LHO161" s="110"/>
      <c r="LHP161" s="110"/>
      <c r="LHQ161" s="110"/>
      <c r="LHR161" s="110"/>
      <c r="LHS161" s="110"/>
      <c r="LHT161" s="110"/>
      <c r="LHU161" s="110"/>
      <c r="LHV161" s="110"/>
      <c r="LHW161" s="110"/>
      <c r="LHX161" s="110"/>
      <c r="LHY161" s="110"/>
      <c r="LHZ161" s="110"/>
      <c r="LIA161" s="110"/>
      <c r="LIB161" s="110"/>
      <c r="LIC161" s="110"/>
      <c r="LID161" s="110"/>
      <c r="LIE161" s="110"/>
      <c r="LIF161" s="110"/>
      <c r="LIG161" s="110"/>
      <c r="LIH161" s="110"/>
      <c r="LII161" s="110"/>
      <c r="LIJ161" s="110"/>
      <c r="LIK161" s="110"/>
      <c r="LIL161" s="110"/>
      <c r="LIM161" s="110"/>
      <c r="LIN161" s="110"/>
      <c r="LIO161" s="110"/>
      <c r="LIP161" s="110"/>
      <c r="LIQ161" s="110"/>
      <c r="LIR161" s="110"/>
      <c r="LIS161" s="110"/>
      <c r="LIT161" s="110"/>
      <c r="LIU161" s="110"/>
      <c r="LIV161" s="110"/>
      <c r="LIW161" s="110"/>
      <c r="LIX161" s="110"/>
      <c r="LIY161" s="110"/>
      <c r="LIZ161" s="110"/>
      <c r="LJA161" s="110"/>
      <c r="LJB161" s="110"/>
      <c r="LJC161" s="110"/>
      <c r="LJD161" s="110"/>
      <c r="LJE161" s="110"/>
      <c r="LJF161" s="110"/>
      <c r="LJG161" s="110"/>
      <c r="LJH161" s="110"/>
      <c r="LJI161" s="110"/>
      <c r="LJJ161" s="110"/>
      <c r="LJK161" s="110"/>
      <c r="LJL161" s="110"/>
      <c r="LJM161" s="110"/>
      <c r="LJN161" s="110"/>
      <c r="LJO161" s="110"/>
      <c r="LJP161" s="110"/>
      <c r="LJQ161" s="110"/>
      <c r="LJR161" s="110"/>
      <c r="LJS161" s="110"/>
      <c r="LJT161" s="110"/>
      <c r="LJU161" s="110"/>
      <c r="LJV161" s="110"/>
      <c r="LJW161" s="110"/>
      <c r="LJX161" s="110"/>
      <c r="LJY161" s="110"/>
      <c r="LJZ161" s="110"/>
      <c r="LKA161" s="110"/>
      <c r="LKB161" s="110"/>
      <c r="LKC161" s="110"/>
      <c r="LKD161" s="110"/>
      <c r="LKE161" s="110"/>
      <c r="LKF161" s="110"/>
      <c r="LKG161" s="110"/>
      <c r="LKH161" s="110"/>
      <c r="LKI161" s="110"/>
      <c r="LKJ161" s="110"/>
      <c r="LKK161" s="110"/>
      <c r="LKL161" s="110"/>
      <c r="LKM161" s="110"/>
      <c r="LKN161" s="110"/>
      <c r="LKO161" s="110"/>
      <c r="LKP161" s="110"/>
      <c r="LKQ161" s="110"/>
      <c r="LKR161" s="110"/>
      <c r="LKS161" s="110"/>
      <c r="LKT161" s="110"/>
      <c r="LKU161" s="110"/>
      <c r="LKV161" s="110"/>
      <c r="LKW161" s="110"/>
      <c r="LKX161" s="110"/>
      <c r="LKY161" s="110"/>
      <c r="LKZ161" s="110"/>
      <c r="LLA161" s="110"/>
      <c r="LLB161" s="110"/>
      <c r="LLC161" s="110"/>
      <c r="LLD161" s="110"/>
      <c r="LLE161" s="110"/>
      <c r="LLF161" s="110"/>
      <c r="LLG161" s="110"/>
      <c r="LLH161" s="110"/>
      <c r="LLI161" s="110"/>
      <c r="LLJ161" s="110"/>
      <c r="LLK161" s="110"/>
      <c r="LLL161" s="110"/>
      <c r="LLM161" s="110"/>
      <c r="LLN161" s="110"/>
      <c r="LLO161" s="110"/>
      <c r="LLP161" s="110"/>
      <c r="LLQ161" s="110"/>
      <c r="LLR161" s="110"/>
      <c r="LLS161" s="110"/>
      <c r="LLT161" s="110"/>
      <c r="LLU161" s="110"/>
      <c r="LLV161" s="110"/>
      <c r="LLW161" s="110"/>
      <c r="LLX161" s="110"/>
      <c r="LLY161" s="110"/>
      <c r="LLZ161" s="110"/>
      <c r="LMA161" s="110"/>
      <c r="LMB161" s="110"/>
      <c r="LMC161" s="110"/>
      <c r="LMD161" s="110"/>
      <c r="LME161" s="110"/>
      <c r="LMF161" s="110"/>
      <c r="LMG161" s="110"/>
      <c r="LMH161" s="110"/>
      <c r="LMI161" s="110"/>
      <c r="LMJ161" s="110"/>
      <c r="LMK161" s="110"/>
      <c r="LML161" s="110"/>
      <c r="LMM161" s="110"/>
      <c r="LMN161" s="110"/>
      <c r="LMO161" s="110"/>
      <c r="LMP161" s="110"/>
      <c r="LMQ161" s="110"/>
      <c r="LMR161" s="110"/>
      <c r="LMS161" s="110"/>
      <c r="LMT161" s="110"/>
      <c r="LMU161" s="110"/>
      <c r="LMV161" s="110"/>
      <c r="LMW161" s="110"/>
      <c r="LMX161" s="110"/>
      <c r="LMY161" s="110"/>
      <c r="LMZ161" s="110"/>
      <c r="LNA161" s="110"/>
      <c r="LNB161" s="110"/>
      <c r="LNC161" s="110"/>
      <c r="LND161" s="110"/>
      <c r="LNE161" s="110"/>
      <c r="LNF161" s="110"/>
      <c r="LNG161" s="110"/>
      <c r="LNH161" s="110"/>
      <c r="LNI161" s="110"/>
      <c r="LNJ161" s="110"/>
      <c r="LNK161" s="110"/>
      <c r="LNL161" s="110"/>
      <c r="LNM161" s="110"/>
      <c r="LNN161" s="110"/>
      <c r="LNO161" s="110"/>
      <c r="LNP161" s="110"/>
      <c r="LNQ161" s="110"/>
      <c r="LNR161" s="110"/>
      <c r="LNS161" s="110"/>
      <c r="LNT161" s="110"/>
      <c r="LNU161" s="110"/>
      <c r="LNV161" s="110"/>
      <c r="LNW161" s="110"/>
      <c r="LNX161" s="110"/>
      <c r="LNY161" s="110"/>
      <c r="LNZ161" s="110"/>
      <c r="LOA161" s="110"/>
      <c r="LOB161" s="110"/>
      <c r="LOC161" s="110"/>
      <c r="LOD161" s="110"/>
      <c r="LOE161" s="110"/>
      <c r="LOF161" s="110"/>
      <c r="LOG161" s="110"/>
      <c r="LOH161" s="110"/>
      <c r="LOI161" s="110"/>
      <c r="LOJ161" s="110"/>
      <c r="LOK161" s="110"/>
      <c r="LOL161" s="110"/>
      <c r="LOM161" s="110"/>
      <c r="LON161" s="110"/>
      <c r="LOO161" s="110"/>
      <c r="LOP161" s="110"/>
      <c r="LOQ161" s="110"/>
      <c r="LOR161" s="110"/>
      <c r="LOS161" s="110"/>
      <c r="LOT161" s="110"/>
      <c r="LOU161" s="110"/>
      <c r="LOV161" s="110"/>
      <c r="LOW161" s="110"/>
      <c r="LOX161" s="110"/>
      <c r="LOY161" s="110"/>
      <c r="LOZ161" s="110"/>
      <c r="LPA161" s="110"/>
      <c r="LPB161" s="110"/>
      <c r="LPC161" s="110"/>
      <c r="LPD161" s="110"/>
      <c r="LPE161" s="110"/>
      <c r="LPF161" s="110"/>
      <c r="LPG161" s="110"/>
      <c r="LPH161" s="110"/>
      <c r="LPI161" s="110"/>
      <c r="LPJ161" s="110"/>
      <c r="LPK161" s="110"/>
      <c r="LPL161" s="110"/>
      <c r="LPM161" s="110"/>
      <c r="LPN161" s="110"/>
      <c r="LPO161" s="110"/>
      <c r="LPP161" s="110"/>
      <c r="LPQ161" s="110"/>
      <c r="LPR161" s="110"/>
      <c r="LPS161" s="110"/>
      <c r="LPT161" s="110"/>
      <c r="LPU161" s="110"/>
      <c r="LPV161" s="110"/>
      <c r="LPW161" s="110"/>
      <c r="LPX161" s="110"/>
      <c r="LPY161" s="110"/>
      <c r="LPZ161" s="110"/>
      <c r="LQA161" s="110"/>
      <c r="LQB161" s="110"/>
      <c r="LQC161" s="110"/>
      <c r="LQD161" s="110"/>
      <c r="LQE161" s="110"/>
      <c r="LQF161" s="110"/>
      <c r="LQG161" s="110"/>
      <c r="LQH161" s="110"/>
      <c r="LQI161" s="110"/>
      <c r="LQJ161" s="110"/>
      <c r="LQK161" s="110"/>
      <c r="LQL161" s="110"/>
      <c r="LQM161" s="110"/>
      <c r="LQN161" s="110"/>
      <c r="LQO161" s="110"/>
      <c r="LQP161" s="110"/>
      <c r="LQQ161" s="110"/>
      <c r="LQR161" s="110"/>
      <c r="LQS161" s="110"/>
      <c r="LQT161" s="110"/>
      <c r="LQU161" s="110"/>
      <c r="LQV161" s="110"/>
      <c r="LQW161" s="110"/>
      <c r="LQX161" s="110"/>
      <c r="LQY161" s="110"/>
      <c r="LQZ161" s="110"/>
      <c r="LRA161" s="110"/>
      <c r="LRB161" s="110"/>
      <c r="LRC161" s="110"/>
      <c r="LRD161" s="110"/>
      <c r="LRE161" s="110"/>
      <c r="LRF161" s="110"/>
      <c r="LRG161" s="110"/>
      <c r="LRH161" s="110"/>
      <c r="LRI161" s="110"/>
      <c r="LRJ161" s="110"/>
      <c r="LRK161" s="110"/>
      <c r="LRL161" s="110"/>
      <c r="LRM161" s="110"/>
      <c r="LRN161" s="110"/>
      <c r="LRO161" s="110"/>
      <c r="LRP161" s="110"/>
      <c r="LRQ161" s="110"/>
      <c r="LRR161" s="110"/>
      <c r="LRS161" s="110"/>
      <c r="LRT161" s="110"/>
      <c r="LRU161" s="110"/>
      <c r="LRV161" s="110"/>
      <c r="LRW161" s="110"/>
      <c r="LRX161" s="110"/>
      <c r="LRY161" s="110"/>
      <c r="LRZ161" s="110"/>
      <c r="LSA161" s="110"/>
      <c r="LSB161" s="110"/>
      <c r="LSC161" s="110"/>
      <c r="LSD161" s="110"/>
      <c r="LSE161" s="110"/>
      <c r="LSF161" s="110"/>
      <c r="LSG161" s="110"/>
      <c r="LSH161" s="110"/>
      <c r="LSI161" s="110"/>
      <c r="LSJ161" s="110"/>
      <c r="LSK161" s="110"/>
      <c r="LSL161" s="110"/>
      <c r="LSM161" s="110"/>
      <c r="LSN161" s="110"/>
      <c r="LSO161" s="110"/>
      <c r="LSP161" s="110"/>
      <c r="LSQ161" s="110"/>
      <c r="LSR161" s="110"/>
      <c r="LSS161" s="110"/>
      <c r="LST161" s="110"/>
      <c r="LSU161" s="110"/>
      <c r="LSV161" s="110"/>
      <c r="LSW161" s="110"/>
      <c r="LSX161" s="110"/>
      <c r="LSY161" s="110"/>
      <c r="LSZ161" s="110"/>
      <c r="LTA161" s="110"/>
      <c r="LTB161" s="110"/>
      <c r="LTC161" s="110"/>
      <c r="LTD161" s="110"/>
      <c r="LTE161" s="110"/>
      <c r="LTF161" s="110"/>
      <c r="LTG161" s="110"/>
      <c r="LTH161" s="110"/>
      <c r="LTI161" s="110"/>
      <c r="LTJ161" s="110"/>
      <c r="LTK161" s="110"/>
      <c r="LTL161" s="110"/>
      <c r="LTM161" s="110"/>
      <c r="LTN161" s="110"/>
      <c r="LTO161" s="110"/>
      <c r="LTP161" s="110"/>
      <c r="LTQ161" s="110"/>
      <c r="LTR161" s="110"/>
      <c r="LTS161" s="110"/>
      <c r="LTT161" s="110"/>
      <c r="LTU161" s="110"/>
      <c r="LTV161" s="110"/>
      <c r="LTW161" s="110"/>
      <c r="LTX161" s="110"/>
      <c r="LTY161" s="110"/>
      <c r="LTZ161" s="110"/>
      <c r="LUA161" s="110"/>
      <c r="LUB161" s="110"/>
      <c r="LUC161" s="110"/>
      <c r="LUD161" s="110"/>
      <c r="LUE161" s="110"/>
      <c r="LUF161" s="110"/>
      <c r="LUG161" s="110"/>
      <c r="LUH161" s="110"/>
      <c r="LUI161" s="110"/>
      <c r="LUJ161" s="110"/>
      <c r="LUK161" s="110"/>
      <c r="LUL161" s="110"/>
      <c r="LUM161" s="110"/>
      <c r="LUN161" s="110"/>
      <c r="LUO161" s="110"/>
      <c r="LUP161" s="110"/>
      <c r="LUQ161" s="110"/>
      <c r="LUR161" s="110"/>
      <c r="LUS161" s="110"/>
      <c r="LUT161" s="110"/>
      <c r="LUU161" s="110"/>
      <c r="LUV161" s="110"/>
      <c r="LUW161" s="110"/>
      <c r="LUX161" s="110"/>
      <c r="LUY161" s="110"/>
      <c r="LUZ161" s="110"/>
      <c r="LVA161" s="110"/>
      <c r="LVB161" s="110"/>
      <c r="LVC161" s="110"/>
      <c r="LVD161" s="110"/>
      <c r="LVE161" s="110"/>
      <c r="LVF161" s="110"/>
      <c r="LVG161" s="110"/>
      <c r="LVH161" s="110"/>
      <c r="LVI161" s="110"/>
      <c r="LVJ161" s="110"/>
      <c r="LVK161" s="110"/>
      <c r="LVL161" s="110"/>
      <c r="LVM161" s="110"/>
      <c r="LVN161" s="110"/>
      <c r="LVO161" s="110"/>
      <c r="LVP161" s="110"/>
      <c r="LVQ161" s="110"/>
      <c r="LVR161" s="110"/>
      <c r="LVS161" s="110"/>
      <c r="LVT161" s="110"/>
      <c r="LVU161" s="110"/>
      <c r="LVV161" s="110"/>
      <c r="LVW161" s="110"/>
      <c r="LVX161" s="110"/>
      <c r="LVY161" s="110"/>
      <c r="LVZ161" s="110"/>
      <c r="LWA161" s="110"/>
      <c r="LWB161" s="110"/>
      <c r="LWC161" s="110"/>
      <c r="LWD161" s="110"/>
      <c r="LWE161" s="110"/>
      <c r="LWF161" s="110"/>
      <c r="LWG161" s="110"/>
      <c r="LWH161" s="110"/>
      <c r="LWI161" s="110"/>
      <c r="LWJ161" s="110"/>
      <c r="LWK161" s="110"/>
      <c r="LWL161" s="110"/>
      <c r="LWM161" s="110"/>
      <c r="LWN161" s="110"/>
      <c r="LWO161" s="110"/>
      <c r="LWP161" s="110"/>
      <c r="LWQ161" s="110"/>
      <c r="LWR161" s="110"/>
      <c r="LWS161" s="110"/>
      <c r="LWT161" s="110"/>
      <c r="LWU161" s="110"/>
      <c r="LWV161" s="110"/>
      <c r="LWW161" s="110"/>
      <c r="LWX161" s="110"/>
      <c r="LWY161" s="110"/>
      <c r="LWZ161" s="110"/>
      <c r="LXA161" s="110"/>
      <c r="LXB161" s="110"/>
      <c r="LXC161" s="110"/>
      <c r="LXD161" s="110"/>
      <c r="LXE161" s="110"/>
      <c r="LXF161" s="110"/>
      <c r="LXG161" s="110"/>
      <c r="LXH161" s="110"/>
      <c r="LXI161" s="110"/>
      <c r="LXJ161" s="110"/>
      <c r="LXK161" s="110"/>
      <c r="LXL161" s="110"/>
      <c r="LXM161" s="110"/>
      <c r="LXN161" s="110"/>
      <c r="LXO161" s="110"/>
      <c r="LXP161" s="110"/>
      <c r="LXQ161" s="110"/>
      <c r="LXR161" s="110"/>
      <c r="LXS161" s="110"/>
      <c r="LXT161" s="110"/>
      <c r="LXU161" s="110"/>
      <c r="LXV161" s="110"/>
      <c r="LXW161" s="110"/>
      <c r="LXX161" s="110"/>
      <c r="LXY161" s="110"/>
      <c r="LXZ161" s="110"/>
      <c r="LYA161" s="110"/>
      <c r="LYB161" s="110"/>
      <c r="LYC161" s="110"/>
      <c r="LYD161" s="110"/>
      <c r="LYE161" s="110"/>
      <c r="LYF161" s="110"/>
      <c r="LYG161" s="110"/>
      <c r="LYH161" s="110"/>
      <c r="LYI161" s="110"/>
      <c r="LYJ161" s="110"/>
      <c r="LYK161" s="110"/>
      <c r="LYL161" s="110"/>
      <c r="LYM161" s="110"/>
      <c r="LYN161" s="110"/>
      <c r="LYO161" s="110"/>
      <c r="LYP161" s="110"/>
      <c r="LYQ161" s="110"/>
      <c r="LYR161" s="110"/>
      <c r="LYS161" s="110"/>
      <c r="LYT161" s="110"/>
      <c r="LYU161" s="110"/>
      <c r="LYV161" s="110"/>
      <c r="LYW161" s="110"/>
      <c r="LYX161" s="110"/>
      <c r="LYY161" s="110"/>
      <c r="LYZ161" s="110"/>
      <c r="LZA161" s="110"/>
      <c r="LZB161" s="110"/>
      <c r="LZC161" s="110"/>
      <c r="LZD161" s="110"/>
      <c r="LZE161" s="110"/>
      <c r="LZF161" s="110"/>
      <c r="LZG161" s="110"/>
      <c r="LZH161" s="110"/>
      <c r="LZI161" s="110"/>
      <c r="LZJ161" s="110"/>
      <c r="LZK161" s="110"/>
      <c r="LZL161" s="110"/>
      <c r="LZM161" s="110"/>
      <c r="LZN161" s="110"/>
      <c r="LZO161" s="110"/>
      <c r="LZP161" s="110"/>
      <c r="LZQ161" s="110"/>
      <c r="LZR161" s="110"/>
      <c r="LZS161" s="110"/>
      <c r="LZT161" s="110"/>
      <c r="LZU161" s="110"/>
      <c r="LZV161" s="110"/>
      <c r="LZW161" s="110"/>
      <c r="LZX161" s="110"/>
      <c r="LZY161" s="110"/>
      <c r="LZZ161" s="110"/>
      <c r="MAA161" s="110"/>
      <c r="MAB161" s="110"/>
      <c r="MAC161" s="110"/>
      <c r="MAD161" s="110"/>
      <c r="MAE161" s="110"/>
      <c r="MAF161" s="110"/>
      <c r="MAG161" s="110"/>
      <c r="MAH161" s="110"/>
      <c r="MAI161" s="110"/>
      <c r="MAJ161" s="110"/>
      <c r="MAK161" s="110"/>
      <c r="MAL161" s="110"/>
      <c r="MAM161" s="110"/>
      <c r="MAN161" s="110"/>
      <c r="MAO161" s="110"/>
      <c r="MAP161" s="110"/>
      <c r="MAQ161" s="110"/>
      <c r="MAR161" s="110"/>
      <c r="MAS161" s="110"/>
      <c r="MAT161" s="110"/>
      <c r="MAU161" s="110"/>
      <c r="MAV161" s="110"/>
      <c r="MAW161" s="110"/>
      <c r="MAX161" s="110"/>
      <c r="MAY161" s="110"/>
      <c r="MAZ161" s="110"/>
      <c r="MBA161" s="110"/>
      <c r="MBB161" s="110"/>
      <c r="MBC161" s="110"/>
      <c r="MBD161" s="110"/>
      <c r="MBE161" s="110"/>
      <c r="MBF161" s="110"/>
      <c r="MBG161" s="110"/>
      <c r="MBH161" s="110"/>
      <c r="MBI161" s="110"/>
      <c r="MBJ161" s="110"/>
      <c r="MBK161" s="110"/>
      <c r="MBL161" s="110"/>
      <c r="MBM161" s="110"/>
      <c r="MBN161" s="110"/>
      <c r="MBO161" s="110"/>
      <c r="MBP161" s="110"/>
      <c r="MBQ161" s="110"/>
      <c r="MBR161" s="110"/>
      <c r="MBS161" s="110"/>
      <c r="MBT161" s="110"/>
      <c r="MBU161" s="110"/>
      <c r="MBV161" s="110"/>
      <c r="MBW161" s="110"/>
      <c r="MBX161" s="110"/>
      <c r="MBY161" s="110"/>
      <c r="MBZ161" s="110"/>
      <c r="MCA161" s="110"/>
      <c r="MCB161" s="110"/>
      <c r="MCC161" s="110"/>
      <c r="MCD161" s="110"/>
      <c r="MCE161" s="110"/>
      <c r="MCF161" s="110"/>
      <c r="MCG161" s="110"/>
      <c r="MCH161" s="110"/>
      <c r="MCI161" s="110"/>
      <c r="MCJ161" s="110"/>
      <c r="MCK161" s="110"/>
      <c r="MCL161" s="110"/>
      <c r="MCM161" s="110"/>
      <c r="MCN161" s="110"/>
      <c r="MCO161" s="110"/>
      <c r="MCP161" s="110"/>
      <c r="MCQ161" s="110"/>
      <c r="MCR161" s="110"/>
      <c r="MCS161" s="110"/>
      <c r="MCT161" s="110"/>
      <c r="MCU161" s="110"/>
      <c r="MCV161" s="110"/>
      <c r="MCW161" s="110"/>
      <c r="MCX161" s="110"/>
      <c r="MCY161" s="110"/>
      <c r="MCZ161" s="110"/>
      <c r="MDA161" s="110"/>
      <c r="MDB161" s="110"/>
      <c r="MDC161" s="110"/>
      <c r="MDD161" s="110"/>
      <c r="MDE161" s="110"/>
      <c r="MDF161" s="110"/>
      <c r="MDG161" s="110"/>
      <c r="MDH161" s="110"/>
      <c r="MDI161" s="110"/>
      <c r="MDJ161" s="110"/>
      <c r="MDK161" s="110"/>
      <c r="MDL161" s="110"/>
      <c r="MDM161" s="110"/>
      <c r="MDN161" s="110"/>
      <c r="MDO161" s="110"/>
      <c r="MDP161" s="110"/>
      <c r="MDQ161" s="110"/>
      <c r="MDR161" s="110"/>
      <c r="MDS161" s="110"/>
      <c r="MDT161" s="110"/>
      <c r="MDU161" s="110"/>
      <c r="MDV161" s="110"/>
      <c r="MDW161" s="110"/>
      <c r="MDX161" s="110"/>
      <c r="MDY161" s="110"/>
      <c r="MDZ161" s="110"/>
      <c r="MEA161" s="110"/>
      <c r="MEB161" s="110"/>
      <c r="MEC161" s="110"/>
      <c r="MED161" s="110"/>
      <c r="MEE161" s="110"/>
      <c r="MEF161" s="110"/>
      <c r="MEG161" s="110"/>
      <c r="MEH161" s="110"/>
      <c r="MEI161" s="110"/>
      <c r="MEJ161" s="110"/>
      <c r="MEK161" s="110"/>
      <c r="MEL161" s="110"/>
      <c r="MEM161" s="110"/>
      <c r="MEN161" s="110"/>
      <c r="MEO161" s="110"/>
      <c r="MEP161" s="110"/>
      <c r="MEQ161" s="110"/>
      <c r="MER161" s="110"/>
      <c r="MES161" s="110"/>
      <c r="MET161" s="110"/>
      <c r="MEU161" s="110"/>
      <c r="MEV161" s="110"/>
      <c r="MEW161" s="110"/>
      <c r="MEX161" s="110"/>
      <c r="MEY161" s="110"/>
      <c r="MEZ161" s="110"/>
      <c r="MFA161" s="110"/>
      <c r="MFB161" s="110"/>
      <c r="MFC161" s="110"/>
      <c r="MFD161" s="110"/>
      <c r="MFE161" s="110"/>
      <c r="MFF161" s="110"/>
      <c r="MFG161" s="110"/>
      <c r="MFH161" s="110"/>
      <c r="MFI161" s="110"/>
      <c r="MFJ161" s="110"/>
      <c r="MFK161" s="110"/>
      <c r="MFL161" s="110"/>
      <c r="MFM161" s="110"/>
      <c r="MFN161" s="110"/>
      <c r="MFO161" s="110"/>
      <c r="MFP161" s="110"/>
      <c r="MFQ161" s="110"/>
      <c r="MFR161" s="110"/>
      <c r="MFS161" s="110"/>
      <c r="MFT161" s="110"/>
      <c r="MFU161" s="110"/>
      <c r="MFV161" s="110"/>
      <c r="MFW161" s="110"/>
      <c r="MFX161" s="110"/>
      <c r="MFY161" s="110"/>
      <c r="MFZ161" s="110"/>
      <c r="MGA161" s="110"/>
      <c r="MGB161" s="110"/>
      <c r="MGC161" s="110"/>
      <c r="MGD161" s="110"/>
      <c r="MGE161" s="110"/>
      <c r="MGF161" s="110"/>
      <c r="MGG161" s="110"/>
      <c r="MGH161" s="110"/>
      <c r="MGI161" s="110"/>
      <c r="MGJ161" s="110"/>
      <c r="MGK161" s="110"/>
      <c r="MGL161" s="110"/>
      <c r="MGM161" s="110"/>
      <c r="MGN161" s="110"/>
      <c r="MGO161" s="110"/>
      <c r="MGP161" s="110"/>
      <c r="MGQ161" s="110"/>
      <c r="MGR161" s="110"/>
      <c r="MGS161" s="110"/>
      <c r="MGT161" s="110"/>
      <c r="MGU161" s="110"/>
      <c r="MGV161" s="110"/>
      <c r="MGW161" s="110"/>
      <c r="MGX161" s="110"/>
      <c r="MGY161" s="110"/>
      <c r="MGZ161" s="110"/>
      <c r="MHA161" s="110"/>
      <c r="MHB161" s="110"/>
      <c r="MHC161" s="110"/>
      <c r="MHD161" s="110"/>
      <c r="MHE161" s="110"/>
      <c r="MHF161" s="110"/>
      <c r="MHG161" s="110"/>
      <c r="MHH161" s="110"/>
      <c r="MHI161" s="110"/>
      <c r="MHJ161" s="110"/>
      <c r="MHK161" s="110"/>
      <c r="MHL161" s="110"/>
      <c r="MHM161" s="110"/>
      <c r="MHN161" s="110"/>
      <c r="MHO161" s="110"/>
      <c r="MHP161" s="110"/>
      <c r="MHQ161" s="110"/>
      <c r="MHR161" s="110"/>
      <c r="MHS161" s="110"/>
      <c r="MHT161" s="110"/>
      <c r="MHU161" s="110"/>
      <c r="MHV161" s="110"/>
      <c r="MHW161" s="110"/>
      <c r="MHX161" s="110"/>
      <c r="MHY161" s="110"/>
      <c r="MHZ161" s="110"/>
      <c r="MIA161" s="110"/>
      <c r="MIB161" s="110"/>
      <c r="MIC161" s="110"/>
      <c r="MID161" s="110"/>
      <c r="MIE161" s="110"/>
      <c r="MIF161" s="110"/>
      <c r="MIG161" s="110"/>
      <c r="MIH161" s="110"/>
      <c r="MII161" s="110"/>
      <c r="MIJ161" s="110"/>
      <c r="MIK161" s="110"/>
      <c r="MIL161" s="110"/>
      <c r="MIM161" s="110"/>
      <c r="MIN161" s="110"/>
      <c r="MIO161" s="110"/>
      <c r="MIP161" s="110"/>
      <c r="MIQ161" s="110"/>
      <c r="MIR161" s="110"/>
      <c r="MIS161" s="110"/>
      <c r="MIT161" s="110"/>
      <c r="MIU161" s="110"/>
      <c r="MIV161" s="110"/>
      <c r="MIW161" s="110"/>
      <c r="MIX161" s="110"/>
      <c r="MIY161" s="110"/>
      <c r="MIZ161" s="110"/>
      <c r="MJA161" s="110"/>
      <c r="MJB161" s="110"/>
      <c r="MJC161" s="110"/>
      <c r="MJD161" s="110"/>
      <c r="MJE161" s="110"/>
      <c r="MJF161" s="110"/>
      <c r="MJG161" s="110"/>
      <c r="MJH161" s="110"/>
      <c r="MJI161" s="110"/>
      <c r="MJJ161" s="110"/>
      <c r="MJK161" s="110"/>
      <c r="MJL161" s="110"/>
      <c r="MJM161" s="110"/>
      <c r="MJN161" s="110"/>
      <c r="MJO161" s="110"/>
      <c r="MJP161" s="110"/>
      <c r="MJQ161" s="110"/>
      <c r="MJR161" s="110"/>
      <c r="MJS161" s="110"/>
      <c r="MJT161" s="110"/>
      <c r="MJU161" s="110"/>
      <c r="MJV161" s="110"/>
      <c r="MJW161" s="110"/>
      <c r="MJX161" s="110"/>
      <c r="MJY161" s="110"/>
      <c r="MJZ161" s="110"/>
      <c r="MKA161" s="110"/>
      <c r="MKB161" s="110"/>
      <c r="MKC161" s="110"/>
      <c r="MKD161" s="110"/>
      <c r="MKE161" s="110"/>
      <c r="MKF161" s="110"/>
      <c r="MKG161" s="110"/>
      <c r="MKH161" s="110"/>
      <c r="MKI161" s="110"/>
      <c r="MKJ161" s="110"/>
      <c r="MKK161" s="110"/>
      <c r="MKL161" s="110"/>
      <c r="MKM161" s="110"/>
      <c r="MKN161" s="110"/>
      <c r="MKO161" s="110"/>
      <c r="MKP161" s="110"/>
      <c r="MKQ161" s="110"/>
      <c r="MKR161" s="110"/>
      <c r="MKS161" s="110"/>
      <c r="MKT161" s="110"/>
      <c r="MKU161" s="110"/>
      <c r="MKV161" s="110"/>
      <c r="MKW161" s="110"/>
      <c r="MKX161" s="110"/>
      <c r="MKY161" s="110"/>
      <c r="MKZ161" s="110"/>
      <c r="MLA161" s="110"/>
      <c r="MLB161" s="110"/>
      <c r="MLC161" s="110"/>
      <c r="MLD161" s="110"/>
      <c r="MLE161" s="110"/>
      <c r="MLF161" s="110"/>
      <c r="MLG161" s="110"/>
      <c r="MLH161" s="110"/>
      <c r="MLI161" s="110"/>
      <c r="MLJ161" s="110"/>
      <c r="MLK161" s="110"/>
      <c r="MLL161" s="110"/>
      <c r="MLM161" s="110"/>
      <c r="MLN161" s="110"/>
      <c r="MLO161" s="110"/>
      <c r="MLP161" s="110"/>
      <c r="MLQ161" s="110"/>
      <c r="MLR161" s="110"/>
      <c r="MLS161" s="110"/>
      <c r="MLT161" s="110"/>
      <c r="MLU161" s="110"/>
      <c r="MLV161" s="110"/>
      <c r="MLW161" s="110"/>
      <c r="MLX161" s="110"/>
      <c r="MLY161" s="110"/>
      <c r="MLZ161" s="110"/>
      <c r="MMA161" s="110"/>
      <c r="MMB161" s="110"/>
      <c r="MMC161" s="110"/>
      <c r="MMD161" s="110"/>
      <c r="MME161" s="110"/>
      <c r="MMF161" s="110"/>
      <c r="MMG161" s="110"/>
      <c r="MMH161" s="110"/>
      <c r="MMI161" s="110"/>
      <c r="MMJ161" s="110"/>
      <c r="MMK161" s="110"/>
      <c r="MML161" s="110"/>
      <c r="MMM161" s="110"/>
      <c r="MMN161" s="110"/>
      <c r="MMO161" s="110"/>
      <c r="MMP161" s="110"/>
      <c r="MMQ161" s="110"/>
      <c r="MMR161" s="110"/>
      <c r="MMS161" s="110"/>
      <c r="MMT161" s="110"/>
      <c r="MMU161" s="110"/>
      <c r="MMV161" s="110"/>
      <c r="MMW161" s="110"/>
      <c r="MMX161" s="110"/>
      <c r="MMY161" s="110"/>
      <c r="MMZ161" s="110"/>
      <c r="MNA161" s="110"/>
      <c r="MNB161" s="110"/>
      <c r="MNC161" s="110"/>
      <c r="MND161" s="110"/>
      <c r="MNE161" s="110"/>
      <c r="MNF161" s="110"/>
      <c r="MNG161" s="110"/>
      <c r="MNH161" s="110"/>
      <c r="MNI161" s="110"/>
      <c r="MNJ161" s="110"/>
      <c r="MNK161" s="110"/>
      <c r="MNL161" s="110"/>
      <c r="MNM161" s="110"/>
      <c r="MNN161" s="110"/>
      <c r="MNO161" s="110"/>
      <c r="MNP161" s="110"/>
      <c r="MNQ161" s="110"/>
      <c r="MNR161" s="110"/>
      <c r="MNS161" s="110"/>
      <c r="MNT161" s="110"/>
      <c r="MNU161" s="110"/>
      <c r="MNV161" s="110"/>
      <c r="MNW161" s="110"/>
      <c r="MNX161" s="110"/>
      <c r="MNY161" s="110"/>
      <c r="MNZ161" s="110"/>
      <c r="MOA161" s="110"/>
      <c r="MOB161" s="110"/>
      <c r="MOC161" s="110"/>
      <c r="MOD161" s="110"/>
      <c r="MOE161" s="110"/>
      <c r="MOF161" s="110"/>
      <c r="MOG161" s="110"/>
      <c r="MOH161" s="110"/>
      <c r="MOI161" s="110"/>
      <c r="MOJ161" s="110"/>
      <c r="MOK161" s="110"/>
      <c r="MOL161" s="110"/>
      <c r="MOM161" s="110"/>
      <c r="MON161" s="110"/>
      <c r="MOO161" s="110"/>
      <c r="MOP161" s="110"/>
      <c r="MOQ161" s="110"/>
      <c r="MOR161" s="110"/>
      <c r="MOS161" s="110"/>
      <c r="MOT161" s="110"/>
      <c r="MOU161" s="110"/>
      <c r="MOV161" s="110"/>
      <c r="MOW161" s="110"/>
      <c r="MOX161" s="110"/>
      <c r="MOY161" s="110"/>
      <c r="MOZ161" s="110"/>
      <c r="MPA161" s="110"/>
      <c r="MPB161" s="110"/>
      <c r="MPC161" s="110"/>
      <c r="MPD161" s="110"/>
      <c r="MPE161" s="110"/>
      <c r="MPF161" s="110"/>
      <c r="MPG161" s="110"/>
      <c r="MPH161" s="110"/>
      <c r="MPI161" s="110"/>
      <c r="MPJ161" s="110"/>
      <c r="MPK161" s="110"/>
      <c r="MPL161" s="110"/>
      <c r="MPM161" s="110"/>
      <c r="MPN161" s="110"/>
      <c r="MPO161" s="110"/>
      <c r="MPP161" s="110"/>
      <c r="MPQ161" s="110"/>
      <c r="MPR161" s="110"/>
      <c r="MPS161" s="110"/>
      <c r="MPT161" s="110"/>
      <c r="MPU161" s="110"/>
      <c r="MPV161" s="110"/>
      <c r="MPW161" s="110"/>
      <c r="MPX161" s="110"/>
      <c r="MPY161" s="110"/>
      <c r="MPZ161" s="110"/>
      <c r="MQA161" s="110"/>
      <c r="MQB161" s="110"/>
      <c r="MQC161" s="110"/>
      <c r="MQD161" s="110"/>
      <c r="MQE161" s="110"/>
      <c r="MQF161" s="110"/>
      <c r="MQG161" s="110"/>
      <c r="MQH161" s="110"/>
      <c r="MQI161" s="110"/>
      <c r="MQJ161" s="110"/>
      <c r="MQK161" s="110"/>
      <c r="MQL161" s="110"/>
      <c r="MQM161" s="110"/>
      <c r="MQN161" s="110"/>
      <c r="MQO161" s="110"/>
      <c r="MQP161" s="110"/>
      <c r="MQQ161" s="110"/>
      <c r="MQR161" s="110"/>
      <c r="MQS161" s="110"/>
      <c r="MQT161" s="110"/>
      <c r="MQU161" s="110"/>
      <c r="MQV161" s="110"/>
      <c r="MQW161" s="110"/>
      <c r="MQX161" s="110"/>
      <c r="MQY161" s="110"/>
      <c r="MQZ161" s="110"/>
      <c r="MRA161" s="110"/>
      <c r="MRB161" s="110"/>
      <c r="MRC161" s="110"/>
      <c r="MRD161" s="110"/>
      <c r="MRE161" s="110"/>
      <c r="MRF161" s="110"/>
      <c r="MRG161" s="110"/>
      <c r="MRH161" s="110"/>
      <c r="MRI161" s="110"/>
      <c r="MRJ161" s="110"/>
      <c r="MRK161" s="110"/>
      <c r="MRL161" s="110"/>
      <c r="MRM161" s="110"/>
      <c r="MRN161" s="110"/>
      <c r="MRO161" s="110"/>
      <c r="MRP161" s="110"/>
      <c r="MRQ161" s="110"/>
      <c r="MRR161" s="110"/>
      <c r="MRS161" s="110"/>
      <c r="MRT161" s="110"/>
      <c r="MRU161" s="110"/>
      <c r="MRV161" s="110"/>
      <c r="MRW161" s="110"/>
      <c r="MRX161" s="110"/>
      <c r="MRY161" s="110"/>
      <c r="MRZ161" s="110"/>
      <c r="MSA161" s="110"/>
      <c r="MSB161" s="110"/>
      <c r="MSC161" s="110"/>
      <c r="MSD161" s="110"/>
      <c r="MSE161" s="110"/>
      <c r="MSF161" s="110"/>
      <c r="MSG161" s="110"/>
      <c r="MSH161" s="110"/>
      <c r="MSI161" s="110"/>
      <c r="MSJ161" s="110"/>
      <c r="MSK161" s="110"/>
      <c r="MSL161" s="110"/>
      <c r="MSM161" s="110"/>
      <c r="MSN161" s="110"/>
      <c r="MSO161" s="110"/>
      <c r="MSP161" s="110"/>
      <c r="MSQ161" s="110"/>
      <c r="MSR161" s="110"/>
      <c r="MSS161" s="110"/>
      <c r="MST161" s="110"/>
      <c r="MSU161" s="110"/>
      <c r="MSV161" s="110"/>
      <c r="MSW161" s="110"/>
      <c r="MSX161" s="110"/>
      <c r="MSY161" s="110"/>
      <c r="MSZ161" s="110"/>
      <c r="MTA161" s="110"/>
      <c r="MTB161" s="110"/>
      <c r="MTC161" s="110"/>
      <c r="MTD161" s="110"/>
      <c r="MTE161" s="110"/>
      <c r="MTF161" s="110"/>
      <c r="MTG161" s="110"/>
      <c r="MTH161" s="110"/>
      <c r="MTI161" s="110"/>
      <c r="MTJ161" s="110"/>
      <c r="MTK161" s="110"/>
      <c r="MTL161" s="110"/>
      <c r="MTM161" s="110"/>
      <c r="MTN161" s="110"/>
      <c r="MTO161" s="110"/>
      <c r="MTP161" s="110"/>
      <c r="MTQ161" s="110"/>
      <c r="MTR161" s="110"/>
      <c r="MTS161" s="110"/>
      <c r="MTT161" s="110"/>
      <c r="MTU161" s="110"/>
      <c r="MTV161" s="110"/>
      <c r="MTW161" s="110"/>
      <c r="MTX161" s="110"/>
      <c r="MTY161" s="110"/>
      <c r="MTZ161" s="110"/>
      <c r="MUA161" s="110"/>
      <c r="MUB161" s="110"/>
      <c r="MUC161" s="110"/>
      <c r="MUD161" s="110"/>
      <c r="MUE161" s="110"/>
      <c r="MUF161" s="110"/>
      <c r="MUG161" s="110"/>
      <c r="MUH161" s="110"/>
      <c r="MUI161" s="110"/>
      <c r="MUJ161" s="110"/>
      <c r="MUK161" s="110"/>
      <c r="MUL161" s="110"/>
      <c r="MUM161" s="110"/>
      <c r="MUN161" s="110"/>
      <c r="MUO161" s="110"/>
      <c r="MUP161" s="110"/>
      <c r="MUQ161" s="110"/>
      <c r="MUR161" s="110"/>
      <c r="MUS161" s="110"/>
      <c r="MUT161" s="110"/>
      <c r="MUU161" s="110"/>
      <c r="MUV161" s="110"/>
      <c r="MUW161" s="110"/>
      <c r="MUX161" s="110"/>
      <c r="MUY161" s="110"/>
      <c r="MUZ161" s="110"/>
      <c r="MVA161" s="110"/>
      <c r="MVB161" s="110"/>
      <c r="MVC161" s="110"/>
      <c r="MVD161" s="110"/>
      <c r="MVE161" s="110"/>
      <c r="MVF161" s="110"/>
      <c r="MVG161" s="110"/>
      <c r="MVH161" s="110"/>
      <c r="MVI161" s="110"/>
      <c r="MVJ161" s="110"/>
      <c r="MVK161" s="110"/>
      <c r="MVL161" s="110"/>
      <c r="MVM161" s="110"/>
      <c r="MVN161" s="110"/>
      <c r="MVO161" s="110"/>
      <c r="MVP161" s="110"/>
      <c r="MVQ161" s="110"/>
      <c r="MVR161" s="110"/>
      <c r="MVS161" s="110"/>
      <c r="MVT161" s="110"/>
      <c r="MVU161" s="110"/>
      <c r="MVV161" s="110"/>
      <c r="MVW161" s="110"/>
      <c r="MVX161" s="110"/>
      <c r="MVY161" s="110"/>
      <c r="MVZ161" s="110"/>
      <c r="MWA161" s="110"/>
      <c r="MWB161" s="110"/>
      <c r="MWC161" s="110"/>
      <c r="MWD161" s="110"/>
      <c r="MWE161" s="110"/>
      <c r="MWF161" s="110"/>
      <c r="MWG161" s="110"/>
      <c r="MWH161" s="110"/>
      <c r="MWI161" s="110"/>
      <c r="MWJ161" s="110"/>
      <c r="MWK161" s="110"/>
      <c r="MWL161" s="110"/>
      <c r="MWM161" s="110"/>
      <c r="MWN161" s="110"/>
      <c r="MWO161" s="110"/>
      <c r="MWP161" s="110"/>
      <c r="MWQ161" s="110"/>
      <c r="MWR161" s="110"/>
      <c r="MWS161" s="110"/>
      <c r="MWT161" s="110"/>
      <c r="MWU161" s="110"/>
      <c r="MWV161" s="110"/>
      <c r="MWW161" s="110"/>
      <c r="MWX161" s="110"/>
      <c r="MWY161" s="110"/>
      <c r="MWZ161" s="110"/>
      <c r="MXA161" s="110"/>
      <c r="MXB161" s="110"/>
      <c r="MXC161" s="110"/>
      <c r="MXD161" s="110"/>
      <c r="MXE161" s="110"/>
      <c r="MXF161" s="110"/>
      <c r="MXG161" s="110"/>
      <c r="MXH161" s="110"/>
      <c r="MXI161" s="110"/>
      <c r="MXJ161" s="110"/>
      <c r="MXK161" s="110"/>
      <c r="MXL161" s="110"/>
      <c r="MXM161" s="110"/>
      <c r="MXN161" s="110"/>
      <c r="MXO161" s="110"/>
      <c r="MXP161" s="110"/>
      <c r="MXQ161" s="110"/>
      <c r="MXR161" s="110"/>
      <c r="MXS161" s="110"/>
      <c r="MXT161" s="110"/>
      <c r="MXU161" s="110"/>
      <c r="MXV161" s="110"/>
      <c r="MXW161" s="110"/>
      <c r="MXX161" s="110"/>
      <c r="MXY161" s="110"/>
      <c r="MXZ161" s="110"/>
      <c r="MYA161" s="110"/>
      <c r="MYB161" s="110"/>
      <c r="MYC161" s="110"/>
      <c r="MYD161" s="110"/>
      <c r="MYE161" s="110"/>
      <c r="MYF161" s="110"/>
      <c r="MYG161" s="110"/>
      <c r="MYH161" s="110"/>
      <c r="MYI161" s="110"/>
      <c r="MYJ161" s="110"/>
      <c r="MYK161" s="110"/>
      <c r="MYL161" s="110"/>
      <c r="MYM161" s="110"/>
      <c r="MYN161" s="110"/>
      <c r="MYO161" s="110"/>
      <c r="MYP161" s="110"/>
      <c r="MYQ161" s="110"/>
      <c r="MYR161" s="110"/>
      <c r="MYS161" s="110"/>
      <c r="MYT161" s="110"/>
      <c r="MYU161" s="110"/>
      <c r="MYV161" s="110"/>
      <c r="MYW161" s="110"/>
      <c r="MYX161" s="110"/>
      <c r="MYY161" s="110"/>
      <c r="MYZ161" s="110"/>
      <c r="MZA161" s="110"/>
      <c r="MZB161" s="110"/>
      <c r="MZC161" s="110"/>
      <c r="MZD161" s="110"/>
      <c r="MZE161" s="110"/>
      <c r="MZF161" s="110"/>
      <c r="MZG161" s="110"/>
      <c r="MZH161" s="110"/>
      <c r="MZI161" s="110"/>
      <c r="MZJ161" s="110"/>
      <c r="MZK161" s="110"/>
      <c r="MZL161" s="110"/>
      <c r="MZM161" s="110"/>
      <c r="MZN161" s="110"/>
      <c r="MZO161" s="110"/>
      <c r="MZP161" s="110"/>
      <c r="MZQ161" s="110"/>
      <c r="MZR161" s="110"/>
      <c r="MZS161" s="110"/>
      <c r="MZT161" s="110"/>
      <c r="MZU161" s="110"/>
      <c r="MZV161" s="110"/>
      <c r="MZW161" s="110"/>
      <c r="MZX161" s="110"/>
      <c r="MZY161" s="110"/>
      <c r="MZZ161" s="110"/>
      <c r="NAA161" s="110"/>
      <c r="NAB161" s="110"/>
      <c r="NAC161" s="110"/>
      <c r="NAD161" s="110"/>
      <c r="NAE161" s="110"/>
      <c r="NAF161" s="110"/>
      <c r="NAG161" s="110"/>
      <c r="NAH161" s="110"/>
      <c r="NAI161" s="110"/>
      <c r="NAJ161" s="110"/>
      <c r="NAK161" s="110"/>
      <c r="NAL161" s="110"/>
      <c r="NAM161" s="110"/>
      <c r="NAN161" s="110"/>
      <c r="NAO161" s="110"/>
      <c r="NAP161" s="110"/>
      <c r="NAQ161" s="110"/>
      <c r="NAR161" s="110"/>
      <c r="NAS161" s="110"/>
      <c r="NAT161" s="110"/>
      <c r="NAU161" s="110"/>
      <c r="NAV161" s="110"/>
      <c r="NAW161" s="110"/>
      <c r="NAX161" s="110"/>
      <c r="NAY161" s="110"/>
      <c r="NAZ161" s="110"/>
      <c r="NBA161" s="110"/>
      <c r="NBB161" s="110"/>
      <c r="NBC161" s="110"/>
      <c r="NBD161" s="110"/>
      <c r="NBE161" s="110"/>
      <c r="NBF161" s="110"/>
      <c r="NBG161" s="110"/>
      <c r="NBH161" s="110"/>
      <c r="NBI161" s="110"/>
      <c r="NBJ161" s="110"/>
      <c r="NBK161" s="110"/>
      <c r="NBL161" s="110"/>
      <c r="NBM161" s="110"/>
      <c r="NBN161" s="110"/>
      <c r="NBO161" s="110"/>
      <c r="NBP161" s="110"/>
      <c r="NBQ161" s="110"/>
      <c r="NBR161" s="110"/>
      <c r="NBS161" s="110"/>
      <c r="NBT161" s="110"/>
      <c r="NBU161" s="110"/>
      <c r="NBV161" s="110"/>
      <c r="NBW161" s="110"/>
      <c r="NBX161" s="110"/>
      <c r="NBY161" s="110"/>
      <c r="NBZ161" s="110"/>
      <c r="NCA161" s="110"/>
      <c r="NCB161" s="110"/>
      <c r="NCC161" s="110"/>
      <c r="NCD161" s="110"/>
      <c r="NCE161" s="110"/>
      <c r="NCF161" s="110"/>
      <c r="NCG161" s="110"/>
      <c r="NCH161" s="110"/>
      <c r="NCI161" s="110"/>
      <c r="NCJ161" s="110"/>
      <c r="NCK161" s="110"/>
      <c r="NCL161" s="110"/>
      <c r="NCM161" s="110"/>
      <c r="NCN161" s="110"/>
      <c r="NCO161" s="110"/>
      <c r="NCP161" s="110"/>
      <c r="NCQ161" s="110"/>
      <c r="NCR161" s="110"/>
      <c r="NCS161" s="110"/>
      <c r="NCT161" s="110"/>
      <c r="NCU161" s="110"/>
      <c r="NCV161" s="110"/>
      <c r="NCW161" s="110"/>
      <c r="NCX161" s="110"/>
      <c r="NCY161" s="110"/>
      <c r="NCZ161" s="110"/>
      <c r="NDA161" s="110"/>
      <c r="NDB161" s="110"/>
      <c r="NDC161" s="110"/>
      <c r="NDD161" s="110"/>
      <c r="NDE161" s="110"/>
      <c r="NDF161" s="110"/>
      <c r="NDG161" s="110"/>
      <c r="NDH161" s="110"/>
      <c r="NDI161" s="110"/>
      <c r="NDJ161" s="110"/>
      <c r="NDK161" s="110"/>
      <c r="NDL161" s="110"/>
      <c r="NDM161" s="110"/>
      <c r="NDN161" s="110"/>
      <c r="NDO161" s="110"/>
      <c r="NDP161" s="110"/>
      <c r="NDQ161" s="110"/>
      <c r="NDR161" s="110"/>
      <c r="NDS161" s="110"/>
      <c r="NDT161" s="110"/>
      <c r="NDU161" s="110"/>
      <c r="NDV161" s="110"/>
      <c r="NDW161" s="110"/>
      <c r="NDX161" s="110"/>
      <c r="NDY161" s="110"/>
      <c r="NDZ161" s="110"/>
      <c r="NEA161" s="110"/>
      <c r="NEB161" s="110"/>
      <c r="NEC161" s="110"/>
      <c r="NED161" s="110"/>
      <c r="NEE161" s="110"/>
      <c r="NEF161" s="110"/>
      <c r="NEG161" s="110"/>
      <c r="NEH161" s="110"/>
      <c r="NEI161" s="110"/>
      <c r="NEJ161" s="110"/>
      <c r="NEK161" s="110"/>
      <c r="NEL161" s="110"/>
      <c r="NEM161" s="110"/>
      <c r="NEN161" s="110"/>
      <c r="NEO161" s="110"/>
      <c r="NEP161" s="110"/>
      <c r="NEQ161" s="110"/>
      <c r="NER161" s="110"/>
      <c r="NES161" s="110"/>
      <c r="NET161" s="110"/>
      <c r="NEU161" s="110"/>
      <c r="NEV161" s="110"/>
      <c r="NEW161" s="110"/>
      <c r="NEX161" s="110"/>
      <c r="NEY161" s="110"/>
      <c r="NEZ161" s="110"/>
      <c r="NFA161" s="110"/>
      <c r="NFB161" s="110"/>
      <c r="NFC161" s="110"/>
      <c r="NFD161" s="110"/>
      <c r="NFE161" s="110"/>
      <c r="NFF161" s="110"/>
      <c r="NFG161" s="110"/>
      <c r="NFH161" s="110"/>
      <c r="NFI161" s="110"/>
      <c r="NFJ161" s="110"/>
      <c r="NFK161" s="110"/>
      <c r="NFL161" s="110"/>
      <c r="NFM161" s="110"/>
      <c r="NFN161" s="110"/>
      <c r="NFO161" s="110"/>
      <c r="NFP161" s="110"/>
      <c r="NFQ161" s="110"/>
      <c r="NFR161" s="110"/>
      <c r="NFS161" s="110"/>
      <c r="NFT161" s="110"/>
      <c r="NFU161" s="110"/>
      <c r="NFV161" s="110"/>
      <c r="NFW161" s="110"/>
      <c r="NFX161" s="110"/>
      <c r="NFY161" s="110"/>
      <c r="NFZ161" s="110"/>
      <c r="NGA161" s="110"/>
      <c r="NGB161" s="110"/>
      <c r="NGC161" s="110"/>
      <c r="NGD161" s="110"/>
      <c r="NGE161" s="110"/>
      <c r="NGF161" s="110"/>
      <c r="NGG161" s="110"/>
      <c r="NGH161" s="110"/>
      <c r="NGI161" s="110"/>
      <c r="NGJ161" s="110"/>
      <c r="NGK161" s="110"/>
      <c r="NGL161" s="110"/>
      <c r="NGM161" s="110"/>
      <c r="NGN161" s="110"/>
      <c r="NGO161" s="110"/>
      <c r="NGP161" s="110"/>
      <c r="NGQ161" s="110"/>
      <c r="NGR161" s="110"/>
      <c r="NGS161" s="110"/>
      <c r="NGT161" s="110"/>
      <c r="NGU161" s="110"/>
      <c r="NGV161" s="110"/>
      <c r="NGW161" s="110"/>
      <c r="NGX161" s="110"/>
      <c r="NGY161" s="110"/>
      <c r="NGZ161" s="110"/>
      <c r="NHA161" s="110"/>
      <c r="NHB161" s="110"/>
      <c r="NHC161" s="110"/>
      <c r="NHD161" s="110"/>
      <c r="NHE161" s="110"/>
      <c r="NHF161" s="110"/>
      <c r="NHG161" s="110"/>
      <c r="NHH161" s="110"/>
      <c r="NHI161" s="110"/>
      <c r="NHJ161" s="110"/>
      <c r="NHK161" s="110"/>
      <c r="NHL161" s="110"/>
      <c r="NHM161" s="110"/>
      <c r="NHN161" s="110"/>
      <c r="NHO161" s="110"/>
      <c r="NHP161" s="110"/>
      <c r="NHQ161" s="110"/>
      <c r="NHR161" s="110"/>
      <c r="NHS161" s="110"/>
      <c r="NHT161" s="110"/>
      <c r="NHU161" s="110"/>
      <c r="NHV161" s="110"/>
      <c r="NHW161" s="110"/>
      <c r="NHX161" s="110"/>
      <c r="NHY161" s="110"/>
      <c r="NHZ161" s="110"/>
      <c r="NIA161" s="110"/>
      <c r="NIB161" s="110"/>
      <c r="NIC161" s="110"/>
      <c r="NID161" s="110"/>
      <c r="NIE161" s="110"/>
      <c r="NIF161" s="110"/>
      <c r="NIG161" s="110"/>
      <c r="NIH161" s="110"/>
      <c r="NII161" s="110"/>
      <c r="NIJ161" s="110"/>
      <c r="NIK161" s="110"/>
      <c r="NIL161" s="110"/>
      <c r="NIM161" s="110"/>
      <c r="NIN161" s="110"/>
      <c r="NIO161" s="110"/>
      <c r="NIP161" s="110"/>
      <c r="NIQ161" s="110"/>
      <c r="NIR161" s="110"/>
      <c r="NIS161" s="110"/>
      <c r="NIT161" s="110"/>
      <c r="NIU161" s="110"/>
      <c r="NIV161" s="110"/>
      <c r="NIW161" s="110"/>
      <c r="NIX161" s="110"/>
      <c r="NIY161" s="110"/>
      <c r="NIZ161" s="110"/>
      <c r="NJA161" s="110"/>
      <c r="NJB161" s="110"/>
      <c r="NJC161" s="110"/>
      <c r="NJD161" s="110"/>
      <c r="NJE161" s="110"/>
      <c r="NJF161" s="110"/>
      <c r="NJG161" s="110"/>
      <c r="NJH161" s="110"/>
      <c r="NJI161" s="110"/>
      <c r="NJJ161" s="110"/>
      <c r="NJK161" s="110"/>
      <c r="NJL161" s="110"/>
      <c r="NJM161" s="110"/>
      <c r="NJN161" s="110"/>
      <c r="NJO161" s="110"/>
      <c r="NJP161" s="110"/>
      <c r="NJQ161" s="110"/>
      <c r="NJR161" s="110"/>
      <c r="NJS161" s="110"/>
      <c r="NJT161" s="110"/>
      <c r="NJU161" s="110"/>
      <c r="NJV161" s="110"/>
      <c r="NJW161" s="110"/>
      <c r="NJX161" s="110"/>
      <c r="NJY161" s="110"/>
      <c r="NJZ161" s="110"/>
      <c r="NKA161" s="110"/>
      <c r="NKB161" s="110"/>
      <c r="NKC161" s="110"/>
      <c r="NKD161" s="110"/>
      <c r="NKE161" s="110"/>
      <c r="NKF161" s="110"/>
      <c r="NKG161" s="110"/>
      <c r="NKH161" s="110"/>
      <c r="NKI161" s="110"/>
      <c r="NKJ161" s="110"/>
      <c r="NKK161" s="110"/>
      <c r="NKL161" s="110"/>
      <c r="NKM161" s="110"/>
      <c r="NKN161" s="110"/>
      <c r="NKO161" s="110"/>
      <c r="NKP161" s="110"/>
      <c r="NKQ161" s="110"/>
      <c r="NKR161" s="110"/>
      <c r="NKS161" s="110"/>
      <c r="NKT161" s="110"/>
      <c r="NKU161" s="110"/>
      <c r="NKV161" s="110"/>
      <c r="NKW161" s="110"/>
      <c r="NKX161" s="110"/>
      <c r="NKY161" s="110"/>
      <c r="NKZ161" s="110"/>
      <c r="NLA161" s="110"/>
      <c r="NLB161" s="110"/>
      <c r="NLC161" s="110"/>
      <c r="NLD161" s="110"/>
      <c r="NLE161" s="110"/>
      <c r="NLF161" s="110"/>
      <c r="NLG161" s="110"/>
      <c r="NLH161" s="110"/>
      <c r="NLI161" s="110"/>
      <c r="NLJ161" s="110"/>
      <c r="NLK161" s="110"/>
      <c r="NLL161" s="110"/>
      <c r="NLM161" s="110"/>
      <c r="NLN161" s="110"/>
      <c r="NLO161" s="110"/>
      <c r="NLP161" s="110"/>
      <c r="NLQ161" s="110"/>
      <c r="NLR161" s="110"/>
      <c r="NLS161" s="110"/>
      <c r="NLT161" s="110"/>
      <c r="NLU161" s="110"/>
      <c r="NLV161" s="110"/>
      <c r="NLW161" s="110"/>
      <c r="NLX161" s="110"/>
      <c r="NLY161" s="110"/>
      <c r="NLZ161" s="110"/>
      <c r="NMA161" s="110"/>
      <c r="NMB161" s="110"/>
      <c r="NMC161" s="110"/>
      <c r="NMD161" s="110"/>
      <c r="NME161" s="110"/>
      <c r="NMF161" s="110"/>
      <c r="NMG161" s="110"/>
      <c r="NMH161" s="110"/>
      <c r="NMI161" s="110"/>
      <c r="NMJ161" s="110"/>
      <c r="NMK161" s="110"/>
      <c r="NML161" s="110"/>
      <c r="NMM161" s="110"/>
      <c r="NMN161" s="110"/>
      <c r="NMO161" s="110"/>
      <c r="NMP161" s="110"/>
      <c r="NMQ161" s="110"/>
      <c r="NMR161" s="110"/>
      <c r="NMS161" s="110"/>
      <c r="NMT161" s="110"/>
      <c r="NMU161" s="110"/>
      <c r="NMV161" s="110"/>
      <c r="NMW161" s="110"/>
      <c r="NMX161" s="110"/>
      <c r="NMY161" s="110"/>
      <c r="NMZ161" s="110"/>
      <c r="NNA161" s="110"/>
      <c r="NNB161" s="110"/>
      <c r="NNC161" s="110"/>
      <c r="NND161" s="110"/>
      <c r="NNE161" s="110"/>
      <c r="NNF161" s="110"/>
      <c r="NNG161" s="110"/>
      <c r="NNH161" s="110"/>
      <c r="NNI161" s="110"/>
      <c r="NNJ161" s="110"/>
      <c r="NNK161" s="110"/>
      <c r="NNL161" s="110"/>
      <c r="NNM161" s="110"/>
      <c r="NNN161" s="110"/>
      <c r="NNO161" s="110"/>
      <c r="NNP161" s="110"/>
      <c r="NNQ161" s="110"/>
      <c r="NNR161" s="110"/>
      <c r="NNS161" s="110"/>
      <c r="NNT161" s="110"/>
      <c r="NNU161" s="110"/>
      <c r="NNV161" s="110"/>
      <c r="NNW161" s="110"/>
      <c r="NNX161" s="110"/>
      <c r="NNY161" s="110"/>
      <c r="NNZ161" s="110"/>
      <c r="NOA161" s="110"/>
      <c r="NOB161" s="110"/>
      <c r="NOC161" s="110"/>
      <c r="NOD161" s="110"/>
      <c r="NOE161" s="110"/>
      <c r="NOF161" s="110"/>
      <c r="NOG161" s="110"/>
      <c r="NOH161" s="110"/>
      <c r="NOI161" s="110"/>
      <c r="NOJ161" s="110"/>
      <c r="NOK161" s="110"/>
      <c r="NOL161" s="110"/>
      <c r="NOM161" s="110"/>
      <c r="NON161" s="110"/>
      <c r="NOO161" s="110"/>
      <c r="NOP161" s="110"/>
      <c r="NOQ161" s="110"/>
      <c r="NOR161" s="110"/>
      <c r="NOS161" s="110"/>
      <c r="NOT161" s="110"/>
      <c r="NOU161" s="110"/>
      <c r="NOV161" s="110"/>
      <c r="NOW161" s="110"/>
      <c r="NOX161" s="110"/>
      <c r="NOY161" s="110"/>
      <c r="NOZ161" s="110"/>
      <c r="NPA161" s="110"/>
      <c r="NPB161" s="110"/>
      <c r="NPC161" s="110"/>
      <c r="NPD161" s="110"/>
      <c r="NPE161" s="110"/>
      <c r="NPF161" s="110"/>
      <c r="NPG161" s="110"/>
      <c r="NPH161" s="110"/>
      <c r="NPI161" s="110"/>
      <c r="NPJ161" s="110"/>
      <c r="NPK161" s="110"/>
      <c r="NPL161" s="110"/>
      <c r="NPM161" s="110"/>
      <c r="NPN161" s="110"/>
      <c r="NPO161" s="110"/>
      <c r="NPP161" s="110"/>
      <c r="NPQ161" s="110"/>
      <c r="NPR161" s="110"/>
      <c r="NPS161" s="110"/>
      <c r="NPT161" s="110"/>
      <c r="NPU161" s="110"/>
      <c r="NPV161" s="110"/>
      <c r="NPW161" s="110"/>
      <c r="NPX161" s="110"/>
      <c r="NPY161" s="110"/>
      <c r="NPZ161" s="110"/>
      <c r="NQA161" s="110"/>
      <c r="NQB161" s="110"/>
      <c r="NQC161" s="110"/>
      <c r="NQD161" s="110"/>
      <c r="NQE161" s="110"/>
      <c r="NQF161" s="110"/>
      <c r="NQG161" s="110"/>
      <c r="NQH161" s="110"/>
      <c r="NQI161" s="110"/>
      <c r="NQJ161" s="110"/>
      <c r="NQK161" s="110"/>
      <c r="NQL161" s="110"/>
      <c r="NQM161" s="110"/>
      <c r="NQN161" s="110"/>
      <c r="NQO161" s="110"/>
      <c r="NQP161" s="110"/>
      <c r="NQQ161" s="110"/>
      <c r="NQR161" s="110"/>
      <c r="NQS161" s="110"/>
      <c r="NQT161" s="110"/>
      <c r="NQU161" s="110"/>
      <c r="NQV161" s="110"/>
      <c r="NQW161" s="110"/>
      <c r="NQX161" s="110"/>
      <c r="NQY161" s="110"/>
      <c r="NQZ161" s="110"/>
      <c r="NRA161" s="110"/>
      <c r="NRB161" s="110"/>
      <c r="NRC161" s="110"/>
      <c r="NRD161" s="110"/>
      <c r="NRE161" s="110"/>
      <c r="NRF161" s="110"/>
      <c r="NRG161" s="110"/>
      <c r="NRH161" s="110"/>
      <c r="NRI161" s="110"/>
      <c r="NRJ161" s="110"/>
      <c r="NRK161" s="110"/>
      <c r="NRL161" s="110"/>
      <c r="NRM161" s="110"/>
      <c r="NRN161" s="110"/>
      <c r="NRO161" s="110"/>
      <c r="NRP161" s="110"/>
      <c r="NRQ161" s="110"/>
      <c r="NRR161" s="110"/>
      <c r="NRS161" s="110"/>
      <c r="NRT161" s="110"/>
      <c r="NRU161" s="110"/>
      <c r="NRV161" s="110"/>
      <c r="NRW161" s="110"/>
      <c r="NRX161" s="110"/>
      <c r="NRY161" s="110"/>
      <c r="NRZ161" s="110"/>
      <c r="NSA161" s="110"/>
      <c r="NSB161" s="110"/>
      <c r="NSC161" s="110"/>
      <c r="NSD161" s="110"/>
      <c r="NSE161" s="110"/>
      <c r="NSF161" s="110"/>
      <c r="NSG161" s="110"/>
      <c r="NSH161" s="110"/>
      <c r="NSI161" s="110"/>
      <c r="NSJ161" s="110"/>
      <c r="NSK161" s="110"/>
      <c r="NSL161" s="110"/>
      <c r="NSM161" s="110"/>
      <c r="NSN161" s="110"/>
      <c r="NSO161" s="110"/>
      <c r="NSP161" s="110"/>
      <c r="NSQ161" s="110"/>
      <c r="NSR161" s="110"/>
      <c r="NSS161" s="110"/>
      <c r="NST161" s="110"/>
      <c r="NSU161" s="110"/>
      <c r="NSV161" s="110"/>
      <c r="NSW161" s="110"/>
      <c r="NSX161" s="110"/>
      <c r="NSY161" s="110"/>
      <c r="NSZ161" s="110"/>
      <c r="NTA161" s="110"/>
      <c r="NTB161" s="110"/>
      <c r="NTC161" s="110"/>
      <c r="NTD161" s="110"/>
      <c r="NTE161" s="110"/>
      <c r="NTF161" s="110"/>
      <c r="NTG161" s="110"/>
      <c r="NTH161" s="110"/>
      <c r="NTI161" s="110"/>
      <c r="NTJ161" s="110"/>
      <c r="NTK161" s="110"/>
      <c r="NTL161" s="110"/>
      <c r="NTM161" s="110"/>
      <c r="NTN161" s="110"/>
      <c r="NTO161" s="110"/>
      <c r="NTP161" s="110"/>
      <c r="NTQ161" s="110"/>
      <c r="NTR161" s="110"/>
      <c r="NTS161" s="110"/>
      <c r="NTT161" s="110"/>
      <c r="NTU161" s="110"/>
      <c r="NTV161" s="110"/>
      <c r="NTW161" s="110"/>
      <c r="NTX161" s="110"/>
      <c r="NTY161" s="110"/>
      <c r="NTZ161" s="110"/>
      <c r="NUA161" s="110"/>
      <c r="NUB161" s="110"/>
      <c r="NUC161" s="110"/>
      <c r="NUD161" s="110"/>
      <c r="NUE161" s="110"/>
      <c r="NUF161" s="110"/>
      <c r="NUG161" s="110"/>
      <c r="NUH161" s="110"/>
      <c r="NUI161" s="110"/>
      <c r="NUJ161" s="110"/>
      <c r="NUK161" s="110"/>
      <c r="NUL161" s="110"/>
      <c r="NUM161" s="110"/>
      <c r="NUN161" s="110"/>
      <c r="NUO161" s="110"/>
      <c r="NUP161" s="110"/>
      <c r="NUQ161" s="110"/>
      <c r="NUR161" s="110"/>
      <c r="NUS161" s="110"/>
      <c r="NUT161" s="110"/>
      <c r="NUU161" s="110"/>
      <c r="NUV161" s="110"/>
      <c r="NUW161" s="110"/>
      <c r="NUX161" s="110"/>
      <c r="NUY161" s="110"/>
      <c r="NUZ161" s="110"/>
      <c r="NVA161" s="110"/>
      <c r="NVB161" s="110"/>
      <c r="NVC161" s="110"/>
      <c r="NVD161" s="110"/>
      <c r="NVE161" s="110"/>
      <c r="NVF161" s="110"/>
      <c r="NVG161" s="110"/>
      <c r="NVH161" s="110"/>
      <c r="NVI161" s="110"/>
      <c r="NVJ161" s="110"/>
      <c r="NVK161" s="110"/>
      <c r="NVL161" s="110"/>
      <c r="NVM161" s="110"/>
      <c r="NVN161" s="110"/>
      <c r="NVO161" s="110"/>
      <c r="NVP161" s="110"/>
      <c r="NVQ161" s="110"/>
      <c r="NVR161" s="110"/>
      <c r="NVS161" s="110"/>
      <c r="NVT161" s="110"/>
      <c r="NVU161" s="110"/>
      <c r="NVV161" s="110"/>
      <c r="NVW161" s="110"/>
      <c r="NVX161" s="110"/>
      <c r="NVY161" s="110"/>
      <c r="NVZ161" s="110"/>
      <c r="NWA161" s="110"/>
      <c r="NWB161" s="110"/>
      <c r="NWC161" s="110"/>
      <c r="NWD161" s="110"/>
      <c r="NWE161" s="110"/>
      <c r="NWF161" s="110"/>
      <c r="NWG161" s="110"/>
      <c r="NWH161" s="110"/>
      <c r="NWI161" s="110"/>
      <c r="NWJ161" s="110"/>
      <c r="NWK161" s="110"/>
      <c r="NWL161" s="110"/>
      <c r="NWM161" s="110"/>
      <c r="NWN161" s="110"/>
      <c r="NWO161" s="110"/>
      <c r="NWP161" s="110"/>
      <c r="NWQ161" s="110"/>
      <c r="NWR161" s="110"/>
      <c r="NWS161" s="110"/>
      <c r="NWT161" s="110"/>
      <c r="NWU161" s="110"/>
      <c r="NWV161" s="110"/>
      <c r="NWW161" s="110"/>
      <c r="NWX161" s="110"/>
      <c r="NWY161" s="110"/>
      <c r="NWZ161" s="110"/>
      <c r="NXA161" s="110"/>
      <c r="NXB161" s="110"/>
      <c r="NXC161" s="110"/>
      <c r="NXD161" s="110"/>
      <c r="NXE161" s="110"/>
      <c r="NXF161" s="110"/>
      <c r="NXG161" s="110"/>
      <c r="NXH161" s="110"/>
      <c r="NXI161" s="110"/>
      <c r="NXJ161" s="110"/>
      <c r="NXK161" s="110"/>
      <c r="NXL161" s="110"/>
      <c r="NXM161" s="110"/>
      <c r="NXN161" s="110"/>
      <c r="NXO161" s="110"/>
      <c r="NXP161" s="110"/>
      <c r="NXQ161" s="110"/>
      <c r="NXR161" s="110"/>
      <c r="NXS161" s="110"/>
      <c r="NXT161" s="110"/>
      <c r="NXU161" s="110"/>
      <c r="NXV161" s="110"/>
      <c r="NXW161" s="110"/>
      <c r="NXX161" s="110"/>
      <c r="NXY161" s="110"/>
      <c r="NXZ161" s="110"/>
      <c r="NYA161" s="110"/>
      <c r="NYB161" s="110"/>
      <c r="NYC161" s="110"/>
      <c r="NYD161" s="110"/>
      <c r="NYE161" s="110"/>
      <c r="NYF161" s="110"/>
      <c r="NYG161" s="110"/>
      <c r="NYH161" s="110"/>
      <c r="NYI161" s="110"/>
      <c r="NYJ161" s="110"/>
      <c r="NYK161" s="110"/>
      <c r="NYL161" s="110"/>
      <c r="NYM161" s="110"/>
      <c r="NYN161" s="110"/>
      <c r="NYO161" s="110"/>
      <c r="NYP161" s="110"/>
      <c r="NYQ161" s="110"/>
      <c r="NYR161" s="110"/>
      <c r="NYS161" s="110"/>
      <c r="NYT161" s="110"/>
      <c r="NYU161" s="110"/>
      <c r="NYV161" s="110"/>
      <c r="NYW161" s="110"/>
      <c r="NYX161" s="110"/>
      <c r="NYY161" s="110"/>
      <c r="NYZ161" s="110"/>
      <c r="NZA161" s="110"/>
      <c r="NZB161" s="110"/>
      <c r="NZC161" s="110"/>
      <c r="NZD161" s="110"/>
      <c r="NZE161" s="110"/>
      <c r="NZF161" s="110"/>
      <c r="NZG161" s="110"/>
      <c r="NZH161" s="110"/>
      <c r="NZI161" s="110"/>
      <c r="NZJ161" s="110"/>
      <c r="NZK161" s="110"/>
      <c r="NZL161" s="110"/>
      <c r="NZM161" s="110"/>
      <c r="NZN161" s="110"/>
      <c r="NZO161" s="110"/>
      <c r="NZP161" s="110"/>
      <c r="NZQ161" s="110"/>
      <c r="NZR161" s="110"/>
      <c r="NZS161" s="110"/>
      <c r="NZT161" s="110"/>
      <c r="NZU161" s="110"/>
      <c r="NZV161" s="110"/>
      <c r="NZW161" s="110"/>
      <c r="NZX161" s="110"/>
      <c r="NZY161" s="110"/>
      <c r="NZZ161" s="110"/>
      <c r="OAA161" s="110"/>
      <c r="OAB161" s="110"/>
      <c r="OAC161" s="110"/>
      <c r="OAD161" s="110"/>
      <c r="OAE161" s="110"/>
      <c r="OAF161" s="110"/>
      <c r="OAG161" s="110"/>
      <c r="OAH161" s="110"/>
      <c r="OAI161" s="110"/>
      <c r="OAJ161" s="110"/>
      <c r="OAK161" s="110"/>
      <c r="OAL161" s="110"/>
      <c r="OAM161" s="110"/>
      <c r="OAN161" s="110"/>
      <c r="OAO161" s="110"/>
      <c r="OAP161" s="110"/>
      <c r="OAQ161" s="110"/>
      <c r="OAR161" s="110"/>
      <c r="OAS161" s="110"/>
      <c r="OAT161" s="110"/>
      <c r="OAU161" s="110"/>
      <c r="OAV161" s="110"/>
      <c r="OAW161" s="110"/>
      <c r="OAX161" s="110"/>
      <c r="OAY161" s="110"/>
      <c r="OAZ161" s="110"/>
      <c r="OBA161" s="110"/>
      <c r="OBB161" s="110"/>
      <c r="OBC161" s="110"/>
      <c r="OBD161" s="110"/>
      <c r="OBE161" s="110"/>
      <c r="OBF161" s="110"/>
      <c r="OBG161" s="110"/>
      <c r="OBH161" s="110"/>
      <c r="OBI161" s="110"/>
      <c r="OBJ161" s="110"/>
      <c r="OBK161" s="110"/>
      <c r="OBL161" s="110"/>
      <c r="OBM161" s="110"/>
      <c r="OBN161" s="110"/>
      <c r="OBO161" s="110"/>
      <c r="OBP161" s="110"/>
      <c r="OBQ161" s="110"/>
      <c r="OBR161" s="110"/>
      <c r="OBS161" s="110"/>
      <c r="OBT161" s="110"/>
      <c r="OBU161" s="110"/>
      <c r="OBV161" s="110"/>
      <c r="OBW161" s="110"/>
      <c r="OBX161" s="110"/>
      <c r="OBY161" s="110"/>
      <c r="OBZ161" s="110"/>
      <c r="OCA161" s="110"/>
      <c r="OCB161" s="110"/>
      <c r="OCC161" s="110"/>
      <c r="OCD161" s="110"/>
      <c r="OCE161" s="110"/>
      <c r="OCF161" s="110"/>
      <c r="OCG161" s="110"/>
      <c r="OCH161" s="110"/>
      <c r="OCI161" s="110"/>
      <c r="OCJ161" s="110"/>
      <c r="OCK161" s="110"/>
      <c r="OCL161" s="110"/>
      <c r="OCM161" s="110"/>
      <c r="OCN161" s="110"/>
      <c r="OCO161" s="110"/>
      <c r="OCP161" s="110"/>
      <c r="OCQ161" s="110"/>
      <c r="OCR161" s="110"/>
      <c r="OCS161" s="110"/>
      <c r="OCT161" s="110"/>
      <c r="OCU161" s="110"/>
      <c r="OCV161" s="110"/>
      <c r="OCW161" s="110"/>
      <c r="OCX161" s="110"/>
      <c r="OCY161" s="110"/>
      <c r="OCZ161" s="110"/>
      <c r="ODA161" s="110"/>
      <c r="ODB161" s="110"/>
      <c r="ODC161" s="110"/>
      <c r="ODD161" s="110"/>
      <c r="ODE161" s="110"/>
      <c r="ODF161" s="110"/>
      <c r="ODG161" s="110"/>
      <c r="ODH161" s="110"/>
      <c r="ODI161" s="110"/>
      <c r="ODJ161" s="110"/>
      <c r="ODK161" s="110"/>
      <c r="ODL161" s="110"/>
      <c r="ODM161" s="110"/>
      <c r="ODN161" s="110"/>
      <c r="ODO161" s="110"/>
      <c r="ODP161" s="110"/>
      <c r="ODQ161" s="110"/>
      <c r="ODR161" s="110"/>
      <c r="ODS161" s="110"/>
      <c r="ODT161" s="110"/>
      <c r="ODU161" s="110"/>
      <c r="ODV161" s="110"/>
      <c r="ODW161" s="110"/>
      <c r="ODX161" s="110"/>
      <c r="ODY161" s="110"/>
      <c r="ODZ161" s="110"/>
      <c r="OEA161" s="110"/>
      <c r="OEB161" s="110"/>
      <c r="OEC161" s="110"/>
      <c r="OED161" s="110"/>
      <c r="OEE161" s="110"/>
      <c r="OEF161" s="110"/>
      <c r="OEG161" s="110"/>
      <c r="OEH161" s="110"/>
      <c r="OEI161" s="110"/>
      <c r="OEJ161" s="110"/>
      <c r="OEK161" s="110"/>
      <c r="OEL161" s="110"/>
      <c r="OEM161" s="110"/>
      <c r="OEN161" s="110"/>
      <c r="OEO161" s="110"/>
      <c r="OEP161" s="110"/>
      <c r="OEQ161" s="110"/>
      <c r="OER161" s="110"/>
      <c r="OES161" s="110"/>
      <c r="OET161" s="110"/>
      <c r="OEU161" s="110"/>
      <c r="OEV161" s="110"/>
      <c r="OEW161" s="110"/>
      <c r="OEX161" s="110"/>
      <c r="OEY161" s="110"/>
      <c r="OEZ161" s="110"/>
      <c r="OFA161" s="110"/>
      <c r="OFB161" s="110"/>
      <c r="OFC161" s="110"/>
      <c r="OFD161" s="110"/>
      <c r="OFE161" s="110"/>
      <c r="OFF161" s="110"/>
      <c r="OFG161" s="110"/>
      <c r="OFH161" s="110"/>
      <c r="OFI161" s="110"/>
      <c r="OFJ161" s="110"/>
      <c r="OFK161" s="110"/>
      <c r="OFL161" s="110"/>
      <c r="OFM161" s="110"/>
      <c r="OFN161" s="110"/>
      <c r="OFO161" s="110"/>
      <c r="OFP161" s="110"/>
      <c r="OFQ161" s="110"/>
      <c r="OFR161" s="110"/>
      <c r="OFS161" s="110"/>
      <c r="OFT161" s="110"/>
      <c r="OFU161" s="110"/>
      <c r="OFV161" s="110"/>
      <c r="OFW161" s="110"/>
      <c r="OFX161" s="110"/>
      <c r="OFY161" s="110"/>
      <c r="OFZ161" s="110"/>
      <c r="OGA161" s="110"/>
      <c r="OGB161" s="110"/>
      <c r="OGC161" s="110"/>
      <c r="OGD161" s="110"/>
      <c r="OGE161" s="110"/>
      <c r="OGF161" s="110"/>
      <c r="OGG161" s="110"/>
      <c r="OGH161" s="110"/>
      <c r="OGI161" s="110"/>
      <c r="OGJ161" s="110"/>
      <c r="OGK161" s="110"/>
      <c r="OGL161" s="110"/>
      <c r="OGM161" s="110"/>
      <c r="OGN161" s="110"/>
      <c r="OGO161" s="110"/>
      <c r="OGP161" s="110"/>
      <c r="OGQ161" s="110"/>
      <c r="OGR161" s="110"/>
      <c r="OGS161" s="110"/>
      <c r="OGT161" s="110"/>
      <c r="OGU161" s="110"/>
      <c r="OGV161" s="110"/>
      <c r="OGW161" s="110"/>
      <c r="OGX161" s="110"/>
      <c r="OGY161" s="110"/>
      <c r="OGZ161" s="110"/>
      <c r="OHA161" s="110"/>
      <c r="OHB161" s="110"/>
      <c r="OHC161" s="110"/>
      <c r="OHD161" s="110"/>
      <c r="OHE161" s="110"/>
      <c r="OHF161" s="110"/>
      <c r="OHG161" s="110"/>
      <c r="OHH161" s="110"/>
      <c r="OHI161" s="110"/>
      <c r="OHJ161" s="110"/>
      <c r="OHK161" s="110"/>
      <c r="OHL161" s="110"/>
      <c r="OHM161" s="110"/>
      <c r="OHN161" s="110"/>
      <c r="OHO161" s="110"/>
      <c r="OHP161" s="110"/>
      <c r="OHQ161" s="110"/>
      <c r="OHR161" s="110"/>
      <c r="OHS161" s="110"/>
      <c r="OHT161" s="110"/>
      <c r="OHU161" s="110"/>
      <c r="OHV161" s="110"/>
      <c r="OHW161" s="110"/>
      <c r="OHX161" s="110"/>
      <c r="OHY161" s="110"/>
      <c r="OHZ161" s="110"/>
      <c r="OIA161" s="110"/>
      <c r="OIB161" s="110"/>
      <c r="OIC161" s="110"/>
      <c r="OID161" s="110"/>
      <c r="OIE161" s="110"/>
      <c r="OIF161" s="110"/>
      <c r="OIG161" s="110"/>
      <c r="OIH161" s="110"/>
      <c r="OII161" s="110"/>
      <c r="OIJ161" s="110"/>
      <c r="OIK161" s="110"/>
      <c r="OIL161" s="110"/>
      <c r="OIM161" s="110"/>
      <c r="OIN161" s="110"/>
      <c r="OIO161" s="110"/>
      <c r="OIP161" s="110"/>
      <c r="OIQ161" s="110"/>
      <c r="OIR161" s="110"/>
      <c r="OIS161" s="110"/>
      <c r="OIT161" s="110"/>
      <c r="OIU161" s="110"/>
      <c r="OIV161" s="110"/>
      <c r="OIW161" s="110"/>
      <c r="OIX161" s="110"/>
      <c r="OIY161" s="110"/>
      <c r="OIZ161" s="110"/>
      <c r="OJA161" s="110"/>
      <c r="OJB161" s="110"/>
      <c r="OJC161" s="110"/>
      <c r="OJD161" s="110"/>
      <c r="OJE161" s="110"/>
      <c r="OJF161" s="110"/>
      <c r="OJG161" s="110"/>
      <c r="OJH161" s="110"/>
      <c r="OJI161" s="110"/>
      <c r="OJJ161" s="110"/>
      <c r="OJK161" s="110"/>
      <c r="OJL161" s="110"/>
      <c r="OJM161" s="110"/>
      <c r="OJN161" s="110"/>
      <c r="OJO161" s="110"/>
      <c r="OJP161" s="110"/>
      <c r="OJQ161" s="110"/>
      <c r="OJR161" s="110"/>
      <c r="OJS161" s="110"/>
      <c r="OJT161" s="110"/>
      <c r="OJU161" s="110"/>
      <c r="OJV161" s="110"/>
      <c r="OJW161" s="110"/>
      <c r="OJX161" s="110"/>
      <c r="OJY161" s="110"/>
      <c r="OJZ161" s="110"/>
      <c r="OKA161" s="110"/>
      <c r="OKB161" s="110"/>
      <c r="OKC161" s="110"/>
      <c r="OKD161" s="110"/>
      <c r="OKE161" s="110"/>
      <c r="OKF161" s="110"/>
      <c r="OKG161" s="110"/>
      <c r="OKH161" s="110"/>
      <c r="OKI161" s="110"/>
      <c r="OKJ161" s="110"/>
      <c r="OKK161" s="110"/>
      <c r="OKL161" s="110"/>
      <c r="OKM161" s="110"/>
      <c r="OKN161" s="110"/>
      <c r="OKO161" s="110"/>
      <c r="OKP161" s="110"/>
      <c r="OKQ161" s="110"/>
      <c r="OKR161" s="110"/>
      <c r="OKS161" s="110"/>
      <c r="OKT161" s="110"/>
      <c r="OKU161" s="110"/>
      <c r="OKV161" s="110"/>
      <c r="OKW161" s="110"/>
      <c r="OKX161" s="110"/>
      <c r="OKY161" s="110"/>
      <c r="OKZ161" s="110"/>
      <c r="OLA161" s="110"/>
      <c r="OLB161" s="110"/>
      <c r="OLC161" s="110"/>
      <c r="OLD161" s="110"/>
      <c r="OLE161" s="110"/>
      <c r="OLF161" s="110"/>
      <c r="OLG161" s="110"/>
      <c r="OLH161" s="110"/>
      <c r="OLI161" s="110"/>
      <c r="OLJ161" s="110"/>
      <c r="OLK161" s="110"/>
      <c r="OLL161" s="110"/>
      <c r="OLM161" s="110"/>
      <c r="OLN161" s="110"/>
      <c r="OLO161" s="110"/>
      <c r="OLP161" s="110"/>
      <c r="OLQ161" s="110"/>
      <c r="OLR161" s="110"/>
      <c r="OLS161" s="110"/>
      <c r="OLT161" s="110"/>
      <c r="OLU161" s="110"/>
      <c r="OLV161" s="110"/>
      <c r="OLW161" s="110"/>
      <c r="OLX161" s="110"/>
      <c r="OLY161" s="110"/>
      <c r="OLZ161" s="110"/>
      <c r="OMA161" s="110"/>
      <c r="OMB161" s="110"/>
      <c r="OMC161" s="110"/>
      <c r="OMD161" s="110"/>
      <c r="OME161" s="110"/>
      <c r="OMF161" s="110"/>
      <c r="OMG161" s="110"/>
      <c r="OMH161" s="110"/>
      <c r="OMI161" s="110"/>
      <c r="OMJ161" s="110"/>
      <c r="OMK161" s="110"/>
      <c r="OML161" s="110"/>
      <c r="OMM161" s="110"/>
      <c r="OMN161" s="110"/>
      <c r="OMO161" s="110"/>
      <c r="OMP161" s="110"/>
      <c r="OMQ161" s="110"/>
      <c r="OMR161" s="110"/>
      <c r="OMS161" s="110"/>
      <c r="OMT161" s="110"/>
      <c r="OMU161" s="110"/>
      <c r="OMV161" s="110"/>
      <c r="OMW161" s="110"/>
      <c r="OMX161" s="110"/>
      <c r="OMY161" s="110"/>
      <c r="OMZ161" s="110"/>
      <c r="ONA161" s="110"/>
      <c r="ONB161" s="110"/>
      <c r="ONC161" s="110"/>
      <c r="OND161" s="110"/>
      <c r="ONE161" s="110"/>
      <c r="ONF161" s="110"/>
      <c r="ONG161" s="110"/>
      <c r="ONH161" s="110"/>
      <c r="ONI161" s="110"/>
      <c r="ONJ161" s="110"/>
      <c r="ONK161" s="110"/>
      <c r="ONL161" s="110"/>
      <c r="ONM161" s="110"/>
      <c r="ONN161" s="110"/>
      <c r="ONO161" s="110"/>
      <c r="ONP161" s="110"/>
      <c r="ONQ161" s="110"/>
      <c r="ONR161" s="110"/>
      <c r="ONS161" s="110"/>
      <c r="ONT161" s="110"/>
      <c r="ONU161" s="110"/>
      <c r="ONV161" s="110"/>
      <c r="ONW161" s="110"/>
      <c r="ONX161" s="110"/>
      <c r="ONY161" s="110"/>
      <c r="ONZ161" s="110"/>
      <c r="OOA161" s="110"/>
      <c r="OOB161" s="110"/>
      <c r="OOC161" s="110"/>
      <c r="OOD161" s="110"/>
      <c r="OOE161" s="110"/>
      <c r="OOF161" s="110"/>
      <c r="OOG161" s="110"/>
      <c r="OOH161" s="110"/>
      <c r="OOI161" s="110"/>
      <c r="OOJ161" s="110"/>
      <c r="OOK161" s="110"/>
      <c r="OOL161" s="110"/>
      <c r="OOM161" s="110"/>
      <c r="OON161" s="110"/>
      <c r="OOO161" s="110"/>
      <c r="OOP161" s="110"/>
      <c r="OOQ161" s="110"/>
      <c r="OOR161" s="110"/>
      <c r="OOS161" s="110"/>
      <c r="OOT161" s="110"/>
      <c r="OOU161" s="110"/>
      <c r="OOV161" s="110"/>
      <c r="OOW161" s="110"/>
      <c r="OOX161" s="110"/>
      <c r="OOY161" s="110"/>
      <c r="OOZ161" s="110"/>
      <c r="OPA161" s="110"/>
      <c r="OPB161" s="110"/>
      <c r="OPC161" s="110"/>
      <c r="OPD161" s="110"/>
      <c r="OPE161" s="110"/>
      <c r="OPF161" s="110"/>
      <c r="OPG161" s="110"/>
      <c r="OPH161" s="110"/>
      <c r="OPI161" s="110"/>
      <c r="OPJ161" s="110"/>
      <c r="OPK161" s="110"/>
      <c r="OPL161" s="110"/>
      <c r="OPM161" s="110"/>
      <c r="OPN161" s="110"/>
      <c r="OPO161" s="110"/>
      <c r="OPP161" s="110"/>
      <c r="OPQ161" s="110"/>
      <c r="OPR161" s="110"/>
      <c r="OPS161" s="110"/>
      <c r="OPT161" s="110"/>
      <c r="OPU161" s="110"/>
      <c r="OPV161" s="110"/>
      <c r="OPW161" s="110"/>
      <c r="OPX161" s="110"/>
      <c r="OPY161" s="110"/>
      <c r="OPZ161" s="110"/>
      <c r="OQA161" s="110"/>
      <c r="OQB161" s="110"/>
      <c r="OQC161" s="110"/>
      <c r="OQD161" s="110"/>
      <c r="OQE161" s="110"/>
      <c r="OQF161" s="110"/>
      <c r="OQG161" s="110"/>
      <c r="OQH161" s="110"/>
      <c r="OQI161" s="110"/>
      <c r="OQJ161" s="110"/>
      <c r="OQK161" s="110"/>
      <c r="OQL161" s="110"/>
      <c r="OQM161" s="110"/>
      <c r="OQN161" s="110"/>
      <c r="OQO161" s="110"/>
      <c r="OQP161" s="110"/>
      <c r="OQQ161" s="110"/>
      <c r="OQR161" s="110"/>
      <c r="OQS161" s="110"/>
      <c r="OQT161" s="110"/>
      <c r="OQU161" s="110"/>
      <c r="OQV161" s="110"/>
      <c r="OQW161" s="110"/>
      <c r="OQX161" s="110"/>
      <c r="OQY161" s="110"/>
      <c r="OQZ161" s="110"/>
      <c r="ORA161" s="110"/>
      <c r="ORB161" s="110"/>
      <c r="ORC161" s="110"/>
      <c r="ORD161" s="110"/>
      <c r="ORE161" s="110"/>
      <c r="ORF161" s="110"/>
      <c r="ORG161" s="110"/>
      <c r="ORH161" s="110"/>
      <c r="ORI161" s="110"/>
      <c r="ORJ161" s="110"/>
      <c r="ORK161" s="110"/>
      <c r="ORL161" s="110"/>
      <c r="ORM161" s="110"/>
      <c r="ORN161" s="110"/>
      <c r="ORO161" s="110"/>
      <c r="ORP161" s="110"/>
      <c r="ORQ161" s="110"/>
      <c r="ORR161" s="110"/>
      <c r="ORS161" s="110"/>
      <c r="ORT161" s="110"/>
      <c r="ORU161" s="110"/>
      <c r="ORV161" s="110"/>
      <c r="ORW161" s="110"/>
      <c r="ORX161" s="110"/>
      <c r="ORY161" s="110"/>
      <c r="ORZ161" s="110"/>
      <c r="OSA161" s="110"/>
      <c r="OSB161" s="110"/>
      <c r="OSC161" s="110"/>
      <c r="OSD161" s="110"/>
      <c r="OSE161" s="110"/>
      <c r="OSF161" s="110"/>
      <c r="OSG161" s="110"/>
      <c r="OSH161" s="110"/>
      <c r="OSI161" s="110"/>
      <c r="OSJ161" s="110"/>
      <c r="OSK161" s="110"/>
      <c r="OSL161" s="110"/>
      <c r="OSM161" s="110"/>
      <c r="OSN161" s="110"/>
      <c r="OSO161" s="110"/>
      <c r="OSP161" s="110"/>
      <c r="OSQ161" s="110"/>
      <c r="OSR161" s="110"/>
      <c r="OSS161" s="110"/>
      <c r="OST161" s="110"/>
      <c r="OSU161" s="110"/>
      <c r="OSV161" s="110"/>
      <c r="OSW161" s="110"/>
      <c r="OSX161" s="110"/>
      <c r="OSY161" s="110"/>
      <c r="OSZ161" s="110"/>
      <c r="OTA161" s="110"/>
      <c r="OTB161" s="110"/>
      <c r="OTC161" s="110"/>
      <c r="OTD161" s="110"/>
      <c r="OTE161" s="110"/>
      <c r="OTF161" s="110"/>
      <c r="OTG161" s="110"/>
      <c r="OTH161" s="110"/>
      <c r="OTI161" s="110"/>
      <c r="OTJ161" s="110"/>
      <c r="OTK161" s="110"/>
      <c r="OTL161" s="110"/>
      <c r="OTM161" s="110"/>
      <c r="OTN161" s="110"/>
      <c r="OTO161" s="110"/>
      <c r="OTP161" s="110"/>
      <c r="OTQ161" s="110"/>
      <c r="OTR161" s="110"/>
      <c r="OTS161" s="110"/>
      <c r="OTT161" s="110"/>
      <c r="OTU161" s="110"/>
      <c r="OTV161" s="110"/>
      <c r="OTW161" s="110"/>
      <c r="OTX161" s="110"/>
      <c r="OTY161" s="110"/>
      <c r="OTZ161" s="110"/>
      <c r="OUA161" s="110"/>
      <c r="OUB161" s="110"/>
      <c r="OUC161" s="110"/>
      <c r="OUD161" s="110"/>
      <c r="OUE161" s="110"/>
      <c r="OUF161" s="110"/>
      <c r="OUG161" s="110"/>
      <c r="OUH161" s="110"/>
      <c r="OUI161" s="110"/>
      <c r="OUJ161" s="110"/>
      <c r="OUK161" s="110"/>
      <c r="OUL161" s="110"/>
      <c r="OUM161" s="110"/>
      <c r="OUN161" s="110"/>
      <c r="OUO161" s="110"/>
      <c r="OUP161" s="110"/>
      <c r="OUQ161" s="110"/>
      <c r="OUR161" s="110"/>
      <c r="OUS161" s="110"/>
      <c r="OUT161" s="110"/>
      <c r="OUU161" s="110"/>
      <c r="OUV161" s="110"/>
      <c r="OUW161" s="110"/>
      <c r="OUX161" s="110"/>
      <c r="OUY161" s="110"/>
      <c r="OUZ161" s="110"/>
      <c r="OVA161" s="110"/>
      <c r="OVB161" s="110"/>
      <c r="OVC161" s="110"/>
      <c r="OVD161" s="110"/>
      <c r="OVE161" s="110"/>
      <c r="OVF161" s="110"/>
      <c r="OVG161" s="110"/>
      <c r="OVH161" s="110"/>
      <c r="OVI161" s="110"/>
      <c r="OVJ161" s="110"/>
      <c r="OVK161" s="110"/>
      <c r="OVL161" s="110"/>
      <c r="OVM161" s="110"/>
      <c r="OVN161" s="110"/>
      <c r="OVO161" s="110"/>
      <c r="OVP161" s="110"/>
      <c r="OVQ161" s="110"/>
      <c r="OVR161" s="110"/>
      <c r="OVS161" s="110"/>
      <c r="OVT161" s="110"/>
      <c r="OVU161" s="110"/>
      <c r="OVV161" s="110"/>
      <c r="OVW161" s="110"/>
      <c r="OVX161" s="110"/>
      <c r="OVY161" s="110"/>
      <c r="OVZ161" s="110"/>
      <c r="OWA161" s="110"/>
      <c r="OWB161" s="110"/>
      <c r="OWC161" s="110"/>
      <c r="OWD161" s="110"/>
      <c r="OWE161" s="110"/>
      <c r="OWF161" s="110"/>
      <c r="OWG161" s="110"/>
      <c r="OWH161" s="110"/>
      <c r="OWI161" s="110"/>
      <c r="OWJ161" s="110"/>
      <c r="OWK161" s="110"/>
      <c r="OWL161" s="110"/>
      <c r="OWM161" s="110"/>
      <c r="OWN161" s="110"/>
      <c r="OWO161" s="110"/>
      <c r="OWP161" s="110"/>
      <c r="OWQ161" s="110"/>
      <c r="OWR161" s="110"/>
      <c r="OWS161" s="110"/>
      <c r="OWT161" s="110"/>
      <c r="OWU161" s="110"/>
      <c r="OWV161" s="110"/>
      <c r="OWW161" s="110"/>
      <c r="OWX161" s="110"/>
      <c r="OWY161" s="110"/>
      <c r="OWZ161" s="110"/>
      <c r="OXA161" s="110"/>
      <c r="OXB161" s="110"/>
      <c r="OXC161" s="110"/>
      <c r="OXD161" s="110"/>
      <c r="OXE161" s="110"/>
      <c r="OXF161" s="110"/>
      <c r="OXG161" s="110"/>
      <c r="OXH161" s="110"/>
      <c r="OXI161" s="110"/>
      <c r="OXJ161" s="110"/>
      <c r="OXK161" s="110"/>
      <c r="OXL161" s="110"/>
      <c r="OXM161" s="110"/>
      <c r="OXN161" s="110"/>
      <c r="OXO161" s="110"/>
      <c r="OXP161" s="110"/>
      <c r="OXQ161" s="110"/>
      <c r="OXR161" s="110"/>
      <c r="OXS161" s="110"/>
      <c r="OXT161" s="110"/>
      <c r="OXU161" s="110"/>
      <c r="OXV161" s="110"/>
      <c r="OXW161" s="110"/>
      <c r="OXX161" s="110"/>
      <c r="OXY161" s="110"/>
      <c r="OXZ161" s="110"/>
      <c r="OYA161" s="110"/>
      <c r="OYB161" s="110"/>
      <c r="OYC161" s="110"/>
      <c r="OYD161" s="110"/>
      <c r="OYE161" s="110"/>
      <c r="OYF161" s="110"/>
      <c r="OYG161" s="110"/>
      <c r="OYH161" s="110"/>
      <c r="OYI161" s="110"/>
      <c r="OYJ161" s="110"/>
      <c r="OYK161" s="110"/>
      <c r="OYL161" s="110"/>
      <c r="OYM161" s="110"/>
      <c r="OYN161" s="110"/>
      <c r="OYO161" s="110"/>
      <c r="OYP161" s="110"/>
      <c r="OYQ161" s="110"/>
      <c r="OYR161" s="110"/>
      <c r="OYS161" s="110"/>
      <c r="OYT161" s="110"/>
      <c r="OYU161" s="110"/>
      <c r="OYV161" s="110"/>
      <c r="OYW161" s="110"/>
      <c r="OYX161" s="110"/>
      <c r="OYY161" s="110"/>
      <c r="OYZ161" s="110"/>
      <c r="OZA161" s="110"/>
      <c r="OZB161" s="110"/>
      <c r="OZC161" s="110"/>
      <c r="OZD161" s="110"/>
      <c r="OZE161" s="110"/>
      <c r="OZF161" s="110"/>
      <c r="OZG161" s="110"/>
      <c r="OZH161" s="110"/>
      <c r="OZI161" s="110"/>
      <c r="OZJ161" s="110"/>
      <c r="OZK161" s="110"/>
      <c r="OZL161" s="110"/>
      <c r="OZM161" s="110"/>
      <c r="OZN161" s="110"/>
      <c r="OZO161" s="110"/>
      <c r="OZP161" s="110"/>
      <c r="OZQ161" s="110"/>
      <c r="OZR161" s="110"/>
      <c r="OZS161" s="110"/>
      <c r="OZT161" s="110"/>
      <c r="OZU161" s="110"/>
      <c r="OZV161" s="110"/>
      <c r="OZW161" s="110"/>
      <c r="OZX161" s="110"/>
      <c r="OZY161" s="110"/>
      <c r="OZZ161" s="110"/>
      <c r="PAA161" s="110"/>
      <c r="PAB161" s="110"/>
      <c r="PAC161" s="110"/>
      <c r="PAD161" s="110"/>
      <c r="PAE161" s="110"/>
      <c r="PAF161" s="110"/>
      <c r="PAG161" s="110"/>
      <c r="PAH161" s="110"/>
      <c r="PAI161" s="110"/>
      <c r="PAJ161" s="110"/>
      <c r="PAK161" s="110"/>
      <c r="PAL161" s="110"/>
      <c r="PAM161" s="110"/>
      <c r="PAN161" s="110"/>
      <c r="PAO161" s="110"/>
      <c r="PAP161" s="110"/>
      <c r="PAQ161" s="110"/>
      <c r="PAR161" s="110"/>
      <c r="PAS161" s="110"/>
      <c r="PAT161" s="110"/>
      <c r="PAU161" s="110"/>
      <c r="PAV161" s="110"/>
      <c r="PAW161" s="110"/>
      <c r="PAX161" s="110"/>
      <c r="PAY161" s="110"/>
      <c r="PAZ161" s="110"/>
      <c r="PBA161" s="110"/>
      <c r="PBB161" s="110"/>
      <c r="PBC161" s="110"/>
      <c r="PBD161" s="110"/>
      <c r="PBE161" s="110"/>
      <c r="PBF161" s="110"/>
      <c r="PBG161" s="110"/>
      <c r="PBH161" s="110"/>
      <c r="PBI161" s="110"/>
      <c r="PBJ161" s="110"/>
      <c r="PBK161" s="110"/>
      <c r="PBL161" s="110"/>
      <c r="PBM161" s="110"/>
      <c r="PBN161" s="110"/>
      <c r="PBO161" s="110"/>
      <c r="PBP161" s="110"/>
      <c r="PBQ161" s="110"/>
      <c r="PBR161" s="110"/>
      <c r="PBS161" s="110"/>
      <c r="PBT161" s="110"/>
      <c r="PBU161" s="110"/>
      <c r="PBV161" s="110"/>
      <c r="PBW161" s="110"/>
      <c r="PBX161" s="110"/>
      <c r="PBY161" s="110"/>
      <c r="PBZ161" s="110"/>
      <c r="PCA161" s="110"/>
      <c r="PCB161" s="110"/>
      <c r="PCC161" s="110"/>
      <c r="PCD161" s="110"/>
      <c r="PCE161" s="110"/>
      <c r="PCF161" s="110"/>
      <c r="PCG161" s="110"/>
      <c r="PCH161" s="110"/>
      <c r="PCI161" s="110"/>
      <c r="PCJ161" s="110"/>
      <c r="PCK161" s="110"/>
      <c r="PCL161" s="110"/>
      <c r="PCM161" s="110"/>
      <c r="PCN161" s="110"/>
      <c r="PCO161" s="110"/>
      <c r="PCP161" s="110"/>
      <c r="PCQ161" s="110"/>
      <c r="PCR161" s="110"/>
      <c r="PCS161" s="110"/>
      <c r="PCT161" s="110"/>
      <c r="PCU161" s="110"/>
      <c r="PCV161" s="110"/>
      <c r="PCW161" s="110"/>
      <c r="PCX161" s="110"/>
      <c r="PCY161" s="110"/>
      <c r="PCZ161" s="110"/>
      <c r="PDA161" s="110"/>
      <c r="PDB161" s="110"/>
      <c r="PDC161" s="110"/>
      <c r="PDD161" s="110"/>
      <c r="PDE161" s="110"/>
      <c r="PDF161" s="110"/>
      <c r="PDG161" s="110"/>
      <c r="PDH161" s="110"/>
      <c r="PDI161" s="110"/>
      <c r="PDJ161" s="110"/>
      <c r="PDK161" s="110"/>
      <c r="PDL161" s="110"/>
      <c r="PDM161" s="110"/>
      <c r="PDN161" s="110"/>
      <c r="PDO161" s="110"/>
      <c r="PDP161" s="110"/>
      <c r="PDQ161" s="110"/>
      <c r="PDR161" s="110"/>
      <c r="PDS161" s="110"/>
      <c r="PDT161" s="110"/>
      <c r="PDU161" s="110"/>
      <c r="PDV161" s="110"/>
      <c r="PDW161" s="110"/>
      <c r="PDX161" s="110"/>
      <c r="PDY161" s="110"/>
      <c r="PDZ161" s="110"/>
      <c r="PEA161" s="110"/>
      <c r="PEB161" s="110"/>
      <c r="PEC161" s="110"/>
      <c r="PED161" s="110"/>
      <c r="PEE161" s="110"/>
      <c r="PEF161" s="110"/>
      <c r="PEG161" s="110"/>
      <c r="PEH161" s="110"/>
      <c r="PEI161" s="110"/>
      <c r="PEJ161" s="110"/>
      <c r="PEK161" s="110"/>
      <c r="PEL161" s="110"/>
      <c r="PEM161" s="110"/>
      <c r="PEN161" s="110"/>
      <c r="PEO161" s="110"/>
      <c r="PEP161" s="110"/>
      <c r="PEQ161" s="110"/>
      <c r="PER161" s="110"/>
      <c r="PES161" s="110"/>
      <c r="PET161" s="110"/>
      <c r="PEU161" s="110"/>
      <c r="PEV161" s="110"/>
      <c r="PEW161" s="110"/>
      <c r="PEX161" s="110"/>
      <c r="PEY161" s="110"/>
      <c r="PEZ161" s="110"/>
      <c r="PFA161" s="110"/>
      <c r="PFB161" s="110"/>
      <c r="PFC161" s="110"/>
      <c r="PFD161" s="110"/>
      <c r="PFE161" s="110"/>
      <c r="PFF161" s="110"/>
      <c r="PFG161" s="110"/>
      <c r="PFH161" s="110"/>
      <c r="PFI161" s="110"/>
      <c r="PFJ161" s="110"/>
      <c r="PFK161" s="110"/>
      <c r="PFL161" s="110"/>
      <c r="PFM161" s="110"/>
      <c r="PFN161" s="110"/>
      <c r="PFO161" s="110"/>
      <c r="PFP161" s="110"/>
      <c r="PFQ161" s="110"/>
      <c r="PFR161" s="110"/>
      <c r="PFS161" s="110"/>
      <c r="PFT161" s="110"/>
      <c r="PFU161" s="110"/>
      <c r="PFV161" s="110"/>
      <c r="PFW161" s="110"/>
      <c r="PFX161" s="110"/>
      <c r="PFY161" s="110"/>
      <c r="PFZ161" s="110"/>
      <c r="PGA161" s="110"/>
      <c r="PGB161" s="110"/>
      <c r="PGC161" s="110"/>
      <c r="PGD161" s="110"/>
      <c r="PGE161" s="110"/>
      <c r="PGF161" s="110"/>
      <c r="PGG161" s="110"/>
      <c r="PGH161" s="110"/>
      <c r="PGI161" s="110"/>
      <c r="PGJ161" s="110"/>
      <c r="PGK161" s="110"/>
      <c r="PGL161" s="110"/>
      <c r="PGM161" s="110"/>
      <c r="PGN161" s="110"/>
      <c r="PGO161" s="110"/>
      <c r="PGP161" s="110"/>
      <c r="PGQ161" s="110"/>
      <c r="PGR161" s="110"/>
      <c r="PGS161" s="110"/>
      <c r="PGT161" s="110"/>
      <c r="PGU161" s="110"/>
      <c r="PGV161" s="110"/>
      <c r="PGW161" s="110"/>
      <c r="PGX161" s="110"/>
      <c r="PGY161" s="110"/>
      <c r="PGZ161" s="110"/>
      <c r="PHA161" s="110"/>
      <c r="PHB161" s="110"/>
      <c r="PHC161" s="110"/>
      <c r="PHD161" s="110"/>
      <c r="PHE161" s="110"/>
      <c r="PHF161" s="110"/>
      <c r="PHG161" s="110"/>
      <c r="PHH161" s="110"/>
      <c r="PHI161" s="110"/>
      <c r="PHJ161" s="110"/>
      <c r="PHK161" s="110"/>
      <c r="PHL161" s="110"/>
      <c r="PHM161" s="110"/>
      <c r="PHN161" s="110"/>
      <c r="PHO161" s="110"/>
      <c r="PHP161" s="110"/>
      <c r="PHQ161" s="110"/>
      <c r="PHR161" s="110"/>
      <c r="PHS161" s="110"/>
      <c r="PHT161" s="110"/>
      <c r="PHU161" s="110"/>
      <c r="PHV161" s="110"/>
      <c r="PHW161" s="110"/>
      <c r="PHX161" s="110"/>
      <c r="PHY161" s="110"/>
      <c r="PHZ161" s="110"/>
      <c r="PIA161" s="110"/>
      <c r="PIB161" s="110"/>
      <c r="PIC161" s="110"/>
      <c r="PID161" s="110"/>
      <c r="PIE161" s="110"/>
      <c r="PIF161" s="110"/>
      <c r="PIG161" s="110"/>
      <c r="PIH161" s="110"/>
      <c r="PII161" s="110"/>
      <c r="PIJ161" s="110"/>
      <c r="PIK161" s="110"/>
      <c r="PIL161" s="110"/>
      <c r="PIM161" s="110"/>
      <c r="PIN161" s="110"/>
      <c r="PIO161" s="110"/>
      <c r="PIP161" s="110"/>
      <c r="PIQ161" s="110"/>
      <c r="PIR161" s="110"/>
      <c r="PIS161" s="110"/>
      <c r="PIT161" s="110"/>
      <c r="PIU161" s="110"/>
      <c r="PIV161" s="110"/>
      <c r="PIW161" s="110"/>
      <c r="PIX161" s="110"/>
      <c r="PIY161" s="110"/>
      <c r="PIZ161" s="110"/>
      <c r="PJA161" s="110"/>
      <c r="PJB161" s="110"/>
      <c r="PJC161" s="110"/>
      <c r="PJD161" s="110"/>
      <c r="PJE161" s="110"/>
      <c r="PJF161" s="110"/>
      <c r="PJG161" s="110"/>
      <c r="PJH161" s="110"/>
      <c r="PJI161" s="110"/>
      <c r="PJJ161" s="110"/>
      <c r="PJK161" s="110"/>
      <c r="PJL161" s="110"/>
      <c r="PJM161" s="110"/>
      <c r="PJN161" s="110"/>
      <c r="PJO161" s="110"/>
      <c r="PJP161" s="110"/>
      <c r="PJQ161" s="110"/>
      <c r="PJR161" s="110"/>
      <c r="PJS161" s="110"/>
      <c r="PJT161" s="110"/>
      <c r="PJU161" s="110"/>
      <c r="PJV161" s="110"/>
      <c r="PJW161" s="110"/>
      <c r="PJX161" s="110"/>
      <c r="PJY161" s="110"/>
      <c r="PJZ161" s="110"/>
      <c r="PKA161" s="110"/>
      <c r="PKB161" s="110"/>
      <c r="PKC161" s="110"/>
      <c r="PKD161" s="110"/>
      <c r="PKE161" s="110"/>
      <c r="PKF161" s="110"/>
      <c r="PKG161" s="110"/>
      <c r="PKH161" s="110"/>
      <c r="PKI161" s="110"/>
      <c r="PKJ161" s="110"/>
      <c r="PKK161" s="110"/>
      <c r="PKL161" s="110"/>
      <c r="PKM161" s="110"/>
      <c r="PKN161" s="110"/>
      <c r="PKO161" s="110"/>
      <c r="PKP161" s="110"/>
      <c r="PKQ161" s="110"/>
      <c r="PKR161" s="110"/>
      <c r="PKS161" s="110"/>
      <c r="PKT161" s="110"/>
      <c r="PKU161" s="110"/>
      <c r="PKV161" s="110"/>
      <c r="PKW161" s="110"/>
      <c r="PKX161" s="110"/>
      <c r="PKY161" s="110"/>
      <c r="PKZ161" s="110"/>
      <c r="PLA161" s="110"/>
      <c r="PLB161" s="110"/>
      <c r="PLC161" s="110"/>
      <c r="PLD161" s="110"/>
      <c r="PLE161" s="110"/>
      <c r="PLF161" s="110"/>
      <c r="PLG161" s="110"/>
      <c r="PLH161" s="110"/>
      <c r="PLI161" s="110"/>
      <c r="PLJ161" s="110"/>
      <c r="PLK161" s="110"/>
      <c r="PLL161" s="110"/>
      <c r="PLM161" s="110"/>
      <c r="PLN161" s="110"/>
      <c r="PLO161" s="110"/>
      <c r="PLP161" s="110"/>
      <c r="PLQ161" s="110"/>
      <c r="PLR161" s="110"/>
      <c r="PLS161" s="110"/>
      <c r="PLT161" s="110"/>
      <c r="PLU161" s="110"/>
      <c r="PLV161" s="110"/>
      <c r="PLW161" s="110"/>
      <c r="PLX161" s="110"/>
      <c r="PLY161" s="110"/>
      <c r="PLZ161" s="110"/>
      <c r="PMA161" s="110"/>
      <c r="PMB161" s="110"/>
      <c r="PMC161" s="110"/>
      <c r="PMD161" s="110"/>
      <c r="PME161" s="110"/>
      <c r="PMF161" s="110"/>
      <c r="PMG161" s="110"/>
      <c r="PMH161" s="110"/>
      <c r="PMI161" s="110"/>
      <c r="PMJ161" s="110"/>
      <c r="PMK161" s="110"/>
      <c r="PML161" s="110"/>
      <c r="PMM161" s="110"/>
      <c r="PMN161" s="110"/>
      <c r="PMO161" s="110"/>
      <c r="PMP161" s="110"/>
      <c r="PMQ161" s="110"/>
      <c r="PMR161" s="110"/>
      <c r="PMS161" s="110"/>
      <c r="PMT161" s="110"/>
      <c r="PMU161" s="110"/>
      <c r="PMV161" s="110"/>
      <c r="PMW161" s="110"/>
      <c r="PMX161" s="110"/>
      <c r="PMY161" s="110"/>
      <c r="PMZ161" s="110"/>
      <c r="PNA161" s="110"/>
      <c r="PNB161" s="110"/>
      <c r="PNC161" s="110"/>
      <c r="PND161" s="110"/>
      <c r="PNE161" s="110"/>
      <c r="PNF161" s="110"/>
      <c r="PNG161" s="110"/>
      <c r="PNH161" s="110"/>
      <c r="PNI161" s="110"/>
      <c r="PNJ161" s="110"/>
      <c r="PNK161" s="110"/>
      <c r="PNL161" s="110"/>
      <c r="PNM161" s="110"/>
      <c r="PNN161" s="110"/>
      <c r="PNO161" s="110"/>
      <c r="PNP161" s="110"/>
      <c r="PNQ161" s="110"/>
      <c r="PNR161" s="110"/>
      <c r="PNS161" s="110"/>
      <c r="PNT161" s="110"/>
      <c r="PNU161" s="110"/>
      <c r="PNV161" s="110"/>
      <c r="PNW161" s="110"/>
      <c r="PNX161" s="110"/>
      <c r="PNY161" s="110"/>
      <c r="PNZ161" s="110"/>
      <c r="POA161" s="110"/>
      <c r="POB161" s="110"/>
      <c r="POC161" s="110"/>
      <c r="POD161" s="110"/>
      <c r="POE161" s="110"/>
      <c r="POF161" s="110"/>
      <c r="POG161" s="110"/>
      <c r="POH161" s="110"/>
      <c r="POI161" s="110"/>
      <c r="POJ161" s="110"/>
      <c r="POK161" s="110"/>
      <c r="POL161" s="110"/>
      <c r="POM161" s="110"/>
      <c r="PON161" s="110"/>
      <c r="POO161" s="110"/>
      <c r="POP161" s="110"/>
      <c r="POQ161" s="110"/>
      <c r="POR161" s="110"/>
      <c r="POS161" s="110"/>
      <c r="POT161" s="110"/>
      <c r="POU161" s="110"/>
      <c r="POV161" s="110"/>
      <c r="POW161" s="110"/>
      <c r="POX161" s="110"/>
      <c r="POY161" s="110"/>
      <c r="POZ161" s="110"/>
      <c r="PPA161" s="110"/>
      <c r="PPB161" s="110"/>
      <c r="PPC161" s="110"/>
      <c r="PPD161" s="110"/>
      <c r="PPE161" s="110"/>
      <c r="PPF161" s="110"/>
      <c r="PPG161" s="110"/>
      <c r="PPH161" s="110"/>
      <c r="PPI161" s="110"/>
      <c r="PPJ161" s="110"/>
      <c r="PPK161" s="110"/>
      <c r="PPL161" s="110"/>
      <c r="PPM161" s="110"/>
      <c r="PPN161" s="110"/>
      <c r="PPO161" s="110"/>
      <c r="PPP161" s="110"/>
      <c r="PPQ161" s="110"/>
      <c r="PPR161" s="110"/>
      <c r="PPS161" s="110"/>
      <c r="PPT161" s="110"/>
      <c r="PPU161" s="110"/>
      <c r="PPV161" s="110"/>
      <c r="PPW161" s="110"/>
      <c r="PPX161" s="110"/>
      <c r="PPY161" s="110"/>
      <c r="PPZ161" s="110"/>
      <c r="PQA161" s="110"/>
      <c r="PQB161" s="110"/>
      <c r="PQC161" s="110"/>
      <c r="PQD161" s="110"/>
      <c r="PQE161" s="110"/>
      <c r="PQF161" s="110"/>
      <c r="PQG161" s="110"/>
      <c r="PQH161" s="110"/>
      <c r="PQI161" s="110"/>
      <c r="PQJ161" s="110"/>
      <c r="PQK161" s="110"/>
      <c r="PQL161" s="110"/>
      <c r="PQM161" s="110"/>
      <c r="PQN161" s="110"/>
      <c r="PQO161" s="110"/>
      <c r="PQP161" s="110"/>
      <c r="PQQ161" s="110"/>
      <c r="PQR161" s="110"/>
      <c r="PQS161" s="110"/>
      <c r="PQT161" s="110"/>
      <c r="PQU161" s="110"/>
      <c r="PQV161" s="110"/>
      <c r="PQW161" s="110"/>
      <c r="PQX161" s="110"/>
      <c r="PQY161" s="110"/>
      <c r="PQZ161" s="110"/>
      <c r="PRA161" s="110"/>
      <c r="PRB161" s="110"/>
      <c r="PRC161" s="110"/>
      <c r="PRD161" s="110"/>
      <c r="PRE161" s="110"/>
      <c r="PRF161" s="110"/>
      <c r="PRG161" s="110"/>
      <c r="PRH161" s="110"/>
      <c r="PRI161" s="110"/>
      <c r="PRJ161" s="110"/>
      <c r="PRK161" s="110"/>
      <c r="PRL161" s="110"/>
      <c r="PRM161" s="110"/>
      <c r="PRN161" s="110"/>
      <c r="PRO161" s="110"/>
      <c r="PRP161" s="110"/>
      <c r="PRQ161" s="110"/>
      <c r="PRR161" s="110"/>
      <c r="PRS161" s="110"/>
      <c r="PRT161" s="110"/>
      <c r="PRU161" s="110"/>
      <c r="PRV161" s="110"/>
      <c r="PRW161" s="110"/>
      <c r="PRX161" s="110"/>
      <c r="PRY161" s="110"/>
      <c r="PRZ161" s="110"/>
      <c r="PSA161" s="110"/>
      <c r="PSB161" s="110"/>
      <c r="PSC161" s="110"/>
      <c r="PSD161" s="110"/>
      <c r="PSE161" s="110"/>
      <c r="PSF161" s="110"/>
      <c r="PSG161" s="110"/>
      <c r="PSH161" s="110"/>
      <c r="PSI161" s="110"/>
      <c r="PSJ161" s="110"/>
      <c r="PSK161" s="110"/>
      <c r="PSL161" s="110"/>
      <c r="PSM161" s="110"/>
      <c r="PSN161" s="110"/>
      <c r="PSO161" s="110"/>
      <c r="PSP161" s="110"/>
      <c r="PSQ161" s="110"/>
      <c r="PSR161" s="110"/>
      <c r="PSS161" s="110"/>
      <c r="PST161" s="110"/>
      <c r="PSU161" s="110"/>
      <c r="PSV161" s="110"/>
      <c r="PSW161" s="110"/>
      <c r="PSX161" s="110"/>
      <c r="PSY161" s="110"/>
      <c r="PSZ161" s="110"/>
      <c r="PTA161" s="110"/>
      <c r="PTB161" s="110"/>
      <c r="PTC161" s="110"/>
      <c r="PTD161" s="110"/>
      <c r="PTE161" s="110"/>
      <c r="PTF161" s="110"/>
      <c r="PTG161" s="110"/>
      <c r="PTH161" s="110"/>
      <c r="PTI161" s="110"/>
      <c r="PTJ161" s="110"/>
      <c r="PTK161" s="110"/>
      <c r="PTL161" s="110"/>
      <c r="PTM161" s="110"/>
      <c r="PTN161" s="110"/>
      <c r="PTO161" s="110"/>
      <c r="PTP161" s="110"/>
      <c r="PTQ161" s="110"/>
      <c r="PTR161" s="110"/>
      <c r="PTS161" s="110"/>
      <c r="PTT161" s="110"/>
      <c r="PTU161" s="110"/>
      <c r="PTV161" s="110"/>
      <c r="PTW161" s="110"/>
      <c r="PTX161" s="110"/>
      <c r="PTY161" s="110"/>
      <c r="PTZ161" s="110"/>
      <c r="PUA161" s="110"/>
      <c r="PUB161" s="110"/>
      <c r="PUC161" s="110"/>
      <c r="PUD161" s="110"/>
      <c r="PUE161" s="110"/>
      <c r="PUF161" s="110"/>
      <c r="PUG161" s="110"/>
      <c r="PUH161" s="110"/>
      <c r="PUI161" s="110"/>
      <c r="PUJ161" s="110"/>
      <c r="PUK161" s="110"/>
      <c r="PUL161" s="110"/>
      <c r="PUM161" s="110"/>
      <c r="PUN161" s="110"/>
      <c r="PUO161" s="110"/>
      <c r="PUP161" s="110"/>
      <c r="PUQ161" s="110"/>
      <c r="PUR161" s="110"/>
      <c r="PUS161" s="110"/>
      <c r="PUT161" s="110"/>
      <c r="PUU161" s="110"/>
      <c r="PUV161" s="110"/>
      <c r="PUW161" s="110"/>
      <c r="PUX161" s="110"/>
      <c r="PUY161" s="110"/>
      <c r="PUZ161" s="110"/>
      <c r="PVA161" s="110"/>
      <c r="PVB161" s="110"/>
      <c r="PVC161" s="110"/>
      <c r="PVD161" s="110"/>
      <c r="PVE161" s="110"/>
      <c r="PVF161" s="110"/>
      <c r="PVG161" s="110"/>
      <c r="PVH161" s="110"/>
      <c r="PVI161" s="110"/>
      <c r="PVJ161" s="110"/>
      <c r="PVK161" s="110"/>
      <c r="PVL161" s="110"/>
      <c r="PVM161" s="110"/>
      <c r="PVN161" s="110"/>
      <c r="PVO161" s="110"/>
      <c r="PVP161" s="110"/>
      <c r="PVQ161" s="110"/>
      <c r="PVR161" s="110"/>
      <c r="PVS161" s="110"/>
      <c r="PVT161" s="110"/>
      <c r="PVU161" s="110"/>
      <c r="PVV161" s="110"/>
      <c r="PVW161" s="110"/>
      <c r="PVX161" s="110"/>
      <c r="PVY161" s="110"/>
      <c r="PVZ161" s="110"/>
      <c r="PWA161" s="110"/>
      <c r="PWB161" s="110"/>
      <c r="PWC161" s="110"/>
      <c r="PWD161" s="110"/>
      <c r="PWE161" s="110"/>
      <c r="PWF161" s="110"/>
      <c r="PWG161" s="110"/>
      <c r="PWH161" s="110"/>
      <c r="PWI161" s="110"/>
      <c r="PWJ161" s="110"/>
      <c r="PWK161" s="110"/>
      <c r="PWL161" s="110"/>
      <c r="PWM161" s="110"/>
      <c r="PWN161" s="110"/>
      <c r="PWO161" s="110"/>
      <c r="PWP161" s="110"/>
      <c r="PWQ161" s="110"/>
      <c r="PWR161" s="110"/>
      <c r="PWS161" s="110"/>
      <c r="PWT161" s="110"/>
      <c r="PWU161" s="110"/>
      <c r="PWV161" s="110"/>
      <c r="PWW161" s="110"/>
      <c r="PWX161" s="110"/>
      <c r="PWY161" s="110"/>
      <c r="PWZ161" s="110"/>
      <c r="PXA161" s="110"/>
      <c r="PXB161" s="110"/>
      <c r="PXC161" s="110"/>
      <c r="PXD161" s="110"/>
      <c r="PXE161" s="110"/>
      <c r="PXF161" s="110"/>
      <c r="PXG161" s="110"/>
      <c r="PXH161" s="110"/>
      <c r="PXI161" s="110"/>
      <c r="PXJ161" s="110"/>
      <c r="PXK161" s="110"/>
      <c r="PXL161" s="110"/>
      <c r="PXM161" s="110"/>
      <c r="PXN161" s="110"/>
      <c r="PXO161" s="110"/>
      <c r="PXP161" s="110"/>
      <c r="PXQ161" s="110"/>
      <c r="PXR161" s="110"/>
      <c r="PXS161" s="110"/>
      <c r="PXT161" s="110"/>
      <c r="PXU161" s="110"/>
      <c r="PXV161" s="110"/>
      <c r="PXW161" s="110"/>
      <c r="PXX161" s="110"/>
      <c r="PXY161" s="110"/>
      <c r="PXZ161" s="110"/>
      <c r="PYA161" s="110"/>
      <c r="PYB161" s="110"/>
      <c r="PYC161" s="110"/>
      <c r="PYD161" s="110"/>
      <c r="PYE161" s="110"/>
      <c r="PYF161" s="110"/>
      <c r="PYG161" s="110"/>
      <c r="PYH161" s="110"/>
      <c r="PYI161" s="110"/>
      <c r="PYJ161" s="110"/>
      <c r="PYK161" s="110"/>
      <c r="PYL161" s="110"/>
      <c r="PYM161" s="110"/>
      <c r="PYN161" s="110"/>
      <c r="PYO161" s="110"/>
      <c r="PYP161" s="110"/>
      <c r="PYQ161" s="110"/>
      <c r="PYR161" s="110"/>
      <c r="PYS161" s="110"/>
      <c r="PYT161" s="110"/>
      <c r="PYU161" s="110"/>
      <c r="PYV161" s="110"/>
      <c r="PYW161" s="110"/>
      <c r="PYX161" s="110"/>
      <c r="PYY161" s="110"/>
      <c r="PYZ161" s="110"/>
      <c r="PZA161" s="110"/>
      <c r="PZB161" s="110"/>
      <c r="PZC161" s="110"/>
      <c r="PZD161" s="110"/>
      <c r="PZE161" s="110"/>
      <c r="PZF161" s="110"/>
      <c r="PZG161" s="110"/>
      <c r="PZH161" s="110"/>
      <c r="PZI161" s="110"/>
      <c r="PZJ161" s="110"/>
      <c r="PZK161" s="110"/>
      <c r="PZL161" s="110"/>
      <c r="PZM161" s="110"/>
      <c r="PZN161" s="110"/>
      <c r="PZO161" s="110"/>
      <c r="PZP161" s="110"/>
      <c r="PZQ161" s="110"/>
      <c r="PZR161" s="110"/>
      <c r="PZS161" s="110"/>
      <c r="PZT161" s="110"/>
      <c r="PZU161" s="110"/>
      <c r="PZV161" s="110"/>
      <c r="PZW161" s="110"/>
      <c r="PZX161" s="110"/>
      <c r="PZY161" s="110"/>
      <c r="PZZ161" s="110"/>
      <c r="QAA161" s="110"/>
      <c r="QAB161" s="110"/>
      <c r="QAC161" s="110"/>
      <c r="QAD161" s="110"/>
      <c r="QAE161" s="110"/>
      <c r="QAF161" s="110"/>
      <c r="QAG161" s="110"/>
      <c r="QAH161" s="110"/>
      <c r="QAI161" s="110"/>
      <c r="QAJ161" s="110"/>
      <c r="QAK161" s="110"/>
      <c r="QAL161" s="110"/>
      <c r="QAM161" s="110"/>
      <c r="QAN161" s="110"/>
      <c r="QAO161" s="110"/>
      <c r="QAP161" s="110"/>
      <c r="QAQ161" s="110"/>
      <c r="QAR161" s="110"/>
      <c r="QAS161" s="110"/>
      <c r="QAT161" s="110"/>
      <c r="QAU161" s="110"/>
      <c r="QAV161" s="110"/>
      <c r="QAW161" s="110"/>
      <c r="QAX161" s="110"/>
      <c r="QAY161" s="110"/>
      <c r="QAZ161" s="110"/>
      <c r="QBA161" s="110"/>
      <c r="QBB161" s="110"/>
      <c r="QBC161" s="110"/>
      <c r="QBD161" s="110"/>
      <c r="QBE161" s="110"/>
      <c r="QBF161" s="110"/>
      <c r="QBG161" s="110"/>
      <c r="QBH161" s="110"/>
      <c r="QBI161" s="110"/>
      <c r="QBJ161" s="110"/>
      <c r="QBK161" s="110"/>
      <c r="QBL161" s="110"/>
      <c r="QBM161" s="110"/>
      <c r="QBN161" s="110"/>
      <c r="QBO161" s="110"/>
      <c r="QBP161" s="110"/>
      <c r="QBQ161" s="110"/>
      <c r="QBR161" s="110"/>
      <c r="QBS161" s="110"/>
      <c r="QBT161" s="110"/>
      <c r="QBU161" s="110"/>
      <c r="QBV161" s="110"/>
      <c r="QBW161" s="110"/>
      <c r="QBX161" s="110"/>
      <c r="QBY161" s="110"/>
      <c r="QBZ161" s="110"/>
      <c r="QCA161" s="110"/>
      <c r="QCB161" s="110"/>
      <c r="QCC161" s="110"/>
      <c r="QCD161" s="110"/>
      <c r="QCE161" s="110"/>
      <c r="QCF161" s="110"/>
      <c r="QCG161" s="110"/>
      <c r="QCH161" s="110"/>
      <c r="QCI161" s="110"/>
      <c r="QCJ161" s="110"/>
      <c r="QCK161" s="110"/>
      <c r="QCL161" s="110"/>
      <c r="QCM161" s="110"/>
      <c r="QCN161" s="110"/>
      <c r="QCO161" s="110"/>
      <c r="QCP161" s="110"/>
      <c r="QCQ161" s="110"/>
      <c r="QCR161" s="110"/>
      <c r="QCS161" s="110"/>
      <c r="QCT161" s="110"/>
      <c r="QCU161" s="110"/>
      <c r="QCV161" s="110"/>
      <c r="QCW161" s="110"/>
      <c r="QCX161" s="110"/>
      <c r="QCY161" s="110"/>
      <c r="QCZ161" s="110"/>
      <c r="QDA161" s="110"/>
      <c r="QDB161" s="110"/>
      <c r="QDC161" s="110"/>
      <c r="QDD161" s="110"/>
      <c r="QDE161" s="110"/>
      <c r="QDF161" s="110"/>
      <c r="QDG161" s="110"/>
      <c r="QDH161" s="110"/>
      <c r="QDI161" s="110"/>
      <c r="QDJ161" s="110"/>
      <c r="QDK161" s="110"/>
      <c r="QDL161" s="110"/>
      <c r="QDM161" s="110"/>
      <c r="QDN161" s="110"/>
      <c r="QDO161" s="110"/>
      <c r="QDP161" s="110"/>
      <c r="QDQ161" s="110"/>
      <c r="QDR161" s="110"/>
      <c r="QDS161" s="110"/>
      <c r="QDT161" s="110"/>
      <c r="QDU161" s="110"/>
      <c r="QDV161" s="110"/>
      <c r="QDW161" s="110"/>
      <c r="QDX161" s="110"/>
      <c r="QDY161" s="110"/>
      <c r="QDZ161" s="110"/>
      <c r="QEA161" s="110"/>
      <c r="QEB161" s="110"/>
      <c r="QEC161" s="110"/>
      <c r="QED161" s="110"/>
      <c r="QEE161" s="110"/>
      <c r="QEF161" s="110"/>
      <c r="QEG161" s="110"/>
      <c r="QEH161" s="110"/>
      <c r="QEI161" s="110"/>
      <c r="QEJ161" s="110"/>
      <c r="QEK161" s="110"/>
      <c r="QEL161" s="110"/>
      <c r="QEM161" s="110"/>
      <c r="QEN161" s="110"/>
      <c r="QEO161" s="110"/>
      <c r="QEP161" s="110"/>
      <c r="QEQ161" s="110"/>
      <c r="QER161" s="110"/>
      <c r="QES161" s="110"/>
      <c r="QET161" s="110"/>
      <c r="QEU161" s="110"/>
      <c r="QEV161" s="110"/>
      <c r="QEW161" s="110"/>
      <c r="QEX161" s="110"/>
      <c r="QEY161" s="110"/>
      <c r="QEZ161" s="110"/>
      <c r="QFA161" s="110"/>
      <c r="QFB161" s="110"/>
      <c r="QFC161" s="110"/>
      <c r="QFD161" s="110"/>
      <c r="QFE161" s="110"/>
      <c r="QFF161" s="110"/>
      <c r="QFG161" s="110"/>
      <c r="QFH161" s="110"/>
      <c r="QFI161" s="110"/>
      <c r="QFJ161" s="110"/>
      <c r="QFK161" s="110"/>
      <c r="QFL161" s="110"/>
      <c r="QFM161" s="110"/>
      <c r="QFN161" s="110"/>
      <c r="QFO161" s="110"/>
      <c r="QFP161" s="110"/>
      <c r="QFQ161" s="110"/>
      <c r="QFR161" s="110"/>
      <c r="QFS161" s="110"/>
      <c r="QFT161" s="110"/>
      <c r="QFU161" s="110"/>
      <c r="QFV161" s="110"/>
      <c r="QFW161" s="110"/>
      <c r="QFX161" s="110"/>
      <c r="QFY161" s="110"/>
      <c r="QFZ161" s="110"/>
      <c r="QGA161" s="110"/>
      <c r="QGB161" s="110"/>
      <c r="QGC161" s="110"/>
      <c r="QGD161" s="110"/>
      <c r="QGE161" s="110"/>
      <c r="QGF161" s="110"/>
      <c r="QGG161" s="110"/>
      <c r="QGH161" s="110"/>
      <c r="QGI161" s="110"/>
      <c r="QGJ161" s="110"/>
      <c r="QGK161" s="110"/>
      <c r="QGL161" s="110"/>
      <c r="QGM161" s="110"/>
      <c r="QGN161" s="110"/>
      <c r="QGO161" s="110"/>
      <c r="QGP161" s="110"/>
      <c r="QGQ161" s="110"/>
      <c r="QGR161" s="110"/>
      <c r="QGS161" s="110"/>
      <c r="QGT161" s="110"/>
      <c r="QGU161" s="110"/>
      <c r="QGV161" s="110"/>
      <c r="QGW161" s="110"/>
      <c r="QGX161" s="110"/>
      <c r="QGY161" s="110"/>
      <c r="QGZ161" s="110"/>
      <c r="QHA161" s="110"/>
      <c r="QHB161" s="110"/>
      <c r="QHC161" s="110"/>
      <c r="QHD161" s="110"/>
      <c r="QHE161" s="110"/>
      <c r="QHF161" s="110"/>
      <c r="QHG161" s="110"/>
      <c r="QHH161" s="110"/>
      <c r="QHI161" s="110"/>
      <c r="QHJ161" s="110"/>
      <c r="QHK161" s="110"/>
      <c r="QHL161" s="110"/>
      <c r="QHM161" s="110"/>
      <c r="QHN161" s="110"/>
      <c r="QHO161" s="110"/>
      <c r="QHP161" s="110"/>
      <c r="QHQ161" s="110"/>
      <c r="QHR161" s="110"/>
      <c r="QHS161" s="110"/>
      <c r="QHT161" s="110"/>
      <c r="QHU161" s="110"/>
      <c r="QHV161" s="110"/>
      <c r="QHW161" s="110"/>
      <c r="QHX161" s="110"/>
      <c r="QHY161" s="110"/>
      <c r="QHZ161" s="110"/>
      <c r="QIA161" s="110"/>
      <c r="QIB161" s="110"/>
      <c r="QIC161" s="110"/>
      <c r="QID161" s="110"/>
      <c r="QIE161" s="110"/>
      <c r="QIF161" s="110"/>
      <c r="QIG161" s="110"/>
      <c r="QIH161" s="110"/>
      <c r="QII161" s="110"/>
      <c r="QIJ161" s="110"/>
      <c r="QIK161" s="110"/>
      <c r="QIL161" s="110"/>
      <c r="QIM161" s="110"/>
      <c r="QIN161" s="110"/>
      <c r="QIO161" s="110"/>
      <c r="QIP161" s="110"/>
      <c r="QIQ161" s="110"/>
      <c r="QIR161" s="110"/>
      <c r="QIS161" s="110"/>
      <c r="QIT161" s="110"/>
      <c r="QIU161" s="110"/>
      <c r="QIV161" s="110"/>
      <c r="QIW161" s="110"/>
      <c r="QIX161" s="110"/>
      <c r="QIY161" s="110"/>
      <c r="QIZ161" s="110"/>
      <c r="QJA161" s="110"/>
      <c r="QJB161" s="110"/>
      <c r="QJC161" s="110"/>
      <c r="QJD161" s="110"/>
      <c r="QJE161" s="110"/>
      <c r="QJF161" s="110"/>
      <c r="QJG161" s="110"/>
      <c r="QJH161" s="110"/>
      <c r="QJI161" s="110"/>
      <c r="QJJ161" s="110"/>
      <c r="QJK161" s="110"/>
      <c r="QJL161" s="110"/>
      <c r="QJM161" s="110"/>
      <c r="QJN161" s="110"/>
      <c r="QJO161" s="110"/>
      <c r="QJP161" s="110"/>
      <c r="QJQ161" s="110"/>
      <c r="QJR161" s="110"/>
      <c r="QJS161" s="110"/>
      <c r="QJT161" s="110"/>
      <c r="QJU161" s="110"/>
      <c r="QJV161" s="110"/>
      <c r="QJW161" s="110"/>
      <c r="QJX161" s="110"/>
      <c r="QJY161" s="110"/>
      <c r="QJZ161" s="110"/>
      <c r="QKA161" s="110"/>
      <c r="QKB161" s="110"/>
      <c r="QKC161" s="110"/>
      <c r="QKD161" s="110"/>
      <c r="QKE161" s="110"/>
      <c r="QKF161" s="110"/>
      <c r="QKG161" s="110"/>
      <c r="QKH161" s="110"/>
      <c r="QKI161" s="110"/>
      <c r="QKJ161" s="110"/>
      <c r="QKK161" s="110"/>
      <c r="QKL161" s="110"/>
      <c r="QKM161" s="110"/>
      <c r="QKN161" s="110"/>
      <c r="QKO161" s="110"/>
      <c r="QKP161" s="110"/>
      <c r="QKQ161" s="110"/>
      <c r="QKR161" s="110"/>
      <c r="QKS161" s="110"/>
      <c r="QKT161" s="110"/>
      <c r="QKU161" s="110"/>
      <c r="QKV161" s="110"/>
      <c r="QKW161" s="110"/>
      <c r="QKX161" s="110"/>
      <c r="QKY161" s="110"/>
      <c r="QKZ161" s="110"/>
      <c r="QLA161" s="110"/>
      <c r="QLB161" s="110"/>
      <c r="QLC161" s="110"/>
      <c r="QLD161" s="110"/>
      <c r="QLE161" s="110"/>
      <c r="QLF161" s="110"/>
      <c r="QLG161" s="110"/>
      <c r="QLH161" s="110"/>
      <c r="QLI161" s="110"/>
      <c r="QLJ161" s="110"/>
      <c r="QLK161" s="110"/>
      <c r="QLL161" s="110"/>
      <c r="QLM161" s="110"/>
      <c r="QLN161" s="110"/>
      <c r="QLO161" s="110"/>
      <c r="QLP161" s="110"/>
      <c r="QLQ161" s="110"/>
      <c r="QLR161" s="110"/>
      <c r="QLS161" s="110"/>
      <c r="QLT161" s="110"/>
      <c r="QLU161" s="110"/>
      <c r="QLV161" s="110"/>
      <c r="QLW161" s="110"/>
      <c r="QLX161" s="110"/>
      <c r="QLY161" s="110"/>
      <c r="QLZ161" s="110"/>
      <c r="QMA161" s="110"/>
      <c r="QMB161" s="110"/>
      <c r="QMC161" s="110"/>
      <c r="QMD161" s="110"/>
      <c r="QME161" s="110"/>
      <c r="QMF161" s="110"/>
      <c r="QMG161" s="110"/>
      <c r="QMH161" s="110"/>
      <c r="QMI161" s="110"/>
      <c r="QMJ161" s="110"/>
      <c r="QMK161" s="110"/>
      <c r="QML161" s="110"/>
      <c r="QMM161" s="110"/>
      <c r="QMN161" s="110"/>
      <c r="QMO161" s="110"/>
      <c r="QMP161" s="110"/>
      <c r="QMQ161" s="110"/>
      <c r="QMR161" s="110"/>
      <c r="QMS161" s="110"/>
      <c r="QMT161" s="110"/>
      <c r="QMU161" s="110"/>
      <c r="QMV161" s="110"/>
      <c r="QMW161" s="110"/>
      <c r="QMX161" s="110"/>
      <c r="QMY161" s="110"/>
      <c r="QMZ161" s="110"/>
      <c r="QNA161" s="110"/>
      <c r="QNB161" s="110"/>
      <c r="QNC161" s="110"/>
      <c r="QND161" s="110"/>
      <c r="QNE161" s="110"/>
      <c r="QNF161" s="110"/>
      <c r="QNG161" s="110"/>
      <c r="QNH161" s="110"/>
      <c r="QNI161" s="110"/>
      <c r="QNJ161" s="110"/>
      <c r="QNK161" s="110"/>
      <c r="QNL161" s="110"/>
      <c r="QNM161" s="110"/>
      <c r="QNN161" s="110"/>
      <c r="QNO161" s="110"/>
      <c r="QNP161" s="110"/>
      <c r="QNQ161" s="110"/>
      <c r="QNR161" s="110"/>
      <c r="QNS161" s="110"/>
      <c r="QNT161" s="110"/>
      <c r="QNU161" s="110"/>
      <c r="QNV161" s="110"/>
      <c r="QNW161" s="110"/>
      <c r="QNX161" s="110"/>
      <c r="QNY161" s="110"/>
      <c r="QNZ161" s="110"/>
      <c r="QOA161" s="110"/>
      <c r="QOB161" s="110"/>
      <c r="QOC161" s="110"/>
      <c r="QOD161" s="110"/>
      <c r="QOE161" s="110"/>
      <c r="QOF161" s="110"/>
      <c r="QOG161" s="110"/>
      <c r="QOH161" s="110"/>
      <c r="QOI161" s="110"/>
      <c r="QOJ161" s="110"/>
      <c r="QOK161" s="110"/>
      <c r="QOL161" s="110"/>
      <c r="QOM161" s="110"/>
      <c r="QON161" s="110"/>
      <c r="QOO161" s="110"/>
      <c r="QOP161" s="110"/>
      <c r="QOQ161" s="110"/>
      <c r="QOR161" s="110"/>
      <c r="QOS161" s="110"/>
      <c r="QOT161" s="110"/>
      <c r="QOU161" s="110"/>
      <c r="QOV161" s="110"/>
      <c r="QOW161" s="110"/>
      <c r="QOX161" s="110"/>
      <c r="QOY161" s="110"/>
      <c r="QOZ161" s="110"/>
      <c r="QPA161" s="110"/>
      <c r="QPB161" s="110"/>
      <c r="QPC161" s="110"/>
      <c r="QPD161" s="110"/>
      <c r="QPE161" s="110"/>
      <c r="QPF161" s="110"/>
      <c r="QPG161" s="110"/>
      <c r="QPH161" s="110"/>
      <c r="QPI161" s="110"/>
      <c r="QPJ161" s="110"/>
      <c r="QPK161" s="110"/>
      <c r="QPL161" s="110"/>
      <c r="QPM161" s="110"/>
      <c r="QPN161" s="110"/>
      <c r="QPO161" s="110"/>
      <c r="QPP161" s="110"/>
      <c r="QPQ161" s="110"/>
      <c r="QPR161" s="110"/>
      <c r="QPS161" s="110"/>
      <c r="QPT161" s="110"/>
      <c r="QPU161" s="110"/>
      <c r="QPV161" s="110"/>
      <c r="QPW161" s="110"/>
      <c r="QPX161" s="110"/>
      <c r="QPY161" s="110"/>
      <c r="QPZ161" s="110"/>
      <c r="QQA161" s="110"/>
      <c r="QQB161" s="110"/>
      <c r="QQC161" s="110"/>
      <c r="QQD161" s="110"/>
      <c r="QQE161" s="110"/>
      <c r="QQF161" s="110"/>
      <c r="QQG161" s="110"/>
      <c r="QQH161" s="110"/>
      <c r="QQI161" s="110"/>
      <c r="QQJ161" s="110"/>
      <c r="QQK161" s="110"/>
      <c r="QQL161" s="110"/>
      <c r="QQM161" s="110"/>
      <c r="QQN161" s="110"/>
      <c r="QQO161" s="110"/>
      <c r="QQP161" s="110"/>
      <c r="QQQ161" s="110"/>
      <c r="QQR161" s="110"/>
      <c r="QQS161" s="110"/>
      <c r="QQT161" s="110"/>
      <c r="QQU161" s="110"/>
      <c r="QQV161" s="110"/>
      <c r="QQW161" s="110"/>
      <c r="QQX161" s="110"/>
      <c r="QQY161" s="110"/>
      <c r="QQZ161" s="110"/>
      <c r="QRA161" s="110"/>
      <c r="QRB161" s="110"/>
      <c r="QRC161" s="110"/>
      <c r="QRD161" s="110"/>
      <c r="QRE161" s="110"/>
      <c r="QRF161" s="110"/>
      <c r="QRG161" s="110"/>
      <c r="QRH161" s="110"/>
      <c r="QRI161" s="110"/>
      <c r="QRJ161" s="110"/>
      <c r="QRK161" s="110"/>
      <c r="QRL161" s="110"/>
      <c r="QRM161" s="110"/>
      <c r="QRN161" s="110"/>
      <c r="QRO161" s="110"/>
      <c r="QRP161" s="110"/>
      <c r="QRQ161" s="110"/>
      <c r="QRR161" s="110"/>
      <c r="QRS161" s="110"/>
      <c r="QRT161" s="110"/>
      <c r="QRU161" s="110"/>
      <c r="QRV161" s="110"/>
      <c r="QRW161" s="110"/>
      <c r="QRX161" s="110"/>
      <c r="QRY161" s="110"/>
      <c r="QRZ161" s="110"/>
      <c r="QSA161" s="110"/>
      <c r="QSB161" s="110"/>
      <c r="QSC161" s="110"/>
      <c r="QSD161" s="110"/>
      <c r="QSE161" s="110"/>
      <c r="QSF161" s="110"/>
      <c r="QSG161" s="110"/>
      <c r="QSH161" s="110"/>
      <c r="QSI161" s="110"/>
      <c r="QSJ161" s="110"/>
      <c r="QSK161" s="110"/>
      <c r="QSL161" s="110"/>
      <c r="QSM161" s="110"/>
      <c r="QSN161" s="110"/>
      <c r="QSO161" s="110"/>
      <c r="QSP161" s="110"/>
      <c r="QSQ161" s="110"/>
      <c r="QSR161" s="110"/>
      <c r="QSS161" s="110"/>
      <c r="QST161" s="110"/>
      <c r="QSU161" s="110"/>
      <c r="QSV161" s="110"/>
      <c r="QSW161" s="110"/>
      <c r="QSX161" s="110"/>
      <c r="QSY161" s="110"/>
      <c r="QSZ161" s="110"/>
      <c r="QTA161" s="110"/>
      <c r="QTB161" s="110"/>
      <c r="QTC161" s="110"/>
      <c r="QTD161" s="110"/>
      <c r="QTE161" s="110"/>
      <c r="QTF161" s="110"/>
      <c r="QTG161" s="110"/>
      <c r="QTH161" s="110"/>
      <c r="QTI161" s="110"/>
      <c r="QTJ161" s="110"/>
      <c r="QTK161" s="110"/>
      <c r="QTL161" s="110"/>
      <c r="QTM161" s="110"/>
      <c r="QTN161" s="110"/>
      <c r="QTO161" s="110"/>
      <c r="QTP161" s="110"/>
      <c r="QTQ161" s="110"/>
      <c r="QTR161" s="110"/>
      <c r="QTS161" s="110"/>
      <c r="QTT161" s="110"/>
      <c r="QTU161" s="110"/>
      <c r="QTV161" s="110"/>
      <c r="QTW161" s="110"/>
      <c r="QTX161" s="110"/>
      <c r="QTY161" s="110"/>
      <c r="QTZ161" s="110"/>
      <c r="QUA161" s="110"/>
      <c r="QUB161" s="110"/>
      <c r="QUC161" s="110"/>
      <c r="QUD161" s="110"/>
      <c r="QUE161" s="110"/>
      <c r="QUF161" s="110"/>
      <c r="QUG161" s="110"/>
      <c r="QUH161" s="110"/>
      <c r="QUI161" s="110"/>
      <c r="QUJ161" s="110"/>
      <c r="QUK161" s="110"/>
      <c r="QUL161" s="110"/>
      <c r="QUM161" s="110"/>
      <c r="QUN161" s="110"/>
      <c r="QUO161" s="110"/>
      <c r="QUP161" s="110"/>
      <c r="QUQ161" s="110"/>
      <c r="QUR161" s="110"/>
      <c r="QUS161" s="110"/>
      <c r="QUT161" s="110"/>
      <c r="QUU161" s="110"/>
      <c r="QUV161" s="110"/>
      <c r="QUW161" s="110"/>
      <c r="QUX161" s="110"/>
      <c r="QUY161" s="110"/>
      <c r="QUZ161" s="110"/>
      <c r="QVA161" s="110"/>
      <c r="QVB161" s="110"/>
      <c r="QVC161" s="110"/>
      <c r="QVD161" s="110"/>
      <c r="QVE161" s="110"/>
      <c r="QVF161" s="110"/>
      <c r="QVG161" s="110"/>
      <c r="QVH161" s="110"/>
      <c r="QVI161" s="110"/>
      <c r="QVJ161" s="110"/>
      <c r="QVK161" s="110"/>
      <c r="QVL161" s="110"/>
      <c r="QVM161" s="110"/>
      <c r="QVN161" s="110"/>
      <c r="QVO161" s="110"/>
      <c r="QVP161" s="110"/>
      <c r="QVQ161" s="110"/>
      <c r="QVR161" s="110"/>
      <c r="QVS161" s="110"/>
      <c r="QVT161" s="110"/>
      <c r="QVU161" s="110"/>
      <c r="QVV161" s="110"/>
      <c r="QVW161" s="110"/>
      <c r="QVX161" s="110"/>
      <c r="QVY161" s="110"/>
      <c r="QVZ161" s="110"/>
      <c r="QWA161" s="110"/>
      <c r="QWB161" s="110"/>
      <c r="QWC161" s="110"/>
      <c r="QWD161" s="110"/>
      <c r="QWE161" s="110"/>
      <c r="QWF161" s="110"/>
      <c r="QWG161" s="110"/>
      <c r="QWH161" s="110"/>
      <c r="QWI161" s="110"/>
      <c r="QWJ161" s="110"/>
      <c r="QWK161" s="110"/>
      <c r="QWL161" s="110"/>
      <c r="QWM161" s="110"/>
      <c r="QWN161" s="110"/>
      <c r="QWO161" s="110"/>
      <c r="QWP161" s="110"/>
      <c r="QWQ161" s="110"/>
      <c r="QWR161" s="110"/>
      <c r="QWS161" s="110"/>
      <c r="QWT161" s="110"/>
      <c r="QWU161" s="110"/>
      <c r="QWV161" s="110"/>
      <c r="QWW161" s="110"/>
      <c r="QWX161" s="110"/>
      <c r="QWY161" s="110"/>
      <c r="QWZ161" s="110"/>
      <c r="QXA161" s="110"/>
      <c r="QXB161" s="110"/>
      <c r="QXC161" s="110"/>
      <c r="QXD161" s="110"/>
      <c r="QXE161" s="110"/>
      <c r="QXF161" s="110"/>
      <c r="QXG161" s="110"/>
      <c r="QXH161" s="110"/>
      <c r="QXI161" s="110"/>
      <c r="QXJ161" s="110"/>
      <c r="QXK161" s="110"/>
      <c r="QXL161" s="110"/>
      <c r="QXM161" s="110"/>
      <c r="QXN161" s="110"/>
      <c r="QXO161" s="110"/>
      <c r="QXP161" s="110"/>
      <c r="QXQ161" s="110"/>
      <c r="QXR161" s="110"/>
      <c r="QXS161" s="110"/>
      <c r="QXT161" s="110"/>
      <c r="QXU161" s="110"/>
      <c r="QXV161" s="110"/>
      <c r="QXW161" s="110"/>
      <c r="QXX161" s="110"/>
      <c r="QXY161" s="110"/>
      <c r="QXZ161" s="110"/>
      <c r="QYA161" s="110"/>
      <c r="QYB161" s="110"/>
      <c r="QYC161" s="110"/>
      <c r="QYD161" s="110"/>
      <c r="QYE161" s="110"/>
      <c r="QYF161" s="110"/>
      <c r="QYG161" s="110"/>
      <c r="QYH161" s="110"/>
      <c r="QYI161" s="110"/>
      <c r="QYJ161" s="110"/>
      <c r="QYK161" s="110"/>
      <c r="QYL161" s="110"/>
      <c r="QYM161" s="110"/>
      <c r="QYN161" s="110"/>
      <c r="QYO161" s="110"/>
      <c r="QYP161" s="110"/>
      <c r="QYQ161" s="110"/>
      <c r="QYR161" s="110"/>
      <c r="QYS161" s="110"/>
      <c r="QYT161" s="110"/>
      <c r="QYU161" s="110"/>
      <c r="QYV161" s="110"/>
      <c r="QYW161" s="110"/>
      <c r="QYX161" s="110"/>
      <c r="QYY161" s="110"/>
      <c r="QYZ161" s="110"/>
      <c r="QZA161" s="110"/>
      <c r="QZB161" s="110"/>
      <c r="QZC161" s="110"/>
      <c r="QZD161" s="110"/>
      <c r="QZE161" s="110"/>
      <c r="QZF161" s="110"/>
      <c r="QZG161" s="110"/>
      <c r="QZH161" s="110"/>
      <c r="QZI161" s="110"/>
      <c r="QZJ161" s="110"/>
      <c r="QZK161" s="110"/>
      <c r="QZL161" s="110"/>
      <c r="QZM161" s="110"/>
      <c r="QZN161" s="110"/>
      <c r="QZO161" s="110"/>
      <c r="QZP161" s="110"/>
      <c r="QZQ161" s="110"/>
      <c r="QZR161" s="110"/>
      <c r="QZS161" s="110"/>
      <c r="QZT161" s="110"/>
      <c r="QZU161" s="110"/>
      <c r="QZV161" s="110"/>
      <c r="QZW161" s="110"/>
      <c r="QZX161" s="110"/>
      <c r="QZY161" s="110"/>
      <c r="QZZ161" s="110"/>
      <c r="RAA161" s="110"/>
      <c r="RAB161" s="110"/>
      <c r="RAC161" s="110"/>
      <c r="RAD161" s="110"/>
      <c r="RAE161" s="110"/>
      <c r="RAF161" s="110"/>
      <c r="RAG161" s="110"/>
      <c r="RAH161" s="110"/>
      <c r="RAI161" s="110"/>
      <c r="RAJ161" s="110"/>
      <c r="RAK161" s="110"/>
      <c r="RAL161" s="110"/>
      <c r="RAM161" s="110"/>
      <c r="RAN161" s="110"/>
      <c r="RAO161" s="110"/>
      <c r="RAP161" s="110"/>
      <c r="RAQ161" s="110"/>
      <c r="RAR161" s="110"/>
      <c r="RAS161" s="110"/>
      <c r="RAT161" s="110"/>
      <c r="RAU161" s="110"/>
      <c r="RAV161" s="110"/>
      <c r="RAW161" s="110"/>
      <c r="RAX161" s="110"/>
      <c r="RAY161" s="110"/>
      <c r="RAZ161" s="110"/>
      <c r="RBA161" s="110"/>
      <c r="RBB161" s="110"/>
      <c r="RBC161" s="110"/>
      <c r="RBD161" s="110"/>
      <c r="RBE161" s="110"/>
      <c r="RBF161" s="110"/>
      <c r="RBG161" s="110"/>
      <c r="RBH161" s="110"/>
      <c r="RBI161" s="110"/>
      <c r="RBJ161" s="110"/>
      <c r="RBK161" s="110"/>
      <c r="RBL161" s="110"/>
      <c r="RBM161" s="110"/>
      <c r="RBN161" s="110"/>
      <c r="RBO161" s="110"/>
      <c r="RBP161" s="110"/>
      <c r="RBQ161" s="110"/>
      <c r="RBR161" s="110"/>
      <c r="RBS161" s="110"/>
      <c r="RBT161" s="110"/>
      <c r="RBU161" s="110"/>
      <c r="RBV161" s="110"/>
      <c r="RBW161" s="110"/>
      <c r="RBX161" s="110"/>
      <c r="RBY161" s="110"/>
      <c r="RBZ161" s="110"/>
      <c r="RCA161" s="110"/>
      <c r="RCB161" s="110"/>
      <c r="RCC161" s="110"/>
      <c r="RCD161" s="110"/>
      <c r="RCE161" s="110"/>
      <c r="RCF161" s="110"/>
      <c r="RCG161" s="110"/>
      <c r="RCH161" s="110"/>
      <c r="RCI161" s="110"/>
      <c r="RCJ161" s="110"/>
      <c r="RCK161" s="110"/>
      <c r="RCL161" s="110"/>
      <c r="RCM161" s="110"/>
      <c r="RCN161" s="110"/>
      <c r="RCO161" s="110"/>
      <c r="RCP161" s="110"/>
      <c r="RCQ161" s="110"/>
      <c r="RCR161" s="110"/>
      <c r="RCS161" s="110"/>
      <c r="RCT161" s="110"/>
      <c r="RCU161" s="110"/>
      <c r="RCV161" s="110"/>
      <c r="RCW161" s="110"/>
      <c r="RCX161" s="110"/>
      <c r="RCY161" s="110"/>
      <c r="RCZ161" s="110"/>
      <c r="RDA161" s="110"/>
      <c r="RDB161" s="110"/>
      <c r="RDC161" s="110"/>
      <c r="RDD161" s="110"/>
      <c r="RDE161" s="110"/>
      <c r="RDF161" s="110"/>
      <c r="RDG161" s="110"/>
      <c r="RDH161" s="110"/>
      <c r="RDI161" s="110"/>
      <c r="RDJ161" s="110"/>
      <c r="RDK161" s="110"/>
      <c r="RDL161" s="110"/>
      <c r="RDM161" s="110"/>
      <c r="RDN161" s="110"/>
      <c r="RDO161" s="110"/>
      <c r="RDP161" s="110"/>
      <c r="RDQ161" s="110"/>
      <c r="RDR161" s="110"/>
      <c r="RDS161" s="110"/>
      <c r="RDT161" s="110"/>
      <c r="RDU161" s="110"/>
      <c r="RDV161" s="110"/>
      <c r="RDW161" s="110"/>
      <c r="RDX161" s="110"/>
      <c r="RDY161" s="110"/>
      <c r="RDZ161" s="110"/>
      <c r="REA161" s="110"/>
      <c r="REB161" s="110"/>
      <c r="REC161" s="110"/>
      <c r="RED161" s="110"/>
      <c r="REE161" s="110"/>
      <c r="REF161" s="110"/>
      <c r="REG161" s="110"/>
      <c r="REH161" s="110"/>
      <c r="REI161" s="110"/>
      <c r="REJ161" s="110"/>
      <c r="REK161" s="110"/>
      <c r="REL161" s="110"/>
      <c r="REM161" s="110"/>
      <c r="REN161" s="110"/>
      <c r="REO161" s="110"/>
      <c r="REP161" s="110"/>
      <c r="REQ161" s="110"/>
      <c r="RER161" s="110"/>
      <c r="RES161" s="110"/>
      <c r="RET161" s="110"/>
      <c r="REU161" s="110"/>
      <c r="REV161" s="110"/>
      <c r="REW161" s="110"/>
      <c r="REX161" s="110"/>
      <c r="REY161" s="110"/>
      <c r="REZ161" s="110"/>
      <c r="RFA161" s="110"/>
      <c r="RFB161" s="110"/>
      <c r="RFC161" s="110"/>
      <c r="RFD161" s="110"/>
      <c r="RFE161" s="110"/>
      <c r="RFF161" s="110"/>
      <c r="RFG161" s="110"/>
      <c r="RFH161" s="110"/>
      <c r="RFI161" s="110"/>
      <c r="RFJ161" s="110"/>
      <c r="RFK161" s="110"/>
      <c r="RFL161" s="110"/>
      <c r="RFM161" s="110"/>
      <c r="RFN161" s="110"/>
      <c r="RFO161" s="110"/>
      <c r="RFP161" s="110"/>
      <c r="RFQ161" s="110"/>
      <c r="RFR161" s="110"/>
      <c r="RFS161" s="110"/>
      <c r="RFT161" s="110"/>
      <c r="RFU161" s="110"/>
      <c r="RFV161" s="110"/>
      <c r="RFW161" s="110"/>
      <c r="RFX161" s="110"/>
      <c r="RFY161" s="110"/>
      <c r="RFZ161" s="110"/>
      <c r="RGA161" s="110"/>
      <c r="RGB161" s="110"/>
      <c r="RGC161" s="110"/>
      <c r="RGD161" s="110"/>
      <c r="RGE161" s="110"/>
      <c r="RGF161" s="110"/>
      <c r="RGG161" s="110"/>
      <c r="RGH161" s="110"/>
      <c r="RGI161" s="110"/>
      <c r="RGJ161" s="110"/>
      <c r="RGK161" s="110"/>
      <c r="RGL161" s="110"/>
      <c r="RGM161" s="110"/>
      <c r="RGN161" s="110"/>
      <c r="RGO161" s="110"/>
      <c r="RGP161" s="110"/>
      <c r="RGQ161" s="110"/>
      <c r="RGR161" s="110"/>
      <c r="RGS161" s="110"/>
      <c r="RGT161" s="110"/>
      <c r="RGU161" s="110"/>
      <c r="RGV161" s="110"/>
      <c r="RGW161" s="110"/>
      <c r="RGX161" s="110"/>
      <c r="RGY161" s="110"/>
      <c r="RGZ161" s="110"/>
      <c r="RHA161" s="110"/>
      <c r="RHB161" s="110"/>
      <c r="RHC161" s="110"/>
      <c r="RHD161" s="110"/>
      <c r="RHE161" s="110"/>
      <c r="RHF161" s="110"/>
      <c r="RHG161" s="110"/>
      <c r="RHH161" s="110"/>
      <c r="RHI161" s="110"/>
      <c r="RHJ161" s="110"/>
      <c r="RHK161" s="110"/>
      <c r="RHL161" s="110"/>
      <c r="RHM161" s="110"/>
      <c r="RHN161" s="110"/>
      <c r="RHO161" s="110"/>
      <c r="RHP161" s="110"/>
      <c r="RHQ161" s="110"/>
      <c r="RHR161" s="110"/>
      <c r="RHS161" s="110"/>
      <c r="RHT161" s="110"/>
      <c r="RHU161" s="110"/>
      <c r="RHV161" s="110"/>
      <c r="RHW161" s="110"/>
      <c r="RHX161" s="110"/>
      <c r="RHY161" s="110"/>
      <c r="RHZ161" s="110"/>
      <c r="RIA161" s="110"/>
      <c r="RIB161" s="110"/>
      <c r="RIC161" s="110"/>
      <c r="RID161" s="110"/>
      <c r="RIE161" s="110"/>
      <c r="RIF161" s="110"/>
      <c r="RIG161" s="110"/>
      <c r="RIH161" s="110"/>
      <c r="RII161" s="110"/>
      <c r="RIJ161" s="110"/>
      <c r="RIK161" s="110"/>
      <c r="RIL161" s="110"/>
      <c r="RIM161" s="110"/>
      <c r="RIN161" s="110"/>
      <c r="RIO161" s="110"/>
      <c r="RIP161" s="110"/>
      <c r="RIQ161" s="110"/>
      <c r="RIR161" s="110"/>
      <c r="RIS161" s="110"/>
      <c r="RIT161" s="110"/>
      <c r="RIU161" s="110"/>
      <c r="RIV161" s="110"/>
      <c r="RIW161" s="110"/>
      <c r="RIX161" s="110"/>
      <c r="RIY161" s="110"/>
      <c r="RIZ161" s="110"/>
      <c r="RJA161" s="110"/>
      <c r="RJB161" s="110"/>
      <c r="RJC161" s="110"/>
      <c r="RJD161" s="110"/>
      <c r="RJE161" s="110"/>
      <c r="RJF161" s="110"/>
      <c r="RJG161" s="110"/>
      <c r="RJH161" s="110"/>
      <c r="RJI161" s="110"/>
      <c r="RJJ161" s="110"/>
      <c r="RJK161" s="110"/>
      <c r="RJL161" s="110"/>
      <c r="RJM161" s="110"/>
      <c r="RJN161" s="110"/>
      <c r="RJO161" s="110"/>
      <c r="RJP161" s="110"/>
      <c r="RJQ161" s="110"/>
      <c r="RJR161" s="110"/>
      <c r="RJS161" s="110"/>
      <c r="RJT161" s="110"/>
      <c r="RJU161" s="110"/>
      <c r="RJV161" s="110"/>
      <c r="RJW161" s="110"/>
      <c r="RJX161" s="110"/>
      <c r="RJY161" s="110"/>
      <c r="RJZ161" s="110"/>
      <c r="RKA161" s="110"/>
      <c r="RKB161" s="110"/>
      <c r="RKC161" s="110"/>
      <c r="RKD161" s="110"/>
      <c r="RKE161" s="110"/>
      <c r="RKF161" s="110"/>
      <c r="RKG161" s="110"/>
      <c r="RKH161" s="110"/>
      <c r="RKI161" s="110"/>
      <c r="RKJ161" s="110"/>
      <c r="RKK161" s="110"/>
      <c r="RKL161" s="110"/>
      <c r="RKM161" s="110"/>
      <c r="RKN161" s="110"/>
      <c r="RKO161" s="110"/>
      <c r="RKP161" s="110"/>
      <c r="RKQ161" s="110"/>
      <c r="RKR161" s="110"/>
      <c r="RKS161" s="110"/>
      <c r="RKT161" s="110"/>
      <c r="RKU161" s="110"/>
      <c r="RKV161" s="110"/>
      <c r="RKW161" s="110"/>
      <c r="RKX161" s="110"/>
      <c r="RKY161" s="110"/>
      <c r="RKZ161" s="110"/>
      <c r="RLA161" s="110"/>
      <c r="RLB161" s="110"/>
      <c r="RLC161" s="110"/>
      <c r="RLD161" s="110"/>
      <c r="RLE161" s="110"/>
      <c r="RLF161" s="110"/>
      <c r="RLG161" s="110"/>
      <c r="RLH161" s="110"/>
      <c r="RLI161" s="110"/>
      <c r="RLJ161" s="110"/>
      <c r="RLK161" s="110"/>
      <c r="RLL161" s="110"/>
      <c r="RLM161" s="110"/>
      <c r="RLN161" s="110"/>
      <c r="RLO161" s="110"/>
      <c r="RLP161" s="110"/>
      <c r="RLQ161" s="110"/>
      <c r="RLR161" s="110"/>
      <c r="RLS161" s="110"/>
      <c r="RLT161" s="110"/>
      <c r="RLU161" s="110"/>
      <c r="RLV161" s="110"/>
      <c r="RLW161" s="110"/>
      <c r="RLX161" s="110"/>
      <c r="RLY161" s="110"/>
      <c r="RLZ161" s="110"/>
      <c r="RMA161" s="110"/>
      <c r="RMB161" s="110"/>
      <c r="RMC161" s="110"/>
      <c r="RMD161" s="110"/>
      <c r="RME161" s="110"/>
      <c r="RMF161" s="110"/>
      <c r="RMG161" s="110"/>
      <c r="RMH161" s="110"/>
      <c r="RMI161" s="110"/>
      <c r="RMJ161" s="110"/>
      <c r="RMK161" s="110"/>
      <c r="RML161" s="110"/>
      <c r="RMM161" s="110"/>
      <c r="RMN161" s="110"/>
      <c r="RMO161" s="110"/>
      <c r="RMP161" s="110"/>
      <c r="RMQ161" s="110"/>
      <c r="RMR161" s="110"/>
      <c r="RMS161" s="110"/>
      <c r="RMT161" s="110"/>
      <c r="RMU161" s="110"/>
      <c r="RMV161" s="110"/>
      <c r="RMW161" s="110"/>
      <c r="RMX161" s="110"/>
      <c r="RMY161" s="110"/>
      <c r="RMZ161" s="110"/>
      <c r="RNA161" s="110"/>
      <c r="RNB161" s="110"/>
      <c r="RNC161" s="110"/>
      <c r="RND161" s="110"/>
      <c r="RNE161" s="110"/>
      <c r="RNF161" s="110"/>
      <c r="RNG161" s="110"/>
      <c r="RNH161" s="110"/>
      <c r="RNI161" s="110"/>
      <c r="RNJ161" s="110"/>
      <c r="RNK161" s="110"/>
      <c r="RNL161" s="110"/>
      <c r="RNM161" s="110"/>
      <c r="RNN161" s="110"/>
      <c r="RNO161" s="110"/>
      <c r="RNP161" s="110"/>
      <c r="RNQ161" s="110"/>
      <c r="RNR161" s="110"/>
      <c r="RNS161" s="110"/>
      <c r="RNT161" s="110"/>
      <c r="RNU161" s="110"/>
      <c r="RNV161" s="110"/>
      <c r="RNW161" s="110"/>
      <c r="RNX161" s="110"/>
      <c r="RNY161" s="110"/>
      <c r="RNZ161" s="110"/>
      <c r="ROA161" s="110"/>
      <c r="ROB161" s="110"/>
      <c r="ROC161" s="110"/>
      <c r="ROD161" s="110"/>
      <c r="ROE161" s="110"/>
      <c r="ROF161" s="110"/>
      <c r="ROG161" s="110"/>
      <c r="ROH161" s="110"/>
      <c r="ROI161" s="110"/>
      <c r="ROJ161" s="110"/>
      <c r="ROK161" s="110"/>
      <c r="ROL161" s="110"/>
      <c r="ROM161" s="110"/>
      <c r="RON161" s="110"/>
      <c r="ROO161" s="110"/>
      <c r="ROP161" s="110"/>
      <c r="ROQ161" s="110"/>
      <c r="ROR161" s="110"/>
      <c r="ROS161" s="110"/>
      <c r="ROT161" s="110"/>
      <c r="ROU161" s="110"/>
      <c r="ROV161" s="110"/>
      <c r="ROW161" s="110"/>
      <c r="ROX161" s="110"/>
      <c r="ROY161" s="110"/>
      <c r="ROZ161" s="110"/>
      <c r="RPA161" s="110"/>
      <c r="RPB161" s="110"/>
      <c r="RPC161" s="110"/>
      <c r="RPD161" s="110"/>
      <c r="RPE161" s="110"/>
      <c r="RPF161" s="110"/>
      <c r="RPG161" s="110"/>
      <c r="RPH161" s="110"/>
      <c r="RPI161" s="110"/>
      <c r="RPJ161" s="110"/>
      <c r="RPK161" s="110"/>
      <c r="RPL161" s="110"/>
      <c r="RPM161" s="110"/>
      <c r="RPN161" s="110"/>
      <c r="RPO161" s="110"/>
      <c r="RPP161" s="110"/>
      <c r="RPQ161" s="110"/>
      <c r="RPR161" s="110"/>
      <c r="RPS161" s="110"/>
      <c r="RPT161" s="110"/>
      <c r="RPU161" s="110"/>
      <c r="RPV161" s="110"/>
      <c r="RPW161" s="110"/>
      <c r="RPX161" s="110"/>
      <c r="RPY161" s="110"/>
      <c r="RPZ161" s="110"/>
      <c r="RQA161" s="110"/>
      <c r="RQB161" s="110"/>
      <c r="RQC161" s="110"/>
      <c r="RQD161" s="110"/>
      <c r="RQE161" s="110"/>
      <c r="RQF161" s="110"/>
      <c r="RQG161" s="110"/>
      <c r="RQH161" s="110"/>
      <c r="RQI161" s="110"/>
      <c r="RQJ161" s="110"/>
      <c r="RQK161" s="110"/>
      <c r="RQL161" s="110"/>
      <c r="RQM161" s="110"/>
      <c r="RQN161" s="110"/>
      <c r="RQO161" s="110"/>
      <c r="RQP161" s="110"/>
      <c r="RQQ161" s="110"/>
      <c r="RQR161" s="110"/>
      <c r="RQS161" s="110"/>
      <c r="RQT161" s="110"/>
      <c r="RQU161" s="110"/>
      <c r="RQV161" s="110"/>
      <c r="RQW161" s="110"/>
      <c r="RQX161" s="110"/>
      <c r="RQY161" s="110"/>
      <c r="RQZ161" s="110"/>
      <c r="RRA161" s="110"/>
      <c r="RRB161" s="110"/>
      <c r="RRC161" s="110"/>
      <c r="RRD161" s="110"/>
      <c r="RRE161" s="110"/>
      <c r="RRF161" s="110"/>
      <c r="RRG161" s="110"/>
      <c r="RRH161" s="110"/>
      <c r="RRI161" s="110"/>
      <c r="RRJ161" s="110"/>
      <c r="RRK161" s="110"/>
      <c r="RRL161" s="110"/>
      <c r="RRM161" s="110"/>
      <c r="RRN161" s="110"/>
      <c r="RRO161" s="110"/>
      <c r="RRP161" s="110"/>
      <c r="RRQ161" s="110"/>
      <c r="RRR161" s="110"/>
      <c r="RRS161" s="110"/>
      <c r="RRT161" s="110"/>
      <c r="RRU161" s="110"/>
      <c r="RRV161" s="110"/>
      <c r="RRW161" s="110"/>
      <c r="RRX161" s="110"/>
      <c r="RRY161" s="110"/>
      <c r="RRZ161" s="110"/>
      <c r="RSA161" s="110"/>
      <c r="RSB161" s="110"/>
      <c r="RSC161" s="110"/>
      <c r="RSD161" s="110"/>
      <c r="RSE161" s="110"/>
      <c r="RSF161" s="110"/>
      <c r="RSG161" s="110"/>
      <c r="RSH161" s="110"/>
      <c r="RSI161" s="110"/>
      <c r="RSJ161" s="110"/>
      <c r="RSK161" s="110"/>
      <c r="RSL161" s="110"/>
      <c r="RSM161" s="110"/>
      <c r="RSN161" s="110"/>
      <c r="RSO161" s="110"/>
      <c r="RSP161" s="110"/>
      <c r="RSQ161" s="110"/>
      <c r="RSR161" s="110"/>
      <c r="RSS161" s="110"/>
      <c r="RST161" s="110"/>
      <c r="RSU161" s="110"/>
      <c r="RSV161" s="110"/>
      <c r="RSW161" s="110"/>
      <c r="RSX161" s="110"/>
      <c r="RSY161" s="110"/>
      <c r="RSZ161" s="110"/>
      <c r="RTA161" s="110"/>
      <c r="RTB161" s="110"/>
      <c r="RTC161" s="110"/>
      <c r="RTD161" s="110"/>
      <c r="RTE161" s="110"/>
      <c r="RTF161" s="110"/>
      <c r="RTG161" s="110"/>
      <c r="RTH161" s="110"/>
      <c r="RTI161" s="110"/>
      <c r="RTJ161" s="110"/>
      <c r="RTK161" s="110"/>
      <c r="RTL161" s="110"/>
      <c r="RTM161" s="110"/>
      <c r="RTN161" s="110"/>
      <c r="RTO161" s="110"/>
      <c r="RTP161" s="110"/>
      <c r="RTQ161" s="110"/>
      <c r="RTR161" s="110"/>
      <c r="RTS161" s="110"/>
      <c r="RTT161" s="110"/>
      <c r="RTU161" s="110"/>
      <c r="RTV161" s="110"/>
      <c r="RTW161" s="110"/>
      <c r="RTX161" s="110"/>
      <c r="RTY161" s="110"/>
      <c r="RTZ161" s="110"/>
      <c r="RUA161" s="110"/>
      <c r="RUB161" s="110"/>
      <c r="RUC161" s="110"/>
      <c r="RUD161" s="110"/>
      <c r="RUE161" s="110"/>
      <c r="RUF161" s="110"/>
      <c r="RUG161" s="110"/>
      <c r="RUH161" s="110"/>
      <c r="RUI161" s="110"/>
      <c r="RUJ161" s="110"/>
      <c r="RUK161" s="110"/>
      <c r="RUL161" s="110"/>
      <c r="RUM161" s="110"/>
      <c r="RUN161" s="110"/>
      <c r="RUO161" s="110"/>
      <c r="RUP161" s="110"/>
      <c r="RUQ161" s="110"/>
      <c r="RUR161" s="110"/>
      <c r="RUS161" s="110"/>
      <c r="RUT161" s="110"/>
      <c r="RUU161" s="110"/>
      <c r="RUV161" s="110"/>
      <c r="RUW161" s="110"/>
      <c r="RUX161" s="110"/>
      <c r="RUY161" s="110"/>
      <c r="RUZ161" s="110"/>
      <c r="RVA161" s="110"/>
      <c r="RVB161" s="110"/>
      <c r="RVC161" s="110"/>
      <c r="RVD161" s="110"/>
      <c r="RVE161" s="110"/>
      <c r="RVF161" s="110"/>
      <c r="RVG161" s="110"/>
      <c r="RVH161" s="110"/>
      <c r="RVI161" s="110"/>
      <c r="RVJ161" s="110"/>
      <c r="RVK161" s="110"/>
      <c r="RVL161" s="110"/>
      <c r="RVM161" s="110"/>
      <c r="RVN161" s="110"/>
      <c r="RVO161" s="110"/>
      <c r="RVP161" s="110"/>
      <c r="RVQ161" s="110"/>
      <c r="RVR161" s="110"/>
      <c r="RVS161" s="110"/>
      <c r="RVT161" s="110"/>
      <c r="RVU161" s="110"/>
      <c r="RVV161" s="110"/>
      <c r="RVW161" s="110"/>
      <c r="RVX161" s="110"/>
      <c r="RVY161" s="110"/>
      <c r="RVZ161" s="110"/>
      <c r="RWA161" s="110"/>
      <c r="RWB161" s="110"/>
      <c r="RWC161" s="110"/>
      <c r="RWD161" s="110"/>
      <c r="RWE161" s="110"/>
      <c r="RWF161" s="110"/>
      <c r="RWG161" s="110"/>
      <c r="RWH161" s="110"/>
      <c r="RWI161" s="110"/>
      <c r="RWJ161" s="110"/>
      <c r="RWK161" s="110"/>
      <c r="RWL161" s="110"/>
      <c r="RWM161" s="110"/>
      <c r="RWN161" s="110"/>
      <c r="RWO161" s="110"/>
      <c r="RWP161" s="110"/>
      <c r="RWQ161" s="110"/>
      <c r="RWR161" s="110"/>
      <c r="RWS161" s="110"/>
      <c r="RWT161" s="110"/>
      <c r="RWU161" s="110"/>
      <c r="RWV161" s="110"/>
      <c r="RWW161" s="110"/>
      <c r="RWX161" s="110"/>
      <c r="RWY161" s="110"/>
      <c r="RWZ161" s="110"/>
      <c r="RXA161" s="110"/>
      <c r="RXB161" s="110"/>
      <c r="RXC161" s="110"/>
      <c r="RXD161" s="110"/>
      <c r="RXE161" s="110"/>
      <c r="RXF161" s="110"/>
      <c r="RXG161" s="110"/>
      <c r="RXH161" s="110"/>
      <c r="RXI161" s="110"/>
      <c r="RXJ161" s="110"/>
      <c r="RXK161" s="110"/>
      <c r="RXL161" s="110"/>
      <c r="RXM161" s="110"/>
      <c r="RXN161" s="110"/>
      <c r="RXO161" s="110"/>
      <c r="RXP161" s="110"/>
      <c r="RXQ161" s="110"/>
      <c r="RXR161" s="110"/>
      <c r="RXS161" s="110"/>
      <c r="RXT161" s="110"/>
      <c r="RXU161" s="110"/>
      <c r="RXV161" s="110"/>
      <c r="RXW161" s="110"/>
      <c r="RXX161" s="110"/>
      <c r="RXY161" s="110"/>
      <c r="RXZ161" s="110"/>
      <c r="RYA161" s="110"/>
      <c r="RYB161" s="110"/>
      <c r="RYC161" s="110"/>
      <c r="RYD161" s="110"/>
      <c r="RYE161" s="110"/>
      <c r="RYF161" s="110"/>
      <c r="RYG161" s="110"/>
      <c r="RYH161" s="110"/>
      <c r="RYI161" s="110"/>
      <c r="RYJ161" s="110"/>
      <c r="RYK161" s="110"/>
      <c r="RYL161" s="110"/>
      <c r="RYM161" s="110"/>
      <c r="RYN161" s="110"/>
      <c r="RYO161" s="110"/>
      <c r="RYP161" s="110"/>
      <c r="RYQ161" s="110"/>
      <c r="RYR161" s="110"/>
      <c r="RYS161" s="110"/>
      <c r="RYT161" s="110"/>
      <c r="RYU161" s="110"/>
      <c r="RYV161" s="110"/>
      <c r="RYW161" s="110"/>
      <c r="RYX161" s="110"/>
      <c r="RYY161" s="110"/>
      <c r="RYZ161" s="110"/>
      <c r="RZA161" s="110"/>
      <c r="RZB161" s="110"/>
      <c r="RZC161" s="110"/>
      <c r="RZD161" s="110"/>
      <c r="RZE161" s="110"/>
      <c r="RZF161" s="110"/>
      <c r="RZG161" s="110"/>
      <c r="RZH161" s="110"/>
      <c r="RZI161" s="110"/>
      <c r="RZJ161" s="110"/>
      <c r="RZK161" s="110"/>
      <c r="RZL161" s="110"/>
      <c r="RZM161" s="110"/>
      <c r="RZN161" s="110"/>
      <c r="RZO161" s="110"/>
      <c r="RZP161" s="110"/>
      <c r="RZQ161" s="110"/>
      <c r="RZR161" s="110"/>
      <c r="RZS161" s="110"/>
      <c r="RZT161" s="110"/>
      <c r="RZU161" s="110"/>
      <c r="RZV161" s="110"/>
      <c r="RZW161" s="110"/>
      <c r="RZX161" s="110"/>
      <c r="RZY161" s="110"/>
      <c r="RZZ161" s="110"/>
      <c r="SAA161" s="110"/>
      <c r="SAB161" s="110"/>
      <c r="SAC161" s="110"/>
      <c r="SAD161" s="110"/>
      <c r="SAE161" s="110"/>
      <c r="SAF161" s="110"/>
      <c r="SAG161" s="110"/>
      <c r="SAH161" s="110"/>
      <c r="SAI161" s="110"/>
      <c r="SAJ161" s="110"/>
      <c r="SAK161" s="110"/>
      <c r="SAL161" s="110"/>
      <c r="SAM161" s="110"/>
      <c r="SAN161" s="110"/>
      <c r="SAO161" s="110"/>
      <c r="SAP161" s="110"/>
      <c r="SAQ161" s="110"/>
      <c r="SAR161" s="110"/>
      <c r="SAS161" s="110"/>
      <c r="SAT161" s="110"/>
      <c r="SAU161" s="110"/>
      <c r="SAV161" s="110"/>
      <c r="SAW161" s="110"/>
      <c r="SAX161" s="110"/>
      <c r="SAY161" s="110"/>
      <c r="SAZ161" s="110"/>
      <c r="SBA161" s="110"/>
      <c r="SBB161" s="110"/>
      <c r="SBC161" s="110"/>
      <c r="SBD161" s="110"/>
      <c r="SBE161" s="110"/>
      <c r="SBF161" s="110"/>
      <c r="SBG161" s="110"/>
      <c r="SBH161" s="110"/>
      <c r="SBI161" s="110"/>
      <c r="SBJ161" s="110"/>
      <c r="SBK161" s="110"/>
      <c r="SBL161" s="110"/>
      <c r="SBM161" s="110"/>
      <c r="SBN161" s="110"/>
      <c r="SBO161" s="110"/>
      <c r="SBP161" s="110"/>
      <c r="SBQ161" s="110"/>
      <c r="SBR161" s="110"/>
      <c r="SBS161" s="110"/>
      <c r="SBT161" s="110"/>
      <c r="SBU161" s="110"/>
      <c r="SBV161" s="110"/>
      <c r="SBW161" s="110"/>
      <c r="SBX161" s="110"/>
      <c r="SBY161" s="110"/>
      <c r="SBZ161" s="110"/>
      <c r="SCA161" s="110"/>
      <c r="SCB161" s="110"/>
      <c r="SCC161" s="110"/>
      <c r="SCD161" s="110"/>
      <c r="SCE161" s="110"/>
      <c r="SCF161" s="110"/>
      <c r="SCG161" s="110"/>
      <c r="SCH161" s="110"/>
      <c r="SCI161" s="110"/>
      <c r="SCJ161" s="110"/>
      <c r="SCK161" s="110"/>
      <c r="SCL161" s="110"/>
      <c r="SCM161" s="110"/>
      <c r="SCN161" s="110"/>
      <c r="SCO161" s="110"/>
      <c r="SCP161" s="110"/>
      <c r="SCQ161" s="110"/>
      <c r="SCR161" s="110"/>
      <c r="SCS161" s="110"/>
      <c r="SCT161" s="110"/>
      <c r="SCU161" s="110"/>
      <c r="SCV161" s="110"/>
      <c r="SCW161" s="110"/>
      <c r="SCX161" s="110"/>
      <c r="SCY161" s="110"/>
      <c r="SCZ161" s="110"/>
      <c r="SDA161" s="110"/>
      <c r="SDB161" s="110"/>
      <c r="SDC161" s="110"/>
      <c r="SDD161" s="110"/>
      <c r="SDE161" s="110"/>
      <c r="SDF161" s="110"/>
      <c r="SDG161" s="110"/>
      <c r="SDH161" s="110"/>
      <c r="SDI161" s="110"/>
      <c r="SDJ161" s="110"/>
      <c r="SDK161" s="110"/>
      <c r="SDL161" s="110"/>
      <c r="SDM161" s="110"/>
      <c r="SDN161" s="110"/>
      <c r="SDO161" s="110"/>
      <c r="SDP161" s="110"/>
      <c r="SDQ161" s="110"/>
      <c r="SDR161" s="110"/>
      <c r="SDS161" s="110"/>
      <c r="SDT161" s="110"/>
      <c r="SDU161" s="110"/>
      <c r="SDV161" s="110"/>
      <c r="SDW161" s="110"/>
      <c r="SDX161" s="110"/>
      <c r="SDY161" s="110"/>
      <c r="SDZ161" s="110"/>
      <c r="SEA161" s="110"/>
      <c r="SEB161" s="110"/>
      <c r="SEC161" s="110"/>
      <c r="SED161" s="110"/>
      <c r="SEE161" s="110"/>
      <c r="SEF161" s="110"/>
      <c r="SEG161" s="110"/>
      <c r="SEH161" s="110"/>
      <c r="SEI161" s="110"/>
      <c r="SEJ161" s="110"/>
      <c r="SEK161" s="110"/>
      <c r="SEL161" s="110"/>
      <c r="SEM161" s="110"/>
      <c r="SEN161" s="110"/>
      <c r="SEO161" s="110"/>
      <c r="SEP161" s="110"/>
      <c r="SEQ161" s="110"/>
      <c r="SER161" s="110"/>
      <c r="SES161" s="110"/>
      <c r="SET161" s="110"/>
      <c r="SEU161" s="110"/>
      <c r="SEV161" s="110"/>
      <c r="SEW161" s="110"/>
      <c r="SEX161" s="110"/>
      <c r="SEY161" s="110"/>
      <c r="SEZ161" s="110"/>
      <c r="SFA161" s="110"/>
      <c r="SFB161" s="110"/>
      <c r="SFC161" s="110"/>
      <c r="SFD161" s="110"/>
      <c r="SFE161" s="110"/>
      <c r="SFF161" s="110"/>
      <c r="SFG161" s="110"/>
      <c r="SFH161" s="110"/>
      <c r="SFI161" s="110"/>
      <c r="SFJ161" s="110"/>
      <c r="SFK161" s="110"/>
      <c r="SFL161" s="110"/>
      <c r="SFM161" s="110"/>
      <c r="SFN161" s="110"/>
      <c r="SFO161" s="110"/>
      <c r="SFP161" s="110"/>
      <c r="SFQ161" s="110"/>
      <c r="SFR161" s="110"/>
      <c r="SFS161" s="110"/>
      <c r="SFT161" s="110"/>
      <c r="SFU161" s="110"/>
      <c r="SFV161" s="110"/>
      <c r="SFW161" s="110"/>
      <c r="SFX161" s="110"/>
      <c r="SFY161" s="110"/>
      <c r="SFZ161" s="110"/>
      <c r="SGA161" s="110"/>
      <c r="SGB161" s="110"/>
      <c r="SGC161" s="110"/>
      <c r="SGD161" s="110"/>
      <c r="SGE161" s="110"/>
      <c r="SGF161" s="110"/>
      <c r="SGG161" s="110"/>
      <c r="SGH161" s="110"/>
      <c r="SGI161" s="110"/>
      <c r="SGJ161" s="110"/>
      <c r="SGK161" s="110"/>
      <c r="SGL161" s="110"/>
      <c r="SGM161" s="110"/>
      <c r="SGN161" s="110"/>
      <c r="SGO161" s="110"/>
      <c r="SGP161" s="110"/>
      <c r="SGQ161" s="110"/>
      <c r="SGR161" s="110"/>
      <c r="SGS161" s="110"/>
      <c r="SGT161" s="110"/>
      <c r="SGU161" s="110"/>
      <c r="SGV161" s="110"/>
      <c r="SGW161" s="110"/>
      <c r="SGX161" s="110"/>
      <c r="SGY161" s="110"/>
      <c r="SGZ161" s="110"/>
      <c r="SHA161" s="110"/>
      <c r="SHB161" s="110"/>
      <c r="SHC161" s="110"/>
      <c r="SHD161" s="110"/>
      <c r="SHE161" s="110"/>
      <c r="SHF161" s="110"/>
      <c r="SHG161" s="110"/>
      <c r="SHH161" s="110"/>
      <c r="SHI161" s="110"/>
      <c r="SHJ161" s="110"/>
      <c r="SHK161" s="110"/>
      <c r="SHL161" s="110"/>
      <c r="SHM161" s="110"/>
      <c r="SHN161" s="110"/>
      <c r="SHO161" s="110"/>
      <c r="SHP161" s="110"/>
      <c r="SHQ161" s="110"/>
      <c r="SHR161" s="110"/>
      <c r="SHS161" s="110"/>
      <c r="SHT161" s="110"/>
      <c r="SHU161" s="110"/>
      <c r="SHV161" s="110"/>
      <c r="SHW161" s="110"/>
      <c r="SHX161" s="110"/>
      <c r="SHY161" s="110"/>
      <c r="SHZ161" s="110"/>
      <c r="SIA161" s="110"/>
      <c r="SIB161" s="110"/>
      <c r="SIC161" s="110"/>
      <c r="SID161" s="110"/>
      <c r="SIE161" s="110"/>
      <c r="SIF161" s="110"/>
      <c r="SIG161" s="110"/>
      <c r="SIH161" s="110"/>
      <c r="SII161" s="110"/>
      <c r="SIJ161" s="110"/>
      <c r="SIK161" s="110"/>
      <c r="SIL161" s="110"/>
      <c r="SIM161" s="110"/>
      <c r="SIN161" s="110"/>
      <c r="SIO161" s="110"/>
      <c r="SIP161" s="110"/>
      <c r="SIQ161" s="110"/>
      <c r="SIR161" s="110"/>
      <c r="SIS161" s="110"/>
      <c r="SIT161" s="110"/>
      <c r="SIU161" s="110"/>
      <c r="SIV161" s="110"/>
      <c r="SIW161" s="110"/>
      <c r="SIX161" s="110"/>
      <c r="SIY161" s="110"/>
      <c r="SIZ161" s="110"/>
      <c r="SJA161" s="110"/>
      <c r="SJB161" s="110"/>
      <c r="SJC161" s="110"/>
      <c r="SJD161" s="110"/>
      <c r="SJE161" s="110"/>
      <c r="SJF161" s="110"/>
      <c r="SJG161" s="110"/>
      <c r="SJH161" s="110"/>
      <c r="SJI161" s="110"/>
      <c r="SJJ161" s="110"/>
      <c r="SJK161" s="110"/>
      <c r="SJL161" s="110"/>
      <c r="SJM161" s="110"/>
      <c r="SJN161" s="110"/>
      <c r="SJO161" s="110"/>
      <c r="SJP161" s="110"/>
      <c r="SJQ161" s="110"/>
      <c r="SJR161" s="110"/>
      <c r="SJS161" s="110"/>
      <c r="SJT161" s="110"/>
      <c r="SJU161" s="110"/>
      <c r="SJV161" s="110"/>
      <c r="SJW161" s="110"/>
      <c r="SJX161" s="110"/>
      <c r="SJY161" s="110"/>
      <c r="SJZ161" s="110"/>
      <c r="SKA161" s="110"/>
      <c r="SKB161" s="110"/>
      <c r="SKC161" s="110"/>
      <c r="SKD161" s="110"/>
      <c r="SKE161" s="110"/>
      <c r="SKF161" s="110"/>
      <c r="SKG161" s="110"/>
      <c r="SKH161" s="110"/>
      <c r="SKI161" s="110"/>
      <c r="SKJ161" s="110"/>
      <c r="SKK161" s="110"/>
      <c r="SKL161" s="110"/>
      <c r="SKM161" s="110"/>
      <c r="SKN161" s="110"/>
      <c r="SKO161" s="110"/>
      <c r="SKP161" s="110"/>
      <c r="SKQ161" s="110"/>
      <c r="SKR161" s="110"/>
      <c r="SKS161" s="110"/>
      <c r="SKT161" s="110"/>
      <c r="SKU161" s="110"/>
      <c r="SKV161" s="110"/>
      <c r="SKW161" s="110"/>
      <c r="SKX161" s="110"/>
      <c r="SKY161" s="110"/>
      <c r="SKZ161" s="110"/>
      <c r="SLA161" s="110"/>
      <c r="SLB161" s="110"/>
      <c r="SLC161" s="110"/>
      <c r="SLD161" s="110"/>
      <c r="SLE161" s="110"/>
      <c r="SLF161" s="110"/>
      <c r="SLG161" s="110"/>
      <c r="SLH161" s="110"/>
      <c r="SLI161" s="110"/>
      <c r="SLJ161" s="110"/>
      <c r="SLK161" s="110"/>
      <c r="SLL161" s="110"/>
      <c r="SLM161" s="110"/>
      <c r="SLN161" s="110"/>
      <c r="SLO161" s="110"/>
      <c r="SLP161" s="110"/>
      <c r="SLQ161" s="110"/>
      <c r="SLR161" s="110"/>
      <c r="SLS161" s="110"/>
      <c r="SLT161" s="110"/>
      <c r="SLU161" s="110"/>
      <c r="SLV161" s="110"/>
      <c r="SLW161" s="110"/>
      <c r="SLX161" s="110"/>
      <c r="SLY161" s="110"/>
      <c r="SLZ161" s="110"/>
      <c r="SMA161" s="110"/>
      <c r="SMB161" s="110"/>
      <c r="SMC161" s="110"/>
      <c r="SMD161" s="110"/>
      <c r="SME161" s="110"/>
      <c r="SMF161" s="110"/>
      <c r="SMG161" s="110"/>
      <c r="SMH161" s="110"/>
      <c r="SMI161" s="110"/>
      <c r="SMJ161" s="110"/>
      <c r="SMK161" s="110"/>
      <c r="SML161" s="110"/>
      <c r="SMM161" s="110"/>
      <c r="SMN161" s="110"/>
      <c r="SMO161" s="110"/>
      <c r="SMP161" s="110"/>
      <c r="SMQ161" s="110"/>
      <c r="SMR161" s="110"/>
      <c r="SMS161" s="110"/>
      <c r="SMT161" s="110"/>
      <c r="SMU161" s="110"/>
      <c r="SMV161" s="110"/>
      <c r="SMW161" s="110"/>
      <c r="SMX161" s="110"/>
      <c r="SMY161" s="110"/>
      <c r="SMZ161" s="110"/>
      <c r="SNA161" s="110"/>
      <c r="SNB161" s="110"/>
      <c r="SNC161" s="110"/>
      <c r="SND161" s="110"/>
      <c r="SNE161" s="110"/>
      <c r="SNF161" s="110"/>
      <c r="SNG161" s="110"/>
      <c r="SNH161" s="110"/>
      <c r="SNI161" s="110"/>
      <c r="SNJ161" s="110"/>
      <c r="SNK161" s="110"/>
      <c r="SNL161" s="110"/>
      <c r="SNM161" s="110"/>
      <c r="SNN161" s="110"/>
      <c r="SNO161" s="110"/>
      <c r="SNP161" s="110"/>
      <c r="SNQ161" s="110"/>
      <c r="SNR161" s="110"/>
      <c r="SNS161" s="110"/>
      <c r="SNT161" s="110"/>
      <c r="SNU161" s="110"/>
      <c r="SNV161" s="110"/>
      <c r="SNW161" s="110"/>
      <c r="SNX161" s="110"/>
      <c r="SNY161" s="110"/>
      <c r="SNZ161" s="110"/>
      <c r="SOA161" s="110"/>
      <c r="SOB161" s="110"/>
      <c r="SOC161" s="110"/>
      <c r="SOD161" s="110"/>
      <c r="SOE161" s="110"/>
      <c r="SOF161" s="110"/>
      <c r="SOG161" s="110"/>
      <c r="SOH161" s="110"/>
      <c r="SOI161" s="110"/>
      <c r="SOJ161" s="110"/>
      <c r="SOK161" s="110"/>
      <c r="SOL161" s="110"/>
      <c r="SOM161" s="110"/>
      <c r="SON161" s="110"/>
      <c r="SOO161" s="110"/>
      <c r="SOP161" s="110"/>
      <c r="SOQ161" s="110"/>
      <c r="SOR161" s="110"/>
      <c r="SOS161" s="110"/>
      <c r="SOT161" s="110"/>
      <c r="SOU161" s="110"/>
      <c r="SOV161" s="110"/>
      <c r="SOW161" s="110"/>
      <c r="SOX161" s="110"/>
      <c r="SOY161" s="110"/>
      <c r="SOZ161" s="110"/>
      <c r="SPA161" s="110"/>
      <c r="SPB161" s="110"/>
      <c r="SPC161" s="110"/>
      <c r="SPD161" s="110"/>
      <c r="SPE161" s="110"/>
      <c r="SPF161" s="110"/>
      <c r="SPG161" s="110"/>
      <c r="SPH161" s="110"/>
      <c r="SPI161" s="110"/>
      <c r="SPJ161" s="110"/>
      <c r="SPK161" s="110"/>
      <c r="SPL161" s="110"/>
      <c r="SPM161" s="110"/>
      <c r="SPN161" s="110"/>
      <c r="SPO161" s="110"/>
      <c r="SPP161" s="110"/>
      <c r="SPQ161" s="110"/>
      <c r="SPR161" s="110"/>
      <c r="SPS161" s="110"/>
      <c r="SPT161" s="110"/>
      <c r="SPU161" s="110"/>
      <c r="SPV161" s="110"/>
      <c r="SPW161" s="110"/>
      <c r="SPX161" s="110"/>
      <c r="SPY161" s="110"/>
      <c r="SPZ161" s="110"/>
      <c r="SQA161" s="110"/>
      <c r="SQB161" s="110"/>
      <c r="SQC161" s="110"/>
      <c r="SQD161" s="110"/>
      <c r="SQE161" s="110"/>
      <c r="SQF161" s="110"/>
      <c r="SQG161" s="110"/>
      <c r="SQH161" s="110"/>
      <c r="SQI161" s="110"/>
      <c r="SQJ161" s="110"/>
      <c r="SQK161" s="110"/>
      <c r="SQL161" s="110"/>
      <c r="SQM161" s="110"/>
      <c r="SQN161" s="110"/>
      <c r="SQO161" s="110"/>
      <c r="SQP161" s="110"/>
      <c r="SQQ161" s="110"/>
      <c r="SQR161" s="110"/>
      <c r="SQS161" s="110"/>
      <c r="SQT161" s="110"/>
      <c r="SQU161" s="110"/>
      <c r="SQV161" s="110"/>
      <c r="SQW161" s="110"/>
      <c r="SQX161" s="110"/>
      <c r="SQY161" s="110"/>
      <c r="SQZ161" s="110"/>
      <c r="SRA161" s="110"/>
      <c r="SRB161" s="110"/>
      <c r="SRC161" s="110"/>
      <c r="SRD161" s="110"/>
      <c r="SRE161" s="110"/>
      <c r="SRF161" s="110"/>
      <c r="SRG161" s="110"/>
      <c r="SRH161" s="110"/>
      <c r="SRI161" s="110"/>
      <c r="SRJ161" s="110"/>
      <c r="SRK161" s="110"/>
      <c r="SRL161" s="110"/>
      <c r="SRM161" s="110"/>
      <c r="SRN161" s="110"/>
      <c r="SRO161" s="110"/>
      <c r="SRP161" s="110"/>
      <c r="SRQ161" s="110"/>
      <c r="SRR161" s="110"/>
      <c r="SRS161" s="110"/>
      <c r="SRT161" s="110"/>
      <c r="SRU161" s="110"/>
      <c r="SRV161" s="110"/>
      <c r="SRW161" s="110"/>
      <c r="SRX161" s="110"/>
      <c r="SRY161" s="110"/>
      <c r="SRZ161" s="110"/>
      <c r="SSA161" s="110"/>
      <c r="SSB161" s="110"/>
      <c r="SSC161" s="110"/>
      <c r="SSD161" s="110"/>
      <c r="SSE161" s="110"/>
      <c r="SSF161" s="110"/>
      <c r="SSG161" s="110"/>
      <c r="SSH161" s="110"/>
      <c r="SSI161" s="110"/>
      <c r="SSJ161" s="110"/>
      <c r="SSK161" s="110"/>
      <c r="SSL161" s="110"/>
      <c r="SSM161" s="110"/>
      <c r="SSN161" s="110"/>
      <c r="SSO161" s="110"/>
      <c r="SSP161" s="110"/>
      <c r="SSQ161" s="110"/>
      <c r="SSR161" s="110"/>
      <c r="SSS161" s="110"/>
      <c r="SST161" s="110"/>
      <c r="SSU161" s="110"/>
      <c r="SSV161" s="110"/>
      <c r="SSW161" s="110"/>
      <c r="SSX161" s="110"/>
      <c r="SSY161" s="110"/>
      <c r="SSZ161" s="110"/>
      <c r="STA161" s="110"/>
      <c r="STB161" s="110"/>
      <c r="STC161" s="110"/>
      <c r="STD161" s="110"/>
      <c r="STE161" s="110"/>
      <c r="STF161" s="110"/>
      <c r="STG161" s="110"/>
      <c r="STH161" s="110"/>
      <c r="STI161" s="110"/>
      <c r="STJ161" s="110"/>
      <c r="STK161" s="110"/>
      <c r="STL161" s="110"/>
      <c r="STM161" s="110"/>
      <c r="STN161" s="110"/>
      <c r="STO161" s="110"/>
      <c r="STP161" s="110"/>
      <c r="STQ161" s="110"/>
      <c r="STR161" s="110"/>
      <c r="STS161" s="110"/>
      <c r="STT161" s="110"/>
      <c r="STU161" s="110"/>
      <c r="STV161" s="110"/>
      <c r="STW161" s="110"/>
      <c r="STX161" s="110"/>
      <c r="STY161" s="110"/>
      <c r="STZ161" s="110"/>
      <c r="SUA161" s="110"/>
      <c r="SUB161" s="110"/>
      <c r="SUC161" s="110"/>
      <c r="SUD161" s="110"/>
      <c r="SUE161" s="110"/>
      <c r="SUF161" s="110"/>
      <c r="SUG161" s="110"/>
      <c r="SUH161" s="110"/>
      <c r="SUI161" s="110"/>
      <c r="SUJ161" s="110"/>
      <c r="SUK161" s="110"/>
      <c r="SUL161" s="110"/>
      <c r="SUM161" s="110"/>
      <c r="SUN161" s="110"/>
      <c r="SUO161" s="110"/>
      <c r="SUP161" s="110"/>
      <c r="SUQ161" s="110"/>
      <c r="SUR161" s="110"/>
      <c r="SUS161" s="110"/>
      <c r="SUT161" s="110"/>
      <c r="SUU161" s="110"/>
      <c r="SUV161" s="110"/>
      <c r="SUW161" s="110"/>
      <c r="SUX161" s="110"/>
      <c r="SUY161" s="110"/>
      <c r="SUZ161" s="110"/>
      <c r="SVA161" s="110"/>
      <c r="SVB161" s="110"/>
      <c r="SVC161" s="110"/>
      <c r="SVD161" s="110"/>
      <c r="SVE161" s="110"/>
      <c r="SVF161" s="110"/>
      <c r="SVG161" s="110"/>
      <c r="SVH161" s="110"/>
      <c r="SVI161" s="110"/>
      <c r="SVJ161" s="110"/>
      <c r="SVK161" s="110"/>
      <c r="SVL161" s="110"/>
      <c r="SVM161" s="110"/>
      <c r="SVN161" s="110"/>
      <c r="SVO161" s="110"/>
      <c r="SVP161" s="110"/>
      <c r="SVQ161" s="110"/>
      <c r="SVR161" s="110"/>
      <c r="SVS161" s="110"/>
      <c r="SVT161" s="110"/>
      <c r="SVU161" s="110"/>
      <c r="SVV161" s="110"/>
      <c r="SVW161" s="110"/>
      <c r="SVX161" s="110"/>
      <c r="SVY161" s="110"/>
      <c r="SVZ161" s="110"/>
      <c r="SWA161" s="110"/>
      <c r="SWB161" s="110"/>
      <c r="SWC161" s="110"/>
      <c r="SWD161" s="110"/>
      <c r="SWE161" s="110"/>
      <c r="SWF161" s="110"/>
      <c r="SWG161" s="110"/>
      <c r="SWH161" s="110"/>
      <c r="SWI161" s="110"/>
      <c r="SWJ161" s="110"/>
      <c r="SWK161" s="110"/>
      <c r="SWL161" s="110"/>
      <c r="SWM161" s="110"/>
      <c r="SWN161" s="110"/>
      <c r="SWO161" s="110"/>
      <c r="SWP161" s="110"/>
      <c r="SWQ161" s="110"/>
      <c r="SWR161" s="110"/>
      <c r="SWS161" s="110"/>
      <c r="SWT161" s="110"/>
      <c r="SWU161" s="110"/>
      <c r="SWV161" s="110"/>
      <c r="SWW161" s="110"/>
      <c r="SWX161" s="110"/>
      <c r="SWY161" s="110"/>
      <c r="SWZ161" s="110"/>
      <c r="SXA161" s="110"/>
      <c r="SXB161" s="110"/>
      <c r="SXC161" s="110"/>
      <c r="SXD161" s="110"/>
      <c r="SXE161" s="110"/>
      <c r="SXF161" s="110"/>
      <c r="SXG161" s="110"/>
      <c r="SXH161" s="110"/>
      <c r="SXI161" s="110"/>
      <c r="SXJ161" s="110"/>
      <c r="SXK161" s="110"/>
      <c r="SXL161" s="110"/>
      <c r="SXM161" s="110"/>
      <c r="SXN161" s="110"/>
      <c r="SXO161" s="110"/>
      <c r="SXP161" s="110"/>
      <c r="SXQ161" s="110"/>
      <c r="SXR161" s="110"/>
      <c r="SXS161" s="110"/>
      <c r="SXT161" s="110"/>
      <c r="SXU161" s="110"/>
      <c r="SXV161" s="110"/>
      <c r="SXW161" s="110"/>
      <c r="SXX161" s="110"/>
      <c r="SXY161" s="110"/>
      <c r="SXZ161" s="110"/>
      <c r="SYA161" s="110"/>
      <c r="SYB161" s="110"/>
      <c r="SYC161" s="110"/>
      <c r="SYD161" s="110"/>
      <c r="SYE161" s="110"/>
      <c r="SYF161" s="110"/>
      <c r="SYG161" s="110"/>
      <c r="SYH161" s="110"/>
      <c r="SYI161" s="110"/>
      <c r="SYJ161" s="110"/>
      <c r="SYK161" s="110"/>
      <c r="SYL161" s="110"/>
      <c r="SYM161" s="110"/>
      <c r="SYN161" s="110"/>
      <c r="SYO161" s="110"/>
      <c r="SYP161" s="110"/>
      <c r="SYQ161" s="110"/>
      <c r="SYR161" s="110"/>
      <c r="SYS161" s="110"/>
      <c r="SYT161" s="110"/>
      <c r="SYU161" s="110"/>
      <c r="SYV161" s="110"/>
      <c r="SYW161" s="110"/>
      <c r="SYX161" s="110"/>
      <c r="SYY161" s="110"/>
      <c r="SYZ161" s="110"/>
      <c r="SZA161" s="110"/>
      <c r="SZB161" s="110"/>
      <c r="SZC161" s="110"/>
      <c r="SZD161" s="110"/>
      <c r="SZE161" s="110"/>
      <c r="SZF161" s="110"/>
      <c r="SZG161" s="110"/>
      <c r="SZH161" s="110"/>
      <c r="SZI161" s="110"/>
      <c r="SZJ161" s="110"/>
      <c r="SZK161" s="110"/>
      <c r="SZL161" s="110"/>
      <c r="SZM161" s="110"/>
      <c r="SZN161" s="110"/>
      <c r="SZO161" s="110"/>
      <c r="SZP161" s="110"/>
      <c r="SZQ161" s="110"/>
      <c r="SZR161" s="110"/>
      <c r="SZS161" s="110"/>
      <c r="SZT161" s="110"/>
      <c r="SZU161" s="110"/>
      <c r="SZV161" s="110"/>
      <c r="SZW161" s="110"/>
      <c r="SZX161" s="110"/>
      <c r="SZY161" s="110"/>
      <c r="SZZ161" s="110"/>
      <c r="TAA161" s="110"/>
      <c r="TAB161" s="110"/>
      <c r="TAC161" s="110"/>
      <c r="TAD161" s="110"/>
      <c r="TAE161" s="110"/>
      <c r="TAF161" s="110"/>
      <c r="TAG161" s="110"/>
      <c r="TAH161" s="110"/>
      <c r="TAI161" s="110"/>
      <c r="TAJ161" s="110"/>
      <c r="TAK161" s="110"/>
      <c r="TAL161" s="110"/>
      <c r="TAM161" s="110"/>
      <c r="TAN161" s="110"/>
      <c r="TAO161" s="110"/>
      <c r="TAP161" s="110"/>
      <c r="TAQ161" s="110"/>
      <c r="TAR161" s="110"/>
      <c r="TAS161" s="110"/>
      <c r="TAT161" s="110"/>
      <c r="TAU161" s="110"/>
      <c r="TAV161" s="110"/>
      <c r="TAW161" s="110"/>
      <c r="TAX161" s="110"/>
      <c r="TAY161" s="110"/>
      <c r="TAZ161" s="110"/>
      <c r="TBA161" s="110"/>
      <c r="TBB161" s="110"/>
      <c r="TBC161" s="110"/>
      <c r="TBD161" s="110"/>
      <c r="TBE161" s="110"/>
      <c r="TBF161" s="110"/>
      <c r="TBG161" s="110"/>
      <c r="TBH161" s="110"/>
      <c r="TBI161" s="110"/>
      <c r="TBJ161" s="110"/>
      <c r="TBK161" s="110"/>
      <c r="TBL161" s="110"/>
      <c r="TBM161" s="110"/>
      <c r="TBN161" s="110"/>
      <c r="TBO161" s="110"/>
      <c r="TBP161" s="110"/>
      <c r="TBQ161" s="110"/>
      <c r="TBR161" s="110"/>
      <c r="TBS161" s="110"/>
      <c r="TBT161" s="110"/>
      <c r="TBU161" s="110"/>
      <c r="TBV161" s="110"/>
      <c r="TBW161" s="110"/>
      <c r="TBX161" s="110"/>
      <c r="TBY161" s="110"/>
      <c r="TBZ161" s="110"/>
      <c r="TCA161" s="110"/>
      <c r="TCB161" s="110"/>
      <c r="TCC161" s="110"/>
      <c r="TCD161" s="110"/>
      <c r="TCE161" s="110"/>
      <c r="TCF161" s="110"/>
      <c r="TCG161" s="110"/>
      <c r="TCH161" s="110"/>
      <c r="TCI161" s="110"/>
      <c r="TCJ161" s="110"/>
      <c r="TCK161" s="110"/>
      <c r="TCL161" s="110"/>
      <c r="TCM161" s="110"/>
      <c r="TCN161" s="110"/>
      <c r="TCO161" s="110"/>
      <c r="TCP161" s="110"/>
      <c r="TCQ161" s="110"/>
      <c r="TCR161" s="110"/>
      <c r="TCS161" s="110"/>
      <c r="TCT161" s="110"/>
      <c r="TCU161" s="110"/>
      <c r="TCV161" s="110"/>
      <c r="TCW161" s="110"/>
      <c r="TCX161" s="110"/>
      <c r="TCY161" s="110"/>
      <c r="TCZ161" s="110"/>
      <c r="TDA161" s="110"/>
      <c r="TDB161" s="110"/>
      <c r="TDC161" s="110"/>
      <c r="TDD161" s="110"/>
      <c r="TDE161" s="110"/>
      <c r="TDF161" s="110"/>
      <c r="TDG161" s="110"/>
      <c r="TDH161" s="110"/>
      <c r="TDI161" s="110"/>
      <c r="TDJ161" s="110"/>
      <c r="TDK161" s="110"/>
      <c r="TDL161" s="110"/>
      <c r="TDM161" s="110"/>
      <c r="TDN161" s="110"/>
      <c r="TDO161" s="110"/>
      <c r="TDP161" s="110"/>
      <c r="TDQ161" s="110"/>
      <c r="TDR161" s="110"/>
      <c r="TDS161" s="110"/>
      <c r="TDT161" s="110"/>
      <c r="TDU161" s="110"/>
      <c r="TDV161" s="110"/>
      <c r="TDW161" s="110"/>
      <c r="TDX161" s="110"/>
      <c r="TDY161" s="110"/>
      <c r="TDZ161" s="110"/>
      <c r="TEA161" s="110"/>
      <c r="TEB161" s="110"/>
      <c r="TEC161" s="110"/>
      <c r="TED161" s="110"/>
      <c r="TEE161" s="110"/>
      <c r="TEF161" s="110"/>
      <c r="TEG161" s="110"/>
      <c r="TEH161" s="110"/>
      <c r="TEI161" s="110"/>
      <c r="TEJ161" s="110"/>
      <c r="TEK161" s="110"/>
      <c r="TEL161" s="110"/>
      <c r="TEM161" s="110"/>
      <c r="TEN161" s="110"/>
      <c r="TEO161" s="110"/>
      <c r="TEP161" s="110"/>
      <c r="TEQ161" s="110"/>
      <c r="TER161" s="110"/>
      <c r="TES161" s="110"/>
      <c r="TET161" s="110"/>
      <c r="TEU161" s="110"/>
      <c r="TEV161" s="110"/>
      <c r="TEW161" s="110"/>
      <c r="TEX161" s="110"/>
      <c r="TEY161" s="110"/>
      <c r="TEZ161" s="110"/>
      <c r="TFA161" s="110"/>
      <c r="TFB161" s="110"/>
      <c r="TFC161" s="110"/>
      <c r="TFD161" s="110"/>
      <c r="TFE161" s="110"/>
      <c r="TFF161" s="110"/>
      <c r="TFG161" s="110"/>
      <c r="TFH161" s="110"/>
      <c r="TFI161" s="110"/>
      <c r="TFJ161" s="110"/>
      <c r="TFK161" s="110"/>
      <c r="TFL161" s="110"/>
      <c r="TFM161" s="110"/>
      <c r="TFN161" s="110"/>
      <c r="TFO161" s="110"/>
      <c r="TFP161" s="110"/>
      <c r="TFQ161" s="110"/>
      <c r="TFR161" s="110"/>
      <c r="TFS161" s="110"/>
      <c r="TFT161" s="110"/>
      <c r="TFU161" s="110"/>
      <c r="TFV161" s="110"/>
      <c r="TFW161" s="110"/>
      <c r="TFX161" s="110"/>
      <c r="TFY161" s="110"/>
      <c r="TFZ161" s="110"/>
      <c r="TGA161" s="110"/>
      <c r="TGB161" s="110"/>
      <c r="TGC161" s="110"/>
      <c r="TGD161" s="110"/>
      <c r="TGE161" s="110"/>
      <c r="TGF161" s="110"/>
      <c r="TGG161" s="110"/>
      <c r="TGH161" s="110"/>
      <c r="TGI161" s="110"/>
      <c r="TGJ161" s="110"/>
      <c r="TGK161" s="110"/>
      <c r="TGL161" s="110"/>
      <c r="TGM161" s="110"/>
      <c r="TGN161" s="110"/>
      <c r="TGO161" s="110"/>
      <c r="TGP161" s="110"/>
      <c r="TGQ161" s="110"/>
      <c r="TGR161" s="110"/>
      <c r="TGS161" s="110"/>
      <c r="TGT161" s="110"/>
      <c r="TGU161" s="110"/>
      <c r="TGV161" s="110"/>
      <c r="TGW161" s="110"/>
      <c r="TGX161" s="110"/>
      <c r="TGY161" s="110"/>
      <c r="TGZ161" s="110"/>
      <c r="THA161" s="110"/>
      <c r="THB161" s="110"/>
      <c r="THC161" s="110"/>
      <c r="THD161" s="110"/>
      <c r="THE161" s="110"/>
      <c r="THF161" s="110"/>
      <c r="THG161" s="110"/>
      <c r="THH161" s="110"/>
      <c r="THI161" s="110"/>
      <c r="THJ161" s="110"/>
      <c r="THK161" s="110"/>
      <c r="THL161" s="110"/>
      <c r="THM161" s="110"/>
      <c r="THN161" s="110"/>
      <c r="THO161" s="110"/>
      <c r="THP161" s="110"/>
      <c r="THQ161" s="110"/>
      <c r="THR161" s="110"/>
      <c r="THS161" s="110"/>
      <c r="THT161" s="110"/>
      <c r="THU161" s="110"/>
      <c r="THV161" s="110"/>
      <c r="THW161" s="110"/>
      <c r="THX161" s="110"/>
      <c r="THY161" s="110"/>
      <c r="THZ161" s="110"/>
      <c r="TIA161" s="110"/>
      <c r="TIB161" s="110"/>
      <c r="TIC161" s="110"/>
      <c r="TID161" s="110"/>
      <c r="TIE161" s="110"/>
      <c r="TIF161" s="110"/>
      <c r="TIG161" s="110"/>
      <c r="TIH161" s="110"/>
      <c r="TII161" s="110"/>
      <c r="TIJ161" s="110"/>
      <c r="TIK161" s="110"/>
      <c r="TIL161" s="110"/>
      <c r="TIM161" s="110"/>
      <c r="TIN161" s="110"/>
      <c r="TIO161" s="110"/>
      <c r="TIP161" s="110"/>
      <c r="TIQ161" s="110"/>
      <c r="TIR161" s="110"/>
      <c r="TIS161" s="110"/>
      <c r="TIT161" s="110"/>
      <c r="TIU161" s="110"/>
      <c r="TIV161" s="110"/>
      <c r="TIW161" s="110"/>
      <c r="TIX161" s="110"/>
      <c r="TIY161" s="110"/>
      <c r="TIZ161" s="110"/>
      <c r="TJA161" s="110"/>
      <c r="TJB161" s="110"/>
      <c r="TJC161" s="110"/>
      <c r="TJD161" s="110"/>
      <c r="TJE161" s="110"/>
      <c r="TJF161" s="110"/>
      <c r="TJG161" s="110"/>
      <c r="TJH161" s="110"/>
      <c r="TJI161" s="110"/>
      <c r="TJJ161" s="110"/>
      <c r="TJK161" s="110"/>
      <c r="TJL161" s="110"/>
      <c r="TJM161" s="110"/>
      <c r="TJN161" s="110"/>
      <c r="TJO161" s="110"/>
      <c r="TJP161" s="110"/>
      <c r="TJQ161" s="110"/>
      <c r="TJR161" s="110"/>
      <c r="TJS161" s="110"/>
      <c r="TJT161" s="110"/>
      <c r="TJU161" s="110"/>
      <c r="TJV161" s="110"/>
      <c r="TJW161" s="110"/>
      <c r="TJX161" s="110"/>
      <c r="TJY161" s="110"/>
      <c r="TJZ161" s="110"/>
      <c r="TKA161" s="110"/>
      <c r="TKB161" s="110"/>
      <c r="TKC161" s="110"/>
      <c r="TKD161" s="110"/>
      <c r="TKE161" s="110"/>
      <c r="TKF161" s="110"/>
      <c r="TKG161" s="110"/>
      <c r="TKH161" s="110"/>
      <c r="TKI161" s="110"/>
      <c r="TKJ161" s="110"/>
      <c r="TKK161" s="110"/>
      <c r="TKL161" s="110"/>
      <c r="TKM161" s="110"/>
      <c r="TKN161" s="110"/>
      <c r="TKO161" s="110"/>
      <c r="TKP161" s="110"/>
      <c r="TKQ161" s="110"/>
      <c r="TKR161" s="110"/>
      <c r="TKS161" s="110"/>
      <c r="TKT161" s="110"/>
      <c r="TKU161" s="110"/>
      <c r="TKV161" s="110"/>
      <c r="TKW161" s="110"/>
      <c r="TKX161" s="110"/>
      <c r="TKY161" s="110"/>
      <c r="TKZ161" s="110"/>
      <c r="TLA161" s="110"/>
      <c r="TLB161" s="110"/>
      <c r="TLC161" s="110"/>
      <c r="TLD161" s="110"/>
      <c r="TLE161" s="110"/>
      <c r="TLF161" s="110"/>
      <c r="TLG161" s="110"/>
      <c r="TLH161" s="110"/>
      <c r="TLI161" s="110"/>
      <c r="TLJ161" s="110"/>
      <c r="TLK161" s="110"/>
      <c r="TLL161" s="110"/>
      <c r="TLM161" s="110"/>
      <c r="TLN161" s="110"/>
      <c r="TLO161" s="110"/>
      <c r="TLP161" s="110"/>
      <c r="TLQ161" s="110"/>
      <c r="TLR161" s="110"/>
      <c r="TLS161" s="110"/>
      <c r="TLT161" s="110"/>
      <c r="TLU161" s="110"/>
      <c r="TLV161" s="110"/>
      <c r="TLW161" s="110"/>
      <c r="TLX161" s="110"/>
      <c r="TLY161" s="110"/>
      <c r="TLZ161" s="110"/>
      <c r="TMA161" s="110"/>
      <c r="TMB161" s="110"/>
      <c r="TMC161" s="110"/>
      <c r="TMD161" s="110"/>
      <c r="TME161" s="110"/>
      <c r="TMF161" s="110"/>
      <c r="TMG161" s="110"/>
      <c r="TMH161" s="110"/>
      <c r="TMI161" s="110"/>
      <c r="TMJ161" s="110"/>
      <c r="TMK161" s="110"/>
      <c r="TML161" s="110"/>
      <c r="TMM161" s="110"/>
      <c r="TMN161" s="110"/>
      <c r="TMO161" s="110"/>
      <c r="TMP161" s="110"/>
      <c r="TMQ161" s="110"/>
      <c r="TMR161" s="110"/>
      <c r="TMS161" s="110"/>
      <c r="TMT161" s="110"/>
      <c r="TMU161" s="110"/>
      <c r="TMV161" s="110"/>
      <c r="TMW161" s="110"/>
      <c r="TMX161" s="110"/>
      <c r="TMY161" s="110"/>
      <c r="TMZ161" s="110"/>
      <c r="TNA161" s="110"/>
      <c r="TNB161" s="110"/>
      <c r="TNC161" s="110"/>
      <c r="TND161" s="110"/>
      <c r="TNE161" s="110"/>
      <c r="TNF161" s="110"/>
      <c r="TNG161" s="110"/>
      <c r="TNH161" s="110"/>
      <c r="TNI161" s="110"/>
      <c r="TNJ161" s="110"/>
      <c r="TNK161" s="110"/>
      <c r="TNL161" s="110"/>
      <c r="TNM161" s="110"/>
      <c r="TNN161" s="110"/>
      <c r="TNO161" s="110"/>
      <c r="TNP161" s="110"/>
      <c r="TNQ161" s="110"/>
      <c r="TNR161" s="110"/>
      <c r="TNS161" s="110"/>
      <c r="TNT161" s="110"/>
      <c r="TNU161" s="110"/>
      <c r="TNV161" s="110"/>
      <c r="TNW161" s="110"/>
      <c r="TNX161" s="110"/>
      <c r="TNY161" s="110"/>
      <c r="TNZ161" s="110"/>
      <c r="TOA161" s="110"/>
      <c r="TOB161" s="110"/>
      <c r="TOC161" s="110"/>
      <c r="TOD161" s="110"/>
      <c r="TOE161" s="110"/>
      <c r="TOF161" s="110"/>
      <c r="TOG161" s="110"/>
      <c r="TOH161" s="110"/>
      <c r="TOI161" s="110"/>
      <c r="TOJ161" s="110"/>
      <c r="TOK161" s="110"/>
      <c r="TOL161" s="110"/>
      <c r="TOM161" s="110"/>
      <c r="TON161" s="110"/>
      <c r="TOO161" s="110"/>
      <c r="TOP161" s="110"/>
      <c r="TOQ161" s="110"/>
      <c r="TOR161" s="110"/>
      <c r="TOS161" s="110"/>
      <c r="TOT161" s="110"/>
      <c r="TOU161" s="110"/>
      <c r="TOV161" s="110"/>
      <c r="TOW161" s="110"/>
      <c r="TOX161" s="110"/>
      <c r="TOY161" s="110"/>
      <c r="TOZ161" s="110"/>
      <c r="TPA161" s="110"/>
      <c r="TPB161" s="110"/>
      <c r="TPC161" s="110"/>
      <c r="TPD161" s="110"/>
      <c r="TPE161" s="110"/>
      <c r="TPF161" s="110"/>
      <c r="TPG161" s="110"/>
      <c r="TPH161" s="110"/>
      <c r="TPI161" s="110"/>
      <c r="TPJ161" s="110"/>
      <c r="TPK161" s="110"/>
      <c r="TPL161" s="110"/>
      <c r="TPM161" s="110"/>
      <c r="TPN161" s="110"/>
      <c r="TPO161" s="110"/>
      <c r="TPP161" s="110"/>
      <c r="TPQ161" s="110"/>
      <c r="TPR161" s="110"/>
      <c r="TPS161" s="110"/>
      <c r="TPT161" s="110"/>
      <c r="TPU161" s="110"/>
      <c r="TPV161" s="110"/>
      <c r="TPW161" s="110"/>
      <c r="TPX161" s="110"/>
      <c r="TPY161" s="110"/>
      <c r="TPZ161" s="110"/>
      <c r="TQA161" s="110"/>
      <c r="TQB161" s="110"/>
      <c r="TQC161" s="110"/>
      <c r="TQD161" s="110"/>
      <c r="TQE161" s="110"/>
      <c r="TQF161" s="110"/>
      <c r="TQG161" s="110"/>
      <c r="TQH161" s="110"/>
      <c r="TQI161" s="110"/>
      <c r="TQJ161" s="110"/>
      <c r="TQK161" s="110"/>
      <c r="TQL161" s="110"/>
      <c r="TQM161" s="110"/>
      <c r="TQN161" s="110"/>
      <c r="TQO161" s="110"/>
      <c r="TQP161" s="110"/>
      <c r="TQQ161" s="110"/>
      <c r="TQR161" s="110"/>
      <c r="TQS161" s="110"/>
      <c r="TQT161" s="110"/>
      <c r="TQU161" s="110"/>
      <c r="TQV161" s="110"/>
      <c r="TQW161" s="110"/>
      <c r="TQX161" s="110"/>
      <c r="TQY161" s="110"/>
      <c r="TQZ161" s="110"/>
      <c r="TRA161" s="110"/>
      <c r="TRB161" s="110"/>
      <c r="TRC161" s="110"/>
      <c r="TRD161" s="110"/>
      <c r="TRE161" s="110"/>
      <c r="TRF161" s="110"/>
      <c r="TRG161" s="110"/>
      <c r="TRH161" s="110"/>
      <c r="TRI161" s="110"/>
      <c r="TRJ161" s="110"/>
      <c r="TRK161" s="110"/>
      <c r="TRL161" s="110"/>
      <c r="TRM161" s="110"/>
      <c r="TRN161" s="110"/>
      <c r="TRO161" s="110"/>
      <c r="TRP161" s="110"/>
      <c r="TRQ161" s="110"/>
      <c r="TRR161" s="110"/>
      <c r="TRS161" s="110"/>
      <c r="TRT161" s="110"/>
      <c r="TRU161" s="110"/>
      <c r="TRV161" s="110"/>
      <c r="TRW161" s="110"/>
      <c r="TRX161" s="110"/>
      <c r="TRY161" s="110"/>
      <c r="TRZ161" s="110"/>
      <c r="TSA161" s="110"/>
      <c r="TSB161" s="110"/>
      <c r="TSC161" s="110"/>
      <c r="TSD161" s="110"/>
      <c r="TSE161" s="110"/>
      <c r="TSF161" s="110"/>
      <c r="TSG161" s="110"/>
      <c r="TSH161" s="110"/>
      <c r="TSI161" s="110"/>
      <c r="TSJ161" s="110"/>
      <c r="TSK161" s="110"/>
      <c r="TSL161" s="110"/>
      <c r="TSM161" s="110"/>
      <c r="TSN161" s="110"/>
      <c r="TSO161" s="110"/>
      <c r="TSP161" s="110"/>
      <c r="TSQ161" s="110"/>
      <c r="TSR161" s="110"/>
      <c r="TSS161" s="110"/>
      <c r="TST161" s="110"/>
      <c r="TSU161" s="110"/>
      <c r="TSV161" s="110"/>
      <c r="TSW161" s="110"/>
      <c r="TSX161" s="110"/>
      <c r="TSY161" s="110"/>
      <c r="TSZ161" s="110"/>
      <c r="TTA161" s="110"/>
      <c r="TTB161" s="110"/>
      <c r="TTC161" s="110"/>
      <c r="TTD161" s="110"/>
      <c r="TTE161" s="110"/>
      <c r="TTF161" s="110"/>
      <c r="TTG161" s="110"/>
      <c r="TTH161" s="110"/>
      <c r="TTI161" s="110"/>
      <c r="TTJ161" s="110"/>
      <c r="TTK161" s="110"/>
      <c r="TTL161" s="110"/>
      <c r="TTM161" s="110"/>
      <c r="TTN161" s="110"/>
      <c r="TTO161" s="110"/>
      <c r="TTP161" s="110"/>
      <c r="TTQ161" s="110"/>
      <c r="TTR161" s="110"/>
      <c r="TTS161" s="110"/>
      <c r="TTT161" s="110"/>
      <c r="TTU161" s="110"/>
      <c r="TTV161" s="110"/>
      <c r="TTW161" s="110"/>
      <c r="TTX161" s="110"/>
      <c r="TTY161" s="110"/>
      <c r="TTZ161" s="110"/>
      <c r="TUA161" s="110"/>
      <c r="TUB161" s="110"/>
      <c r="TUC161" s="110"/>
      <c r="TUD161" s="110"/>
      <c r="TUE161" s="110"/>
      <c r="TUF161" s="110"/>
      <c r="TUG161" s="110"/>
      <c r="TUH161" s="110"/>
      <c r="TUI161" s="110"/>
      <c r="TUJ161" s="110"/>
      <c r="TUK161" s="110"/>
      <c r="TUL161" s="110"/>
      <c r="TUM161" s="110"/>
      <c r="TUN161" s="110"/>
      <c r="TUO161" s="110"/>
      <c r="TUP161" s="110"/>
      <c r="TUQ161" s="110"/>
      <c r="TUR161" s="110"/>
      <c r="TUS161" s="110"/>
      <c r="TUT161" s="110"/>
      <c r="TUU161" s="110"/>
      <c r="TUV161" s="110"/>
      <c r="TUW161" s="110"/>
      <c r="TUX161" s="110"/>
      <c r="TUY161" s="110"/>
      <c r="TUZ161" s="110"/>
      <c r="TVA161" s="110"/>
      <c r="TVB161" s="110"/>
      <c r="TVC161" s="110"/>
      <c r="TVD161" s="110"/>
      <c r="TVE161" s="110"/>
      <c r="TVF161" s="110"/>
      <c r="TVG161" s="110"/>
      <c r="TVH161" s="110"/>
      <c r="TVI161" s="110"/>
      <c r="TVJ161" s="110"/>
      <c r="TVK161" s="110"/>
      <c r="TVL161" s="110"/>
      <c r="TVM161" s="110"/>
      <c r="TVN161" s="110"/>
      <c r="TVO161" s="110"/>
      <c r="TVP161" s="110"/>
      <c r="TVQ161" s="110"/>
      <c r="TVR161" s="110"/>
      <c r="TVS161" s="110"/>
      <c r="TVT161" s="110"/>
      <c r="TVU161" s="110"/>
      <c r="TVV161" s="110"/>
      <c r="TVW161" s="110"/>
      <c r="TVX161" s="110"/>
      <c r="TVY161" s="110"/>
      <c r="TVZ161" s="110"/>
      <c r="TWA161" s="110"/>
      <c r="TWB161" s="110"/>
      <c r="TWC161" s="110"/>
      <c r="TWD161" s="110"/>
      <c r="TWE161" s="110"/>
      <c r="TWF161" s="110"/>
      <c r="TWG161" s="110"/>
      <c r="TWH161" s="110"/>
      <c r="TWI161" s="110"/>
      <c r="TWJ161" s="110"/>
      <c r="TWK161" s="110"/>
      <c r="TWL161" s="110"/>
      <c r="TWM161" s="110"/>
      <c r="TWN161" s="110"/>
      <c r="TWO161" s="110"/>
      <c r="TWP161" s="110"/>
      <c r="TWQ161" s="110"/>
      <c r="TWR161" s="110"/>
      <c r="TWS161" s="110"/>
      <c r="TWT161" s="110"/>
      <c r="TWU161" s="110"/>
      <c r="TWV161" s="110"/>
      <c r="TWW161" s="110"/>
      <c r="TWX161" s="110"/>
      <c r="TWY161" s="110"/>
      <c r="TWZ161" s="110"/>
      <c r="TXA161" s="110"/>
      <c r="TXB161" s="110"/>
      <c r="TXC161" s="110"/>
      <c r="TXD161" s="110"/>
      <c r="TXE161" s="110"/>
      <c r="TXF161" s="110"/>
      <c r="TXG161" s="110"/>
      <c r="TXH161" s="110"/>
      <c r="TXI161" s="110"/>
      <c r="TXJ161" s="110"/>
      <c r="TXK161" s="110"/>
      <c r="TXL161" s="110"/>
      <c r="TXM161" s="110"/>
      <c r="TXN161" s="110"/>
      <c r="TXO161" s="110"/>
      <c r="TXP161" s="110"/>
      <c r="TXQ161" s="110"/>
      <c r="TXR161" s="110"/>
      <c r="TXS161" s="110"/>
      <c r="TXT161" s="110"/>
      <c r="TXU161" s="110"/>
      <c r="TXV161" s="110"/>
      <c r="TXW161" s="110"/>
      <c r="TXX161" s="110"/>
      <c r="TXY161" s="110"/>
      <c r="TXZ161" s="110"/>
      <c r="TYA161" s="110"/>
      <c r="TYB161" s="110"/>
      <c r="TYC161" s="110"/>
      <c r="TYD161" s="110"/>
      <c r="TYE161" s="110"/>
      <c r="TYF161" s="110"/>
      <c r="TYG161" s="110"/>
      <c r="TYH161" s="110"/>
      <c r="TYI161" s="110"/>
      <c r="TYJ161" s="110"/>
      <c r="TYK161" s="110"/>
      <c r="TYL161" s="110"/>
      <c r="TYM161" s="110"/>
      <c r="TYN161" s="110"/>
      <c r="TYO161" s="110"/>
      <c r="TYP161" s="110"/>
      <c r="TYQ161" s="110"/>
      <c r="TYR161" s="110"/>
      <c r="TYS161" s="110"/>
      <c r="TYT161" s="110"/>
      <c r="TYU161" s="110"/>
      <c r="TYV161" s="110"/>
      <c r="TYW161" s="110"/>
      <c r="TYX161" s="110"/>
      <c r="TYY161" s="110"/>
      <c r="TYZ161" s="110"/>
      <c r="TZA161" s="110"/>
      <c r="TZB161" s="110"/>
      <c r="TZC161" s="110"/>
      <c r="TZD161" s="110"/>
      <c r="TZE161" s="110"/>
      <c r="TZF161" s="110"/>
      <c r="TZG161" s="110"/>
      <c r="TZH161" s="110"/>
      <c r="TZI161" s="110"/>
      <c r="TZJ161" s="110"/>
      <c r="TZK161" s="110"/>
      <c r="TZL161" s="110"/>
      <c r="TZM161" s="110"/>
      <c r="TZN161" s="110"/>
      <c r="TZO161" s="110"/>
      <c r="TZP161" s="110"/>
      <c r="TZQ161" s="110"/>
      <c r="TZR161" s="110"/>
      <c r="TZS161" s="110"/>
      <c r="TZT161" s="110"/>
      <c r="TZU161" s="110"/>
      <c r="TZV161" s="110"/>
      <c r="TZW161" s="110"/>
      <c r="TZX161" s="110"/>
      <c r="TZY161" s="110"/>
      <c r="TZZ161" s="110"/>
      <c r="UAA161" s="110"/>
      <c r="UAB161" s="110"/>
      <c r="UAC161" s="110"/>
      <c r="UAD161" s="110"/>
      <c r="UAE161" s="110"/>
      <c r="UAF161" s="110"/>
      <c r="UAG161" s="110"/>
      <c r="UAH161" s="110"/>
      <c r="UAI161" s="110"/>
      <c r="UAJ161" s="110"/>
      <c r="UAK161" s="110"/>
      <c r="UAL161" s="110"/>
      <c r="UAM161" s="110"/>
      <c r="UAN161" s="110"/>
      <c r="UAO161" s="110"/>
      <c r="UAP161" s="110"/>
      <c r="UAQ161" s="110"/>
      <c r="UAR161" s="110"/>
      <c r="UAS161" s="110"/>
      <c r="UAT161" s="110"/>
      <c r="UAU161" s="110"/>
      <c r="UAV161" s="110"/>
      <c r="UAW161" s="110"/>
      <c r="UAX161" s="110"/>
      <c r="UAY161" s="110"/>
      <c r="UAZ161" s="110"/>
      <c r="UBA161" s="110"/>
      <c r="UBB161" s="110"/>
      <c r="UBC161" s="110"/>
      <c r="UBD161" s="110"/>
      <c r="UBE161" s="110"/>
      <c r="UBF161" s="110"/>
      <c r="UBG161" s="110"/>
      <c r="UBH161" s="110"/>
      <c r="UBI161" s="110"/>
      <c r="UBJ161" s="110"/>
      <c r="UBK161" s="110"/>
      <c r="UBL161" s="110"/>
      <c r="UBM161" s="110"/>
      <c r="UBN161" s="110"/>
      <c r="UBO161" s="110"/>
      <c r="UBP161" s="110"/>
      <c r="UBQ161" s="110"/>
      <c r="UBR161" s="110"/>
      <c r="UBS161" s="110"/>
      <c r="UBT161" s="110"/>
      <c r="UBU161" s="110"/>
      <c r="UBV161" s="110"/>
      <c r="UBW161" s="110"/>
      <c r="UBX161" s="110"/>
      <c r="UBY161" s="110"/>
      <c r="UBZ161" s="110"/>
      <c r="UCA161" s="110"/>
      <c r="UCB161" s="110"/>
      <c r="UCC161" s="110"/>
      <c r="UCD161" s="110"/>
      <c r="UCE161" s="110"/>
      <c r="UCF161" s="110"/>
      <c r="UCG161" s="110"/>
      <c r="UCH161" s="110"/>
      <c r="UCI161" s="110"/>
      <c r="UCJ161" s="110"/>
      <c r="UCK161" s="110"/>
      <c r="UCL161" s="110"/>
      <c r="UCM161" s="110"/>
      <c r="UCN161" s="110"/>
      <c r="UCO161" s="110"/>
      <c r="UCP161" s="110"/>
      <c r="UCQ161" s="110"/>
      <c r="UCR161" s="110"/>
      <c r="UCS161" s="110"/>
      <c r="UCT161" s="110"/>
      <c r="UCU161" s="110"/>
      <c r="UCV161" s="110"/>
      <c r="UCW161" s="110"/>
      <c r="UCX161" s="110"/>
      <c r="UCY161" s="110"/>
      <c r="UCZ161" s="110"/>
      <c r="UDA161" s="110"/>
      <c r="UDB161" s="110"/>
      <c r="UDC161" s="110"/>
      <c r="UDD161" s="110"/>
      <c r="UDE161" s="110"/>
      <c r="UDF161" s="110"/>
      <c r="UDG161" s="110"/>
      <c r="UDH161" s="110"/>
      <c r="UDI161" s="110"/>
      <c r="UDJ161" s="110"/>
      <c r="UDK161" s="110"/>
      <c r="UDL161" s="110"/>
      <c r="UDM161" s="110"/>
      <c r="UDN161" s="110"/>
      <c r="UDO161" s="110"/>
      <c r="UDP161" s="110"/>
      <c r="UDQ161" s="110"/>
      <c r="UDR161" s="110"/>
      <c r="UDS161" s="110"/>
      <c r="UDT161" s="110"/>
      <c r="UDU161" s="110"/>
      <c r="UDV161" s="110"/>
      <c r="UDW161" s="110"/>
      <c r="UDX161" s="110"/>
      <c r="UDY161" s="110"/>
      <c r="UDZ161" s="110"/>
      <c r="UEA161" s="110"/>
      <c r="UEB161" s="110"/>
      <c r="UEC161" s="110"/>
      <c r="UED161" s="110"/>
      <c r="UEE161" s="110"/>
      <c r="UEF161" s="110"/>
      <c r="UEG161" s="110"/>
      <c r="UEH161" s="110"/>
      <c r="UEI161" s="110"/>
      <c r="UEJ161" s="110"/>
      <c r="UEK161" s="110"/>
      <c r="UEL161" s="110"/>
      <c r="UEM161" s="110"/>
      <c r="UEN161" s="110"/>
      <c r="UEO161" s="110"/>
      <c r="UEP161" s="110"/>
      <c r="UEQ161" s="110"/>
      <c r="UER161" s="110"/>
      <c r="UES161" s="110"/>
      <c r="UET161" s="110"/>
      <c r="UEU161" s="110"/>
      <c r="UEV161" s="110"/>
      <c r="UEW161" s="110"/>
      <c r="UEX161" s="110"/>
      <c r="UEY161" s="110"/>
      <c r="UEZ161" s="110"/>
      <c r="UFA161" s="110"/>
      <c r="UFB161" s="110"/>
      <c r="UFC161" s="110"/>
      <c r="UFD161" s="110"/>
      <c r="UFE161" s="110"/>
      <c r="UFF161" s="110"/>
      <c r="UFG161" s="110"/>
      <c r="UFH161" s="110"/>
      <c r="UFI161" s="110"/>
      <c r="UFJ161" s="110"/>
      <c r="UFK161" s="110"/>
      <c r="UFL161" s="110"/>
      <c r="UFM161" s="110"/>
      <c r="UFN161" s="110"/>
      <c r="UFO161" s="110"/>
      <c r="UFP161" s="110"/>
      <c r="UFQ161" s="110"/>
      <c r="UFR161" s="110"/>
      <c r="UFS161" s="110"/>
      <c r="UFT161" s="110"/>
      <c r="UFU161" s="110"/>
      <c r="UFV161" s="110"/>
      <c r="UFW161" s="110"/>
      <c r="UFX161" s="110"/>
      <c r="UFY161" s="110"/>
      <c r="UFZ161" s="110"/>
      <c r="UGA161" s="110"/>
      <c r="UGB161" s="110"/>
      <c r="UGC161" s="110"/>
      <c r="UGD161" s="110"/>
      <c r="UGE161" s="110"/>
      <c r="UGF161" s="110"/>
      <c r="UGG161" s="110"/>
      <c r="UGH161" s="110"/>
      <c r="UGI161" s="110"/>
      <c r="UGJ161" s="110"/>
      <c r="UGK161" s="110"/>
      <c r="UGL161" s="110"/>
      <c r="UGM161" s="110"/>
      <c r="UGN161" s="110"/>
      <c r="UGO161" s="110"/>
      <c r="UGP161" s="110"/>
      <c r="UGQ161" s="110"/>
      <c r="UGR161" s="110"/>
      <c r="UGS161" s="110"/>
      <c r="UGT161" s="110"/>
      <c r="UGU161" s="110"/>
      <c r="UGV161" s="110"/>
      <c r="UGW161" s="110"/>
      <c r="UGX161" s="110"/>
      <c r="UGY161" s="110"/>
      <c r="UGZ161" s="110"/>
      <c r="UHA161" s="110"/>
      <c r="UHB161" s="110"/>
      <c r="UHC161" s="110"/>
      <c r="UHD161" s="110"/>
      <c r="UHE161" s="110"/>
      <c r="UHF161" s="110"/>
      <c r="UHG161" s="110"/>
      <c r="UHH161" s="110"/>
      <c r="UHI161" s="110"/>
      <c r="UHJ161" s="110"/>
      <c r="UHK161" s="110"/>
      <c r="UHL161" s="110"/>
      <c r="UHM161" s="110"/>
      <c r="UHN161" s="110"/>
      <c r="UHO161" s="110"/>
      <c r="UHP161" s="110"/>
      <c r="UHQ161" s="110"/>
      <c r="UHR161" s="110"/>
      <c r="UHS161" s="110"/>
      <c r="UHT161" s="110"/>
      <c r="UHU161" s="110"/>
      <c r="UHV161" s="110"/>
      <c r="UHW161" s="110"/>
      <c r="UHX161" s="110"/>
      <c r="UHY161" s="110"/>
      <c r="UHZ161" s="110"/>
      <c r="UIA161" s="110"/>
      <c r="UIB161" s="110"/>
      <c r="UIC161" s="110"/>
      <c r="UID161" s="110"/>
      <c r="UIE161" s="110"/>
      <c r="UIF161" s="110"/>
      <c r="UIG161" s="110"/>
      <c r="UIH161" s="110"/>
      <c r="UII161" s="110"/>
      <c r="UIJ161" s="110"/>
      <c r="UIK161" s="110"/>
      <c r="UIL161" s="110"/>
      <c r="UIM161" s="110"/>
      <c r="UIN161" s="110"/>
      <c r="UIO161" s="110"/>
      <c r="UIP161" s="110"/>
      <c r="UIQ161" s="110"/>
      <c r="UIR161" s="110"/>
      <c r="UIS161" s="110"/>
      <c r="UIT161" s="110"/>
      <c r="UIU161" s="110"/>
      <c r="UIV161" s="110"/>
      <c r="UIW161" s="110"/>
      <c r="UIX161" s="110"/>
      <c r="UIY161" s="110"/>
      <c r="UIZ161" s="110"/>
      <c r="UJA161" s="110"/>
      <c r="UJB161" s="110"/>
      <c r="UJC161" s="110"/>
      <c r="UJD161" s="110"/>
      <c r="UJE161" s="110"/>
      <c r="UJF161" s="110"/>
      <c r="UJG161" s="110"/>
      <c r="UJH161" s="110"/>
      <c r="UJI161" s="110"/>
      <c r="UJJ161" s="110"/>
      <c r="UJK161" s="110"/>
      <c r="UJL161" s="110"/>
      <c r="UJM161" s="110"/>
      <c r="UJN161" s="110"/>
      <c r="UJO161" s="110"/>
      <c r="UJP161" s="110"/>
      <c r="UJQ161" s="110"/>
      <c r="UJR161" s="110"/>
      <c r="UJS161" s="110"/>
      <c r="UJT161" s="110"/>
      <c r="UJU161" s="110"/>
      <c r="UJV161" s="110"/>
      <c r="UJW161" s="110"/>
      <c r="UJX161" s="110"/>
      <c r="UJY161" s="110"/>
      <c r="UJZ161" s="110"/>
      <c r="UKA161" s="110"/>
      <c r="UKB161" s="110"/>
      <c r="UKC161" s="110"/>
      <c r="UKD161" s="110"/>
      <c r="UKE161" s="110"/>
      <c r="UKF161" s="110"/>
      <c r="UKG161" s="110"/>
      <c r="UKH161" s="110"/>
      <c r="UKI161" s="110"/>
      <c r="UKJ161" s="110"/>
      <c r="UKK161" s="110"/>
      <c r="UKL161" s="110"/>
      <c r="UKM161" s="110"/>
      <c r="UKN161" s="110"/>
      <c r="UKO161" s="110"/>
      <c r="UKP161" s="110"/>
      <c r="UKQ161" s="110"/>
      <c r="UKR161" s="110"/>
      <c r="UKS161" s="110"/>
      <c r="UKT161" s="110"/>
      <c r="UKU161" s="110"/>
      <c r="UKV161" s="110"/>
      <c r="UKW161" s="110"/>
      <c r="UKX161" s="110"/>
      <c r="UKY161" s="110"/>
      <c r="UKZ161" s="110"/>
      <c r="ULA161" s="110"/>
      <c r="ULB161" s="110"/>
      <c r="ULC161" s="110"/>
      <c r="ULD161" s="110"/>
      <c r="ULE161" s="110"/>
      <c r="ULF161" s="110"/>
      <c r="ULG161" s="110"/>
      <c r="ULH161" s="110"/>
      <c r="ULI161" s="110"/>
      <c r="ULJ161" s="110"/>
      <c r="ULK161" s="110"/>
      <c r="ULL161" s="110"/>
      <c r="ULM161" s="110"/>
      <c r="ULN161" s="110"/>
      <c r="ULO161" s="110"/>
      <c r="ULP161" s="110"/>
      <c r="ULQ161" s="110"/>
      <c r="ULR161" s="110"/>
      <c r="ULS161" s="110"/>
      <c r="ULT161" s="110"/>
      <c r="ULU161" s="110"/>
      <c r="ULV161" s="110"/>
      <c r="ULW161" s="110"/>
      <c r="ULX161" s="110"/>
      <c r="ULY161" s="110"/>
      <c r="ULZ161" s="110"/>
      <c r="UMA161" s="110"/>
      <c r="UMB161" s="110"/>
      <c r="UMC161" s="110"/>
      <c r="UMD161" s="110"/>
      <c r="UME161" s="110"/>
      <c r="UMF161" s="110"/>
      <c r="UMG161" s="110"/>
      <c r="UMH161" s="110"/>
      <c r="UMI161" s="110"/>
      <c r="UMJ161" s="110"/>
      <c r="UMK161" s="110"/>
      <c r="UML161" s="110"/>
      <c r="UMM161" s="110"/>
      <c r="UMN161" s="110"/>
      <c r="UMO161" s="110"/>
      <c r="UMP161" s="110"/>
      <c r="UMQ161" s="110"/>
      <c r="UMR161" s="110"/>
      <c r="UMS161" s="110"/>
      <c r="UMT161" s="110"/>
      <c r="UMU161" s="110"/>
      <c r="UMV161" s="110"/>
      <c r="UMW161" s="110"/>
      <c r="UMX161" s="110"/>
      <c r="UMY161" s="110"/>
      <c r="UMZ161" s="110"/>
      <c r="UNA161" s="110"/>
      <c r="UNB161" s="110"/>
      <c r="UNC161" s="110"/>
      <c r="UND161" s="110"/>
      <c r="UNE161" s="110"/>
      <c r="UNF161" s="110"/>
      <c r="UNG161" s="110"/>
      <c r="UNH161" s="110"/>
      <c r="UNI161" s="110"/>
      <c r="UNJ161" s="110"/>
      <c r="UNK161" s="110"/>
      <c r="UNL161" s="110"/>
      <c r="UNM161" s="110"/>
      <c r="UNN161" s="110"/>
      <c r="UNO161" s="110"/>
      <c r="UNP161" s="110"/>
      <c r="UNQ161" s="110"/>
      <c r="UNR161" s="110"/>
      <c r="UNS161" s="110"/>
      <c r="UNT161" s="110"/>
      <c r="UNU161" s="110"/>
      <c r="UNV161" s="110"/>
      <c r="UNW161" s="110"/>
      <c r="UNX161" s="110"/>
      <c r="UNY161" s="110"/>
      <c r="UNZ161" s="110"/>
      <c r="UOA161" s="110"/>
      <c r="UOB161" s="110"/>
      <c r="UOC161" s="110"/>
      <c r="UOD161" s="110"/>
      <c r="UOE161" s="110"/>
      <c r="UOF161" s="110"/>
      <c r="UOG161" s="110"/>
      <c r="UOH161" s="110"/>
      <c r="UOI161" s="110"/>
      <c r="UOJ161" s="110"/>
      <c r="UOK161" s="110"/>
      <c r="UOL161" s="110"/>
      <c r="UOM161" s="110"/>
      <c r="UON161" s="110"/>
      <c r="UOO161" s="110"/>
      <c r="UOP161" s="110"/>
      <c r="UOQ161" s="110"/>
      <c r="UOR161" s="110"/>
      <c r="UOS161" s="110"/>
      <c r="UOT161" s="110"/>
      <c r="UOU161" s="110"/>
      <c r="UOV161" s="110"/>
      <c r="UOW161" s="110"/>
      <c r="UOX161" s="110"/>
      <c r="UOY161" s="110"/>
      <c r="UOZ161" s="110"/>
      <c r="UPA161" s="110"/>
      <c r="UPB161" s="110"/>
      <c r="UPC161" s="110"/>
      <c r="UPD161" s="110"/>
      <c r="UPE161" s="110"/>
      <c r="UPF161" s="110"/>
      <c r="UPG161" s="110"/>
      <c r="UPH161" s="110"/>
      <c r="UPI161" s="110"/>
      <c r="UPJ161" s="110"/>
      <c r="UPK161" s="110"/>
      <c r="UPL161" s="110"/>
      <c r="UPM161" s="110"/>
      <c r="UPN161" s="110"/>
      <c r="UPO161" s="110"/>
      <c r="UPP161" s="110"/>
      <c r="UPQ161" s="110"/>
      <c r="UPR161" s="110"/>
      <c r="UPS161" s="110"/>
      <c r="UPT161" s="110"/>
      <c r="UPU161" s="110"/>
      <c r="UPV161" s="110"/>
      <c r="UPW161" s="110"/>
      <c r="UPX161" s="110"/>
      <c r="UPY161" s="110"/>
      <c r="UPZ161" s="110"/>
      <c r="UQA161" s="110"/>
      <c r="UQB161" s="110"/>
      <c r="UQC161" s="110"/>
      <c r="UQD161" s="110"/>
      <c r="UQE161" s="110"/>
      <c r="UQF161" s="110"/>
      <c r="UQG161" s="110"/>
      <c r="UQH161" s="110"/>
      <c r="UQI161" s="110"/>
      <c r="UQJ161" s="110"/>
      <c r="UQK161" s="110"/>
      <c r="UQL161" s="110"/>
      <c r="UQM161" s="110"/>
      <c r="UQN161" s="110"/>
      <c r="UQO161" s="110"/>
      <c r="UQP161" s="110"/>
      <c r="UQQ161" s="110"/>
      <c r="UQR161" s="110"/>
      <c r="UQS161" s="110"/>
      <c r="UQT161" s="110"/>
      <c r="UQU161" s="110"/>
      <c r="UQV161" s="110"/>
      <c r="UQW161" s="110"/>
      <c r="UQX161" s="110"/>
      <c r="UQY161" s="110"/>
      <c r="UQZ161" s="110"/>
      <c r="URA161" s="110"/>
      <c r="URB161" s="110"/>
      <c r="URC161" s="110"/>
      <c r="URD161" s="110"/>
      <c r="URE161" s="110"/>
      <c r="URF161" s="110"/>
      <c r="URG161" s="110"/>
      <c r="URH161" s="110"/>
      <c r="URI161" s="110"/>
      <c r="URJ161" s="110"/>
      <c r="URK161" s="110"/>
      <c r="URL161" s="110"/>
      <c r="URM161" s="110"/>
      <c r="URN161" s="110"/>
      <c r="URO161" s="110"/>
      <c r="URP161" s="110"/>
      <c r="URQ161" s="110"/>
      <c r="URR161" s="110"/>
      <c r="URS161" s="110"/>
      <c r="URT161" s="110"/>
      <c r="URU161" s="110"/>
      <c r="URV161" s="110"/>
      <c r="URW161" s="110"/>
      <c r="URX161" s="110"/>
      <c r="URY161" s="110"/>
      <c r="URZ161" s="110"/>
      <c r="USA161" s="110"/>
      <c r="USB161" s="110"/>
      <c r="USC161" s="110"/>
      <c r="USD161" s="110"/>
      <c r="USE161" s="110"/>
      <c r="USF161" s="110"/>
      <c r="USG161" s="110"/>
      <c r="USH161" s="110"/>
      <c r="USI161" s="110"/>
      <c r="USJ161" s="110"/>
      <c r="USK161" s="110"/>
      <c r="USL161" s="110"/>
      <c r="USM161" s="110"/>
      <c r="USN161" s="110"/>
      <c r="USO161" s="110"/>
      <c r="USP161" s="110"/>
      <c r="USQ161" s="110"/>
      <c r="USR161" s="110"/>
      <c r="USS161" s="110"/>
      <c r="UST161" s="110"/>
      <c r="USU161" s="110"/>
      <c r="USV161" s="110"/>
      <c r="USW161" s="110"/>
      <c r="USX161" s="110"/>
      <c r="USY161" s="110"/>
      <c r="USZ161" s="110"/>
      <c r="UTA161" s="110"/>
      <c r="UTB161" s="110"/>
      <c r="UTC161" s="110"/>
      <c r="UTD161" s="110"/>
      <c r="UTE161" s="110"/>
      <c r="UTF161" s="110"/>
      <c r="UTG161" s="110"/>
      <c r="UTH161" s="110"/>
      <c r="UTI161" s="110"/>
      <c r="UTJ161" s="110"/>
      <c r="UTK161" s="110"/>
      <c r="UTL161" s="110"/>
      <c r="UTM161" s="110"/>
      <c r="UTN161" s="110"/>
      <c r="UTO161" s="110"/>
      <c r="UTP161" s="110"/>
      <c r="UTQ161" s="110"/>
      <c r="UTR161" s="110"/>
      <c r="UTS161" s="110"/>
      <c r="UTT161" s="110"/>
      <c r="UTU161" s="110"/>
      <c r="UTV161" s="110"/>
      <c r="UTW161" s="110"/>
      <c r="UTX161" s="110"/>
      <c r="UTY161" s="110"/>
      <c r="UTZ161" s="110"/>
      <c r="UUA161" s="110"/>
      <c r="UUB161" s="110"/>
      <c r="UUC161" s="110"/>
      <c r="UUD161" s="110"/>
      <c r="UUE161" s="110"/>
      <c r="UUF161" s="110"/>
      <c r="UUG161" s="110"/>
      <c r="UUH161" s="110"/>
      <c r="UUI161" s="110"/>
      <c r="UUJ161" s="110"/>
      <c r="UUK161" s="110"/>
      <c r="UUL161" s="110"/>
      <c r="UUM161" s="110"/>
      <c r="UUN161" s="110"/>
      <c r="UUO161" s="110"/>
      <c r="UUP161" s="110"/>
      <c r="UUQ161" s="110"/>
      <c r="UUR161" s="110"/>
      <c r="UUS161" s="110"/>
      <c r="UUT161" s="110"/>
      <c r="UUU161" s="110"/>
      <c r="UUV161" s="110"/>
      <c r="UUW161" s="110"/>
      <c r="UUX161" s="110"/>
      <c r="UUY161" s="110"/>
      <c r="UUZ161" s="110"/>
      <c r="UVA161" s="110"/>
      <c r="UVB161" s="110"/>
      <c r="UVC161" s="110"/>
      <c r="UVD161" s="110"/>
      <c r="UVE161" s="110"/>
      <c r="UVF161" s="110"/>
      <c r="UVG161" s="110"/>
      <c r="UVH161" s="110"/>
      <c r="UVI161" s="110"/>
      <c r="UVJ161" s="110"/>
      <c r="UVK161" s="110"/>
      <c r="UVL161" s="110"/>
      <c r="UVM161" s="110"/>
      <c r="UVN161" s="110"/>
      <c r="UVO161" s="110"/>
      <c r="UVP161" s="110"/>
      <c r="UVQ161" s="110"/>
      <c r="UVR161" s="110"/>
      <c r="UVS161" s="110"/>
      <c r="UVT161" s="110"/>
      <c r="UVU161" s="110"/>
      <c r="UVV161" s="110"/>
      <c r="UVW161" s="110"/>
      <c r="UVX161" s="110"/>
      <c r="UVY161" s="110"/>
      <c r="UVZ161" s="110"/>
      <c r="UWA161" s="110"/>
      <c r="UWB161" s="110"/>
      <c r="UWC161" s="110"/>
      <c r="UWD161" s="110"/>
      <c r="UWE161" s="110"/>
      <c r="UWF161" s="110"/>
      <c r="UWG161" s="110"/>
      <c r="UWH161" s="110"/>
      <c r="UWI161" s="110"/>
      <c r="UWJ161" s="110"/>
      <c r="UWK161" s="110"/>
      <c r="UWL161" s="110"/>
      <c r="UWM161" s="110"/>
      <c r="UWN161" s="110"/>
      <c r="UWO161" s="110"/>
      <c r="UWP161" s="110"/>
      <c r="UWQ161" s="110"/>
      <c r="UWR161" s="110"/>
      <c r="UWS161" s="110"/>
      <c r="UWT161" s="110"/>
      <c r="UWU161" s="110"/>
      <c r="UWV161" s="110"/>
      <c r="UWW161" s="110"/>
      <c r="UWX161" s="110"/>
      <c r="UWY161" s="110"/>
      <c r="UWZ161" s="110"/>
      <c r="UXA161" s="110"/>
      <c r="UXB161" s="110"/>
      <c r="UXC161" s="110"/>
      <c r="UXD161" s="110"/>
      <c r="UXE161" s="110"/>
      <c r="UXF161" s="110"/>
      <c r="UXG161" s="110"/>
      <c r="UXH161" s="110"/>
      <c r="UXI161" s="110"/>
      <c r="UXJ161" s="110"/>
      <c r="UXK161" s="110"/>
      <c r="UXL161" s="110"/>
      <c r="UXM161" s="110"/>
      <c r="UXN161" s="110"/>
      <c r="UXO161" s="110"/>
      <c r="UXP161" s="110"/>
      <c r="UXQ161" s="110"/>
      <c r="UXR161" s="110"/>
      <c r="UXS161" s="110"/>
      <c r="UXT161" s="110"/>
      <c r="UXU161" s="110"/>
      <c r="UXV161" s="110"/>
      <c r="UXW161" s="110"/>
      <c r="UXX161" s="110"/>
      <c r="UXY161" s="110"/>
      <c r="UXZ161" s="110"/>
      <c r="UYA161" s="110"/>
      <c r="UYB161" s="110"/>
      <c r="UYC161" s="110"/>
      <c r="UYD161" s="110"/>
      <c r="UYE161" s="110"/>
      <c r="UYF161" s="110"/>
      <c r="UYG161" s="110"/>
      <c r="UYH161" s="110"/>
      <c r="UYI161" s="110"/>
      <c r="UYJ161" s="110"/>
      <c r="UYK161" s="110"/>
      <c r="UYL161" s="110"/>
      <c r="UYM161" s="110"/>
      <c r="UYN161" s="110"/>
      <c r="UYO161" s="110"/>
      <c r="UYP161" s="110"/>
      <c r="UYQ161" s="110"/>
      <c r="UYR161" s="110"/>
      <c r="UYS161" s="110"/>
      <c r="UYT161" s="110"/>
      <c r="UYU161" s="110"/>
      <c r="UYV161" s="110"/>
      <c r="UYW161" s="110"/>
      <c r="UYX161" s="110"/>
      <c r="UYY161" s="110"/>
      <c r="UYZ161" s="110"/>
      <c r="UZA161" s="110"/>
      <c r="UZB161" s="110"/>
      <c r="UZC161" s="110"/>
      <c r="UZD161" s="110"/>
      <c r="UZE161" s="110"/>
      <c r="UZF161" s="110"/>
      <c r="UZG161" s="110"/>
      <c r="UZH161" s="110"/>
      <c r="UZI161" s="110"/>
      <c r="UZJ161" s="110"/>
      <c r="UZK161" s="110"/>
      <c r="UZL161" s="110"/>
      <c r="UZM161" s="110"/>
      <c r="UZN161" s="110"/>
      <c r="UZO161" s="110"/>
      <c r="UZP161" s="110"/>
      <c r="UZQ161" s="110"/>
      <c r="UZR161" s="110"/>
      <c r="UZS161" s="110"/>
      <c r="UZT161" s="110"/>
      <c r="UZU161" s="110"/>
      <c r="UZV161" s="110"/>
      <c r="UZW161" s="110"/>
      <c r="UZX161" s="110"/>
      <c r="UZY161" s="110"/>
      <c r="UZZ161" s="110"/>
      <c r="VAA161" s="110"/>
      <c r="VAB161" s="110"/>
      <c r="VAC161" s="110"/>
      <c r="VAD161" s="110"/>
      <c r="VAE161" s="110"/>
      <c r="VAF161" s="110"/>
      <c r="VAG161" s="110"/>
      <c r="VAH161" s="110"/>
      <c r="VAI161" s="110"/>
      <c r="VAJ161" s="110"/>
      <c r="VAK161" s="110"/>
      <c r="VAL161" s="110"/>
      <c r="VAM161" s="110"/>
      <c r="VAN161" s="110"/>
      <c r="VAO161" s="110"/>
      <c r="VAP161" s="110"/>
      <c r="VAQ161" s="110"/>
      <c r="VAR161" s="110"/>
      <c r="VAS161" s="110"/>
      <c r="VAT161" s="110"/>
      <c r="VAU161" s="110"/>
      <c r="VAV161" s="110"/>
      <c r="VAW161" s="110"/>
      <c r="VAX161" s="110"/>
      <c r="VAY161" s="110"/>
      <c r="VAZ161" s="110"/>
      <c r="VBA161" s="110"/>
      <c r="VBB161" s="110"/>
      <c r="VBC161" s="110"/>
      <c r="VBD161" s="110"/>
      <c r="VBE161" s="110"/>
      <c r="VBF161" s="110"/>
      <c r="VBG161" s="110"/>
      <c r="VBH161" s="110"/>
      <c r="VBI161" s="110"/>
      <c r="VBJ161" s="110"/>
      <c r="VBK161" s="110"/>
      <c r="VBL161" s="110"/>
      <c r="VBM161" s="110"/>
      <c r="VBN161" s="110"/>
      <c r="VBO161" s="110"/>
      <c r="VBP161" s="110"/>
      <c r="VBQ161" s="110"/>
      <c r="VBR161" s="110"/>
      <c r="VBS161" s="110"/>
      <c r="VBT161" s="110"/>
      <c r="VBU161" s="110"/>
      <c r="VBV161" s="110"/>
      <c r="VBW161" s="110"/>
      <c r="VBX161" s="110"/>
      <c r="VBY161" s="110"/>
      <c r="VBZ161" s="110"/>
      <c r="VCA161" s="110"/>
      <c r="VCB161" s="110"/>
      <c r="VCC161" s="110"/>
      <c r="VCD161" s="110"/>
      <c r="VCE161" s="110"/>
      <c r="VCF161" s="110"/>
      <c r="VCG161" s="110"/>
      <c r="VCH161" s="110"/>
      <c r="VCI161" s="110"/>
      <c r="VCJ161" s="110"/>
      <c r="VCK161" s="110"/>
      <c r="VCL161" s="110"/>
      <c r="VCM161" s="110"/>
      <c r="VCN161" s="110"/>
      <c r="VCO161" s="110"/>
      <c r="VCP161" s="110"/>
      <c r="VCQ161" s="110"/>
      <c r="VCR161" s="110"/>
      <c r="VCS161" s="110"/>
      <c r="VCT161" s="110"/>
      <c r="VCU161" s="110"/>
      <c r="VCV161" s="110"/>
      <c r="VCW161" s="110"/>
      <c r="VCX161" s="110"/>
      <c r="VCY161" s="110"/>
      <c r="VCZ161" s="110"/>
      <c r="VDA161" s="110"/>
      <c r="VDB161" s="110"/>
      <c r="VDC161" s="110"/>
      <c r="VDD161" s="110"/>
      <c r="VDE161" s="110"/>
      <c r="VDF161" s="110"/>
      <c r="VDG161" s="110"/>
      <c r="VDH161" s="110"/>
      <c r="VDI161" s="110"/>
      <c r="VDJ161" s="110"/>
      <c r="VDK161" s="110"/>
      <c r="VDL161" s="110"/>
      <c r="VDM161" s="110"/>
      <c r="VDN161" s="110"/>
      <c r="VDO161" s="110"/>
      <c r="VDP161" s="110"/>
      <c r="VDQ161" s="110"/>
      <c r="VDR161" s="110"/>
      <c r="VDS161" s="110"/>
      <c r="VDT161" s="110"/>
      <c r="VDU161" s="110"/>
      <c r="VDV161" s="110"/>
      <c r="VDW161" s="110"/>
      <c r="VDX161" s="110"/>
      <c r="VDY161" s="110"/>
      <c r="VDZ161" s="110"/>
      <c r="VEA161" s="110"/>
      <c r="VEB161" s="110"/>
      <c r="VEC161" s="110"/>
      <c r="VED161" s="110"/>
      <c r="VEE161" s="110"/>
      <c r="VEF161" s="110"/>
      <c r="VEG161" s="110"/>
      <c r="VEH161" s="110"/>
      <c r="VEI161" s="110"/>
      <c r="VEJ161" s="110"/>
      <c r="VEK161" s="110"/>
      <c r="VEL161" s="110"/>
      <c r="VEM161" s="110"/>
      <c r="VEN161" s="110"/>
      <c r="VEO161" s="110"/>
      <c r="VEP161" s="110"/>
      <c r="VEQ161" s="110"/>
      <c r="VER161" s="110"/>
      <c r="VES161" s="110"/>
      <c r="VET161" s="110"/>
      <c r="VEU161" s="110"/>
      <c r="VEV161" s="110"/>
      <c r="VEW161" s="110"/>
      <c r="VEX161" s="110"/>
      <c r="VEY161" s="110"/>
      <c r="VEZ161" s="110"/>
      <c r="VFA161" s="110"/>
      <c r="VFB161" s="110"/>
      <c r="VFC161" s="110"/>
      <c r="VFD161" s="110"/>
      <c r="VFE161" s="110"/>
      <c r="VFF161" s="110"/>
      <c r="VFG161" s="110"/>
      <c r="VFH161" s="110"/>
      <c r="VFI161" s="110"/>
      <c r="VFJ161" s="110"/>
      <c r="VFK161" s="110"/>
      <c r="VFL161" s="110"/>
      <c r="VFM161" s="110"/>
      <c r="VFN161" s="110"/>
      <c r="VFO161" s="110"/>
      <c r="VFP161" s="110"/>
      <c r="VFQ161" s="110"/>
      <c r="VFR161" s="110"/>
      <c r="VFS161" s="110"/>
      <c r="VFT161" s="110"/>
      <c r="VFU161" s="110"/>
      <c r="VFV161" s="110"/>
      <c r="VFW161" s="110"/>
      <c r="VFX161" s="110"/>
      <c r="VFY161" s="110"/>
      <c r="VFZ161" s="110"/>
      <c r="VGA161" s="110"/>
      <c r="VGB161" s="110"/>
      <c r="VGC161" s="110"/>
      <c r="VGD161" s="110"/>
      <c r="VGE161" s="110"/>
      <c r="VGF161" s="110"/>
      <c r="VGG161" s="110"/>
      <c r="VGH161" s="110"/>
      <c r="VGI161" s="110"/>
      <c r="VGJ161" s="110"/>
      <c r="VGK161" s="110"/>
      <c r="VGL161" s="110"/>
      <c r="VGM161" s="110"/>
      <c r="VGN161" s="110"/>
      <c r="VGO161" s="110"/>
      <c r="VGP161" s="110"/>
      <c r="VGQ161" s="110"/>
      <c r="VGR161" s="110"/>
      <c r="VGS161" s="110"/>
      <c r="VGT161" s="110"/>
      <c r="VGU161" s="110"/>
      <c r="VGV161" s="110"/>
      <c r="VGW161" s="110"/>
      <c r="VGX161" s="110"/>
      <c r="VGY161" s="110"/>
      <c r="VGZ161" s="110"/>
      <c r="VHA161" s="110"/>
      <c r="VHB161" s="110"/>
      <c r="VHC161" s="110"/>
      <c r="VHD161" s="110"/>
      <c r="VHE161" s="110"/>
      <c r="VHF161" s="110"/>
      <c r="VHG161" s="110"/>
      <c r="VHH161" s="110"/>
      <c r="VHI161" s="110"/>
      <c r="VHJ161" s="110"/>
      <c r="VHK161" s="110"/>
      <c r="VHL161" s="110"/>
      <c r="VHM161" s="110"/>
      <c r="VHN161" s="110"/>
      <c r="VHO161" s="110"/>
      <c r="VHP161" s="110"/>
      <c r="VHQ161" s="110"/>
      <c r="VHR161" s="110"/>
      <c r="VHS161" s="110"/>
      <c r="VHT161" s="110"/>
      <c r="VHU161" s="110"/>
      <c r="VHV161" s="110"/>
      <c r="VHW161" s="110"/>
      <c r="VHX161" s="110"/>
      <c r="VHY161" s="110"/>
      <c r="VHZ161" s="110"/>
      <c r="VIA161" s="110"/>
      <c r="VIB161" s="110"/>
      <c r="VIC161" s="110"/>
      <c r="VID161" s="110"/>
      <c r="VIE161" s="110"/>
      <c r="VIF161" s="110"/>
      <c r="VIG161" s="110"/>
      <c r="VIH161" s="110"/>
      <c r="VII161" s="110"/>
      <c r="VIJ161" s="110"/>
      <c r="VIK161" s="110"/>
      <c r="VIL161" s="110"/>
      <c r="VIM161" s="110"/>
      <c r="VIN161" s="110"/>
      <c r="VIO161" s="110"/>
      <c r="VIP161" s="110"/>
      <c r="VIQ161" s="110"/>
      <c r="VIR161" s="110"/>
      <c r="VIS161" s="110"/>
      <c r="VIT161" s="110"/>
      <c r="VIU161" s="110"/>
      <c r="VIV161" s="110"/>
      <c r="VIW161" s="110"/>
      <c r="VIX161" s="110"/>
      <c r="VIY161" s="110"/>
      <c r="VIZ161" s="110"/>
      <c r="VJA161" s="110"/>
      <c r="VJB161" s="110"/>
      <c r="VJC161" s="110"/>
      <c r="VJD161" s="110"/>
      <c r="VJE161" s="110"/>
      <c r="VJF161" s="110"/>
      <c r="VJG161" s="110"/>
      <c r="VJH161" s="110"/>
      <c r="VJI161" s="110"/>
      <c r="VJJ161" s="110"/>
      <c r="VJK161" s="110"/>
      <c r="VJL161" s="110"/>
      <c r="VJM161" s="110"/>
      <c r="VJN161" s="110"/>
      <c r="VJO161" s="110"/>
      <c r="VJP161" s="110"/>
      <c r="VJQ161" s="110"/>
      <c r="VJR161" s="110"/>
      <c r="VJS161" s="110"/>
      <c r="VJT161" s="110"/>
      <c r="VJU161" s="110"/>
      <c r="VJV161" s="110"/>
      <c r="VJW161" s="110"/>
      <c r="VJX161" s="110"/>
      <c r="VJY161" s="110"/>
      <c r="VJZ161" s="110"/>
      <c r="VKA161" s="110"/>
      <c r="VKB161" s="110"/>
      <c r="VKC161" s="110"/>
      <c r="VKD161" s="110"/>
      <c r="VKE161" s="110"/>
      <c r="VKF161" s="110"/>
      <c r="VKG161" s="110"/>
      <c r="VKH161" s="110"/>
      <c r="VKI161" s="110"/>
      <c r="VKJ161" s="110"/>
      <c r="VKK161" s="110"/>
      <c r="VKL161" s="110"/>
      <c r="VKM161" s="110"/>
      <c r="VKN161" s="110"/>
      <c r="VKO161" s="110"/>
      <c r="VKP161" s="110"/>
      <c r="VKQ161" s="110"/>
      <c r="VKR161" s="110"/>
      <c r="VKS161" s="110"/>
      <c r="VKT161" s="110"/>
      <c r="VKU161" s="110"/>
      <c r="VKV161" s="110"/>
      <c r="VKW161" s="110"/>
      <c r="VKX161" s="110"/>
      <c r="VKY161" s="110"/>
      <c r="VKZ161" s="110"/>
      <c r="VLA161" s="110"/>
      <c r="VLB161" s="110"/>
      <c r="VLC161" s="110"/>
      <c r="VLD161" s="110"/>
      <c r="VLE161" s="110"/>
      <c r="VLF161" s="110"/>
      <c r="VLG161" s="110"/>
      <c r="VLH161" s="110"/>
      <c r="VLI161" s="110"/>
      <c r="VLJ161" s="110"/>
      <c r="VLK161" s="110"/>
      <c r="VLL161" s="110"/>
      <c r="VLM161" s="110"/>
      <c r="VLN161" s="110"/>
      <c r="VLO161" s="110"/>
      <c r="VLP161" s="110"/>
      <c r="VLQ161" s="110"/>
      <c r="VLR161" s="110"/>
      <c r="VLS161" s="110"/>
      <c r="VLT161" s="110"/>
      <c r="VLU161" s="110"/>
      <c r="VLV161" s="110"/>
      <c r="VLW161" s="110"/>
      <c r="VLX161" s="110"/>
      <c r="VLY161" s="110"/>
      <c r="VLZ161" s="110"/>
      <c r="VMA161" s="110"/>
      <c r="VMB161" s="110"/>
      <c r="VMC161" s="110"/>
      <c r="VMD161" s="110"/>
      <c r="VME161" s="110"/>
      <c r="VMF161" s="110"/>
      <c r="VMG161" s="110"/>
      <c r="VMH161" s="110"/>
      <c r="VMI161" s="110"/>
      <c r="VMJ161" s="110"/>
      <c r="VMK161" s="110"/>
      <c r="VML161" s="110"/>
      <c r="VMM161" s="110"/>
      <c r="VMN161" s="110"/>
      <c r="VMO161" s="110"/>
      <c r="VMP161" s="110"/>
      <c r="VMQ161" s="110"/>
      <c r="VMR161" s="110"/>
      <c r="VMS161" s="110"/>
      <c r="VMT161" s="110"/>
      <c r="VMU161" s="110"/>
      <c r="VMV161" s="110"/>
      <c r="VMW161" s="110"/>
      <c r="VMX161" s="110"/>
      <c r="VMY161" s="110"/>
      <c r="VMZ161" s="110"/>
      <c r="VNA161" s="110"/>
      <c r="VNB161" s="110"/>
      <c r="VNC161" s="110"/>
      <c r="VND161" s="110"/>
      <c r="VNE161" s="110"/>
      <c r="VNF161" s="110"/>
      <c r="VNG161" s="110"/>
      <c r="VNH161" s="110"/>
      <c r="VNI161" s="110"/>
      <c r="VNJ161" s="110"/>
      <c r="VNK161" s="110"/>
      <c r="VNL161" s="110"/>
      <c r="VNM161" s="110"/>
      <c r="VNN161" s="110"/>
      <c r="VNO161" s="110"/>
      <c r="VNP161" s="110"/>
      <c r="VNQ161" s="110"/>
      <c r="VNR161" s="110"/>
      <c r="VNS161" s="110"/>
      <c r="VNT161" s="110"/>
      <c r="VNU161" s="110"/>
      <c r="VNV161" s="110"/>
      <c r="VNW161" s="110"/>
      <c r="VNX161" s="110"/>
      <c r="VNY161" s="110"/>
      <c r="VNZ161" s="110"/>
      <c r="VOA161" s="110"/>
      <c r="VOB161" s="110"/>
      <c r="VOC161" s="110"/>
      <c r="VOD161" s="110"/>
      <c r="VOE161" s="110"/>
      <c r="VOF161" s="110"/>
      <c r="VOG161" s="110"/>
      <c r="VOH161" s="110"/>
      <c r="VOI161" s="110"/>
      <c r="VOJ161" s="110"/>
      <c r="VOK161" s="110"/>
      <c r="VOL161" s="110"/>
      <c r="VOM161" s="110"/>
      <c r="VON161" s="110"/>
      <c r="VOO161" s="110"/>
      <c r="VOP161" s="110"/>
      <c r="VOQ161" s="110"/>
      <c r="VOR161" s="110"/>
      <c r="VOS161" s="110"/>
      <c r="VOT161" s="110"/>
      <c r="VOU161" s="110"/>
      <c r="VOV161" s="110"/>
      <c r="VOW161" s="110"/>
      <c r="VOX161" s="110"/>
      <c r="VOY161" s="110"/>
      <c r="VOZ161" s="110"/>
      <c r="VPA161" s="110"/>
      <c r="VPB161" s="110"/>
      <c r="VPC161" s="110"/>
      <c r="VPD161" s="110"/>
      <c r="VPE161" s="110"/>
      <c r="VPF161" s="110"/>
      <c r="VPG161" s="110"/>
      <c r="VPH161" s="110"/>
      <c r="VPI161" s="110"/>
      <c r="VPJ161" s="110"/>
      <c r="VPK161" s="110"/>
      <c r="VPL161" s="110"/>
      <c r="VPM161" s="110"/>
      <c r="VPN161" s="110"/>
      <c r="VPO161" s="110"/>
      <c r="VPP161" s="110"/>
      <c r="VPQ161" s="110"/>
      <c r="VPR161" s="110"/>
      <c r="VPS161" s="110"/>
      <c r="VPT161" s="110"/>
      <c r="VPU161" s="110"/>
      <c r="VPV161" s="110"/>
      <c r="VPW161" s="110"/>
      <c r="VPX161" s="110"/>
      <c r="VPY161" s="110"/>
      <c r="VPZ161" s="110"/>
      <c r="VQA161" s="110"/>
      <c r="VQB161" s="110"/>
      <c r="VQC161" s="110"/>
      <c r="VQD161" s="110"/>
      <c r="VQE161" s="110"/>
      <c r="VQF161" s="110"/>
      <c r="VQG161" s="110"/>
      <c r="VQH161" s="110"/>
      <c r="VQI161" s="110"/>
      <c r="VQJ161" s="110"/>
      <c r="VQK161" s="110"/>
      <c r="VQL161" s="110"/>
      <c r="VQM161" s="110"/>
      <c r="VQN161" s="110"/>
      <c r="VQO161" s="110"/>
      <c r="VQP161" s="110"/>
      <c r="VQQ161" s="110"/>
      <c r="VQR161" s="110"/>
      <c r="VQS161" s="110"/>
      <c r="VQT161" s="110"/>
      <c r="VQU161" s="110"/>
      <c r="VQV161" s="110"/>
      <c r="VQW161" s="110"/>
      <c r="VQX161" s="110"/>
      <c r="VQY161" s="110"/>
      <c r="VQZ161" s="110"/>
      <c r="VRA161" s="110"/>
      <c r="VRB161" s="110"/>
      <c r="VRC161" s="110"/>
      <c r="VRD161" s="110"/>
      <c r="VRE161" s="110"/>
      <c r="VRF161" s="110"/>
      <c r="VRG161" s="110"/>
      <c r="VRH161" s="110"/>
      <c r="VRI161" s="110"/>
      <c r="VRJ161" s="110"/>
      <c r="VRK161" s="110"/>
      <c r="VRL161" s="110"/>
      <c r="VRM161" s="110"/>
      <c r="VRN161" s="110"/>
      <c r="VRO161" s="110"/>
      <c r="VRP161" s="110"/>
      <c r="VRQ161" s="110"/>
      <c r="VRR161" s="110"/>
      <c r="VRS161" s="110"/>
      <c r="VRT161" s="110"/>
      <c r="VRU161" s="110"/>
      <c r="VRV161" s="110"/>
      <c r="VRW161" s="110"/>
      <c r="VRX161" s="110"/>
      <c r="VRY161" s="110"/>
      <c r="VRZ161" s="110"/>
      <c r="VSA161" s="110"/>
      <c r="VSB161" s="110"/>
      <c r="VSC161" s="110"/>
      <c r="VSD161" s="110"/>
      <c r="VSE161" s="110"/>
      <c r="VSF161" s="110"/>
      <c r="VSG161" s="110"/>
      <c r="VSH161" s="110"/>
      <c r="VSI161" s="110"/>
      <c r="VSJ161" s="110"/>
      <c r="VSK161" s="110"/>
      <c r="VSL161" s="110"/>
      <c r="VSM161" s="110"/>
      <c r="VSN161" s="110"/>
      <c r="VSO161" s="110"/>
      <c r="VSP161" s="110"/>
      <c r="VSQ161" s="110"/>
      <c r="VSR161" s="110"/>
      <c r="VSS161" s="110"/>
      <c r="VST161" s="110"/>
      <c r="VSU161" s="110"/>
      <c r="VSV161" s="110"/>
      <c r="VSW161" s="110"/>
      <c r="VSX161" s="110"/>
      <c r="VSY161" s="110"/>
      <c r="VSZ161" s="110"/>
      <c r="VTA161" s="110"/>
      <c r="VTB161" s="110"/>
      <c r="VTC161" s="110"/>
      <c r="VTD161" s="110"/>
      <c r="VTE161" s="110"/>
      <c r="VTF161" s="110"/>
      <c r="VTG161" s="110"/>
      <c r="VTH161" s="110"/>
      <c r="VTI161" s="110"/>
      <c r="VTJ161" s="110"/>
      <c r="VTK161" s="110"/>
      <c r="VTL161" s="110"/>
      <c r="VTM161" s="110"/>
      <c r="VTN161" s="110"/>
      <c r="VTO161" s="110"/>
      <c r="VTP161" s="110"/>
      <c r="VTQ161" s="110"/>
      <c r="VTR161" s="110"/>
      <c r="VTS161" s="110"/>
      <c r="VTT161" s="110"/>
      <c r="VTU161" s="110"/>
      <c r="VTV161" s="110"/>
      <c r="VTW161" s="110"/>
      <c r="VTX161" s="110"/>
      <c r="VTY161" s="110"/>
      <c r="VTZ161" s="110"/>
      <c r="VUA161" s="110"/>
      <c r="VUB161" s="110"/>
      <c r="VUC161" s="110"/>
      <c r="VUD161" s="110"/>
      <c r="VUE161" s="110"/>
      <c r="VUF161" s="110"/>
      <c r="VUG161" s="110"/>
      <c r="VUH161" s="110"/>
      <c r="VUI161" s="110"/>
      <c r="VUJ161" s="110"/>
      <c r="VUK161" s="110"/>
      <c r="VUL161" s="110"/>
      <c r="VUM161" s="110"/>
      <c r="VUN161" s="110"/>
      <c r="VUO161" s="110"/>
      <c r="VUP161" s="110"/>
      <c r="VUQ161" s="110"/>
      <c r="VUR161" s="110"/>
      <c r="VUS161" s="110"/>
      <c r="VUT161" s="110"/>
      <c r="VUU161" s="110"/>
      <c r="VUV161" s="110"/>
      <c r="VUW161" s="110"/>
      <c r="VUX161" s="110"/>
      <c r="VUY161" s="110"/>
      <c r="VUZ161" s="110"/>
      <c r="VVA161" s="110"/>
      <c r="VVB161" s="110"/>
      <c r="VVC161" s="110"/>
      <c r="VVD161" s="110"/>
      <c r="VVE161" s="110"/>
      <c r="VVF161" s="110"/>
      <c r="VVG161" s="110"/>
      <c r="VVH161" s="110"/>
      <c r="VVI161" s="110"/>
      <c r="VVJ161" s="110"/>
      <c r="VVK161" s="110"/>
      <c r="VVL161" s="110"/>
      <c r="VVM161" s="110"/>
      <c r="VVN161" s="110"/>
      <c r="VVO161" s="110"/>
      <c r="VVP161" s="110"/>
      <c r="VVQ161" s="110"/>
      <c r="VVR161" s="110"/>
      <c r="VVS161" s="110"/>
      <c r="VVT161" s="110"/>
      <c r="VVU161" s="110"/>
      <c r="VVV161" s="110"/>
      <c r="VVW161" s="110"/>
      <c r="VVX161" s="110"/>
      <c r="VVY161" s="110"/>
      <c r="VVZ161" s="110"/>
      <c r="VWA161" s="110"/>
      <c r="VWB161" s="110"/>
      <c r="VWC161" s="110"/>
      <c r="VWD161" s="110"/>
      <c r="VWE161" s="110"/>
      <c r="VWF161" s="110"/>
      <c r="VWG161" s="110"/>
      <c r="VWH161" s="110"/>
      <c r="VWI161" s="110"/>
      <c r="VWJ161" s="110"/>
      <c r="VWK161" s="110"/>
      <c r="VWL161" s="110"/>
      <c r="VWM161" s="110"/>
      <c r="VWN161" s="110"/>
      <c r="VWO161" s="110"/>
      <c r="VWP161" s="110"/>
      <c r="VWQ161" s="110"/>
      <c r="VWR161" s="110"/>
      <c r="VWS161" s="110"/>
      <c r="VWT161" s="110"/>
      <c r="VWU161" s="110"/>
      <c r="VWV161" s="110"/>
      <c r="VWW161" s="110"/>
      <c r="VWX161" s="110"/>
      <c r="VWY161" s="110"/>
      <c r="VWZ161" s="110"/>
      <c r="VXA161" s="110"/>
      <c r="VXB161" s="110"/>
      <c r="VXC161" s="110"/>
      <c r="VXD161" s="110"/>
      <c r="VXE161" s="110"/>
      <c r="VXF161" s="110"/>
      <c r="VXG161" s="110"/>
      <c r="VXH161" s="110"/>
      <c r="VXI161" s="110"/>
      <c r="VXJ161" s="110"/>
      <c r="VXK161" s="110"/>
      <c r="VXL161" s="110"/>
      <c r="VXM161" s="110"/>
      <c r="VXN161" s="110"/>
      <c r="VXO161" s="110"/>
      <c r="VXP161" s="110"/>
      <c r="VXQ161" s="110"/>
      <c r="VXR161" s="110"/>
      <c r="VXS161" s="110"/>
      <c r="VXT161" s="110"/>
      <c r="VXU161" s="110"/>
      <c r="VXV161" s="110"/>
      <c r="VXW161" s="110"/>
      <c r="VXX161" s="110"/>
      <c r="VXY161" s="110"/>
      <c r="VXZ161" s="110"/>
      <c r="VYA161" s="110"/>
      <c r="VYB161" s="110"/>
      <c r="VYC161" s="110"/>
      <c r="VYD161" s="110"/>
      <c r="VYE161" s="110"/>
      <c r="VYF161" s="110"/>
      <c r="VYG161" s="110"/>
      <c r="VYH161" s="110"/>
      <c r="VYI161" s="110"/>
      <c r="VYJ161" s="110"/>
      <c r="VYK161" s="110"/>
      <c r="VYL161" s="110"/>
      <c r="VYM161" s="110"/>
      <c r="VYN161" s="110"/>
      <c r="VYO161" s="110"/>
      <c r="VYP161" s="110"/>
      <c r="VYQ161" s="110"/>
      <c r="VYR161" s="110"/>
      <c r="VYS161" s="110"/>
      <c r="VYT161" s="110"/>
      <c r="VYU161" s="110"/>
      <c r="VYV161" s="110"/>
      <c r="VYW161" s="110"/>
      <c r="VYX161" s="110"/>
      <c r="VYY161" s="110"/>
      <c r="VYZ161" s="110"/>
      <c r="VZA161" s="110"/>
      <c r="VZB161" s="110"/>
      <c r="VZC161" s="110"/>
      <c r="VZD161" s="110"/>
      <c r="VZE161" s="110"/>
      <c r="VZF161" s="110"/>
      <c r="VZG161" s="110"/>
      <c r="VZH161" s="110"/>
      <c r="VZI161" s="110"/>
      <c r="VZJ161" s="110"/>
      <c r="VZK161" s="110"/>
      <c r="VZL161" s="110"/>
      <c r="VZM161" s="110"/>
      <c r="VZN161" s="110"/>
      <c r="VZO161" s="110"/>
      <c r="VZP161" s="110"/>
      <c r="VZQ161" s="110"/>
      <c r="VZR161" s="110"/>
      <c r="VZS161" s="110"/>
      <c r="VZT161" s="110"/>
      <c r="VZU161" s="110"/>
      <c r="VZV161" s="110"/>
      <c r="VZW161" s="110"/>
      <c r="VZX161" s="110"/>
      <c r="VZY161" s="110"/>
      <c r="VZZ161" s="110"/>
      <c r="WAA161" s="110"/>
      <c r="WAB161" s="110"/>
      <c r="WAC161" s="110"/>
      <c r="WAD161" s="110"/>
      <c r="WAE161" s="110"/>
      <c r="WAF161" s="110"/>
      <c r="WAG161" s="110"/>
      <c r="WAH161" s="110"/>
      <c r="WAI161" s="110"/>
      <c r="WAJ161" s="110"/>
      <c r="WAK161" s="110"/>
      <c r="WAL161" s="110"/>
      <c r="WAM161" s="110"/>
      <c r="WAN161" s="110"/>
      <c r="WAO161" s="110"/>
      <c r="WAP161" s="110"/>
      <c r="WAQ161" s="110"/>
      <c r="WAR161" s="110"/>
      <c r="WAS161" s="110"/>
      <c r="WAT161" s="110"/>
      <c r="WAU161" s="110"/>
      <c r="WAV161" s="110"/>
      <c r="WAW161" s="110"/>
      <c r="WAX161" s="110"/>
      <c r="WAY161" s="110"/>
      <c r="WAZ161" s="110"/>
      <c r="WBA161" s="110"/>
      <c r="WBB161" s="110"/>
      <c r="WBC161" s="110"/>
      <c r="WBD161" s="110"/>
      <c r="WBE161" s="110"/>
      <c r="WBF161" s="110"/>
      <c r="WBG161" s="110"/>
      <c r="WBH161" s="110"/>
      <c r="WBI161" s="110"/>
      <c r="WBJ161" s="110"/>
      <c r="WBK161" s="110"/>
      <c r="WBL161" s="110"/>
      <c r="WBM161" s="110"/>
      <c r="WBN161" s="110"/>
      <c r="WBO161" s="110"/>
      <c r="WBP161" s="110"/>
      <c r="WBQ161" s="110"/>
      <c r="WBR161" s="110"/>
      <c r="WBS161" s="110"/>
      <c r="WBT161" s="110"/>
      <c r="WBU161" s="110"/>
      <c r="WBV161" s="110"/>
      <c r="WBW161" s="110"/>
      <c r="WBX161" s="110"/>
      <c r="WBY161" s="110"/>
      <c r="WBZ161" s="110"/>
      <c r="WCA161" s="110"/>
      <c r="WCB161" s="110"/>
      <c r="WCC161" s="110"/>
      <c r="WCD161" s="110"/>
      <c r="WCE161" s="110"/>
      <c r="WCF161" s="110"/>
      <c r="WCG161" s="110"/>
      <c r="WCH161" s="110"/>
      <c r="WCI161" s="110"/>
      <c r="WCJ161" s="110"/>
      <c r="WCK161" s="110"/>
      <c r="WCL161" s="110"/>
      <c r="WCM161" s="110"/>
      <c r="WCN161" s="110"/>
      <c r="WCO161" s="110"/>
      <c r="WCP161" s="110"/>
      <c r="WCQ161" s="110"/>
      <c r="WCR161" s="110"/>
      <c r="WCS161" s="110"/>
      <c r="WCT161" s="110"/>
      <c r="WCU161" s="110"/>
      <c r="WCV161" s="110"/>
      <c r="WCW161" s="110"/>
      <c r="WCX161" s="110"/>
      <c r="WCY161" s="110"/>
      <c r="WCZ161" s="110"/>
      <c r="WDA161" s="110"/>
      <c r="WDB161" s="110"/>
      <c r="WDC161" s="110"/>
      <c r="WDD161" s="110"/>
      <c r="WDE161" s="110"/>
      <c r="WDF161" s="110"/>
      <c r="WDG161" s="110"/>
      <c r="WDH161" s="110"/>
      <c r="WDI161" s="110"/>
      <c r="WDJ161" s="110"/>
      <c r="WDK161" s="110"/>
      <c r="WDL161" s="110"/>
      <c r="WDM161" s="110"/>
      <c r="WDN161" s="110"/>
      <c r="WDO161" s="110"/>
      <c r="WDP161" s="110"/>
      <c r="WDQ161" s="110"/>
      <c r="WDR161" s="110"/>
      <c r="WDS161" s="110"/>
      <c r="WDT161" s="110"/>
      <c r="WDU161" s="110"/>
      <c r="WDV161" s="110"/>
      <c r="WDW161" s="110"/>
      <c r="WDX161" s="110"/>
      <c r="WDY161" s="110"/>
      <c r="WDZ161" s="110"/>
      <c r="WEA161" s="110"/>
      <c r="WEB161" s="110"/>
      <c r="WEC161" s="110"/>
      <c r="WED161" s="110"/>
      <c r="WEE161" s="110"/>
      <c r="WEF161" s="110"/>
      <c r="WEG161" s="110"/>
      <c r="WEH161" s="110"/>
      <c r="WEI161" s="110"/>
      <c r="WEJ161" s="110"/>
      <c r="WEK161" s="110"/>
      <c r="WEL161" s="110"/>
      <c r="WEM161" s="110"/>
      <c r="WEN161" s="110"/>
      <c r="WEO161" s="110"/>
      <c r="WEP161" s="110"/>
      <c r="WEQ161" s="110"/>
      <c r="WER161" s="110"/>
      <c r="WES161" s="110"/>
      <c r="WET161" s="110"/>
      <c r="WEU161" s="110"/>
      <c r="WEV161" s="110"/>
      <c r="WEW161" s="110"/>
      <c r="WEX161" s="110"/>
      <c r="WEY161" s="110"/>
      <c r="WEZ161" s="110"/>
      <c r="WFA161" s="110"/>
      <c r="WFB161" s="110"/>
      <c r="WFC161" s="110"/>
      <c r="WFD161" s="110"/>
      <c r="WFE161" s="110"/>
      <c r="WFF161" s="110"/>
      <c r="WFG161" s="110"/>
      <c r="WFH161" s="110"/>
      <c r="WFI161" s="110"/>
      <c r="WFJ161" s="110"/>
      <c r="WFK161" s="110"/>
      <c r="WFL161" s="110"/>
      <c r="WFM161" s="110"/>
      <c r="WFN161" s="110"/>
      <c r="WFO161" s="110"/>
      <c r="WFP161" s="110"/>
      <c r="WFQ161" s="110"/>
      <c r="WFR161" s="110"/>
      <c r="WFS161" s="110"/>
      <c r="WFT161" s="110"/>
      <c r="WFU161" s="110"/>
      <c r="WFV161" s="110"/>
      <c r="WFW161" s="110"/>
      <c r="WFX161" s="110"/>
      <c r="WFY161" s="110"/>
      <c r="WFZ161" s="110"/>
      <c r="WGA161" s="110"/>
      <c r="WGB161" s="110"/>
      <c r="WGC161" s="110"/>
      <c r="WGD161" s="110"/>
      <c r="WGE161" s="110"/>
      <c r="WGF161" s="110"/>
      <c r="WGG161" s="110"/>
      <c r="WGH161" s="110"/>
      <c r="WGI161" s="110"/>
      <c r="WGJ161" s="110"/>
      <c r="WGK161" s="110"/>
      <c r="WGL161" s="110"/>
      <c r="WGM161" s="110"/>
      <c r="WGN161" s="110"/>
      <c r="WGO161" s="110"/>
      <c r="WGP161" s="110"/>
      <c r="WGQ161" s="110"/>
      <c r="WGR161" s="110"/>
      <c r="WGS161" s="110"/>
      <c r="WGT161" s="110"/>
      <c r="WGU161" s="110"/>
      <c r="WGV161" s="110"/>
      <c r="WGW161" s="110"/>
      <c r="WGX161" s="110"/>
      <c r="WGY161" s="110"/>
      <c r="WGZ161" s="110"/>
      <c r="WHA161" s="110"/>
      <c r="WHB161" s="110"/>
      <c r="WHC161" s="110"/>
      <c r="WHD161" s="110"/>
      <c r="WHE161" s="110"/>
      <c r="WHF161" s="110"/>
      <c r="WHG161" s="110"/>
      <c r="WHH161" s="110"/>
      <c r="WHI161" s="110"/>
      <c r="WHJ161" s="110"/>
      <c r="WHK161" s="110"/>
      <c r="WHL161" s="110"/>
      <c r="WHM161" s="110"/>
      <c r="WHN161" s="110"/>
      <c r="WHO161" s="110"/>
      <c r="WHP161" s="110"/>
      <c r="WHQ161" s="110"/>
      <c r="WHR161" s="110"/>
      <c r="WHS161" s="110"/>
      <c r="WHT161" s="110"/>
      <c r="WHU161" s="110"/>
      <c r="WHV161" s="110"/>
      <c r="WHW161" s="110"/>
      <c r="WHX161" s="110"/>
      <c r="WHY161" s="110"/>
      <c r="WHZ161" s="110"/>
      <c r="WIA161" s="110"/>
      <c r="WIB161" s="110"/>
      <c r="WIC161" s="110"/>
      <c r="WID161" s="110"/>
      <c r="WIE161" s="110"/>
      <c r="WIF161" s="110"/>
      <c r="WIG161" s="110"/>
      <c r="WIH161" s="110"/>
      <c r="WII161" s="110"/>
      <c r="WIJ161" s="110"/>
      <c r="WIK161" s="110"/>
      <c r="WIL161" s="110"/>
      <c r="WIM161" s="110"/>
      <c r="WIN161" s="110"/>
      <c r="WIO161" s="110"/>
      <c r="WIP161" s="110"/>
      <c r="WIQ161" s="110"/>
      <c r="WIR161" s="110"/>
      <c r="WIS161" s="110"/>
      <c r="WIT161" s="110"/>
      <c r="WIU161" s="110"/>
      <c r="WIV161" s="110"/>
      <c r="WIW161" s="110"/>
      <c r="WIX161" s="110"/>
      <c r="WIY161" s="110"/>
      <c r="WIZ161" s="110"/>
      <c r="WJA161" s="110"/>
      <c r="WJB161" s="110"/>
      <c r="WJC161" s="110"/>
      <c r="WJD161" s="110"/>
      <c r="WJE161" s="110"/>
      <c r="WJF161" s="110"/>
      <c r="WJG161" s="110"/>
      <c r="WJH161" s="110"/>
      <c r="WJI161" s="110"/>
      <c r="WJJ161" s="110"/>
      <c r="WJK161" s="110"/>
      <c r="WJL161" s="110"/>
      <c r="WJM161" s="110"/>
      <c r="WJN161" s="110"/>
      <c r="WJO161" s="110"/>
      <c r="WJP161" s="110"/>
      <c r="WJQ161" s="110"/>
      <c r="WJR161" s="110"/>
      <c r="WJS161" s="110"/>
      <c r="WJT161" s="110"/>
      <c r="WJU161" s="110"/>
      <c r="WJV161" s="110"/>
      <c r="WJW161" s="110"/>
      <c r="WJX161" s="110"/>
      <c r="WJY161" s="110"/>
      <c r="WJZ161" s="110"/>
      <c r="WKA161" s="110"/>
      <c r="WKB161" s="110"/>
      <c r="WKC161" s="110"/>
      <c r="WKD161" s="110"/>
      <c r="WKE161" s="110"/>
      <c r="WKF161" s="110"/>
      <c r="WKG161" s="110"/>
      <c r="WKH161" s="110"/>
      <c r="WKI161" s="110"/>
      <c r="WKJ161" s="110"/>
      <c r="WKK161" s="110"/>
      <c r="WKL161" s="110"/>
      <c r="WKM161" s="110"/>
      <c r="WKN161" s="110"/>
      <c r="WKO161" s="110"/>
      <c r="WKP161" s="110"/>
      <c r="WKQ161" s="110"/>
      <c r="WKR161" s="110"/>
      <c r="WKS161" s="110"/>
      <c r="WKT161" s="110"/>
      <c r="WKU161" s="110"/>
      <c r="WKV161" s="110"/>
      <c r="WKW161" s="110"/>
      <c r="WKX161" s="110"/>
      <c r="WKY161" s="110"/>
      <c r="WKZ161" s="110"/>
      <c r="WLA161" s="110"/>
      <c r="WLB161" s="110"/>
      <c r="WLC161" s="110"/>
      <c r="WLD161" s="110"/>
      <c r="WLE161" s="110"/>
      <c r="WLF161" s="110"/>
      <c r="WLG161" s="110"/>
      <c r="WLH161" s="110"/>
      <c r="WLI161" s="110"/>
      <c r="WLJ161" s="110"/>
      <c r="WLK161" s="110"/>
      <c r="WLL161" s="110"/>
      <c r="WLM161" s="110"/>
      <c r="WLN161" s="110"/>
      <c r="WLO161" s="110"/>
      <c r="WLP161" s="110"/>
      <c r="WLQ161" s="110"/>
      <c r="WLR161" s="110"/>
      <c r="WLS161" s="110"/>
      <c r="WLT161" s="110"/>
      <c r="WLU161" s="110"/>
      <c r="WLV161" s="110"/>
      <c r="WLW161" s="110"/>
      <c r="WLX161" s="110"/>
      <c r="WLY161" s="110"/>
      <c r="WLZ161" s="110"/>
      <c r="WMA161" s="110"/>
      <c r="WMB161" s="110"/>
      <c r="WMC161" s="110"/>
      <c r="WMD161" s="110"/>
      <c r="WME161" s="110"/>
      <c r="WMF161" s="110"/>
      <c r="WMG161" s="110"/>
      <c r="WMH161" s="110"/>
      <c r="WMI161" s="110"/>
      <c r="WMJ161" s="110"/>
      <c r="WMK161" s="110"/>
      <c r="WML161" s="110"/>
      <c r="WMM161" s="110"/>
      <c r="WMN161" s="110"/>
      <c r="WMO161" s="110"/>
      <c r="WMP161" s="110"/>
      <c r="WMQ161" s="110"/>
      <c r="WMR161" s="110"/>
      <c r="WMS161" s="110"/>
      <c r="WMT161" s="110"/>
      <c r="WMU161" s="110"/>
      <c r="WMV161" s="110"/>
      <c r="WMW161" s="110"/>
      <c r="WMX161" s="110"/>
      <c r="WMY161" s="110"/>
      <c r="WMZ161" s="110"/>
      <c r="WNA161" s="110"/>
      <c r="WNB161" s="110"/>
      <c r="WNC161" s="110"/>
      <c r="WND161" s="110"/>
      <c r="WNE161" s="110"/>
      <c r="WNF161" s="110"/>
      <c r="WNG161" s="110"/>
      <c r="WNH161" s="110"/>
      <c r="WNI161" s="110"/>
      <c r="WNJ161" s="110"/>
      <c r="WNK161" s="110"/>
      <c r="WNL161" s="110"/>
      <c r="WNM161" s="110"/>
      <c r="WNN161" s="110"/>
      <c r="WNO161" s="110"/>
      <c r="WNP161" s="110"/>
      <c r="WNQ161" s="110"/>
      <c r="WNR161" s="110"/>
      <c r="WNS161" s="110"/>
      <c r="WNT161" s="110"/>
      <c r="WNU161" s="110"/>
      <c r="WNV161" s="110"/>
      <c r="WNW161" s="110"/>
      <c r="WNX161" s="110"/>
      <c r="WNY161" s="110"/>
      <c r="WNZ161" s="110"/>
      <c r="WOA161" s="110"/>
      <c r="WOB161" s="110"/>
      <c r="WOC161" s="110"/>
      <c r="WOD161" s="110"/>
      <c r="WOE161" s="110"/>
      <c r="WOF161" s="110"/>
      <c r="WOG161" s="110"/>
      <c r="WOH161" s="110"/>
      <c r="WOI161" s="110"/>
      <c r="WOJ161" s="110"/>
      <c r="WOK161" s="110"/>
      <c r="WOL161" s="110"/>
      <c r="WOM161" s="110"/>
      <c r="WON161" s="110"/>
      <c r="WOO161" s="110"/>
      <c r="WOP161" s="110"/>
      <c r="WOQ161" s="110"/>
      <c r="WOR161" s="110"/>
      <c r="WOS161" s="110"/>
      <c r="WOT161" s="110"/>
      <c r="WOU161" s="110"/>
      <c r="WOV161" s="110"/>
      <c r="WOW161" s="110"/>
      <c r="WOX161" s="110"/>
      <c r="WOY161" s="110"/>
      <c r="WOZ161" s="110"/>
      <c r="WPA161" s="110"/>
      <c r="WPB161" s="110"/>
      <c r="WPC161" s="110"/>
      <c r="WPD161" s="110"/>
      <c r="WPE161" s="110"/>
      <c r="WPF161" s="110"/>
      <c r="WPG161" s="110"/>
      <c r="WPH161" s="110"/>
      <c r="WPI161" s="110"/>
      <c r="WPJ161" s="110"/>
      <c r="WPK161" s="110"/>
      <c r="WPL161" s="110"/>
      <c r="WPM161" s="110"/>
      <c r="WPN161" s="110"/>
      <c r="WPO161" s="110"/>
      <c r="WPP161" s="110"/>
      <c r="WPQ161" s="110"/>
      <c r="WPR161" s="110"/>
      <c r="WPS161" s="110"/>
      <c r="WPT161" s="110"/>
      <c r="WPU161" s="110"/>
      <c r="WPV161" s="110"/>
      <c r="WPW161" s="110"/>
      <c r="WPX161" s="110"/>
      <c r="WPY161" s="110"/>
      <c r="WPZ161" s="110"/>
      <c r="WQA161" s="110"/>
      <c r="WQB161" s="110"/>
      <c r="WQC161" s="110"/>
      <c r="WQD161" s="110"/>
      <c r="WQE161" s="110"/>
      <c r="WQF161" s="110"/>
      <c r="WQG161" s="110"/>
      <c r="WQH161" s="110"/>
      <c r="WQI161" s="110"/>
      <c r="WQJ161" s="110"/>
      <c r="WQK161" s="110"/>
      <c r="WQL161" s="110"/>
      <c r="WQM161" s="110"/>
      <c r="WQN161" s="110"/>
      <c r="WQO161" s="110"/>
      <c r="WQP161" s="110"/>
      <c r="WQQ161" s="110"/>
      <c r="WQR161" s="110"/>
      <c r="WQS161" s="110"/>
      <c r="WQT161" s="110"/>
      <c r="WQU161" s="110"/>
      <c r="WQV161" s="110"/>
      <c r="WQW161" s="110"/>
      <c r="WQX161" s="110"/>
      <c r="WQY161" s="110"/>
      <c r="WQZ161" s="110"/>
      <c r="WRA161" s="110"/>
      <c r="WRB161" s="110"/>
      <c r="WRC161" s="110"/>
      <c r="WRD161" s="110"/>
      <c r="WRE161" s="110"/>
      <c r="WRF161" s="110"/>
      <c r="WRG161" s="110"/>
      <c r="WRH161" s="110"/>
      <c r="WRI161" s="110"/>
      <c r="WRJ161" s="110"/>
      <c r="WRK161" s="110"/>
      <c r="WRL161" s="110"/>
      <c r="WRM161" s="110"/>
      <c r="WRN161" s="110"/>
      <c r="WRO161" s="110"/>
      <c r="WRP161" s="110"/>
      <c r="WRQ161" s="110"/>
      <c r="WRR161" s="110"/>
      <c r="WRS161" s="110"/>
      <c r="WRT161" s="110"/>
      <c r="WRU161" s="110"/>
      <c r="WRV161" s="110"/>
      <c r="WRW161" s="110"/>
      <c r="WRX161" s="110"/>
      <c r="WRY161" s="110"/>
      <c r="WRZ161" s="110"/>
      <c r="WSA161" s="110"/>
      <c r="WSB161" s="110"/>
      <c r="WSC161" s="110"/>
      <c r="WSD161" s="110"/>
      <c r="WSE161" s="110"/>
      <c r="WSF161" s="110"/>
      <c r="WSG161" s="110"/>
      <c r="WSH161" s="110"/>
      <c r="WSI161" s="110"/>
      <c r="WSJ161" s="110"/>
      <c r="WSK161" s="110"/>
      <c r="WSL161" s="110"/>
      <c r="WSM161" s="110"/>
      <c r="WSN161" s="110"/>
      <c r="WSO161" s="110"/>
      <c r="WSP161" s="110"/>
      <c r="WSQ161" s="110"/>
      <c r="WSR161" s="110"/>
      <c r="WSS161" s="110"/>
      <c r="WST161" s="110"/>
      <c r="WSU161" s="110"/>
      <c r="WSV161" s="110"/>
      <c r="WSW161" s="110"/>
      <c r="WSX161" s="110"/>
      <c r="WSY161" s="110"/>
      <c r="WSZ161" s="110"/>
      <c r="WTA161" s="110"/>
      <c r="WTB161" s="110"/>
      <c r="WTC161" s="110"/>
      <c r="WTD161" s="110"/>
      <c r="WTE161" s="110"/>
      <c r="WTF161" s="110"/>
      <c r="WTG161" s="110"/>
      <c r="WTH161" s="110"/>
      <c r="WTI161" s="110"/>
      <c r="WTJ161" s="110"/>
      <c r="WTK161" s="110"/>
      <c r="WTL161" s="110"/>
      <c r="WTM161" s="110"/>
      <c r="WTN161" s="110"/>
      <c r="WTO161" s="110"/>
      <c r="WTP161" s="110"/>
      <c r="WTQ161" s="110"/>
      <c r="WTR161" s="110"/>
      <c r="WTS161" s="110"/>
      <c r="WTT161" s="110"/>
      <c r="WTU161" s="110"/>
      <c r="WTV161" s="110"/>
      <c r="WTW161" s="110"/>
      <c r="WTX161" s="110"/>
      <c r="WTY161" s="110"/>
      <c r="WTZ161" s="110"/>
      <c r="WUA161" s="110"/>
      <c r="WUB161" s="110"/>
      <c r="WUC161" s="110"/>
      <c r="WUD161" s="110"/>
      <c r="WUE161" s="110"/>
      <c r="WUF161" s="110"/>
      <c r="WUG161" s="110"/>
      <c r="WUH161" s="110"/>
      <c r="WUI161" s="110"/>
      <c r="WUJ161" s="110"/>
      <c r="WUK161" s="110"/>
      <c r="WUL161" s="110"/>
      <c r="WUM161" s="110"/>
      <c r="WUN161" s="110"/>
      <c r="WUO161" s="110"/>
      <c r="WUP161" s="110"/>
      <c r="WUQ161" s="110"/>
      <c r="WUR161" s="110"/>
      <c r="WUS161" s="110"/>
      <c r="WUT161" s="110"/>
      <c r="WUU161" s="110"/>
      <c r="WUV161" s="110"/>
      <c r="WUW161" s="110"/>
      <c r="WUX161" s="110"/>
      <c r="WUY161" s="110"/>
      <c r="WUZ161" s="110"/>
      <c r="WVA161" s="110"/>
      <c r="WVB161" s="110"/>
      <c r="WVC161" s="110"/>
      <c r="WVD161" s="110"/>
      <c r="WVE161" s="110"/>
      <c r="WVF161" s="110"/>
      <c r="WVG161" s="110"/>
      <c r="WVH161" s="110"/>
      <c r="WVI161" s="110"/>
      <c r="WVJ161" s="110"/>
      <c r="WVK161" s="110"/>
      <c r="WVL161" s="110"/>
      <c r="WVM161" s="110"/>
      <c r="WVN161" s="110"/>
      <c r="WVO161" s="110"/>
      <c r="WVP161" s="110"/>
      <c r="WVQ161" s="110"/>
      <c r="WVR161" s="110"/>
      <c r="WVS161" s="110"/>
      <c r="WVT161" s="110"/>
      <c r="WVU161" s="110"/>
      <c r="WVV161" s="110"/>
      <c r="WVW161" s="110"/>
      <c r="WVX161" s="110"/>
      <c r="WVY161" s="110"/>
      <c r="WVZ161" s="110"/>
      <c r="WWA161" s="110"/>
      <c r="WWB161" s="110"/>
      <c r="WWC161" s="110"/>
      <c r="WWD161" s="110"/>
      <c r="WWE161" s="110"/>
      <c r="WWF161" s="110"/>
      <c r="WWG161" s="110"/>
      <c r="WWH161" s="110"/>
      <c r="WWI161" s="110"/>
      <c r="WWJ161" s="110"/>
      <c r="WWK161" s="110"/>
      <c r="WWL161" s="110"/>
      <c r="WWM161" s="110"/>
      <c r="WWN161" s="110"/>
      <c r="WWO161" s="110"/>
      <c r="WWP161" s="110"/>
      <c r="WWQ161" s="110"/>
      <c r="WWR161" s="110"/>
      <c r="WWS161" s="110"/>
      <c r="WWT161" s="110"/>
      <c r="WWU161" s="110"/>
      <c r="WWV161" s="110"/>
      <c r="WWW161" s="110"/>
      <c r="WWX161" s="110"/>
      <c r="WWY161" s="110"/>
      <c r="WWZ161" s="110"/>
      <c r="WXA161" s="110"/>
      <c r="WXB161" s="110"/>
      <c r="WXC161" s="110"/>
      <c r="WXD161" s="110"/>
      <c r="WXE161" s="110"/>
      <c r="WXF161" s="110"/>
      <c r="WXG161" s="110"/>
      <c r="WXH161" s="110"/>
      <c r="WXI161" s="110"/>
      <c r="WXJ161" s="110"/>
      <c r="WXK161" s="110"/>
      <c r="WXL161" s="110"/>
      <c r="WXM161" s="110"/>
      <c r="WXN161" s="110"/>
      <c r="WXO161" s="110"/>
      <c r="WXP161" s="110"/>
      <c r="WXQ161" s="110"/>
      <c r="WXR161" s="110"/>
      <c r="WXS161" s="110"/>
      <c r="WXT161" s="110"/>
      <c r="WXU161" s="110"/>
      <c r="WXV161" s="110"/>
      <c r="WXW161" s="110"/>
      <c r="WXX161" s="110"/>
      <c r="WXY161" s="110"/>
      <c r="WXZ161" s="110"/>
      <c r="WYA161" s="110"/>
      <c r="WYB161" s="110"/>
      <c r="WYC161" s="110"/>
      <c r="WYD161" s="110"/>
      <c r="WYE161" s="110"/>
      <c r="WYF161" s="110"/>
      <c r="WYG161" s="110"/>
      <c r="WYH161" s="110"/>
      <c r="WYI161" s="110"/>
      <c r="WYJ161" s="110"/>
      <c r="WYK161" s="110"/>
      <c r="WYL161" s="110"/>
      <c r="WYM161" s="110"/>
      <c r="WYN161" s="110"/>
      <c r="WYO161" s="110"/>
      <c r="WYP161" s="110"/>
      <c r="WYQ161" s="110"/>
      <c r="WYR161" s="110"/>
      <c r="WYS161" s="110"/>
      <c r="WYT161" s="110"/>
      <c r="WYU161" s="110"/>
      <c r="WYV161" s="110"/>
      <c r="WYW161" s="110"/>
      <c r="WYX161" s="110"/>
      <c r="WYY161" s="110"/>
      <c r="WYZ161" s="110"/>
      <c r="WZA161" s="110"/>
      <c r="WZB161" s="110"/>
      <c r="WZC161" s="110"/>
      <c r="WZD161" s="110"/>
      <c r="WZE161" s="110"/>
      <c r="WZF161" s="110"/>
      <c r="WZG161" s="110"/>
      <c r="WZH161" s="110"/>
      <c r="WZI161" s="110"/>
      <c r="WZJ161" s="110"/>
      <c r="WZK161" s="110"/>
      <c r="WZL161" s="110"/>
      <c r="WZM161" s="110"/>
      <c r="WZN161" s="110"/>
      <c r="WZO161" s="110"/>
      <c r="WZP161" s="110"/>
      <c r="WZQ161" s="110"/>
      <c r="WZR161" s="110"/>
      <c r="WZS161" s="110"/>
      <c r="WZT161" s="110"/>
      <c r="WZU161" s="110"/>
      <c r="WZV161" s="110"/>
      <c r="WZW161" s="110"/>
      <c r="WZX161" s="110"/>
      <c r="WZY161" s="110"/>
      <c r="WZZ161" s="110"/>
      <c r="XAA161" s="110"/>
      <c r="XAB161" s="110"/>
      <c r="XAC161" s="110"/>
      <c r="XAD161" s="110"/>
      <c r="XAE161" s="110"/>
      <c r="XAF161" s="110"/>
      <c r="XAG161" s="110"/>
      <c r="XAH161" s="110"/>
      <c r="XAI161" s="110"/>
      <c r="XAJ161" s="110"/>
      <c r="XAK161" s="110"/>
      <c r="XAL161" s="110"/>
      <c r="XAM161" s="110"/>
      <c r="XAN161" s="110"/>
      <c r="XAO161" s="110"/>
      <c r="XAP161" s="110"/>
      <c r="XAQ161" s="110"/>
      <c r="XAR161" s="110"/>
      <c r="XAS161" s="110"/>
      <c r="XAT161" s="110"/>
      <c r="XAU161" s="110"/>
      <c r="XAV161" s="110"/>
      <c r="XAW161" s="110"/>
      <c r="XAX161" s="110"/>
      <c r="XAY161" s="110"/>
      <c r="XAZ161" s="110"/>
      <c r="XBA161" s="110"/>
      <c r="XBB161" s="110"/>
      <c r="XBC161" s="110"/>
      <c r="XBD161" s="110"/>
      <c r="XBE161" s="110"/>
      <c r="XBF161" s="110"/>
      <c r="XBG161" s="110"/>
      <c r="XBH161" s="110"/>
      <c r="XBI161" s="110"/>
      <c r="XBJ161" s="110"/>
      <c r="XBK161" s="110"/>
      <c r="XBL161" s="110"/>
      <c r="XBM161" s="110"/>
      <c r="XBN161" s="110"/>
      <c r="XBO161" s="110"/>
      <c r="XBP161" s="110"/>
      <c r="XBQ161" s="110"/>
      <c r="XBR161" s="110"/>
      <c r="XBS161" s="110"/>
      <c r="XBT161" s="110"/>
      <c r="XBU161" s="110"/>
      <c r="XBV161" s="110"/>
      <c r="XBW161" s="110"/>
      <c r="XBX161" s="110"/>
      <c r="XBY161" s="110"/>
      <c r="XBZ161" s="110"/>
      <c r="XCA161" s="110"/>
      <c r="XCB161" s="110"/>
      <c r="XCC161" s="110"/>
      <c r="XCD161" s="110"/>
      <c r="XCE161" s="110"/>
      <c r="XCF161" s="110"/>
      <c r="XCG161" s="110"/>
      <c r="XCH161" s="110"/>
      <c r="XCI161" s="110"/>
      <c r="XCJ161" s="110"/>
      <c r="XCK161" s="110"/>
      <c r="XCL161" s="110"/>
      <c r="XCM161" s="110"/>
      <c r="XCN161" s="110"/>
      <c r="XCO161" s="110"/>
      <c r="XCP161" s="110"/>
      <c r="XCQ161" s="110"/>
      <c r="XCR161" s="110"/>
      <c r="XCS161" s="110"/>
      <c r="XCT161" s="110"/>
      <c r="XCU161" s="110"/>
      <c r="XCV161" s="110"/>
      <c r="XCW161" s="110"/>
      <c r="XCX161" s="110"/>
      <c r="XCY161" s="110"/>
      <c r="XCZ161" s="110"/>
      <c r="XDA161" s="110"/>
      <c r="XDB161" s="110"/>
      <c r="XDC161" s="110"/>
      <c r="XDD161" s="110"/>
      <c r="XDE161" s="110"/>
      <c r="XDF161" s="110"/>
      <c r="XDG161" s="110"/>
      <c r="XDH161" s="110"/>
      <c r="XDI161" s="110"/>
      <c r="XDJ161" s="110"/>
      <c r="XDK161" s="110"/>
      <c r="XDL161" s="110"/>
      <c r="XDM161" s="110"/>
      <c r="XDN161" s="110"/>
      <c r="XDO161" s="110"/>
      <c r="XDP161" s="110"/>
      <c r="XDQ161" s="110"/>
      <c r="XDR161" s="110"/>
      <c r="XDS161" s="110"/>
      <c r="XDT161" s="110"/>
      <c r="XDU161" s="110"/>
      <c r="XDV161" s="110"/>
      <c r="XDW161" s="110"/>
      <c r="XDX161" s="110"/>
      <c r="XDY161" s="110"/>
      <c r="XDZ161" s="110"/>
      <c r="XEA161" s="110"/>
      <c r="XEB161" s="110"/>
      <c r="XEC161" s="110"/>
      <c r="XED161" s="110"/>
      <c r="XEE161" s="110"/>
      <c r="XEF161" s="110"/>
      <c r="XEG161" s="110"/>
      <c r="XEH161" s="110"/>
      <c r="XEI161" s="110"/>
      <c r="XEJ161" s="110"/>
      <c r="XEK161" s="110"/>
      <c r="XEL161" s="110"/>
      <c r="XEM161" s="110"/>
      <c r="XEN161" s="110"/>
      <c r="XEO161" s="110"/>
      <c r="XEP161" s="110"/>
      <c r="XEQ161" s="110"/>
      <c r="XER161" s="110"/>
      <c r="XES161" s="110"/>
      <c r="XET161" s="110"/>
      <c r="XEU161" s="110"/>
      <c r="XEV161" s="110"/>
      <c r="XEW161" s="110"/>
      <c r="XEX161" s="110"/>
      <c r="XEY161" s="110"/>
      <c r="XEZ161" s="110"/>
    </row>
    <row r="162" spans="2:16380" ht="18.75">
      <c r="B162" s="110"/>
      <c r="C162" s="318"/>
      <c r="D162" s="319"/>
      <c r="E162" s="110"/>
      <c r="F162" s="110"/>
      <c r="G162" s="110"/>
      <c r="H162" s="110"/>
      <c r="I162" s="110"/>
      <c r="J162" s="110"/>
      <c r="K162" s="110"/>
      <c r="L162" s="110"/>
      <c r="M162" s="110"/>
      <c r="N162" s="110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  <c r="AA162" s="110"/>
      <c r="AB162" s="110"/>
      <c r="AC162" s="110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10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110"/>
      <c r="BP162" s="110"/>
      <c r="BQ162" s="110"/>
      <c r="BR162" s="110"/>
      <c r="BS162" s="110"/>
      <c r="BT162" s="110"/>
      <c r="BU162" s="110"/>
      <c r="BV162" s="110"/>
      <c r="BW162" s="110"/>
    </row>
    <row r="163" spans="2:16380" ht="18.75">
      <c r="B163" s="110"/>
      <c r="C163" s="318"/>
      <c r="D163" s="319"/>
      <c r="E163" s="110"/>
      <c r="F163" s="110"/>
      <c r="G163" s="110"/>
      <c r="H163" s="110"/>
      <c r="I163" s="110"/>
      <c r="J163" s="110"/>
      <c r="K163" s="110"/>
      <c r="L163" s="110"/>
      <c r="M163" s="110"/>
      <c r="N163" s="110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  <c r="AA163" s="110"/>
      <c r="AB163" s="110"/>
      <c r="AC163" s="110"/>
      <c r="AD163" s="110"/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</row>
    <row r="164" spans="2:16380" ht="18.75">
      <c r="B164" s="110"/>
      <c r="C164" s="318"/>
      <c r="D164" s="319"/>
      <c r="E164" s="110"/>
      <c r="F164" s="110"/>
      <c r="G164" s="110"/>
      <c r="H164" s="110"/>
      <c r="I164" s="110"/>
      <c r="J164" s="110"/>
      <c r="K164" s="110"/>
      <c r="L164" s="110"/>
      <c r="M164" s="110"/>
      <c r="N164" s="110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  <c r="AA164" s="110"/>
      <c r="AB164" s="110"/>
      <c r="AC164" s="110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110"/>
      <c r="BP164" s="110"/>
      <c r="BQ164" s="110"/>
      <c r="BR164" s="110"/>
      <c r="BS164" s="110"/>
      <c r="BT164" s="110"/>
      <c r="BU164" s="110"/>
      <c r="BV164" s="110"/>
      <c r="BW164" s="110"/>
    </row>
    <row r="165" spans="2:16380" ht="18.75">
      <c r="B165" s="110"/>
      <c r="C165" s="318"/>
      <c r="D165" s="319"/>
      <c r="E165" s="110"/>
      <c r="F165" s="110"/>
      <c r="G165" s="110"/>
      <c r="H165" s="110"/>
      <c r="I165" s="110"/>
      <c r="J165" s="110"/>
      <c r="K165" s="110"/>
      <c r="L165" s="110"/>
      <c r="M165" s="110"/>
      <c r="N165" s="110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10"/>
      <c r="BA165" s="110"/>
      <c r="BB165" s="110"/>
      <c r="BC165" s="110"/>
      <c r="BD165" s="110"/>
      <c r="BE165" s="110"/>
      <c r="BF165" s="110"/>
      <c r="BG165" s="110"/>
      <c r="BH165" s="110"/>
      <c r="BI165" s="110"/>
      <c r="BJ165" s="110"/>
      <c r="BK165" s="110"/>
      <c r="BL165" s="110"/>
      <c r="BM165" s="110"/>
      <c r="BN165" s="110"/>
      <c r="BO165" s="110"/>
      <c r="BP165" s="110"/>
      <c r="BQ165" s="110"/>
      <c r="BR165" s="110"/>
      <c r="BS165" s="110"/>
      <c r="BT165" s="110"/>
      <c r="BU165" s="110"/>
      <c r="BV165" s="110"/>
      <c r="BW165" s="110"/>
    </row>
    <row r="166" spans="2:16380">
      <c r="D166" s="363"/>
    </row>
    <row r="167" spans="2:16380">
      <c r="C167" s="364"/>
      <c r="D167" s="363"/>
    </row>
    <row r="168" spans="2:16380">
      <c r="C168" s="364"/>
      <c r="D168" s="363"/>
    </row>
    <row r="169" spans="2:16380">
      <c r="C169" s="364"/>
      <c r="D169" s="363"/>
    </row>
    <row r="170" spans="2:16380">
      <c r="C170" s="364"/>
      <c r="D170" s="363"/>
    </row>
    <row r="171" spans="2:16380">
      <c r="C171" s="364"/>
      <c r="D171" s="363"/>
    </row>
    <row r="172" spans="2:16380">
      <c r="D172" s="363"/>
    </row>
    <row r="173" spans="2:16380">
      <c r="D173" s="363"/>
    </row>
    <row r="174" spans="2:16380" ht="18.75">
      <c r="B174" s="110"/>
      <c r="D174" s="363"/>
    </row>
    <row r="175" spans="2:16380">
      <c r="D175" s="363"/>
    </row>
  </sheetData>
  <mergeCells count="24">
    <mergeCell ref="BH6:BK6"/>
    <mergeCell ref="BL6:BO6"/>
    <mergeCell ref="BQ6:BU6"/>
    <mergeCell ref="BD6:BG6"/>
    <mergeCell ref="L6:O6"/>
    <mergeCell ref="AV6:AY6"/>
    <mergeCell ref="T6:W6"/>
    <mergeCell ref="AN6:AQ6"/>
    <mergeCell ref="AZ7:BA7"/>
    <mergeCell ref="BB7:BC7"/>
    <mergeCell ref="H6:K6"/>
    <mergeCell ref="AZ6:BC6"/>
    <mergeCell ref="AR6:AU6"/>
    <mergeCell ref="AF6:AI6"/>
    <mergeCell ref="D6:G6"/>
    <mergeCell ref="AJ6:AM6"/>
    <mergeCell ref="X6:AA6"/>
    <mergeCell ref="P6:S6"/>
    <mergeCell ref="D7:E7"/>
    <mergeCell ref="F7:G7"/>
    <mergeCell ref="H7:I7"/>
    <mergeCell ref="J7:K7"/>
    <mergeCell ref="L7:M7"/>
    <mergeCell ref="N7:O7"/>
  </mergeCells>
  <conditionalFormatting sqref="F20:F42">
    <cfRule type="top10" dxfId="41" priority="2" rank="5"/>
  </conditionalFormatting>
  <conditionalFormatting sqref="R20:R42">
    <cfRule type="top10" dxfId="40" priority="1" rank="5"/>
  </conditionalFormatting>
  <pageMargins left="0.34" right="0.31" top="0.47" bottom="0.41" header="0.3" footer="0.3"/>
  <pageSetup scale="10" orientation="landscape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CB99"/>
  <sheetViews>
    <sheetView topLeftCell="A2" zoomScale="72" workbookViewId="0">
      <pane xSplit="2" ySplit="6" topLeftCell="C8" activePane="bottomRight" state="frozen"/>
      <selection pane="topRight" activeCell="A2" sqref="A2"/>
      <selection pane="bottomLeft" activeCell="A2" sqref="A2"/>
      <selection pane="bottomRight" activeCell="D9" sqref="D9"/>
    </sheetView>
  </sheetViews>
  <sheetFormatPr defaultColWidth="9" defaultRowHeight="15"/>
  <cols>
    <col min="1" max="1" width="4.5703125" customWidth="1"/>
    <col min="2" max="2" width="33.85546875" bestFit="1" customWidth="1"/>
    <col min="3" max="3" width="3.5703125" customWidth="1"/>
    <col min="4" max="4" width="91.42578125" bestFit="1" customWidth="1"/>
    <col min="5" max="5" width="19" style="365" bestFit="1" customWidth="1"/>
    <col min="6" max="6" width="13" bestFit="1" customWidth="1"/>
    <col min="7" max="7" width="16.42578125" style="365" bestFit="1" customWidth="1"/>
    <col min="8" max="8" width="21.7109375" bestFit="1" customWidth="1"/>
    <col min="9" max="9" width="19" style="365" bestFit="1" customWidth="1"/>
    <col min="10" max="10" width="13" bestFit="1" customWidth="1"/>
    <col min="11" max="11" width="16.42578125" style="365" bestFit="1" customWidth="1"/>
    <col min="12" max="12" width="21.7109375" bestFit="1" customWidth="1"/>
    <col min="13" max="13" width="19" style="365" bestFit="1" customWidth="1"/>
    <col min="14" max="14" width="13" bestFit="1" customWidth="1"/>
    <col min="15" max="15" width="16.42578125" style="365" bestFit="1" customWidth="1"/>
    <col min="16" max="16" width="1.7109375" customWidth="1"/>
    <col min="17" max="17" width="13" bestFit="1" customWidth="1"/>
    <col min="18" max="18" width="19" bestFit="1" customWidth="1"/>
    <col min="19" max="19" width="13" bestFit="1" customWidth="1"/>
    <col min="20" max="20" width="16.42578125" bestFit="1" customWidth="1"/>
    <col min="21" max="21" width="1.42578125" customWidth="1"/>
    <col min="22" max="22" width="23" bestFit="1" customWidth="1"/>
    <col min="23" max="23" width="19" style="365" bestFit="1" customWidth="1"/>
    <col min="24" max="24" width="13" bestFit="1" customWidth="1"/>
    <col min="25" max="25" width="16.42578125" style="365" bestFit="1" customWidth="1"/>
    <col min="26" max="26" width="21.7109375" bestFit="1" customWidth="1"/>
    <col min="27" max="27" width="19" style="365" bestFit="1" customWidth="1"/>
    <col min="28" max="28" width="13" bestFit="1" customWidth="1"/>
    <col min="29" max="29" width="16.42578125" style="365" bestFit="1" customWidth="1"/>
    <col min="30" max="30" width="21.7109375" bestFit="1" customWidth="1"/>
    <col min="31" max="31" width="19" style="365" bestFit="1" customWidth="1"/>
    <col min="32" max="32" width="13" bestFit="1" customWidth="1"/>
    <col min="33" max="33" width="16.42578125" style="365" bestFit="1" customWidth="1"/>
    <col min="34" max="34" width="1.5703125" customWidth="1"/>
    <col min="35" max="35" width="13" bestFit="1" customWidth="1"/>
    <col min="36" max="36" width="19" bestFit="1" customWidth="1"/>
    <col min="37" max="37" width="13" bestFit="1" customWidth="1"/>
    <col min="38" max="38" width="16.42578125" bestFit="1" customWidth="1"/>
    <col min="39" max="39" width="7.140625" bestFit="1" customWidth="1"/>
    <col min="40" max="40" width="23" bestFit="1" customWidth="1"/>
    <col min="41" max="41" width="19" style="365" bestFit="1" customWidth="1"/>
    <col min="42" max="42" width="13" bestFit="1" customWidth="1"/>
    <col min="43" max="43" width="16.42578125" style="365" bestFit="1" customWidth="1"/>
    <col min="44" max="44" width="21.7109375" bestFit="1" customWidth="1"/>
    <col min="45" max="45" width="16.42578125" style="365" bestFit="1" customWidth="1"/>
    <col min="46" max="46" width="13" bestFit="1" customWidth="1"/>
    <col min="47" max="47" width="16.42578125" style="365" bestFit="1" customWidth="1"/>
    <col min="48" max="48" width="21.7109375" bestFit="1" customWidth="1"/>
    <col min="49" max="49" width="16.42578125" style="365" bestFit="1" customWidth="1"/>
    <col min="50" max="50" width="13" bestFit="1" customWidth="1"/>
    <col min="51" max="51" width="16.42578125" style="365" bestFit="1" customWidth="1"/>
    <col min="52" max="52" width="14.42578125" bestFit="1" customWidth="1"/>
    <col min="53" max="53" width="13" bestFit="1" customWidth="1"/>
    <col min="54" max="54" width="16.42578125" bestFit="1" customWidth="1"/>
    <col min="55" max="55" width="13" bestFit="1" customWidth="1"/>
    <col min="56" max="56" width="16.42578125" bestFit="1" customWidth="1"/>
    <col min="57" max="57" width="2.5703125" customWidth="1"/>
    <col min="58" max="58" width="9.85546875" bestFit="1" customWidth="1"/>
    <col min="59" max="59" width="9.85546875" style="365" bestFit="1" customWidth="1"/>
    <col min="60" max="60" width="9.85546875" bestFit="1" customWidth="1"/>
    <col min="61" max="61" width="9.85546875" style="365" bestFit="1" customWidth="1"/>
    <col min="62" max="62" width="9.85546875" bestFit="1" customWidth="1"/>
    <col min="63" max="63" width="9.85546875" style="365" bestFit="1" customWidth="1"/>
    <col min="64" max="64" width="9.85546875" bestFit="1" customWidth="1"/>
    <col min="65" max="65" width="9.85546875" style="365" bestFit="1" customWidth="1"/>
    <col min="66" max="66" width="2.85546875" bestFit="1" customWidth="1"/>
    <col min="67" max="67" width="9.85546875" style="365" bestFit="1" customWidth="1"/>
    <col min="68" max="68" width="2.85546875" bestFit="1" customWidth="1"/>
    <col min="69" max="69" width="9.85546875" style="365" bestFit="1" customWidth="1"/>
    <col min="70" max="70" width="14.42578125" bestFit="1" customWidth="1"/>
    <col min="71" max="71" width="13" bestFit="1" customWidth="1"/>
    <col min="72" max="72" width="9.85546875" bestFit="1" customWidth="1"/>
    <col min="73" max="73" width="13" bestFit="1" customWidth="1"/>
    <col min="74" max="74" width="9.85546875" bestFit="1" customWidth="1"/>
    <col min="75" max="75" width="1.7109375" customWidth="1"/>
    <col min="76" max="76" width="13" bestFit="1" customWidth="1"/>
    <col min="77" max="77" width="17.5703125" bestFit="1" customWidth="1"/>
    <col min="78" max="78" width="9.42578125" style="366" bestFit="1" customWidth="1"/>
    <col min="79" max="79" width="17.5703125" bestFit="1" customWidth="1"/>
    <col min="80" max="80" width="16.42578125" bestFit="1" customWidth="1"/>
  </cols>
  <sheetData>
    <row r="2" spans="1:80" ht="26.25">
      <c r="B2" s="1151"/>
      <c r="D2" s="367" t="s">
        <v>293</v>
      </c>
    </row>
    <row r="3" spans="1:80" ht="31.5">
      <c r="B3" s="1151"/>
      <c r="D3" s="280" t="s">
        <v>1</v>
      </c>
    </row>
    <row r="4" spans="1:80">
      <c r="B4" s="1152"/>
    </row>
    <row r="5" spans="1:80" ht="21.75" customHeight="1">
      <c r="B5" s="368" t="s">
        <v>3</v>
      </c>
      <c r="C5" s="369"/>
      <c r="D5" s="1036" t="s">
        <v>4</v>
      </c>
      <c r="E5" s="1037"/>
      <c r="F5" s="1037"/>
      <c r="G5" s="1038"/>
      <c r="H5" s="1036" t="s">
        <v>5</v>
      </c>
      <c r="I5" s="1037"/>
      <c r="J5" s="1037"/>
      <c r="K5" s="1038"/>
      <c r="L5" s="1036" t="s">
        <v>6</v>
      </c>
      <c r="M5" s="1037"/>
      <c r="N5" s="1037"/>
      <c r="O5" s="1038"/>
      <c r="P5" s="369"/>
      <c r="Q5" s="1043" t="s">
        <v>7</v>
      </c>
      <c r="R5" s="1044"/>
      <c r="S5" s="1044"/>
      <c r="T5" s="1045"/>
      <c r="U5" s="369"/>
      <c r="V5" s="1036" t="s">
        <v>126</v>
      </c>
      <c r="W5" s="1037"/>
      <c r="X5" s="1037"/>
      <c r="Y5" s="1038"/>
      <c r="Z5" s="370" t="s">
        <v>127</v>
      </c>
      <c r="AA5" s="371"/>
      <c r="AB5" s="371"/>
      <c r="AC5" s="371"/>
      <c r="AD5" s="371" t="s">
        <v>128</v>
      </c>
      <c r="AE5" s="371"/>
      <c r="AF5" s="371"/>
      <c r="AG5" s="372"/>
      <c r="AH5" s="369"/>
      <c r="AI5" s="1043" t="s">
        <v>11</v>
      </c>
      <c r="AJ5" s="1044"/>
      <c r="AK5" s="1044"/>
      <c r="AL5" s="1045"/>
      <c r="AM5" s="369"/>
      <c r="AN5" s="1039" t="s">
        <v>160</v>
      </c>
      <c r="AO5" s="1040"/>
      <c r="AP5" s="1041"/>
      <c r="AQ5" s="1042"/>
      <c r="AR5" s="1039" t="s">
        <v>161</v>
      </c>
      <c r="AS5" s="1040"/>
      <c r="AT5" s="1041"/>
      <c r="AU5" s="1042"/>
      <c r="AV5" s="1039" t="s">
        <v>162</v>
      </c>
      <c r="AW5" s="1040"/>
      <c r="AX5" s="1041"/>
      <c r="AY5" s="1042"/>
      <c r="AZ5" s="369"/>
      <c r="BA5" s="1043" t="s">
        <v>15</v>
      </c>
      <c r="BB5" s="1044"/>
      <c r="BC5" s="1043"/>
      <c r="BD5" s="1045"/>
      <c r="BE5" s="369"/>
      <c r="BF5" s="1039" t="s">
        <v>163</v>
      </c>
      <c r="BG5" s="1040"/>
      <c r="BH5" s="1040"/>
      <c r="BI5" s="1042"/>
      <c r="BJ5" s="1039" t="s">
        <v>164</v>
      </c>
      <c r="BK5" s="1040"/>
      <c r="BL5" s="1040"/>
      <c r="BM5" s="1042"/>
      <c r="BN5" s="1039" t="s">
        <v>165</v>
      </c>
      <c r="BO5" s="1040"/>
      <c r="BP5" s="1040"/>
      <c r="BQ5" s="1042"/>
      <c r="BR5" s="369"/>
      <c r="BS5" s="1043" t="s">
        <v>19</v>
      </c>
      <c r="BT5" s="1044"/>
      <c r="BU5" s="1044"/>
      <c r="BV5" s="1045"/>
      <c r="BW5" s="369"/>
      <c r="BX5" s="1043" t="s">
        <v>20</v>
      </c>
      <c r="BY5" s="1044"/>
      <c r="BZ5" s="1044"/>
      <c r="CA5" s="1045"/>
      <c r="CB5" s="369"/>
    </row>
    <row r="6" spans="1:80">
      <c r="B6" s="368"/>
      <c r="C6" s="369"/>
      <c r="D6" s="373" t="s">
        <v>21</v>
      </c>
      <c r="E6" s="374"/>
      <c r="F6" s="375" t="s">
        <v>22</v>
      </c>
      <c r="G6" s="376"/>
      <c r="H6" s="375" t="s">
        <v>21</v>
      </c>
      <c r="I6" s="374"/>
      <c r="J6" s="375" t="s">
        <v>22</v>
      </c>
      <c r="K6" s="376"/>
      <c r="L6" s="375" t="s">
        <v>21</v>
      </c>
      <c r="M6" s="374"/>
      <c r="N6" s="375" t="s">
        <v>22</v>
      </c>
      <c r="O6" s="376"/>
      <c r="P6" s="369"/>
      <c r="Q6" s="377" t="s">
        <v>21</v>
      </c>
      <c r="R6" s="378"/>
      <c r="S6" s="377" t="s">
        <v>22</v>
      </c>
      <c r="T6" s="378"/>
      <c r="U6" s="369"/>
      <c r="V6" s="373" t="s">
        <v>21</v>
      </c>
      <c r="W6" s="374"/>
      <c r="X6" s="375" t="s">
        <v>22</v>
      </c>
      <c r="Y6" s="376"/>
      <c r="Z6" s="379" t="s">
        <v>21</v>
      </c>
      <c r="AA6" s="380"/>
      <c r="AB6" s="379" t="s">
        <v>22</v>
      </c>
      <c r="AC6" s="381"/>
      <c r="AD6" s="379" t="s">
        <v>21</v>
      </c>
      <c r="AE6" s="380"/>
      <c r="AF6" s="379" t="s">
        <v>22</v>
      </c>
      <c r="AG6" s="381"/>
      <c r="AH6" s="369"/>
      <c r="AI6" s="377" t="s">
        <v>21</v>
      </c>
      <c r="AJ6" s="378"/>
      <c r="AK6" s="377" t="s">
        <v>22</v>
      </c>
      <c r="AL6" s="378"/>
      <c r="AM6" s="369"/>
      <c r="AN6" s="373" t="s">
        <v>21</v>
      </c>
      <c r="AO6" s="374"/>
      <c r="AP6" s="375" t="s">
        <v>22</v>
      </c>
      <c r="AQ6" s="376"/>
      <c r="AR6" s="375" t="s">
        <v>21</v>
      </c>
      <c r="AS6" s="374"/>
      <c r="AT6" s="375" t="s">
        <v>22</v>
      </c>
      <c r="AU6" s="376"/>
      <c r="AV6" s="375" t="s">
        <v>21</v>
      </c>
      <c r="AW6" s="374"/>
      <c r="AX6" s="375" t="s">
        <v>22</v>
      </c>
      <c r="AY6" s="376"/>
      <c r="AZ6" s="369"/>
      <c r="BA6" s="377" t="s">
        <v>21</v>
      </c>
      <c r="BB6" s="378"/>
      <c r="BC6" s="377" t="s">
        <v>22</v>
      </c>
      <c r="BD6" s="378"/>
      <c r="BE6" s="369"/>
      <c r="BF6" s="373" t="s">
        <v>21</v>
      </c>
      <c r="BG6" s="374"/>
      <c r="BH6" s="375" t="s">
        <v>22</v>
      </c>
      <c r="BI6" s="376"/>
      <c r="BJ6" s="375" t="s">
        <v>21</v>
      </c>
      <c r="BK6" s="374"/>
      <c r="BL6" s="375" t="s">
        <v>22</v>
      </c>
      <c r="BM6" s="376"/>
      <c r="BN6" s="1046" t="s">
        <v>21</v>
      </c>
      <c r="BO6" s="1047"/>
      <c r="BP6" s="1048" t="s">
        <v>22</v>
      </c>
      <c r="BQ6" s="1049"/>
      <c r="BR6" s="369"/>
      <c r="BS6" s="377" t="s">
        <v>21</v>
      </c>
      <c r="BT6" s="378"/>
      <c r="BU6" s="377" t="s">
        <v>22</v>
      </c>
      <c r="BV6" s="378"/>
      <c r="BW6" s="369"/>
      <c r="BX6" s="1050" t="s">
        <v>21</v>
      </c>
      <c r="BY6" s="1051"/>
      <c r="BZ6" s="1050" t="s">
        <v>22</v>
      </c>
      <c r="CA6" s="1051"/>
      <c r="CB6" s="378" t="s">
        <v>166</v>
      </c>
    </row>
    <row r="7" spans="1:80">
      <c r="B7" s="382"/>
      <c r="C7" s="369"/>
      <c r="D7" s="383" t="s">
        <v>35</v>
      </c>
      <c r="E7" s="384" t="s">
        <v>36</v>
      </c>
      <c r="F7" s="385" t="s">
        <v>35</v>
      </c>
      <c r="G7" s="386" t="s">
        <v>36</v>
      </c>
      <c r="H7" s="385" t="s">
        <v>35</v>
      </c>
      <c r="I7" s="384" t="s">
        <v>36</v>
      </c>
      <c r="J7" s="385" t="s">
        <v>35</v>
      </c>
      <c r="K7" s="386" t="s">
        <v>36</v>
      </c>
      <c r="L7" s="385" t="s">
        <v>35</v>
      </c>
      <c r="M7" s="384" t="s">
        <v>36</v>
      </c>
      <c r="N7" s="385" t="s">
        <v>35</v>
      </c>
      <c r="O7" s="386" t="s">
        <v>36</v>
      </c>
      <c r="P7" s="369"/>
      <c r="Q7" s="387" t="s">
        <v>35</v>
      </c>
      <c r="R7" s="388" t="s">
        <v>36</v>
      </c>
      <c r="S7" s="387" t="s">
        <v>35</v>
      </c>
      <c r="T7" s="388" t="s">
        <v>36</v>
      </c>
      <c r="U7" s="369"/>
      <c r="V7" s="383" t="s">
        <v>35</v>
      </c>
      <c r="W7" s="384" t="s">
        <v>36</v>
      </c>
      <c r="X7" s="385" t="s">
        <v>35</v>
      </c>
      <c r="Y7" s="386" t="s">
        <v>36</v>
      </c>
      <c r="Z7" s="385" t="s">
        <v>35</v>
      </c>
      <c r="AA7" s="384" t="s">
        <v>36</v>
      </c>
      <c r="AB7" s="385" t="s">
        <v>35</v>
      </c>
      <c r="AC7" s="386" t="s">
        <v>36</v>
      </c>
      <c r="AD7" s="385" t="s">
        <v>35</v>
      </c>
      <c r="AE7" s="384" t="s">
        <v>36</v>
      </c>
      <c r="AF7" s="385" t="s">
        <v>35</v>
      </c>
      <c r="AG7" s="386" t="s">
        <v>36</v>
      </c>
      <c r="AH7" s="369"/>
      <c r="AI7" s="387" t="s">
        <v>35</v>
      </c>
      <c r="AJ7" s="388" t="s">
        <v>36</v>
      </c>
      <c r="AK7" s="387" t="s">
        <v>35</v>
      </c>
      <c r="AL7" s="388" t="s">
        <v>36</v>
      </c>
      <c r="AM7" s="369"/>
      <c r="AN7" s="383" t="s">
        <v>35</v>
      </c>
      <c r="AO7" s="384" t="s">
        <v>36</v>
      </c>
      <c r="AP7" s="385" t="s">
        <v>35</v>
      </c>
      <c r="AQ7" s="386" t="s">
        <v>36</v>
      </c>
      <c r="AR7" s="385" t="s">
        <v>35</v>
      </c>
      <c r="AS7" s="384" t="s">
        <v>36</v>
      </c>
      <c r="AT7" s="385" t="s">
        <v>35</v>
      </c>
      <c r="AU7" s="386" t="s">
        <v>36</v>
      </c>
      <c r="AV7" s="385" t="s">
        <v>35</v>
      </c>
      <c r="AW7" s="384" t="s">
        <v>36</v>
      </c>
      <c r="AX7" s="385" t="s">
        <v>35</v>
      </c>
      <c r="AY7" s="386" t="s">
        <v>36</v>
      </c>
      <c r="AZ7" s="369"/>
      <c r="BA7" s="387" t="s">
        <v>35</v>
      </c>
      <c r="BB7" s="388" t="s">
        <v>36</v>
      </c>
      <c r="BC7" s="387" t="s">
        <v>35</v>
      </c>
      <c r="BD7" s="388" t="s">
        <v>36</v>
      </c>
      <c r="BE7" s="369"/>
      <c r="BF7" s="383" t="s">
        <v>35</v>
      </c>
      <c r="BG7" s="384" t="s">
        <v>36</v>
      </c>
      <c r="BH7" s="385" t="s">
        <v>35</v>
      </c>
      <c r="BI7" s="386" t="s">
        <v>36</v>
      </c>
      <c r="BJ7" s="385" t="s">
        <v>35</v>
      </c>
      <c r="BK7" s="384" t="s">
        <v>36</v>
      </c>
      <c r="BL7" s="385" t="s">
        <v>35</v>
      </c>
      <c r="BM7" s="386" t="s">
        <v>36</v>
      </c>
      <c r="BN7" s="385" t="s">
        <v>35</v>
      </c>
      <c r="BO7" s="384" t="s">
        <v>36</v>
      </c>
      <c r="BP7" s="385" t="s">
        <v>35</v>
      </c>
      <c r="BQ7" s="386" t="s">
        <v>36</v>
      </c>
      <c r="BR7" s="369"/>
      <c r="BS7" s="387" t="s">
        <v>35</v>
      </c>
      <c r="BT7" s="388" t="s">
        <v>36</v>
      </c>
      <c r="BU7" s="387" t="s">
        <v>35</v>
      </c>
      <c r="BV7" s="388" t="s">
        <v>36</v>
      </c>
      <c r="BW7" s="369"/>
      <c r="BX7" s="387" t="s">
        <v>35</v>
      </c>
      <c r="BY7" s="388" t="s">
        <v>36</v>
      </c>
      <c r="BZ7" s="388"/>
      <c r="CA7" s="388" t="s">
        <v>36</v>
      </c>
      <c r="CB7" s="369"/>
    </row>
    <row r="8" spans="1:80">
      <c r="A8" s="312"/>
      <c r="B8" s="389" t="s">
        <v>25</v>
      </c>
      <c r="D8" s="390">
        <v>1.125</v>
      </c>
      <c r="E8" s="391">
        <v>13020394.52</v>
      </c>
      <c r="F8" s="390">
        <v>1.125</v>
      </c>
      <c r="G8" s="392">
        <v>11308184</v>
      </c>
      <c r="H8" s="390">
        <v>1.125</v>
      </c>
      <c r="I8" s="391">
        <v>13020394.52</v>
      </c>
      <c r="J8" s="390">
        <v>1.125</v>
      </c>
      <c r="K8" s="392">
        <v>10682337.75</v>
      </c>
      <c r="L8" s="390">
        <v>1.125</v>
      </c>
      <c r="M8" s="391">
        <v>12461609.380000001</v>
      </c>
      <c r="N8" s="390">
        <v>1.125</v>
      </c>
      <c r="O8" s="392">
        <v>11126685</v>
      </c>
      <c r="Q8" s="390">
        <v>1.125</v>
      </c>
      <c r="R8" s="393">
        <f t="shared" ref="R8:R14" si="0">I8+E8+M8</f>
        <v>38502398.420000002</v>
      </c>
      <c r="S8" s="390">
        <v>1.125</v>
      </c>
      <c r="T8" s="392">
        <f t="shared" ref="T8:T14" si="1">G8+K8+O8</f>
        <v>33117206.75</v>
      </c>
      <c r="V8" s="394">
        <v>1.125</v>
      </c>
      <c r="W8" s="393">
        <v>15495740.369999999</v>
      </c>
      <c r="X8" s="390">
        <v>1.125</v>
      </c>
      <c r="Y8" s="392">
        <v>12293164</v>
      </c>
      <c r="Z8" s="390">
        <v>1.125</v>
      </c>
      <c r="AA8" s="393">
        <v>14522747.73</v>
      </c>
      <c r="AB8" s="390">
        <v>1.125</v>
      </c>
      <c r="AC8" s="392">
        <v>13420456</v>
      </c>
      <c r="AD8" s="390">
        <v>1.125</v>
      </c>
      <c r="AE8" s="393">
        <v>13020394.52</v>
      </c>
      <c r="AF8" s="390">
        <v>1.125</v>
      </c>
      <c r="AG8" s="395">
        <v>12504556.5</v>
      </c>
      <c r="AI8" s="390">
        <v>1.125</v>
      </c>
      <c r="AJ8" s="393">
        <f t="shared" ref="AJ8:AJ14" si="2">AA8+W8+AE8</f>
        <v>43038882.620000005</v>
      </c>
      <c r="AK8" s="390">
        <v>1.125</v>
      </c>
      <c r="AL8" s="392">
        <f t="shared" ref="AL8:AL14" si="3">Y8+AC8+AG8</f>
        <v>38218176.5</v>
      </c>
      <c r="AN8" s="394">
        <v>1.125</v>
      </c>
      <c r="AO8" s="393">
        <v>14538544.279999999</v>
      </c>
      <c r="AP8" s="390">
        <v>1.125</v>
      </c>
      <c r="AQ8" s="392">
        <v>13830657.5</v>
      </c>
      <c r="AR8" s="390">
        <v>1.125</v>
      </c>
      <c r="AS8" s="393">
        <v>14538544.279999999</v>
      </c>
      <c r="AT8" s="390">
        <v>1.125</v>
      </c>
      <c r="AU8" s="392">
        <v>12169330.75</v>
      </c>
      <c r="AV8" s="390">
        <v>1.125</v>
      </c>
      <c r="AW8" s="393">
        <v>14538544.279999999</v>
      </c>
      <c r="AX8" s="390">
        <v>1.125</v>
      </c>
      <c r="AY8" s="395">
        <v>13014411.5</v>
      </c>
      <c r="BA8" s="390">
        <v>1.125</v>
      </c>
      <c r="BB8" s="393">
        <f t="shared" ref="BB8:BB14" si="4">AS8+AO8+AW8</f>
        <v>43615632.839999996</v>
      </c>
      <c r="BC8" s="390">
        <v>1.125</v>
      </c>
      <c r="BD8" s="392">
        <f t="shared" ref="BD8:BD14" si="5">AQ8+AU8+AY8</f>
        <v>39014399.75</v>
      </c>
      <c r="BF8" s="394"/>
      <c r="BG8" s="393"/>
      <c r="BH8" s="390"/>
      <c r="BI8" s="392"/>
      <c r="BJ8" s="390"/>
      <c r="BK8" s="393"/>
      <c r="BL8" s="390"/>
      <c r="BM8" s="392"/>
      <c r="BN8" s="390"/>
      <c r="BO8" s="393"/>
      <c r="BP8" s="390"/>
      <c r="BQ8" s="395"/>
      <c r="BS8" s="390">
        <v>1.125</v>
      </c>
      <c r="BT8" s="393">
        <f t="shared" ref="BT8:BT14" si="6">BK8+BG8+BO8</f>
        <v>0</v>
      </c>
      <c r="BU8" s="390">
        <v>1.125</v>
      </c>
      <c r="BV8" s="392">
        <f t="shared" ref="BV8:BV14" si="7">BI8+BM8+BQ8</f>
        <v>0</v>
      </c>
      <c r="BX8" s="396">
        <v>1.125</v>
      </c>
      <c r="BY8" s="397">
        <f>BO8+BK8+BG8+AW8+AS8+AO8+AE8+AA8+W8+M8+I8+E8</f>
        <v>125156913.88</v>
      </c>
      <c r="BZ8" s="396">
        <v>1.125</v>
      </c>
      <c r="CA8" s="398">
        <f>BQ8+BM8+BI8+AY8+AU8+AQ8+AG8+AC8+Y8+O8+K8+G8</f>
        <v>110349783</v>
      </c>
      <c r="CB8" s="399">
        <f>BY8-CA8</f>
        <v>14807130.879999995</v>
      </c>
    </row>
    <row r="9" spans="1:80">
      <c r="A9" s="312"/>
      <c r="B9" s="389" t="s">
        <v>26</v>
      </c>
      <c r="D9" s="396">
        <v>7.4999999999999997E-2</v>
      </c>
      <c r="E9" s="400">
        <f>$E$8/$D$8*D9</f>
        <v>868026.30133333337</v>
      </c>
      <c r="F9" s="396">
        <v>7.4999999999999997E-2</v>
      </c>
      <c r="G9" s="398">
        <f>$G$8/$F$8*F9</f>
        <v>753878.93333333335</v>
      </c>
      <c r="H9" s="396">
        <v>7.4999999999999997E-2</v>
      </c>
      <c r="I9" s="400">
        <f>$E$8/$D$8*H9</f>
        <v>868026.30133333337</v>
      </c>
      <c r="J9" s="396">
        <v>7.4999999999999997E-2</v>
      </c>
      <c r="K9" s="398">
        <f>$K$8/$J$8*J9</f>
        <v>712155.85</v>
      </c>
      <c r="L9" s="396">
        <v>7.4999999999999997E-2</v>
      </c>
      <c r="M9" s="400">
        <v>830773.95866666699</v>
      </c>
      <c r="N9" s="396">
        <v>7.4999999999999997E-2</v>
      </c>
      <c r="O9" s="398">
        <v>741779</v>
      </c>
      <c r="Q9" s="396">
        <v>7.4999999999999997E-2</v>
      </c>
      <c r="R9" s="397">
        <f t="shared" si="0"/>
        <v>2566826.5613333336</v>
      </c>
      <c r="S9" s="396">
        <v>7.4999999999999997E-2</v>
      </c>
      <c r="T9" s="398">
        <f t="shared" si="1"/>
        <v>2207813.7833333332</v>
      </c>
      <c r="V9" s="401">
        <v>7.4999999999999997E-2</v>
      </c>
      <c r="W9" s="397">
        <v>1033049.358</v>
      </c>
      <c r="X9" s="396">
        <v>7.4999999999999997E-2</v>
      </c>
      <c r="Y9" s="398">
        <v>819544.26666666695</v>
      </c>
      <c r="Z9" s="401">
        <v>7.4999999999999997E-2</v>
      </c>
      <c r="AA9" s="397">
        <v>968183.18200000003</v>
      </c>
      <c r="AB9" s="396">
        <v>7.4999999999999997E-2</v>
      </c>
      <c r="AC9" s="398">
        <v>894697.066666667</v>
      </c>
      <c r="AD9" s="401">
        <v>7.4999999999999997E-2</v>
      </c>
      <c r="AE9" s="397">
        <v>868026.30133333302</v>
      </c>
      <c r="AF9" s="396">
        <v>7.4999999999999997E-2</v>
      </c>
      <c r="AG9" s="398">
        <v>833637.1</v>
      </c>
      <c r="AI9" s="396">
        <v>7.4999999999999997E-2</v>
      </c>
      <c r="AJ9" s="397">
        <f t="shared" si="2"/>
        <v>2869258.8413333329</v>
      </c>
      <c r="AK9" s="396">
        <v>7.4999999999999997E-2</v>
      </c>
      <c r="AL9" s="398">
        <f t="shared" si="3"/>
        <v>2547878.433333334</v>
      </c>
      <c r="AN9" s="401">
        <v>7.4999999999999997E-2</v>
      </c>
      <c r="AO9" s="397">
        <v>969236.28533333295</v>
      </c>
      <c r="AP9" s="396">
        <v>7.4999999999999997E-2</v>
      </c>
      <c r="AQ9" s="398">
        <v>922043.83333333302</v>
      </c>
      <c r="AR9" s="401">
        <v>7.4999999999999997E-2</v>
      </c>
      <c r="AS9" s="397">
        <v>969236.28533333295</v>
      </c>
      <c r="AT9" s="396">
        <v>7.4999999999999997E-2</v>
      </c>
      <c r="AU9" s="398">
        <v>811288.71666666702</v>
      </c>
      <c r="AV9" s="401">
        <v>7.4999999999999997E-2</v>
      </c>
      <c r="AW9" s="397">
        <v>969236.28533333295</v>
      </c>
      <c r="AX9" s="396">
        <v>7.4999999999999997E-2</v>
      </c>
      <c r="AY9" s="398">
        <v>867627.433333333</v>
      </c>
      <c r="BA9" s="396">
        <v>7.4999999999999997E-2</v>
      </c>
      <c r="BB9" s="397">
        <f t="shared" si="4"/>
        <v>2907708.8559999987</v>
      </c>
      <c r="BC9" s="396">
        <v>7.4999999999999997E-2</v>
      </c>
      <c r="BD9" s="398">
        <f t="shared" si="5"/>
        <v>2600959.9833333329</v>
      </c>
      <c r="BF9" s="401"/>
      <c r="BG9" s="397"/>
      <c r="BH9" s="396"/>
      <c r="BI9" s="398"/>
      <c r="BJ9" s="401"/>
      <c r="BK9" s="397"/>
      <c r="BL9" s="396"/>
      <c r="BM9" s="398"/>
      <c r="BN9" s="401"/>
      <c r="BO9" s="397"/>
      <c r="BP9" s="396"/>
      <c r="BQ9" s="398"/>
      <c r="BS9" s="396">
        <v>7.4999999999999997E-2</v>
      </c>
      <c r="BT9" s="397">
        <f t="shared" si="6"/>
        <v>0</v>
      </c>
      <c r="BU9" s="396">
        <v>7.4999999999999997E-2</v>
      </c>
      <c r="BV9" s="398">
        <f t="shared" si="7"/>
        <v>0</v>
      </c>
      <c r="BX9" s="396">
        <v>7.4999999999999997E-2</v>
      </c>
      <c r="BY9" s="397">
        <f t="shared" ref="BY9:BY72" si="8">BO9+BK9+BG9+AW9+AS9+AO9+AE9+AA9+W9+M9+I9+E9</f>
        <v>8343794.2586666653</v>
      </c>
      <c r="BZ9" s="396">
        <v>7.4999999999999997E-2</v>
      </c>
      <c r="CA9" s="398">
        <f t="shared" ref="CA9:CA72" si="9">BQ9+BM9+BI9+AY9+AU9+AQ9+AG9+AC9+Y9+O9+K9+G9</f>
        <v>7356652.2000000002</v>
      </c>
      <c r="CB9" s="399">
        <f t="shared" ref="CB9:CB72" si="10">BY9-CA9</f>
        <v>987142.05866666511</v>
      </c>
    </row>
    <row r="10" spans="1:80">
      <c r="A10" s="312"/>
      <c r="B10" s="389" t="s">
        <v>27</v>
      </c>
      <c r="D10" s="396">
        <v>0.05</v>
      </c>
      <c r="E10" s="400">
        <f>$E$8/$D$8*D10</f>
        <v>578684.20088888891</v>
      </c>
      <c r="F10" s="396">
        <v>0.05</v>
      </c>
      <c r="G10" s="398">
        <f>$G$8/$F$8*F10</f>
        <v>502585.95555555564</v>
      </c>
      <c r="H10" s="396">
        <v>0.05</v>
      </c>
      <c r="I10" s="400">
        <f>$E$8/$D$8*H10</f>
        <v>578684.20088888891</v>
      </c>
      <c r="J10" s="396">
        <v>0.05</v>
      </c>
      <c r="K10" s="398">
        <f>$K$8/$J$8*J10</f>
        <v>474770.56666666671</v>
      </c>
      <c r="L10" s="396">
        <v>0.05</v>
      </c>
      <c r="M10" s="400">
        <v>553849.30577777803</v>
      </c>
      <c r="N10" s="396">
        <v>0.05</v>
      </c>
      <c r="O10" s="398">
        <v>494519.33333333302</v>
      </c>
      <c r="Q10" s="396">
        <v>0.05</v>
      </c>
      <c r="R10" s="397">
        <f t="shared" si="0"/>
        <v>1711217.7075555557</v>
      </c>
      <c r="S10" s="396">
        <v>0.05</v>
      </c>
      <c r="T10" s="398">
        <f t="shared" si="1"/>
        <v>1471875.8555555553</v>
      </c>
      <c r="V10" s="401">
        <v>0.05</v>
      </c>
      <c r="W10" s="397">
        <v>688699.57200000004</v>
      </c>
      <c r="X10" s="396">
        <v>0.05</v>
      </c>
      <c r="Y10" s="398">
        <v>546362.84444444405</v>
      </c>
      <c r="Z10" s="401">
        <v>0.05</v>
      </c>
      <c r="AA10" s="397">
        <v>645455.45466666704</v>
      </c>
      <c r="AB10" s="396">
        <v>0.05</v>
      </c>
      <c r="AC10" s="398">
        <v>596464.71111111098</v>
      </c>
      <c r="AD10" s="401">
        <v>0.05</v>
      </c>
      <c r="AE10" s="397">
        <v>578684.20088888903</v>
      </c>
      <c r="AF10" s="396">
        <v>0.05</v>
      </c>
      <c r="AG10" s="398">
        <v>555758.066666667</v>
      </c>
      <c r="AI10" s="396">
        <v>0.05</v>
      </c>
      <c r="AJ10" s="397">
        <f t="shared" si="2"/>
        <v>1912839.2275555562</v>
      </c>
      <c r="AK10" s="396">
        <v>0.05</v>
      </c>
      <c r="AL10" s="398">
        <f t="shared" si="3"/>
        <v>1698585.6222222219</v>
      </c>
      <c r="AN10" s="401">
        <v>0.05</v>
      </c>
      <c r="AO10" s="397">
        <v>646157.52355555596</v>
      </c>
      <c r="AP10" s="396">
        <v>0.05</v>
      </c>
      <c r="AQ10" s="398">
        <v>614695.88888888899</v>
      </c>
      <c r="AR10" s="401">
        <v>0.05</v>
      </c>
      <c r="AS10" s="397">
        <v>646157.52355555596</v>
      </c>
      <c r="AT10" s="396">
        <v>0.05</v>
      </c>
      <c r="AU10" s="398">
        <v>540859.14444444398</v>
      </c>
      <c r="AV10" s="401">
        <v>0.05</v>
      </c>
      <c r="AW10" s="397">
        <v>646157.52355555596</v>
      </c>
      <c r="AX10" s="396">
        <v>0.05</v>
      </c>
      <c r="AY10" s="398">
        <v>578418.28888888902</v>
      </c>
      <c r="BA10" s="396">
        <v>0.05</v>
      </c>
      <c r="BB10" s="397">
        <f t="shared" si="4"/>
        <v>1938472.570666668</v>
      </c>
      <c r="BC10" s="396">
        <v>0.05</v>
      </c>
      <c r="BD10" s="398">
        <f t="shared" si="5"/>
        <v>1733973.3222222221</v>
      </c>
      <c r="BF10" s="401"/>
      <c r="BG10" s="397"/>
      <c r="BH10" s="396"/>
      <c r="BI10" s="398"/>
      <c r="BJ10" s="401"/>
      <c r="BK10" s="397"/>
      <c r="BL10" s="396"/>
      <c r="BM10" s="398"/>
      <c r="BN10" s="401"/>
      <c r="BO10" s="397"/>
      <c r="BP10" s="396"/>
      <c r="BQ10" s="398"/>
      <c r="BS10" s="396">
        <v>0.05</v>
      </c>
      <c r="BT10" s="397">
        <f t="shared" si="6"/>
        <v>0</v>
      </c>
      <c r="BU10" s="396">
        <v>0.05</v>
      </c>
      <c r="BV10" s="398">
        <f t="shared" si="7"/>
        <v>0</v>
      </c>
      <c r="BX10" s="396">
        <v>0.05</v>
      </c>
      <c r="BY10" s="397">
        <f t="shared" si="8"/>
        <v>5562529.50577778</v>
      </c>
      <c r="BZ10" s="396">
        <v>0.05</v>
      </c>
      <c r="CA10" s="398">
        <f t="shared" si="9"/>
        <v>4904434.7999999989</v>
      </c>
      <c r="CB10" s="399">
        <f t="shared" si="10"/>
        <v>658094.70577778108</v>
      </c>
    </row>
    <row r="11" spans="1:80">
      <c r="A11" s="312"/>
      <c r="B11" s="389" t="s">
        <v>28</v>
      </c>
      <c r="D11" s="396"/>
      <c r="E11" s="400"/>
      <c r="F11" s="396"/>
      <c r="G11" s="398"/>
      <c r="H11" s="396"/>
      <c r="I11" s="400"/>
      <c r="J11" s="396"/>
      <c r="K11" s="398"/>
      <c r="L11" s="396"/>
      <c r="M11" s="400"/>
      <c r="N11" s="396"/>
      <c r="O11" s="398"/>
      <c r="Q11" s="396"/>
      <c r="R11" s="397">
        <f t="shared" si="0"/>
        <v>0</v>
      </c>
      <c r="S11" s="396"/>
      <c r="T11" s="398">
        <f t="shared" si="1"/>
        <v>0</v>
      </c>
      <c r="V11" s="401"/>
      <c r="W11" s="397"/>
      <c r="X11" s="396"/>
      <c r="Y11" s="398"/>
      <c r="Z11" s="401"/>
      <c r="AA11" s="397"/>
      <c r="AB11" s="396"/>
      <c r="AC11" s="398"/>
      <c r="AD11" s="401"/>
      <c r="AE11" s="397"/>
      <c r="AF11" s="396"/>
      <c r="AG11" s="398"/>
      <c r="AI11" s="396"/>
      <c r="AJ11" s="397">
        <f t="shared" si="2"/>
        <v>0</v>
      </c>
      <c r="AK11" s="396"/>
      <c r="AL11" s="398">
        <f t="shared" si="3"/>
        <v>0</v>
      </c>
      <c r="AN11" s="401"/>
      <c r="AO11" s="397"/>
      <c r="AP11" s="396"/>
      <c r="AQ11" s="398"/>
      <c r="AR11" s="401"/>
      <c r="AS11" s="397"/>
      <c r="AT11" s="396"/>
      <c r="AU11" s="398"/>
      <c r="AV11" s="401"/>
      <c r="AW11" s="397"/>
      <c r="AX11" s="396"/>
      <c r="AY11" s="398"/>
      <c r="BA11" s="396"/>
      <c r="BB11" s="397">
        <f t="shared" si="4"/>
        <v>0</v>
      </c>
      <c r="BC11" s="396"/>
      <c r="BD11" s="398">
        <f t="shared" si="5"/>
        <v>0</v>
      </c>
      <c r="BF11" s="401"/>
      <c r="BG11" s="397"/>
      <c r="BH11" s="396"/>
      <c r="BI11" s="398"/>
      <c r="BJ11" s="401"/>
      <c r="BK11" s="397"/>
      <c r="BL11" s="396"/>
      <c r="BM11" s="398"/>
      <c r="BN11" s="401"/>
      <c r="BO11" s="397"/>
      <c r="BP11" s="396"/>
      <c r="BQ11" s="398"/>
      <c r="BS11" s="396"/>
      <c r="BT11" s="397">
        <f t="shared" si="6"/>
        <v>0</v>
      </c>
      <c r="BU11" s="396"/>
      <c r="BV11" s="398">
        <f t="shared" si="7"/>
        <v>0</v>
      </c>
      <c r="BX11" s="396"/>
      <c r="BY11" s="397">
        <f t="shared" si="8"/>
        <v>0</v>
      </c>
      <c r="BZ11" s="396"/>
      <c r="CA11" s="398">
        <f t="shared" si="9"/>
        <v>0</v>
      </c>
      <c r="CB11" s="399">
        <f t="shared" si="10"/>
        <v>0</v>
      </c>
    </row>
    <row r="12" spans="1:80" s="223" customFormat="1">
      <c r="A12" s="312"/>
      <c r="B12" s="402" t="s">
        <v>29</v>
      </c>
      <c r="D12" s="403">
        <v>1</v>
      </c>
      <c r="E12" s="404">
        <f>E8-E9-E10</f>
        <v>11573684.017777776</v>
      </c>
      <c r="F12" s="403">
        <v>1</v>
      </c>
      <c r="G12" s="405">
        <f t="shared" ref="G12:K12" si="11">G8-G9-G10</f>
        <v>10051719.11111111</v>
      </c>
      <c r="H12" s="403">
        <v>1</v>
      </c>
      <c r="I12" s="404">
        <f t="shared" si="11"/>
        <v>11573684.017777776</v>
      </c>
      <c r="J12" s="403">
        <v>1</v>
      </c>
      <c r="K12" s="405">
        <f t="shared" si="11"/>
        <v>9495411.333333334</v>
      </c>
      <c r="L12" s="403">
        <v>1</v>
      </c>
      <c r="M12" s="404">
        <v>11076986.115555599</v>
      </c>
      <c r="N12" s="403">
        <v>1</v>
      </c>
      <c r="O12" s="405">
        <v>9890386.6666666698</v>
      </c>
      <c r="Q12" s="403">
        <v>1</v>
      </c>
      <c r="R12" s="406">
        <f t="shared" si="0"/>
        <v>34224354.151111156</v>
      </c>
      <c r="S12" s="403">
        <v>1</v>
      </c>
      <c r="T12" s="405">
        <f t="shared" si="1"/>
        <v>29437517.111111112</v>
      </c>
      <c r="V12" s="407">
        <v>1</v>
      </c>
      <c r="W12" s="406">
        <v>13773991.439999999</v>
      </c>
      <c r="X12" s="403">
        <v>1</v>
      </c>
      <c r="Y12" s="405">
        <v>10927256.888888899</v>
      </c>
      <c r="Z12" s="407">
        <v>1</v>
      </c>
      <c r="AA12" s="406">
        <v>12909109.0933333</v>
      </c>
      <c r="AB12" s="403">
        <v>1</v>
      </c>
      <c r="AC12" s="405">
        <v>11929294.2222222</v>
      </c>
      <c r="AD12" s="407">
        <v>1</v>
      </c>
      <c r="AE12" s="406">
        <v>11573684.017777801</v>
      </c>
      <c r="AF12" s="403">
        <v>1</v>
      </c>
      <c r="AG12" s="405">
        <v>11115161.3333333</v>
      </c>
      <c r="AI12" s="403">
        <v>1</v>
      </c>
      <c r="AJ12" s="406">
        <f t="shared" si="2"/>
        <v>38256784.551111102</v>
      </c>
      <c r="AK12" s="403">
        <v>1</v>
      </c>
      <c r="AL12" s="405">
        <f t="shared" si="3"/>
        <v>33971712.444444396</v>
      </c>
      <c r="AN12" s="407">
        <v>1</v>
      </c>
      <c r="AO12" s="406">
        <v>12923150.4711111</v>
      </c>
      <c r="AP12" s="403">
        <v>1</v>
      </c>
      <c r="AQ12" s="405">
        <v>12293917.7777778</v>
      </c>
      <c r="AR12" s="407">
        <v>1</v>
      </c>
      <c r="AS12" s="406">
        <v>12923150.4711111</v>
      </c>
      <c r="AT12" s="403">
        <v>1</v>
      </c>
      <c r="AU12" s="405">
        <v>10817182.888888899</v>
      </c>
      <c r="AV12" s="407">
        <v>1</v>
      </c>
      <c r="AW12" s="406">
        <v>12923150.4711111</v>
      </c>
      <c r="AX12" s="403">
        <v>1</v>
      </c>
      <c r="AY12" s="405">
        <v>11568365.7777778</v>
      </c>
      <c r="BA12" s="403">
        <v>1</v>
      </c>
      <c r="BB12" s="406">
        <f t="shared" si="4"/>
        <v>38769451.413333297</v>
      </c>
      <c r="BC12" s="403">
        <v>1</v>
      </c>
      <c r="BD12" s="405">
        <f t="shared" si="5"/>
        <v>34679466.4444445</v>
      </c>
      <c r="BF12" s="407"/>
      <c r="BG12" s="406"/>
      <c r="BH12" s="403"/>
      <c r="BI12" s="405"/>
      <c r="BJ12" s="407"/>
      <c r="BK12" s="406"/>
      <c r="BL12" s="403"/>
      <c r="BM12" s="405"/>
      <c r="BN12" s="407"/>
      <c r="BO12" s="406"/>
      <c r="BP12" s="403"/>
      <c r="BQ12" s="405"/>
      <c r="BS12" s="403">
        <v>1</v>
      </c>
      <c r="BT12" s="406">
        <f t="shared" si="6"/>
        <v>0</v>
      </c>
      <c r="BU12" s="403">
        <v>1</v>
      </c>
      <c r="BV12" s="405">
        <f t="shared" si="7"/>
        <v>0</v>
      </c>
      <c r="BX12" s="403">
        <v>1</v>
      </c>
      <c r="BY12" s="397">
        <f t="shared" si="8"/>
        <v>111250590.11555554</v>
      </c>
      <c r="BZ12" s="403">
        <v>1</v>
      </c>
      <c r="CA12" s="398">
        <f t="shared" si="9"/>
        <v>98088696</v>
      </c>
      <c r="CB12" s="399">
        <f t="shared" si="10"/>
        <v>13161894.11555554</v>
      </c>
    </row>
    <row r="13" spans="1:80">
      <c r="A13" s="320"/>
      <c r="B13" s="408"/>
      <c r="D13" s="409"/>
      <c r="E13" s="400"/>
      <c r="F13" s="410"/>
      <c r="G13" s="398"/>
      <c r="H13" s="410"/>
      <c r="I13" s="400"/>
      <c r="J13" s="410"/>
      <c r="K13" s="398"/>
      <c r="L13" s="410"/>
      <c r="M13" s="400"/>
      <c r="N13" s="410"/>
      <c r="O13" s="398"/>
      <c r="Q13" s="410"/>
      <c r="R13" s="397">
        <f t="shared" si="0"/>
        <v>0</v>
      </c>
      <c r="S13" s="410"/>
      <c r="T13" s="398">
        <f t="shared" si="1"/>
        <v>0</v>
      </c>
      <c r="V13" s="411"/>
      <c r="W13" s="397"/>
      <c r="X13" s="410"/>
      <c r="Y13" s="398"/>
      <c r="Z13" s="410"/>
      <c r="AA13" s="397"/>
      <c r="AB13" s="410"/>
      <c r="AC13" s="398"/>
      <c r="AD13" s="410"/>
      <c r="AE13" s="397"/>
      <c r="AF13" s="410"/>
      <c r="AG13" s="412"/>
      <c r="AI13" s="410"/>
      <c r="AJ13" s="397">
        <f t="shared" si="2"/>
        <v>0</v>
      </c>
      <c r="AK13" s="410"/>
      <c r="AL13" s="398">
        <f t="shared" si="3"/>
        <v>0</v>
      </c>
      <c r="AN13" s="411"/>
      <c r="AO13" s="397"/>
      <c r="AP13" s="410"/>
      <c r="AQ13" s="398"/>
      <c r="AR13" s="410"/>
      <c r="AS13" s="397"/>
      <c r="AT13" s="410"/>
      <c r="AU13" s="398"/>
      <c r="AV13" s="410"/>
      <c r="AW13" s="397"/>
      <c r="AX13" s="410"/>
      <c r="AY13" s="412"/>
      <c r="BA13" s="410"/>
      <c r="BB13" s="397">
        <f t="shared" si="4"/>
        <v>0</v>
      </c>
      <c r="BC13" s="410"/>
      <c r="BD13" s="398">
        <f t="shared" si="5"/>
        <v>0</v>
      </c>
      <c r="BF13" s="411"/>
      <c r="BG13" s="397"/>
      <c r="BH13" s="410"/>
      <c r="BI13" s="398"/>
      <c r="BJ13" s="410"/>
      <c r="BK13" s="397"/>
      <c r="BL13" s="410"/>
      <c r="BM13" s="398"/>
      <c r="BN13" s="410"/>
      <c r="BO13" s="397"/>
      <c r="BP13" s="410"/>
      <c r="BQ13" s="412"/>
      <c r="BS13" s="410"/>
      <c r="BT13" s="397">
        <f t="shared" si="6"/>
        <v>0</v>
      </c>
      <c r="BU13" s="410"/>
      <c r="BV13" s="398">
        <f t="shared" si="7"/>
        <v>0</v>
      </c>
      <c r="BX13" s="410"/>
      <c r="BY13" s="397">
        <f t="shared" si="8"/>
        <v>0</v>
      </c>
      <c r="BZ13" s="413"/>
      <c r="CA13" s="398">
        <f t="shared" si="9"/>
        <v>0</v>
      </c>
      <c r="CB13" s="399">
        <f t="shared" si="10"/>
        <v>0</v>
      </c>
    </row>
    <row r="14" spans="1:80">
      <c r="A14" s="322"/>
      <c r="B14" s="414" t="s">
        <v>3</v>
      </c>
      <c r="D14" s="409" t="s">
        <v>31</v>
      </c>
      <c r="E14" s="400"/>
      <c r="F14" s="410" t="s">
        <v>32</v>
      </c>
      <c r="G14" s="398"/>
      <c r="H14" s="410" t="s">
        <v>31</v>
      </c>
      <c r="I14" s="400"/>
      <c r="J14" s="410" t="s">
        <v>32</v>
      </c>
      <c r="K14" s="398"/>
      <c r="L14" s="410" t="s">
        <v>31</v>
      </c>
      <c r="M14" s="400"/>
      <c r="N14" s="410" t="s">
        <v>32</v>
      </c>
      <c r="O14" s="398"/>
      <c r="Q14" s="410" t="s">
        <v>32</v>
      </c>
      <c r="R14" s="397">
        <f t="shared" si="0"/>
        <v>0</v>
      </c>
      <c r="S14" s="410" t="s">
        <v>32</v>
      </c>
      <c r="T14" s="398">
        <f t="shared" si="1"/>
        <v>0</v>
      </c>
      <c r="V14" s="411" t="s">
        <v>31</v>
      </c>
      <c r="W14" s="397"/>
      <c r="X14" s="410" t="s">
        <v>32</v>
      </c>
      <c r="Y14" s="398"/>
      <c r="Z14" s="410" t="s">
        <v>31</v>
      </c>
      <c r="AA14" s="397"/>
      <c r="AB14" s="410" t="s">
        <v>32</v>
      </c>
      <c r="AC14" s="398"/>
      <c r="AD14" s="410" t="s">
        <v>31</v>
      </c>
      <c r="AE14" s="397"/>
      <c r="AF14" s="410" t="s">
        <v>32</v>
      </c>
      <c r="AG14" s="412"/>
      <c r="AI14" s="410" t="s">
        <v>32</v>
      </c>
      <c r="AJ14" s="397">
        <f t="shared" si="2"/>
        <v>0</v>
      </c>
      <c r="AK14" s="410" t="s">
        <v>32</v>
      </c>
      <c r="AL14" s="398">
        <f t="shared" si="3"/>
        <v>0</v>
      </c>
      <c r="AN14" s="415" t="s">
        <v>31</v>
      </c>
      <c r="AO14" s="416"/>
      <c r="AP14" s="417" t="s">
        <v>32</v>
      </c>
      <c r="AQ14" s="418"/>
      <c r="AR14" s="410" t="s">
        <v>31</v>
      </c>
      <c r="AS14" s="397"/>
      <c r="AT14" s="410" t="s">
        <v>32</v>
      </c>
      <c r="AU14" s="398"/>
      <c r="AV14" s="410" t="s">
        <v>31</v>
      </c>
      <c r="AW14" s="397"/>
      <c r="AX14" s="410" t="s">
        <v>32</v>
      </c>
      <c r="AY14" s="412"/>
      <c r="BA14" s="410" t="s">
        <v>32</v>
      </c>
      <c r="BB14" s="397">
        <f t="shared" si="4"/>
        <v>0</v>
      </c>
      <c r="BC14" s="410" t="s">
        <v>32</v>
      </c>
      <c r="BD14" s="398">
        <f t="shared" si="5"/>
        <v>0</v>
      </c>
      <c r="BF14" s="415"/>
      <c r="BG14" s="416"/>
      <c r="BH14" s="417"/>
      <c r="BI14" s="418"/>
      <c r="BJ14" s="410"/>
      <c r="BK14" s="397"/>
      <c r="BL14" s="410"/>
      <c r="BM14" s="398"/>
      <c r="BN14" s="410"/>
      <c r="BO14" s="397"/>
      <c r="BP14" s="410"/>
      <c r="BQ14" s="412"/>
      <c r="BS14" s="410" t="s">
        <v>32</v>
      </c>
      <c r="BT14" s="397">
        <f t="shared" si="6"/>
        <v>0</v>
      </c>
      <c r="BU14" s="410" t="s">
        <v>32</v>
      </c>
      <c r="BV14" s="398">
        <f t="shared" si="7"/>
        <v>0</v>
      </c>
      <c r="BX14" s="410" t="s">
        <v>32</v>
      </c>
      <c r="BY14" s="397">
        <f t="shared" si="8"/>
        <v>0</v>
      </c>
      <c r="BZ14" s="413"/>
      <c r="CA14" s="398">
        <f t="shared" si="9"/>
        <v>0</v>
      </c>
      <c r="CB14" s="399">
        <f t="shared" si="10"/>
        <v>0</v>
      </c>
    </row>
    <row r="15" spans="1:80">
      <c r="A15" s="322"/>
      <c r="B15" s="414"/>
      <c r="D15" s="419" t="s">
        <v>35</v>
      </c>
      <c r="E15" s="400" t="s">
        <v>36</v>
      </c>
      <c r="F15" s="410" t="s">
        <v>35</v>
      </c>
      <c r="G15" s="398" t="s">
        <v>36</v>
      </c>
      <c r="H15" s="410" t="s">
        <v>35</v>
      </c>
      <c r="I15" s="400" t="s">
        <v>36</v>
      </c>
      <c r="J15" s="410" t="s">
        <v>35</v>
      </c>
      <c r="K15" s="398" t="s">
        <v>36</v>
      </c>
      <c r="L15" s="410" t="s">
        <v>35</v>
      </c>
      <c r="M15" s="400" t="s">
        <v>36</v>
      </c>
      <c r="N15" s="410" t="s">
        <v>35</v>
      </c>
      <c r="O15" s="398" t="s">
        <v>36</v>
      </c>
      <c r="Q15" s="410"/>
      <c r="R15" s="397"/>
      <c r="S15" s="410"/>
      <c r="T15" s="398"/>
      <c r="V15" s="420" t="s">
        <v>35</v>
      </c>
      <c r="W15" s="397" t="s">
        <v>36</v>
      </c>
      <c r="X15" s="410" t="s">
        <v>35</v>
      </c>
      <c r="Y15" s="398" t="s">
        <v>36</v>
      </c>
      <c r="Z15" s="410" t="s">
        <v>35</v>
      </c>
      <c r="AA15" s="397" t="s">
        <v>36</v>
      </c>
      <c r="AB15" s="410" t="s">
        <v>35</v>
      </c>
      <c r="AC15" s="398" t="s">
        <v>36</v>
      </c>
      <c r="AD15" s="410" t="s">
        <v>35</v>
      </c>
      <c r="AE15" s="397" t="s">
        <v>36</v>
      </c>
      <c r="AF15" s="410" t="s">
        <v>35</v>
      </c>
      <c r="AG15" s="412" t="s">
        <v>36</v>
      </c>
      <c r="AI15" s="421" t="s">
        <v>35</v>
      </c>
      <c r="AJ15" s="422" t="s">
        <v>36</v>
      </c>
      <c r="AK15" s="421" t="s">
        <v>35</v>
      </c>
      <c r="AL15" s="423" t="s">
        <v>36</v>
      </c>
      <c r="AN15" s="420" t="s">
        <v>35</v>
      </c>
      <c r="AO15" s="422" t="s">
        <v>36</v>
      </c>
      <c r="AP15" s="421" t="s">
        <v>35</v>
      </c>
      <c r="AQ15" s="424" t="s">
        <v>36</v>
      </c>
      <c r="AR15" s="410" t="s">
        <v>35</v>
      </c>
      <c r="AS15" s="397" t="s">
        <v>36</v>
      </c>
      <c r="AT15" s="410" t="s">
        <v>35</v>
      </c>
      <c r="AU15" s="398" t="s">
        <v>36</v>
      </c>
      <c r="AV15" s="410" t="s">
        <v>35</v>
      </c>
      <c r="AW15" s="397" t="s">
        <v>36</v>
      </c>
      <c r="AX15" s="410" t="s">
        <v>35</v>
      </c>
      <c r="AY15" s="412" t="s">
        <v>36</v>
      </c>
      <c r="BA15" s="421" t="s">
        <v>35</v>
      </c>
      <c r="BB15" s="422" t="s">
        <v>36</v>
      </c>
      <c r="BC15" s="421" t="s">
        <v>35</v>
      </c>
      <c r="BD15" s="423" t="s">
        <v>36</v>
      </c>
      <c r="BF15" s="420"/>
      <c r="BG15" s="422"/>
      <c r="BH15" s="421"/>
      <c r="BI15" s="424"/>
      <c r="BJ15" s="410"/>
      <c r="BK15" s="397"/>
      <c r="BL15" s="410"/>
      <c r="BM15" s="398"/>
      <c r="BN15" s="410"/>
      <c r="BO15" s="397"/>
      <c r="BP15" s="410"/>
      <c r="BQ15" s="412"/>
      <c r="BS15" s="421" t="s">
        <v>35</v>
      </c>
      <c r="BT15" s="422" t="s">
        <v>36</v>
      </c>
      <c r="BU15" s="421" t="s">
        <v>35</v>
      </c>
      <c r="BV15" s="423" t="s">
        <v>36</v>
      </c>
      <c r="BX15" s="421"/>
      <c r="BY15" s="397"/>
      <c r="BZ15" s="413"/>
      <c r="CA15" s="398"/>
      <c r="CB15" s="399">
        <f t="shared" si="10"/>
        <v>0</v>
      </c>
    </row>
    <row r="16" spans="1:80">
      <c r="A16" s="320"/>
      <c r="B16" s="408"/>
      <c r="D16" s="396"/>
      <c r="E16" s="400"/>
      <c r="F16" s="410"/>
      <c r="G16" s="398"/>
      <c r="H16" s="410"/>
      <c r="I16" s="400"/>
      <c r="J16" s="410"/>
      <c r="K16" s="398"/>
      <c r="L16" s="410"/>
      <c r="M16" s="400"/>
      <c r="N16" s="410"/>
      <c r="O16" s="398"/>
      <c r="Q16" s="410"/>
      <c r="R16" s="397"/>
      <c r="S16" s="410"/>
      <c r="T16" s="398"/>
      <c r="V16" s="401"/>
      <c r="W16" s="397"/>
      <c r="X16" s="410"/>
      <c r="Y16" s="398"/>
      <c r="Z16" s="410"/>
      <c r="AA16" s="397"/>
      <c r="AB16" s="410"/>
      <c r="AC16" s="398"/>
      <c r="AD16" s="410"/>
      <c r="AE16" s="397"/>
      <c r="AF16" s="410"/>
      <c r="AG16" s="412"/>
      <c r="AI16" s="421"/>
      <c r="AJ16" s="422"/>
      <c r="AK16" s="421"/>
      <c r="AL16" s="423"/>
      <c r="AN16" s="420"/>
      <c r="AO16" s="422"/>
      <c r="AP16" s="421"/>
      <c r="AQ16" s="424"/>
      <c r="AR16" s="410"/>
      <c r="AS16" s="397"/>
      <c r="AT16" s="410"/>
      <c r="AU16" s="398"/>
      <c r="AV16" s="410"/>
      <c r="AW16" s="397"/>
      <c r="AX16" s="410"/>
      <c r="AY16" s="412"/>
      <c r="BA16" s="421"/>
      <c r="BB16" s="422"/>
      <c r="BC16" s="421"/>
      <c r="BD16" s="423"/>
      <c r="BF16" s="420"/>
      <c r="BG16" s="422"/>
      <c r="BH16" s="421"/>
      <c r="BI16" s="424"/>
      <c r="BJ16" s="410"/>
      <c r="BK16" s="397"/>
      <c r="BL16" s="410"/>
      <c r="BM16" s="398"/>
      <c r="BN16" s="410"/>
      <c r="BO16" s="397"/>
      <c r="BP16" s="410"/>
      <c r="BQ16" s="412"/>
      <c r="BS16" s="421"/>
      <c r="BT16" s="422"/>
      <c r="BU16" s="421"/>
      <c r="BV16" s="423"/>
      <c r="BX16" s="421"/>
      <c r="BY16" s="397"/>
      <c r="BZ16" s="413"/>
      <c r="CA16" s="398"/>
      <c r="CB16" s="399">
        <f t="shared" si="10"/>
        <v>0</v>
      </c>
    </row>
    <row r="17" spans="1:80">
      <c r="A17" s="312"/>
      <c r="B17" s="414" t="s">
        <v>37</v>
      </c>
      <c r="D17" s="419" t="s">
        <v>35</v>
      </c>
      <c r="E17" s="400" t="s">
        <v>36</v>
      </c>
      <c r="F17" s="410" t="s">
        <v>35</v>
      </c>
      <c r="G17" s="398" t="s">
        <v>36</v>
      </c>
      <c r="H17" s="410" t="s">
        <v>35</v>
      </c>
      <c r="I17" s="400" t="s">
        <v>36</v>
      </c>
      <c r="J17" s="410" t="s">
        <v>35</v>
      </c>
      <c r="K17" s="398" t="s">
        <v>36</v>
      </c>
      <c r="L17" s="410" t="s">
        <v>35</v>
      </c>
      <c r="M17" s="400" t="s">
        <v>36</v>
      </c>
      <c r="N17" s="410" t="s">
        <v>35</v>
      </c>
      <c r="O17" s="398" t="s">
        <v>36</v>
      </c>
      <c r="Q17" s="410"/>
      <c r="R17" s="397"/>
      <c r="S17" s="410"/>
      <c r="T17" s="398"/>
      <c r="V17" s="420" t="s">
        <v>35</v>
      </c>
      <c r="W17" s="397" t="s">
        <v>36</v>
      </c>
      <c r="X17" s="410" t="s">
        <v>35</v>
      </c>
      <c r="Y17" s="398" t="s">
        <v>36</v>
      </c>
      <c r="Z17" s="410" t="s">
        <v>35</v>
      </c>
      <c r="AA17" s="397" t="s">
        <v>36</v>
      </c>
      <c r="AB17" s="410" t="s">
        <v>35</v>
      </c>
      <c r="AC17" s="398" t="s">
        <v>36</v>
      </c>
      <c r="AD17" s="410" t="s">
        <v>35</v>
      </c>
      <c r="AE17" s="397" t="s">
        <v>36</v>
      </c>
      <c r="AF17" s="410" t="s">
        <v>35</v>
      </c>
      <c r="AG17" s="412" t="s">
        <v>36</v>
      </c>
      <c r="AI17" s="421" t="s">
        <v>35</v>
      </c>
      <c r="AJ17" s="422" t="s">
        <v>36</v>
      </c>
      <c r="AK17" s="421" t="s">
        <v>35</v>
      </c>
      <c r="AL17" s="423" t="s">
        <v>36</v>
      </c>
      <c r="AN17" s="420" t="s">
        <v>35</v>
      </c>
      <c r="AO17" s="422" t="s">
        <v>36</v>
      </c>
      <c r="AP17" s="421" t="s">
        <v>35</v>
      </c>
      <c r="AQ17" s="424" t="s">
        <v>36</v>
      </c>
      <c r="AR17" s="410" t="s">
        <v>35</v>
      </c>
      <c r="AS17" s="397" t="s">
        <v>36</v>
      </c>
      <c r="AT17" s="410" t="s">
        <v>35</v>
      </c>
      <c r="AU17" s="398" t="s">
        <v>36</v>
      </c>
      <c r="AV17" s="410" t="s">
        <v>35</v>
      </c>
      <c r="AW17" s="397" t="s">
        <v>36</v>
      </c>
      <c r="AX17" s="410" t="s">
        <v>35</v>
      </c>
      <c r="AY17" s="412" t="s">
        <v>36</v>
      </c>
      <c r="BA17" s="421" t="s">
        <v>35</v>
      </c>
      <c r="BB17" s="422" t="s">
        <v>36</v>
      </c>
      <c r="BC17" s="421" t="s">
        <v>35</v>
      </c>
      <c r="BD17" s="423" t="s">
        <v>36</v>
      </c>
      <c r="BF17" s="420"/>
      <c r="BG17" s="422"/>
      <c r="BH17" s="421"/>
      <c r="BI17" s="424"/>
      <c r="BJ17" s="410"/>
      <c r="BK17" s="397"/>
      <c r="BL17" s="410"/>
      <c r="BM17" s="398"/>
      <c r="BN17" s="410"/>
      <c r="BO17" s="397"/>
      <c r="BP17" s="410"/>
      <c r="BQ17" s="412"/>
      <c r="BS17" s="421" t="s">
        <v>35</v>
      </c>
      <c r="BT17" s="422" t="s">
        <v>36</v>
      </c>
      <c r="BU17" s="421" t="s">
        <v>35</v>
      </c>
      <c r="BV17" s="423" t="s">
        <v>36</v>
      </c>
      <c r="BX17" s="421"/>
      <c r="BY17" s="397"/>
      <c r="BZ17" s="413"/>
      <c r="CA17" s="398"/>
      <c r="CB17" s="399">
        <f t="shared" si="10"/>
        <v>0</v>
      </c>
    </row>
    <row r="18" spans="1:80" s="223" customFormat="1" ht="17.100000000000001" customHeight="1">
      <c r="A18" s="320"/>
      <c r="B18" s="425" t="s">
        <v>38</v>
      </c>
      <c r="D18" s="403">
        <v>0.369990877535669</v>
      </c>
      <c r="E18" s="404">
        <v>3719044.37466205</v>
      </c>
      <c r="F18" s="403">
        <f>G18/G12</f>
        <v>0.51587087071186677</v>
      </c>
      <c r="G18" s="426">
        <f>SUM(G19:G41)</f>
        <v>5185389.09</v>
      </c>
      <c r="H18" s="403">
        <v>0.369990877535669</v>
      </c>
      <c r="I18" s="404">
        <v>3513215.5717821298</v>
      </c>
      <c r="J18" s="403">
        <v>0.45267336496638999</v>
      </c>
      <c r="K18" s="426">
        <v>4298319.8</v>
      </c>
      <c r="L18" s="403">
        <v>0.369990877535669</v>
      </c>
      <c r="M18" s="404">
        <v>3659352.8419670798</v>
      </c>
      <c r="N18" s="403">
        <v>0.49615189126411002</v>
      </c>
      <c r="O18" s="426">
        <v>4907134.05</v>
      </c>
      <c r="Q18" s="403">
        <f>R18/$T$12</f>
        <v>0.36999087753566856</v>
      </c>
      <c r="R18" s="406">
        <f t="shared" ref="R18:R31" si="12">I18+E18+M18</f>
        <v>10891612.78841126</v>
      </c>
      <c r="S18" s="403">
        <f>T18/$T$12</f>
        <v>0.48886062250705975</v>
      </c>
      <c r="T18" s="426">
        <f t="shared" ref="T18:T31" si="13">G18+K18+O18</f>
        <v>14390842.940000001</v>
      </c>
      <c r="V18" s="407">
        <v>0.369990877535669</v>
      </c>
      <c r="W18" s="406">
        <v>4042985.3653776799</v>
      </c>
      <c r="X18" s="403">
        <v>0.570719324475781</v>
      </c>
      <c r="Y18" s="426">
        <v>6236396.6699999999</v>
      </c>
      <c r="Z18" s="403">
        <v>0.369990877535669</v>
      </c>
      <c r="AA18" s="406">
        <v>4413730.0376611799</v>
      </c>
      <c r="AB18" s="403">
        <f>AC18/AC12</f>
        <v>0.56539508042610587</v>
      </c>
      <c r="AC18" s="426">
        <v>6744764.2662000004</v>
      </c>
      <c r="AD18" s="403">
        <v>0.369990877535669</v>
      </c>
      <c r="AE18" s="406">
        <v>4112508.2956705298</v>
      </c>
      <c r="AF18" s="403">
        <v>0.50362087261951305</v>
      </c>
      <c r="AG18" s="426">
        <v>5597827.25</v>
      </c>
      <c r="AI18" s="403">
        <f>AJ18/$AL$12</f>
        <v>0.369990877535669</v>
      </c>
      <c r="AJ18" s="406">
        <f t="shared" ref="AJ18:AJ31" si="14">AA18+W18+AE18</f>
        <v>12569223.698709389</v>
      </c>
      <c r="AK18" s="403">
        <f>AL18/$AL$12</f>
        <v>0.5468958391951283</v>
      </c>
      <c r="AL18" s="426">
        <f t="shared" ref="AL18:AL31" si="15">Y18+AC18+AG18</f>
        <v>18578988.1862</v>
      </c>
      <c r="AN18" s="407">
        <v>0.369990877535669</v>
      </c>
      <c r="AO18" s="406">
        <v>4548637.42695136</v>
      </c>
      <c r="AP18" s="403">
        <v>0.54048903369199897</v>
      </c>
      <c r="AQ18" s="405">
        <v>6644727.7400000002</v>
      </c>
      <c r="AR18" s="403">
        <v>0.369990877535669</v>
      </c>
      <c r="AS18" s="406">
        <v>4002258.9895238201</v>
      </c>
      <c r="AT18" s="403">
        <v>0.589351744856635</v>
      </c>
      <c r="AU18" s="405">
        <v>6375125.6100000003</v>
      </c>
      <c r="AV18" s="403">
        <v>0.369990877535669</v>
      </c>
      <c r="AW18" s="406">
        <v>4280189.8057736</v>
      </c>
      <c r="AX18" s="403">
        <v>0.42226541015704</v>
      </c>
      <c r="AY18" s="427">
        <v>4884920.72</v>
      </c>
      <c r="BA18" s="403">
        <f>BB18/$BD$12</f>
        <v>0.36999087753566823</v>
      </c>
      <c r="BB18" s="406">
        <f t="shared" ref="BB18:BB31" si="16">AS18+AO18+AW18</f>
        <v>12831086.222248781</v>
      </c>
      <c r="BC18" s="403">
        <f>BD18/$BD$12</f>
        <v>0.51629323936349858</v>
      </c>
      <c r="BD18" s="405">
        <f t="shared" ref="BD18:BD31" si="17">AQ18+AU18+AY18</f>
        <v>17904774.07</v>
      </c>
      <c r="BF18" s="407"/>
      <c r="BG18" s="406"/>
      <c r="BH18" s="403"/>
      <c r="BI18" s="405"/>
      <c r="BJ18" s="403"/>
      <c r="BK18" s="406"/>
      <c r="BL18" s="403"/>
      <c r="BM18" s="405"/>
      <c r="BN18" s="403"/>
      <c r="BO18" s="406"/>
      <c r="BP18" s="403"/>
      <c r="BQ18" s="427"/>
      <c r="BS18" s="403" t="e">
        <f>BT18/$BV$12</f>
        <v>#DIV/0!</v>
      </c>
      <c r="BT18" s="406">
        <f t="shared" ref="BT18:BT31" si="18">BK18+BG18+BO18</f>
        <v>0</v>
      </c>
      <c r="BU18" s="403" t="e">
        <f>BV18/$BV$12</f>
        <v>#DIV/0!</v>
      </c>
      <c r="BV18" s="405">
        <f t="shared" ref="BV18:BV31" si="19">BI18+BM18+BQ18</f>
        <v>0</v>
      </c>
      <c r="BX18" s="403">
        <f>BY18/$CA$12</f>
        <v>0.36999087753566862</v>
      </c>
      <c r="BY18" s="406">
        <f t="shared" si="8"/>
        <v>36291922.709369428</v>
      </c>
      <c r="BZ18" s="428">
        <f>CA18/$CA$12</f>
        <v>0.51865920611484118</v>
      </c>
      <c r="CA18" s="405">
        <f t="shared" si="9"/>
        <v>50874605.196199998</v>
      </c>
      <c r="CB18" s="429">
        <f t="shared" si="10"/>
        <v>-14582682.48683057</v>
      </c>
    </row>
    <row r="19" spans="1:80" ht="17.100000000000001" customHeight="1">
      <c r="A19" s="80"/>
      <c r="B19" s="408" t="s">
        <v>40</v>
      </c>
      <c r="D19" s="396">
        <v>0.02</v>
      </c>
      <c r="E19" s="400">
        <v>201034.38222222199</v>
      </c>
      <c r="F19" s="396">
        <v>3.1834091906357401E-2</v>
      </c>
      <c r="G19" s="430">
        <v>319987.34999999998</v>
      </c>
      <c r="H19" s="396">
        <v>0.02</v>
      </c>
      <c r="I19" s="400">
        <v>189908.226666667</v>
      </c>
      <c r="J19" s="396">
        <v>4.2501371013100604E-3</v>
      </c>
      <c r="K19" s="430">
        <v>40356.800000000003</v>
      </c>
      <c r="L19" s="396">
        <v>0.02</v>
      </c>
      <c r="M19" s="400">
        <v>197807.73333333299</v>
      </c>
      <c r="N19" s="396">
        <v>2.9421142954977199E-2</v>
      </c>
      <c r="O19" s="430">
        <v>290986.48</v>
      </c>
      <c r="Q19" s="396">
        <f>R19/$T$12</f>
        <v>1.999999999999999E-2</v>
      </c>
      <c r="R19" s="397">
        <f t="shared" si="12"/>
        <v>588750.34222222189</v>
      </c>
      <c r="S19" s="396">
        <f>T19/$T$12</f>
        <v>2.2125868412800238E-2</v>
      </c>
      <c r="T19" s="430">
        <f t="shared" si="13"/>
        <v>651330.62999999989</v>
      </c>
      <c r="V19" s="401">
        <v>0.02</v>
      </c>
      <c r="W19" s="397">
        <v>218545.137777778</v>
      </c>
      <c r="X19" s="396">
        <v>2.02377378191652E-2</v>
      </c>
      <c r="Y19" s="430">
        <v>221142.96</v>
      </c>
      <c r="Z19" s="396">
        <v>0.02</v>
      </c>
      <c r="AA19" s="397">
        <v>238585.884444444</v>
      </c>
      <c r="AB19" s="396">
        <v>0</v>
      </c>
      <c r="AC19" s="430">
        <v>0</v>
      </c>
      <c r="AD19" s="396">
        <v>0.02</v>
      </c>
      <c r="AE19" s="397">
        <v>222303.226666667</v>
      </c>
      <c r="AF19" s="396">
        <v>2.37525981029395E-2</v>
      </c>
      <c r="AG19" s="430">
        <v>264013.96000000002</v>
      </c>
      <c r="AI19" s="396">
        <f t="shared" ref="AI19:AI81" si="20">AJ19/$AL$12</f>
        <v>2.0000000000000032E-2</v>
      </c>
      <c r="AJ19" s="397">
        <f t="shared" si="14"/>
        <v>679434.24888888898</v>
      </c>
      <c r="AK19" s="396">
        <f t="shared" ref="AK19:AK81" si="21">AL19/$AL$12</f>
        <v>1.4281202950643154E-2</v>
      </c>
      <c r="AL19" s="430">
        <f t="shared" si="15"/>
        <v>485156.92000000004</v>
      </c>
      <c r="AN19" s="401">
        <v>0.02</v>
      </c>
      <c r="AO19" s="397">
        <v>245878.35555555599</v>
      </c>
      <c r="AP19" s="396">
        <v>2.3136202400355899E-2</v>
      </c>
      <c r="AQ19" s="398">
        <v>284434.57</v>
      </c>
      <c r="AR19" s="396">
        <v>0.02</v>
      </c>
      <c r="AS19" s="397">
        <v>216343.65777777799</v>
      </c>
      <c r="AT19" s="396">
        <v>2.5076271963435599E-2</v>
      </c>
      <c r="AU19" s="398">
        <v>271254.62</v>
      </c>
      <c r="AV19" s="396">
        <v>0.02</v>
      </c>
      <c r="AW19" s="397">
        <v>231367.31555555601</v>
      </c>
      <c r="AX19" s="396">
        <v>1.1767774516734801E-2</v>
      </c>
      <c r="AY19" s="412">
        <v>136133.92000000001</v>
      </c>
      <c r="BA19" s="396">
        <f t="shared" ref="BA19:BA81" si="22">BB19/$BD$12</f>
        <v>0.02</v>
      </c>
      <c r="BB19" s="397">
        <f t="shared" si="16"/>
        <v>693589.32888888998</v>
      </c>
      <c r="BC19" s="396">
        <f t="shared" ref="BC19:BC81" si="23">BD19/$BD$12</f>
        <v>1.994907018273423E-2</v>
      </c>
      <c r="BD19" s="398">
        <f t="shared" si="17"/>
        <v>691823.11</v>
      </c>
      <c r="BF19" s="401"/>
      <c r="BG19" s="397"/>
      <c r="BH19" s="396"/>
      <c r="BI19" s="398"/>
      <c r="BJ19" s="396"/>
      <c r="BK19" s="397"/>
      <c r="BL19" s="396"/>
      <c r="BM19" s="398"/>
      <c r="BN19" s="396"/>
      <c r="BO19" s="397"/>
      <c r="BP19" s="396"/>
      <c r="BQ19" s="412"/>
      <c r="BS19" s="396" t="e">
        <f t="shared" ref="BS19:BS81" si="24">BT19/$BV$12</f>
        <v>#DIV/0!</v>
      </c>
      <c r="BT19" s="397">
        <f t="shared" si="18"/>
        <v>0</v>
      </c>
      <c r="BU19" s="396" t="e">
        <f t="shared" ref="BU19:BU81" si="25">BV19/$BV$12</f>
        <v>#DIV/0!</v>
      </c>
      <c r="BV19" s="398">
        <f t="shared" si="19"/>
        <v>0</v>
      </c>
      <c r="BX19" s="396">
        <f t="shared" ref="BX19:BX81" si="26">BY19/$CA$12</f>
        <v>2.0000000000000011E-2</v>
      </c>
      <c r="BY19" s="397">
        <f t="shared" si="8"/>
        <v>1961773.9200000011</v>
      </c>
      <c r="BZ19" s="431">
        <f t="shared" ref="BZ19:BZ81" si="27">CA19/$CA$12</f>
        <v>1.8639361461182034E-2</v>
      </c>
      <c r="CA19" s="398">
        <f t="shared" si="9"/>
        <v>1828310.6600000001</v>
      </c>
      <c r="CB19" s="399">
        <f t="shared" si="10"/>
        <v>133463.26000000094</v>
      </c>
    </row>
    <row r="20" spans="1:80" ht="17.100000000000001" customHeight="1">
      <c r="A20" s="80"/>
      <c r="B20" s="408" t="s">
        <v>41</v>
      </c>
      <c r="D20" s="396">
        <v>3.0000000000000001E-3</v>
      </c>
      <c r="E20" s="400">
        <v>30155.1573333333</v>
      </c>
      <c r="F20" s="396">
        <v>3.6764656464733899E-3</v>
      </c>
      <c r="G20" s="430">
        <v>36954.800000000003</v>
      </c>
      <c r="H20" s="396">
        <v>3.0000000000000001E-3</v>
      </c>
      <c r="I20" s="400">
        <v>28486.234</v>
      </c>
      <c r="J20" s="396">
        <v>3.5730942882797401E-3</v>
      </c>
      <c r="K20" s="430">
        <v>33928</v>
      </c>
      <c r="L20" s="396">
        <v>3.0000000000000001E-3</v>
      </c>
      <c r="M20" s="400">
        <v>29671.16</v>
      </c>
      <c r="N20" s="396">
        <v>3.3986537769335602E-3</v>
      </c>
      <c r="O20" s="430">
        <v>33614</v>
      </c>
      <c r="Q20" s="396">
        <f t="shared" ref="Q20:S55" si="28">R20/$T$12</f>
        <v>2.9999999999999992E-3</v>
      </c>
      <c r="R20" s="397">
        <f t="shared" si="12"/>
        <v>88312.551333333307</v>
      </c>
      <c r="S20" s="396">
        <f t="shared" si="28"/>
        <v>3.5497830746247946E-3</v>
      </c>
      <c r="T20" s="430">
        <f t="shared" si="13"/>
        <v>104496.8</v>
      </c>
      <c r="V20" s="401">
        <v>3.0000000000000001E-3</v>
      </c>
      <c r="W20" s="397">
        <v>32781.7706666667</v>
      </c>
      <c r="X20" s="396">
        <v>3.6034981514929702E-3</v>
      </c>
      <c r="Y20" s="430">
        <v>39376.35</v>
      </c>
      <c r="Z20" s="396">
        <v>3.0000000000000001E-3</v>
      </c>
      <c r="AA20" s="397">
        <v>35787.882666666701</v>
      </c>
      <c r="AB20" s="396">
        <v>0</v>
      </c>
      <c r="AC20" s="430">
        <v>0</v>
      </c>
      <c r="AD20" s="396">
        <v>3.0000000000000001E-3</v>
      </c>
      <c r="AE20" s="397">
        <v>33345.483999999997</v>
      </c>
      <c r="AF20" s="396">
        <v>6.3106596383486297E-3</v>
      </c>
      <c r="AG20" s="430">
        <v>70144</v>
      </c>
      <c r="AI20" s="396">
        <f t="shared" si="20"/>
        <v>3.0000000000000066E-3</v>
      </c>
      <c r="AJ20" s="397">
        <f t="shared" si="14"/>
        <v>101915.1373333334</v>
      </c>
      <c r="AK20" s="396">
        <f t="shared" si="21"/>
        <v>3.2238689815564641E-3</v>
      </c>
      <c r="AL20" s="430">
        <f t="shared" si="15"/>
        <v>109520.35</v>
      </c>
      <c r="AN20" s="401">
        <v>3.0000000000000001E-3</v>
      </c>
      <c r="AO20" s="397">
        <v>36881.753333333298</v>
      </c>
      <c r="AP20" s="396">
        <v>5.2889567976070603E-3</v>
      </c>
      <c r="AQ20" s="398">
        <v>65022</v>
      </c>
      <c r="AR20" s="396">
        <v>3.0000000000000001E-3</v>
      </c>
      <c r="AS20" s="397">
        <v>32451.548666666698</v>
      </c>
      <c r="AT20" s="396">
        <v>5.0151042611772199E-3</v>
      </c>
      <c r="AU20" s="398">
        <v>54249.3</v>
      </c>
      <c r="AV20" s="396">
        <v>3.0000000000000001E-3</v>
      </c>
      <c r="AW20" s="397">
        <v>34705.097333333302</v>
      </c>
      <c r="AX20" s="396">
        <v>4.0350816093374601E-3</v>
      </c>
      <c r="AY20" s="412">
        <v>46679.3</v>
      </c>
      <c r="BA20" s="396">
        <f t="shared" si="22"/>
        <v>2.9999999999999944E-3</v>
      </c>
      <c r="BB20" s="397">
        <f t="shared" si="16"/>
        <v>104038.39933333331</v>
      </c>
      <c r="BC20" s="396">
        <f t="shared" si="23"/>
        <v>4.7852697003239091E-3</v>
      </c>
      <c r="BD20" s="398">
        <f t="shared" si="17"/>
        <v>165950.6</v>
      </c>
      <c r="BF20" s="401"/>
      <c r="BG20" s="397"/>
      <c r="BH20" s="396"/>
      <c r="BI20" s="398"/>
      <c r="BJ20" s="396"/>
      <c r="BK20" s="397"/>
      <c r="BL20" s="396"/>
      <c r="BM20" s="398"/>
      <c r="BN20" s="396"/>
      <c r="BO20" s="397"/>
      <c r="BP20" s="396"/>
      <c r="BQ20" s="412"/>
      <c r="BS20" s="396" t="e">
        <f t="shared" si="24"/>
        <v>#DIV/0!</v>
      </c>
      <c r="BT20" s="397">
        <f t="shared" si="18"/>
        <v>0</v>
      </c>
      <c r="BU20" s="396" t="e">
        <f t="shared" si="25"/>
        <v>#DIV/0!</v>
      </c>
      <c r="BV20" s="398">
        <f t="shared" si="19"/>
        <v>0</v>
      </c>
      <c r="BX20" s="396">
        <f t="shared" si="26"/>
        <v>3.0000000000000001E-3</v>
      </c>
      <c r="BY20" s="397">
        <f t="shared" si="8"/>
        <v>294266.08799999999</v>
      </c>
      <c r="BZ20" s="431">
        <f t="shared" si="27"/>
        <v>3.8737159886395064E-3</v>
      </c>
      <c r="CA20" s="398">
        <f t="shared" si="9"/>
        <v>379967.75</v>
      </c>
      <c r="CB20" s="399">
        <f t="shared" si="10"/>
        <v>-85701.662000000011</v>
      </c>
    </row>
    <row r="21" spans="1:80" ht="17.100000000000001" customHeight="1">
      <c r="A21" s="80"/>
      <c r="B21" s="408" t="s">
        <v>42</v>
      </c>
      <c r="D21" s="396">
        <v>4.0000000000000001E-3</v>
      </c>
      <c r="E21" s="400">
        <v>40206.876444444402</v>
      </c>
      <c r="F21" s="396">
        <v>6.3248981887807998E-3</v>
      </c>
      <c r="G21" s="430">
        <v>63576.1</v>
      </c>
      <c r="H21" s="396">
        <v>4.0000000000000001E-3</v>
      </c>
      <c r="I21" s="400">
        <v>37981.645333333297</v>
      </c>
      <c r="J21" s="396">
        <v>4.3842587265133003E-3</v>
      </c>
      <c r="K21" s="430">
        <v>41630.339999999997</v>
      </c>
      <c r="L21" s="396">
        <v>4.0000000000000001E-3</v>
      </c>
      <c r="M21" s="400">
        <v>39561.546666666698</v>
      </c>
      <c r="N21" s="396">
        <v>5.0840802988491203E-3</v>
      </c>
      <c r="O21" s="430">
        <v>50283.519999999997</v>
      </c>
      <c r="Q21" s="396">
        <f t="shared" si="28"/>
        <v>3.9999999999999983E-3</v>
      </c>
      <c r="R21" s="397">
        <f t="shared" si="12"/>
        <v>117750.06844444439</v>
      </c>
      <c r="S21" s="396">
        <f t="shared" si="28"/>
        <v>5.2820337874660873E-3</v>
      </c>
      <c r="T21" s="430">
        <f t="shared" si="13"/>
        <v>155489.96</v>
      </c>
      <c r="V21" s="401">
        <v>4.0000000000000001E-3</v>
      </c>
      <c r="W21" s="397">
        <v>43709.0275555556</v>
      </c>
      <c r="X21" s="396">
        <v>5.0155130932931502E-3</v>
      </c>
      <c r="Y21" s="430">
        <v>54805.8</v>
      </c>
      <c r="Z21" s="396">
        <v>4.0000000000000001E-3</v>
      </c>
      <c r="AA21" s="397">
        <v>47717.176888888898</v>
      </c>
      <c r="AB21" s="396">
        <v>0</v>
      </c>
      <c r="AC21" s="430">
        <v>0</v>
      </c>
      <c r="AD21" s="396">
        <v>4.0000000000000001E-3</v>
      </c>
      <c r="AE21" s="397">
        <v>44460.645333333297</v>
      </c>
      <c r="AF21" s="396">
        <v>5.7296199389398599E-3</v>
      </c>
      <c r="AG21" s="430">
        <v>63685.65</v>
      </c>
      <c r="AI21" s="396">
        <f t="shared" si="20"/>
        <v>4.0000000000000062E-3</v>
      </c>
      <c r="AJ21" s="397">
        <f t="shared" si="14"/>
        <v>135886.8497777778</v>
      </c>
      <c r="AK21" s="396">
        <f t="shared" si="21"/>
        <v>3.4879445713481439E-3</v>
      </c>
      <c r="AL21" s="430">
        <f t="shared" si="15"/>
        <v>118491.45000000001</v>
      </c>
      <c r="AN21" s="401">
        <v>4.0000000000000001E-3</v>
      </c>
      <c r="AO21" s="397">
        <v>49175.6711111111</v>
      </c>
      <c r="AP21" s="396">
        <v>6.5062546737203204E-3</v>
      </c>
      <c r="AQ21" s="398">
        <v>79987.360000000001</v>
      </c>
      <c r="AR21" s="396">
        <v>4.0000000000000001E-3</v>
      </c>
      <c r="AS21" s="397">
        <v>43268.731555555598</v>
      </c>
      <c r="AT21" s="396">
        <v>1.64349962301748E-2</v>
      </c>
      <c r="AU21" s="398">
        <v>177780.36</v>
      </c>
      <c r="AV21" s="396">
        <v>4.0000000000000001E-3</v>
      </c>
      <c r="AW21" s="397">
        <v>46273.463111111101</v>
      </c>
      <c r="AX21" s="396">
        <v>7.2357843456847797E-3</v>
      </c>
      <c r="AY21" s="412">
        <v>83706.2</v>
      </c>
      <c r="BA21" s="396">
        <f t="shared" si="22"/>
        <v>3.999999999999994E-3</v>
      </c>
      <c r="BB21" s="397">
        <f t="shared" si="16"/>
        <v>138717.8657777778</v>
      </c>
      <c r="BC21" s="396">
        <f t="shared" si="23"/>
        <v>9.8465736359303942E-3</v>
      </c>
      <c r="BD21" s="398">
        <f t="shared" si="17"/>
        <v>341473.92</v>
      </c>
      <c r="BF21" s="401"/>
      <c r="BG21" s="397"/>
      <c r="BH21" s="396"/>
      <c r="BI21" s="398"/>
      <c r="BJ21" s="396"/>
      <c r="BK21" s="397"/>
      <c r="BL21" s="396"/>
      <c r="BM21" s="398"/>
      <c r="BN21" s="396"/>
      <c r="BO21" s="397"/>
      <c r="BP21" s="396"/>
      <c r="BQ21" s="412"/>
      <c r="BS21" s="396" t="e">
        <f t="shared" si="24"/>
        <v>#DIV/0!</v>
      </c>
      <c r="BT21" s="397">
        <f t="shared" si="18"/>
        <v>0</v>
      </c>
      <c r="BU21" s="396" t="e">
        <f t="shared" si="25"/>
        <v>#DIV/0!</v>
      </c>
      <c r="BV21" s="398">
        <f t="shared" si="19"/>
        <v>0</v>
      </c>
      <c r="BX21" s="396">
        <f t="shared" si="26"/>
        <v>4.0000000000000001E-3</v>
      </c>
      <c r="BY21" s="397">
        <f t="shared" si="8"/>
        <v>392354.78399999999</v>
      </c>
      <c r="BZ21" s="431">
        <f t="shared" si="27"/>
        <v>6.2744776421535869E-3</v>
      </c>
      <c r="CA21" s="398">
        <f t="shared" si="9"/>
        <v>615455.32999999996</v>
      </c>
      <c r="CB21" s="399">
        <f t="shared" si="10"/>
        <v>-223100.54599999997</v>
      </c>
    </row>
    <row r="22" spans="1:80" ht="17.100000000000001" customHeight="1">
      <c r="A22" s="80"/>
      <c r="B22" s="408" t="s">
        <v>43</v>
      </c>
      <c r="D22" s="396">
        <v>8.2500000000000004E-2</v>
      </c>
      <c r="E22" s="400">
        <v>829266.82666666701</v>
      </c>
      <c r="F22" s="396">
        <v>0.13371688217135499</v>
      </c>
      <c r="G22" s="430">
        <v>1344084.54</v>
      </c>
      <c r="H22" s="396">
        <v>8.2500000000000004E-2</v>
      </c>
      <c r="I22" s="400">
        <v>783371.43500000006</v>
      </c>
      <c r="J22" s="396">
        <v>0.14080306719378899</v>
      </c>
      <c r="K22" s="430">
        <v>1336983.04</v>
      </c>
      <c r="L22" s="396">
        <v>8.2500000000000004E-2</v>
      </c>
      <c r="M22" s="400">
        <v>815956.9</v>
      </c>
      <c r="N22" s="396">
        <v>0.16183228967118199</v>
      </c>
      <c r="O22" s="430">
        <v>1600583.92</v>
      </c>
      <c r="Q22" s="396">
        <f t="shared" si="28"/>
        <v>8.2500000000000018E-2</v>
      </c>
      <c r="R22" s="397">
        <f t="shared" si="12"/>
        <v>2428595.1616666671</v>
      </c>
      <c r="S22" s="396">
        <f t="shared" si="28"/>
        <v>0.14544879868227412</v>
      </c>
      <c r="T22" s="430">
        <f t="shared" si="13"/>
        <v>4281651.5</v>
      </c>
      <c r="V22" s="401">
        <v>8.2500000000000004E-2</v>
      </c>
      <c r="W22" s="397">
        <v>901498.69333333406</v>
      </c>
      <c r="X22" s="396">
        <v>0.16117572853904799</v>
      </c>
      <c r="Y22" s="430">
        <v>1761208.59</v>
      </c>
      <c r="Z22" s="396">
        <v>8.2500000000000004E-2</v>
      </c>
      <c r="AA22" s="397">
        <v>984166.77333333297</v>
      </c>
      <c r="AB22" s="396">
        <v>0</v>
      </c>
      <c r="AC22" s="430">
        <v>0</v>
      </c>
      <c r="AD22" s="396">
        <v>8.2500000000000004E-2</v>
      </c>
      <c r="AE22" s="397">
        <v>917000.81</v>
      </c>
      <c r="AF22" s="396">
        <v>0.156458291323647</v>
      </c>
      <c r="AG22" s="430">
        <v>1739059.15</v>
      </c>
      <c r="AI22" s="396">
        <f t="shared" si="20"/>
        <v>8.2500000000000143E-2</v>
      </c>
      <c r="AJ22" s="397">
        <f t="shared" si="14"/>
        <v>2802666.2766666673</v>
      </c>
      <c r="AK22" s="396">
        <f t="shared" si="21"/>
        <v>0.10303477476221311</v>
      </c>
      <c r="AL22" s="430">
        <f t="shared" si="15"/>
        <v>3500267.74</v>
      </c>
      <c r="AN22" s="401">
        <v>8.2500000000000004E-2</v>
      </c>
      <c r="AO22" s="397">
        <v>1014248.2166666701</v>
      </c>
      <c r="AP22" s="396">
        <v>0.13958693973876499</v>
      </c>
      <c r="AQ22" s="398">
        <v>1716070.36</v>
      </c>
      <c r="AR22" s="396">
        <v>8.2500000000000004E-2</v>
      </c>
      <c r="AS22" s="397">
        <v>892417.58833333303</v>
      </c>
      <c r="AT22" s="396">
        <v>0.16517543692778699</v>
      </c>
      <c r="AU22" s="398">
        <v>1786732.91</v>
      </c>
      <c r="AV22" s="396">
        <v>8.2500000000000004E-2</v>
      </c>
      <c r="AW22" s="397">
        <v>954390.17666666699</v>
      </c>
      <c r="AX22" s="396">
        <v>0.121604495139869</v>
      </c>
      <c r="AY22" s="412">
        <v>1406765.28</v>
      </c>
      <c r="BA22" s="396">
        <f t="shared" si="22"/>
        <v>8.2499999999999976E-2</v>
      </c>
      <c r="BB22" s="397">
        <f t="shared" si="16"/>
        <v>2861055.9816666702</v>
      </c>
      <c r="BC22" s="396">
        <f t="shared" si="23"/>
        <v>0.14156989865645672</v>
      </c>
      <c r="BD22" s="398">
        <f t="shared" si="17"/>
        <v>4909568.55</v>
      </c>
      <c r="BF22" s="401"/>
      <c r="BG22" s="397"/>
      <c r="BH22" s="396"/>
      <c r="BI22" s="398"/>
      <c r="BJ22" s="396"/>
      <c r="BK22" s="397"/>
      <c r="BL22" s="396"/>
      <c r="BM22" s="398"/>
      <c r="BN22" s="396"/>
      <c r="BO22" s="397"/>
      <c r="BP22" s="396"/>
      <c r="BQ22" s="412"/>
      <c r="BS22" s="396" t="e">
        <f t="shared" si="24"/>
        <v>#DIV/0!</v>
      </c>
      <c r="BT22" s="397">
        <f t="shared" si="18"/>
        <v>0</v>
      </c>
      <c r="BU22" s="396" t="e">
        <f t="shared" si="25"/>
        <v>#DIV/0!</v>
      </c>
      <c r="BV22" s="398">
        <f t="shared" si="19"/>
        <v>0</v>
      </c>
      <c r="BX22" s="396">
        <f t="shared" si="26"/>
        <v>8.2500000000000046E-2</v>
      </c>
      <c r="BY22" s="397">
        <f t="shared" si="8"/>
        <v>8092317.4200000046</v>
      </c>
      <c r="BZ22" s="431">
        <f t="shared" si="27"/>
        <v>0.12938787350175396</v>
      </c>
      <c r="CA22" s="398">
        <f t="shared" si="9"/>
        <v>12691487.789999999</v>
      </c>
      <c r="CB22" s="399">
        <f t="shared" si="10"/>
        <v>-4599170.3699999945</v>
      </c>
    </row>
    <row r="23" spans="1:80" ht="17.100000000000001" customHeight="1">
      <c r="A23" s="80"/>
      <c r="B23" s="408" t="s">
        <v>44</v>
      </c>
      <c r="D23" s="396">
        <v>0.03</v>
      </c>
      <c r="E23" s="400">
        <v>301551.57333333301</v>
      </c>
      <c r="F23" s="396">
        <v>2.62800817531798E-2</v>
      </c>
      <c r="G23" s="430">
        <v>264160</v>
      </c>
      <c r="H23" s="396">
        <v>0.03</v>
      </c>
      <c r="I23" s="400">
        <v>284862.34000000003</v>
      </c>
      <c r="J23" s="396">
        <v>2.9677492644341798E-2</v>
      </c>
      <c r="K23" s="430">
        <v>281800</v>
      </c>
      <c r="L23" s="396">
        <v>0.03</v>
      </c>
      <c r="M23" s="400">
        <v>296711.59999999998</v>
      </c>
      <c r="N23" s="396">
        <v>2.10952318682519E-2</v>
      </c>
      <c r="O23" s="430">
        <v>208640</v>
      </c>
      <c r="Q23" s="396">
        <f t="shared" si="28"/>
        <v>2.9999999999999992E-2</v>
      </c>
      <c r="R23" s="397">
        <f t="shared" si="12"/>
        <v>883125.51333333307</v>
      </c>
      <c r="S23" s="396">
        <f t="shared" si="28"/>
        <v>2.5633955375780598E-2</v>
      </c>
      <c r="T23" s="430">
        <f t="shared" si="13"/>
        <v>754600</v>
      </c>
      <c r="V23" s="401">
        <v>0.03</v>
      </c>
      <c r="W23" s="397">
        <v>327817.70666666701</v>
      </c>
      <c r="X23" s="396">
        <v>2.1859099903002999E-2</v>
      </c>
      <c r="Y23" s="430">
        <v>238860</v>
      </c>
      <c r="Z23" s="396">
        <v>0.03</v>
      </c>
      <c r="AA23" s="397">
        <v>357878.82666666701</v>
      </c>
      <c r="AB23" s="396">
        <v>0</v>
      </c>
      <c r="AC23" s="430">
        <v>0</v>
      </c>
      <c r="AD23" s="396">
        <v>0.03</v>
      </c>
      <c r="AE23" s="397">
        <v>333454.84000000003</v>
      </c>
      <c r="AF23" s="396">
        <v>2.6022789172890699E-2</v>
      </c>
      <c r="AG23" s="430">
        <v>289247.5</v>
      </c>
      <c r="AI23" s="396">
        <f t="shared" si="20"/>
        <v>3.0000000000000061E-2</v>
      </c>
      <c r="AJ23" s="397">
        <f t="shared" si="14"/>
        <v>1019151.373333334</v>
      </c>
      <c r="AK23" s="396">
        <f t="shared" si="21"/>
        <v>1.5545507188183112E-2</v>
      </c>
      <c r="AL23" s="430">
        <f t="shared" si="15"/>
        <v>528107.5</v>
      </c>
      <c r="AN23" s="401">
        <v>0.03</v>
      </c>
      <c r="AO23" s="397">
        <v>368817.53333333298</v>
      </c>
      <c r="AP23" s="396">
        <v>2.3978807677798399E-2</v>
      </c>
      <c r="AQ23" s="398">
        <v>294793.49</v>
      </c>
      <c r="AR23" s="396">
        <v>0.03</v>
      </c>
      <c r="AS23" s="397">
        <v>324515.48666666698</v>
      </c>
      <c r="AT23" s="396">
        <v>2.67364361840523E-2</v>
      </c>
      <c r="AU23" s="398">
        <v>289212.92</v>
      </c>
      <c r="AV23" s="396">
        <v>0.03</v>
      </c>
      <c r="AW23" s="397">
        <v>347050.97333333298</v>
      </c>
      <c r="AX23" s="396">
        <v>1.00412376502772E-2</v>
      </c>
      <c r="AY23" s="412">
        <v>116160.71</v>
      </c>
      <c r="BA23" s="396">
        <f t="shared" si="22"/>
        <v>2.999999999999994E-2</v>
      </c>
      <c r="BB23" s="397">
        <f t="shared" si="16"/>
        <v>1040383.9933333329</v>
      </c>
      <c r="BC23" s="396">
        <f t="shared" si="23"/>
        <v>2.0189673942119245E-2</v>
      </c>
      <c r="BD23" s="398">
        <f t="shared" si="17"/>
        <v>700167.11999999988</v>
      </c>
      <c r="BF23" s="401"/>
      <c r="BG23" s="397"/>
      <c r="BH23" s="396"/>
      <c r="BI23" s="398"/>
      <c r="BJ23" s="396"/>
      <c r="BK23" s="397"/>
      <c r="BL23" s="396"/>
      <c r="BM23" s="398"/>
      <c r="BN23" s="396"/>
      <c r="BO23" s="397"/>
      <c r="BP23" s="396"/>
      <c r="BQ23" s="412"/>
      <c r="BS23" s="396" t="e">
        <f t="shared" si="24"/>
        <v>#DIV/0!</v>
      </c>
      <c r="BT23" s="397">
        <f t="shared" si="18"/>
        <v>0</v>
      </c>
      <c r="BU23" s="396" t="e">
        <f t="shared" si="25"/>
        <v>#DIV/0!</v>
      </c>
      <c r="BV23" s="398">
        <f t="shared" si="19"/>
        <v>0</v>
      </c>
      <c r="BX23" s="396">
        <f t="shared" si="26"/>
        <v>0.03</v>
      </c>
      <c r="BY23" s="397">
        <f t="shared" si="8"/>
        <v>2942660.88</v>
      </c>
      <c r="BZ23" s="431">
        <f t="shared" si="27"/>
        <v>2.0215118569829903E-2</v>
      </c>
      <c r="CA23" s="398">
        <f t="shared" si="9"/>
        <v>1982874.62</v>
      </c>
      <c r="CB23" s="399">
        <f t="shared" si="10"/>
        <v>959786.25999999978</v>
      </c>
    </row>
    <row r="24" spans="1:80" ht="17.100000000000001" customHeight="1">
      <c r="A24" s="80"/>
      <c r="B24" s="408" t="s">
        <v>45</v>
      </c>
      <c r="D24" s="396">
        <v>4.2908775356685896E-3</v>
      </c>
      <c r="E24" s="400">
        <v>43130.695728717299</v>
      </c>
      <c r="F24" s="396">
        <v>6.85255917307324E-3</v>
      </c>
      <c r="G24" s="430">
        <v>68880</v>
      </c>
      <c r="H24" s="396">
        <v>4.2908775356685896E-3</v>
      </c>
      <c r="I24" s="400">
        <v>40743.647182132903</v>
      </c>
      <c r="J24" s="396">
        <v>6.6389962253346696E-3</v>
      </c>
      <c r="K24" s="430">
        <v>63040</v>
      </c>
      <c r="L24" s="396">
        <v>4.2908775356685896E-3</v>
      </c>
      <c r="M24" s="400">
        <v>42438.437967076097</v>
      </c>
      <c r="N24" s="396">
        <v>7.4415695240765802E-3</v>
      </c>
      <c r="O24" s="430">
        <v>73600</v>
      </c>
      <c r="Q24" s="396">
        <f t="shared" si="28"/>
        <v>4.290877535668587E-3</v>
      </c>
      <c r="R24" s="397">
        <f t="shared" si="12"/>
        <v>126312.7808779263</v>
      </c>
      <c r="S24" s="396">
        <f t="shared" si="28"/>
        <v>6.9815670670957172E-3</v>
      </c>
      <c r="T24" s="430">
        <f t="shared" si="13"/>
        <v>205520</v>
      </c>
      <c r="V24" s="401">
        <v>4.2908775356685896E-3</v>
      </c>
      <c r="W24" s="397">
        <v>46887.5211110132</v>
      </c>
      <c r="X24" s="396">
        <v>6.7354506943859103E-3</v>
      </c>
      <c r="Y24" s="430">
        <v>73600</v>
      </c>
      <c r="Z24" s="396">
        <v>4.2908775356685896E-3</v>
      </c>
      <c r="AA24" s="397">
        <v>51187.1405945144</v>
      </c>
      <c r="AB24" s="396">
        <v>0</v>
      </c>
      <c r="AC24" s="430">
        <v>0</v>
      </c>
      <c r="AD24" s="396">
        <v>4.2908775356685896E-3</v>
      </c>
      <c r="AE24" s="397">
        <v>47693.796070532102</v>
      </c>
      <c r="AF24" s="396">
        <v>3.76062917545296E-3</v>
      </c>
      <c r="AG24" s="430">
        <v>41800</v>
      </c>
      <c r="AI24" s="396">
        <f t="shared" si="20"/>
        <v>4.2908775356685939E-3</v>
      </c>
      <c r="AJ24" s="397">
        <f t="shared" si="14"/>
        <v>145768.45777605969</v>
      </c>
      <c r="AK24" s="396">
        <f t="shared" si="21"/>
        <v>3.3969438599458085E-3</v>
      </c>
      <c r="AL24" s="430">
        <f t="shared" si="15"/>
        <v>115400</v>
      </c>
      <c r="AN24" s="401">
        <v>4.2908775356685896E-3</v>
      </c>
      <c r="AO24" s="397">
        <v>52751.695618023397</v>
      </c>
      <c r="AP24" s="396">
        <v>5.42870069626119E-3</v>
      </c>
      <c r="AQ24" s="398">
        <v>66740</v>
      </c>
      <c r="AR24" s="396">
        <v>4.2908775356685896E-3</v>
      </c>
      <c r="AS24" s="397">
        <v>46415.207057152002</v>
      </c>
      <c r="AT24" s="396">
        <v>4.34493901811322E-3</v>
      </c>
      <c r="AU24" s="398">
        <v>47000</v>
      </c>
      <c r="AV24" s="396">
        <v>4.2908775356685896E-3</v>
      </c>
      <c r="AW24" s="397">
        <v>49638.440840263997</v>
      </c>
      <c r="AX24" s="396">
        <v>3.5061132038125601E-3</v>
      </c>
      <c r="AY24" s="412">
        <v>40560</v>
      </c>
      <c r="BA24" s="396">
        <f t="shared" si="22"/>
        <v>4.2908775356685852E-3</v>
      </c>
      <c r="BB24" s="397">
        <f t="shared" si="16"/>
        <v>148805.3435154394</v>
      </c>
      <c r="BC24" s="396">
        <f t="shared" si="23"/>
        <v>4.4493187416012906E-3</v>
      </c>
      <c r="BD24" s="398">
        <f t="shared" si="17"/>
        <v>154300</v>
      </c>
      <c r="BF24" s="401"/>
      <c r="BG24" s="397"/>
      <c r="BH24" s="396"/>
      <c r="BI24" s="398"/>
      <c r="BJ24" s="396"/>
      <c r="BK24" s="397"/>
      <c r="BL24" s="396"/>
      <c r="BM24" s="398"/>
      <c r="BN24" s="396"/>
      <c r="BO24" s="397"/>
      <c r="BP24" s="396"/>
      <c r="BQ24" s="412"/>
      <c r="BS24" s="396" t="e">
        <f t="shared" si="24"/>
        <v>#DIV/0!</v>
      </c>
      <c r="BT24" s="397">
        <f t="shared" si="18"/>
        <v>0</v>
      </c>
      <c r="BU24" s="396" t="e">
        <f t="shared" si="25"/>
        <v>#DIV/0!</v>
      </c>
      <c r="BV24" s="398">
        <f t="shared" si="19"/>
        <v>0</v>
      </c>
      <c r="BX24" s="396">
        <f t="shared" si="26"/>
        <v>4.2908775356685887E-3</v>
      </c>
      <c r="BY24" s="397">
        <f t="shared" si="8"/>
        <v>420886.58216942538</v>
      </c>
      <c r="BZ24" s="431">
        <f t="shared" si="27"/>
        <v>4.8447988339043674E-3</v>
      </c>
      <c r="CA24" s="398">
        <f t="shared" si="9"/>
        <v>475220</v>
      </c>
      <c r="CB24" s="399">
        <f t="shared" si="10"/>
        <v>-54333.417830574617</v>
      </c>
    </row>
    <row r="25" spans="1:80" ht="17.100000000000001" customHeight="1">
      <c r="A25" s="80"/>
      <c r="B25" s="408" t="s">
        <v>46</v>
      </c>
      <c r="D25" s="396">
        <v>1E-3</v>
      </c>
      <c r="E25" s="400">
        <v>10051.719111111101</v>
      </c>
      <c r="F25" s="396">
        <v>0</v>
      </c>
      <c r="G25" s="430">
        <v>0</v>
      </c>
      <c r="H25" s="396">
        <v>1E-3</v>
      </c>
      <c r="I25" s="400">
        <v>9495.4113333333298</v>
      </c>
      <c r="J25" s="396">
        <v>3.4864050474344901E-3</v>
      </c>
      <c r="K25" s="430">
        <v>33104.85</v>
      </c>
      <c r="L25" s="396">
        <v>1E-3</v>
      </c>
      <c r="M25" s="400">
        <v>9890.3866666666709</v>
      </c>
      <c r="N25" s="396">
        <v>2.05970814757495E-3</v>
      </c>
      <c r="O25" s="430">
        <v>20371.310000000001</v>
      </c>
      <c r="Q25" s="396">
        <f t="shared" si="28"/>
        <v>9.999999999999998E-4</v>
      </c>
      <c r="R25" s="397">
        <f t="shared" si="12"/>
        <v>29437.517111111105</v>
      </c>
      <c r="S25" s="396">
        <f t="shared" si="28"/>
        <v>1.8165988591414039E-3</v>
      </c>
      <c r="T25" s="430">
        <f t="shared" si="13"/>
        <v>53476.160000000003</v>
      </c>
      <c r="V25" s="401">
        <v>1E-3</v>
      </c>
      <c r="W25" s="397">
        <v>10927.2568888889</v>
      </c>
      <c r="X25" s="396">
        <v>0</v>
      </c>
      <c r="Y25" s="430">
        <v>0</v>
      </c>
      <c r="Z25" s="396">
        <v>1E-3</v>
      </c>
      <c r="AA25" s="397">
        <v>11929.294222222199</v>
      </c>
      <c r="AB25" s="396">
        <v>0</v>
      </c>
      <c r="AC25" s="430">
        <v>0</v>
      </c>
      <c r="AD25" s="396">
        <v>1E-3</v>
      </c>
      <c r="AE25" s="397">
        <v>11115.161333333301</v>
      </c>
      <c r="AF25" s="396">
        <v>5.7624804606224897E-4</v>
      </c>
      <c r="AG25" s="430">
        <v>6405.09</v>
      </c>
      <c r="AI25" s="396">
        <f t="shared" si="20"/>
        <v>1E-3</v>
      </c>
      <c r="AJ25" s="397">
        <f t="shared" si="14"/>
        <v>33971.712444444398</v>
      </c>
      <c r="AK25" s="396">
        <f t="shared" si="21"/>
        <v>1.8854186436655372E-4</v>
      </c>
      <c r="AL25" s="430">
        <f t="shared" si="15"/>
        <v>6405.09</v>
      </c>
      <c r="AN25" s="401">
        <v>1E-3</v>
      </c>
      <c r="AO25" s="397">
        <v>12293.9177777778</v>
      </c>
      <c r="AP25" s="396">
        <v>4.7542126974079102E-4</v>
      </c>
      <c r="AQ25" s="398">
        <v>5844.79</v>
      </c>
      <c r="AR25" s="396">
        <v>1E-3</v>
      </c>
      <c r="AS25" s="397">
        <v>10817.182888888899</v>
      </c>
      <c r="AT25" s="396">
        <v>1.61436856336574E-3</v>
      </c>
      <c r="AU25" s="398">
        <v>17462.919999999998</v>
      </c>
      <c r="AV25" s="396">
        <v>1E-3</v>
      </c>
      <c r="AW25" s="397">
        <v>11568.365777777801</v>
      </c>
      <c r="AX25" s="396">
        <v>1.0294453191371701E-4</v>
      </c>
      <c r="AY25" s="412">
        <v>1190.9000000000001</v>
      </c>
      <c r="BA25" s="396">
        <f t="shared" si="22"/>
        <v>1E-3</v>
      </c>
      <c r="BB25" s="397">
        <f t="shared" si="16"/>
        <v>34679.466444444501</v>
      </c>
      <c r="BC25" s="396">
        <f t="shared" si="23"/>
        <v>7.0642984197135977E-4</v>
      </c>
      <c r="BD25" s="398">
        <f t="shared" si="17"/>
        <v>24498.61</v>
      </c>
      <c r="BF25" s="401"/>
      <c r="BG25" s="397"/>
      <c r="BH25" s="396"/>
      <c r="BI25" s="398"/>
      <c r="BJ25" s="396"/>
      <c r="BK25" s="397"/>
      <c r="BL25" s="396"/>
      <c r="BM25" s="398"/>
      <c r="BN25" s="396"/>
      <c r="BO25" s="397"/>
      <c r="BP25" s="396"/>
      <c r="BQ25" s="412"/>
      <c r="BS25" s="396" t="e">
        <f t="shared" si="24"/>
        <v>#DIV/0!</v>
      </c>
      <c r="BT25" s="397">
        <f t="shared" si="18"/>
        <v>0</v>
      </c>
      <c r="BU25" s="396" t="e">
        <f t="shared" si="25"/>
        <v>#DIV/0!</v>
      </c>
      <c r="BV25" s="398">
        <f t="shared" si="19"/>
        <v>0</v>
      </c>
      <c r="BX25" s="396">
        <f t="shared" si="26"/>
        <v>1E-3</v>
      </c>
      <c r="BY25" s="397">
        <f t="shared" si="8"/>
        <v>98088.695999999996</v>
      </c>
      <c r="BZ25" s="431">
        <f t="shared" si="27"/>
        <v>8.6024040935359157E-4</v>
      </c>
      <c r="CA25" s="398">
        <f t="shared" si="9"/>
        <v>84379.86</v>
      </c>
      <c r="CB25" s="399">
        <f t="shared" si="10"/>
        <v>13708.835999999996</v>
      </c>
    </row>
    <row r="26" spans="1:80" ht="17.100000000000001" customHeight="1">
      <c r="A26" s="80"/>
      <c r="B26" s="408" t="s">
        <v>47</v>
      </c>
      <c r="D26" s="396">
        <v>3.5000000000000003E-2</v>
      </c>
      <c r="E26" s="400">
        <v>351810.16888888902</v>
      </c>
      <c r="F26" s="396">
        <v>4.2800505589580103E-2</v>
      </c>
      <c r="G26" s="430">
        <v>430218.66</v>
      </c>
      <c r="H26" s="396">
        <v>3.5000000000000003E-2</v>
      </c>
      <c r="I26" s="400">
        <v>332339.39666666702</v>
      </c>
      <c r="J26" s="396">
        <v>3.6422589591870898E-2</v>
      </c>
      <c r="K26" s="430">
        <v>345847.47</v>
      </c>
      <c r="L26" s="396">
        <v>3.5000000000000003E-2</v>
      </c>
      <c r="M26" s="400">
        <v>346163.53333333298</v>
      </c>
      <c r="N26" s="396">
        <v>3.5416254369562902E-2</v>
      </c>
      <c r="O26" s="430">
        <v>350280.45</v>
      </c>
      <c r="Q26" s="396">
        <f t="shared" si="28"/>
        <v>3.5000000000000003E-2</v>
      </c>
      <c r="R26" s="397">
        <f t="shared" si="12"/>
        <v>1030313.098888889</v>
      </c>
      <c r="S26" s="396">
        <f t="shared" si="28"/>
        <v>3.8262281963136878E-2</v>
      </c>
      <c r="T26" s="430">
        <f t="shared" si="13"/>
        <v>1126346.5799999998</v>
      </c>
      <c r="V26" s="401">
        <v>3.5000000000000003E-2</v>
      </c>
      <c r="W26" s="397">
        <v>382453.991111112</v>
      </c>
      <c r="X26" s="396">
        <v>4.39947962135704E-2</v>
      </c>
      <c r="Y26" s="430">
        <v>480742.44</v>
      </c>
      <c r="Z26" s="396">
        <v>3.5000000000000003E-2</v>
      </c>
      <c r="AA26" s="397">
        <v>417525.297777778</v>
      </c>
      <c r="AB26" s="396">
        <v>0</v>
      </c>
      <c r="AC26" s="430">
        <v>0</v>
      </c>
      <c r="AD26" s="396">
        <v>3.5000000000000003E-2</v>
      </c>
      <c r="AE26" s="397">
        <v>389030.64666666702</v>
      </c>
      <c r="AF26" s="396">
        <v>4.4042689558802001E-2</v>
      </c>
      <c r="AG26" s="430">
        <v>489541.6</v>
      </c>
      <c r="AI26" s="396">
        <f t="shared" si="20"/>
        <v>3.5000000000000094E-2</v>
      </c>
      <c r="AJ26" s="397">
        <f t="shared" si="14"/>
        <v>1189009.935555557</v>
      </c>
      <c r="AK26" s="396">
        <f t="shared" si="21"/>
        <v>2.8561528700878799E-2</v>
      </c>
      <c r="AL26" s="430">
        <f t="shared" si="15"/>
        <v>970284.04</v>
      </c>
      <c r="AN26" s="401">
        <v>3.5000000000000003E-2</v>
      </c>
      <c r="AO26" s="397">
        <v>430287.12222222198</v>
      </c>
      <c r="AP26" s="396">
        <v>6.0901251621623902E-2</v>
      </c>
      <c r="AQ26" s="398">
        <v>748714.98</v>
      </c>
      <c r="AR26" s="396">
        <v>3.5000000000000003E-2</v>
      </c>
      <c r="AS26" s="397">
        <v>378601.40111111099</v>
      </c>
      <c r="AT26" s="396">
        <v>7.3718062104606699E-2</v>
      </c>
      <c r="AU26" s="398">
        <v>797421.76</v>
      </c>
      <c r="AV26" s="396">
        <v>3.5000000000000003E-2</v>
      </c>
      <c r="AW26" s="397">
        <v>404892.80222222197</v>
      </c>
      <c r="AX26" s="396">
        <v>4.9784539239442399E-2</v>
      </c>
      <c r="AY26" s="412">
        <v>575925.76000000001</v>
      </c>
      <c r="BA26" s="396">
        <f t="shared" si="22"/>
        <v>3.4999999999999927E-2</v>
      </c>
      <c r="BB26" s="397">
        <f t="shared" si="16"/>
        <v>1213781.3255555551</v>
      </c>
      <c r="BC26" s="396">
        <f t="shared" si="23"/>
        <v>6.1190748231362863E-2</v>
      </c>
      <c r="BD26" s="398">
        <f t="shared" si="17"/>
        <v>2122062.5</v>
      </c>
      <c r="BF26" s="401"/>
      <c r="BG26" s="397"/>
      <c r="BH26" s="396"/>
      <c r="BI26" s="398"/>
      <c r="BJ26" s="396"/>
      <c r="BK26" s="397"/>
      <c r="BL26" s="396"/>
      <c r="BM26" s="398"/>
      <c r="BN26" s="396"/>
      <c r="BO26" s="397"/>
      <c r="BP26" s="396"/>
      <c r="BQ26" s="412"/>
      <c r="BS26" s="396" t="e">
        <f t="shared" si="24"/>
        <v>#DIV/0!</v>
      </c>
      <c r="BT26" s="397">
        <f t="shared" si="18"/>
        <v>0</v>
      </c>
      <c r="BU26" s="396" t="e">
        <f t="shared" si="25"/>
        <v>#DIV/0!</v>
      </c>
      <c r="BV26" s="398">
        <f t="shared" si="19"/>
        <v>0</v>
      </c>
      <c r="BX26" s="396">
        <f t="shared" si="26"/>
        <v>3.5000000000000003E-2</v>
      </c>
      <c r="BY26" s="397">
        <f t="shared" si="8"/>
        <v>3433104.3600000003</v>
      </c>
      <c r="BZ26" s="431">
        <f t="shared" si="27"/>
        <v>4.3008963234662641E-2</v>
      </c>
      <c r="CA26" s="398">
        <f t="shared" si="9"/>
        <v>4218693.12</v>
      </c>
      <c r="CB26" s="399">
        <f t="shared" si="10"/>
        <v>-785588.75999999978</v>
      </c>
    </row>
    <row r="27" spans="1:80" ht="17.100000000000001" customHeight="1">
      <c r="A27" s="80"/>
      <c r="B27" s="408" t="s">
        <v>48</v>
      </c>
      <c r="D27" s="396">
        <v>1.4E-2</v>
      </c>
      <c r="E27" s="400">
        <v>140724.06755555599</v>
      </c>
      <c r="F27" s="396">
        <v>2.9398734359115501E-2</v>
      </c>
      <c r="G27" s="430">
        <v>295507.82</v>
      </c>
      <c r="H27" s="396">
        <v>1.4E-2</v>
      </c>
      <c r="I27" s="400">
        <v>132935.75866666701</v>
      </c>
      <c r="J27" s="396">
        <v>2.7682604868021501E-2</v>
      </c>
      <c r="K27" s="430">
        <v>262857.71999999997</v>
      </c>
      <c r="L27" s="396">
        <v>1.4E-2</v>
      </c>
      <c r="M27" s="400">
        <v>138465.41333333301</v>
      </c>
      <c r="N27" s="396">
        <v>1.07195091125524E-2</v>
      </c>
      <c r="O27" s="430">
        <v>106020.09</v>
      </c>
      <c r="Q27" s="396">
        <f t="shared" si="28"/>
        <v>1.4000000000000014E-2</v>
      </c>
      <c r="R27" s="397">
        <f t="shared" si="12"/>
        <v>412125.23955555598</v>
      </c>
      <c r="S27" s="396">
        <f t="shared" si="28"/>
        <v>2.2569350108308878E-2</v>
      </c>
      <c r="T27" s="430">
        <f t="shared" si="13"/>
        <v>664385.63</v>
      </c>
      <c r="V27" s="401">
        <v>1.4E-2</v>
      </c>
      <c r="W27" s="397">
        <v>152981.59644444499</v>
      </c>
      <c r="X27" s="396">
        <v>2.8103736658032001E-2</v>
      </c>
      <c r="Y27" s="430">
        <v>307096.75</v>
      </c>
      <c r="Z27" s="396">
        <v>1.4E-2</v>
      </c>
      <c r="AA27" s="397">
        <v>167010.11911111101</v>
      </c>
      <c r="AB27" s="396">
        <v>0</v>
      </c>
      <c r="AC27" s="430">
        <v>0</v>
      </c>
      <c r="AD27" s="396">
        <v>1.4E-2</v>
      </c>
      <c r="AE27" s="397">
        <v>155612.25866666701</v>
      </c>
      <c r="AF27" s="396">
        <v>2.4325356321113802E-2</v>
      </c>
      <c r="AG27" s="430">
        <v>270380.26</v>
      </c>
      <c r="AI27" s="396">
        <f t="shared" si="20"/>
        <v>1.4000000000000044E-2</v>
      </c>
      <c r="AJ27" s="397">
        <f t="shared" si="14"/>
        <v>475603.97422222304</v>
      </c>
      <c r="AK27" s="396">
        <f t="shared" si="21"/>
        <v>1.6998760687862775E-2</v>
      </c>
      <c r="AL27" s="430">
        <f t="shared" si="15"/>
        <v>577477.01</v>
      </c>
      <c r="AN27" s="401">
        <v>1.4E-2</v>
      </c>
      <c r="AO27" s="397">
        <v>172114.84888888901</v>
      </c>
      <c r="AP27" s="396">
        <v>4.7942725065673902E-2</v>
      </c>
      <c r="AQ27" s="398">
        <v>589403.92000000004</v>
      </c>
      <c r="AR27" s="396">
        <v>1.4E-2</v>
      </c>
      <c r="AS27" s="397">
        <v>151440.56044444401</v>
      </c>
      <c r="AT27" s="396">
        <v>4.8880041636636402E-2</v>
      </c>
      <c r="AU27" s="398">
        <v>528744.35</v>
      </c>
      <c r="AV27" s="396">
        <v>1.4E-2</v>
      </c>
      <c r="AW27" s="397">
        <v>161957.12088888901</v>
      </c>
      <c r="AX27" s="396">
        <v>3.5302906032285801E-2</v>
      </c>
      <c r="AY27" s="412">
        <v>408396.93</v>
      </c>
      <c r="BA27" s="396">
        <f t="shared" si="22"/>
        <v>1.3999999999999973E-2</v>
      </c>
      <c r="BB27" s="397">
        <f t="shared" si="16"/>
        <v>485512.53022222203</v>
      </c>
      <c r="BC27" s="396">
        <f t="shared" si="23"/>
        <v>4.4018704914202796E-2</v>
      </c>
      <c r="BD27" s="398">
        <f t="shared" si="17"/>
        <v>1526545.2</v>
      </c>
      <c r="BF27" s="401"/>
      <c r="BG27" s="397"/>
      <c r="BH27" s="396"/>
      <c r="BI27" s="398"/>
      <c r="BJ27" s="396"/>
      <c r="BK27" s="397"/>
      <c r="BL27" s="396"/>
      <c r="BM27" s="398"/>
      <c r="BN27" s="396"/>
      <c r="BO27" s="397"/>
      <c r="BP27" s="396"/>
      <c r="BQ27" s="412"/>
      <c r="BS27" s="396" t="e">
        <f t="shared" si="24"/>
        <v>#DIV/0!</v>
      </c>
      <c r="BT27" s="397">
        <f t="shared" si="18"/>
        <v>0</v>
      </c>
      <c r="BU27" s="396" t="e">
        <f t="shared" si="25"/>
        <v>#DIV/0!</v>
      </c>
      <c r="BV27" s="398">
        <f t="shared" si="19"/>
        <v>0</v>
      </c>
      <c r="BX27" s="396">
        <f t="shared" si="26"/>
        <v>1.4000000000000011E-2</v>
      </c>
      <c r="BY27" s="397">
        <f t="shared" si="8"/>
        <v>1373241.7440000011</v>
      </c>
      <c r="BZ27" s="431">
        <f t="shared" si="27"/>
        <v>2.8223515582264436E-2</v>
      </c>
      <c r="CA27" s="398">
        <f t="shared" si="9"/>
        <v>2768407.8399999994</v>
      </c>
      <c r="CB27" s="399">
        <f t="shared" si="10"/>
        <v>-1395166.0959999983</v>
      </c>
    </row>
    <row r="28" spans="1:80" ht="17.100000000000001" customHeight="1">
      <c r="A28" s="80"/>
      <c r="B28" s="408" t="s">
        <v>49</v>
      </c>
      <c r="D28" s="396">
        <v>3.2000000000000001E-2</v>
      </c>
      <c r="E28" s="400">
        <v>321655.01155555598</v>
      </c>
      <c r="F28" s="396">
        <v>4.5570918261499803E-2</v>
      </c>
      <c r="G28" s="430">
        <v>458066.07</v>
      </c>
      <c r="H28" s="396">
        <v>3.2000000000000001E-2</v>
      </c>
      <c r="I28" s="400">
        <v>303853.16266666702</v>
      </c>
      <c r="J28" s="396">
        <v>3.80988613658092E-2</v>
      </c>
      <c r="K28" s="430">
        <v>361764.36</v>
      </c>
      <c r="L28" s="396">
        <v>3.2000000000000001E-2</v>
      </c>
      <c r="M28" s="400">
        <v>316492.373333333</v>
      </c>
      <c r="N28" s="396">
        <v>4.3168666139106103E-2</v>
      </c>
      <c r="O28" s="430">
        <v>426954.8</v>
      </c>
      <c r="Q28" s="396">
        <f t="shared" si="28"/>
        <v>3.2000000000000015E-2</v>
      </c>
      <c r="R28" s="397">
        <f t="shared" si="12"/>
        <v>942000.54755555606</v>
      </c>
      <c r="S28" s="396">
        <f t="shared" si="28"/>
        <v>4.2353613767562082E-2</v>
      </c>
      <c r="T28" s="430">
        <f t="shared" si="13"/>
        <v>1246785.23</v>
      </c>
      <c r="V28" s="401">
        <v>3.2000000000000001E-2</v>
      </c>
      <c r="W28" s="397">
        <v>349672.22044444497</v>
      </c>
      <c r="X28" s="396">
        <v>0.119521402606359</v>
      </c>
      <c r="Y28" s="430">
        <v>1306041.07</v>
      </c>
      <c r="Z28" s="396">
        <v>3.2000000000000001E-2</v>
      </c>
      <c r="AA28" s="397">
        <v>381737.41511111101</v>
      </c>
      <c r="AB28" s="396">
        <v>0</v>
      </c>
      <c r="AC28" s="430">
        <v>0</v>
      </c>
      <c r="AD28" s="396">
        <v>3.2000000000000001E-2</v>
      </c>
      <c r="AE28" s="397">
        <v>355685.16266666702</v>
      </c>
      <c r="AF28" s="396">
        <v>4.9247676536948698E-2</v>
      </c>
      <c r="AG28" s="430">
        <v>547395.87</v>
      </c>
      <c r="AI28" s="396">
        <f t="shared" si="20"/>
        <v>3.200000000000007E-2</v>
      </c>
      <c r="AJ28" s="397">
        <f t="shared" si="14"/>
        <v>1087094.7982222231</v>
      </c>
      <c r="AK28" s="396">
        <f t="shared" si="21"/>
        <v>5.4558242921401628E-2</v>
      </c>
      <c r="AL28" s="430">
        <f t="shared" si="15"/>
        <v>1853436.94</v>
      </c>
      <c r="AN28" s="401">
        <v>3.2000000000000001E-2</v>
      </c>
      <c r="AO28" s="397">
        <v>393405.36888888897</v>
      </c>
      <c r="AP28" s="396">
        <v>5.7281789477470597E-2</v>
      </c>
      <c r="AQ28" s="398">
        <v>704217.61</v>
      </c>
      <c r="AR28" s="396">
        <v>3.2000000000000001E-2</v>
      </c>
      <c r="AS28" s="397">
        <v>346149.85244444403</v>
      </c>
      <c r="AT28" s="396">
        <v>6.7449968951661499E-2</v>
      </c>
      <c r="AU28" s="398">
        <v>729618.65</v>
      </c>
      <c r="AV28" s="396">
        <v>3.2000000000000001E-2</v>
      </c>
      <c r="AW28" s="397">
        <v>370187.70488888898</v>
      </c>
      <c r="AX28" s="396">
        <v>3.9914908369079898E-2</v>
      </c>
      <c r="AY28" s="412">
        <v>461750.26</v>
      </c>
      <c r="BA28" s="396">
        <f t="shared" si="22"/>
        <v>3.1999999999999938E-2</v>
      </c>
      <c r="BB28" s="397">
        <f t="shared" si="16"/>
        <v>1109742.9262222219</v>
      </c>
      <c r="BC28" s="396">
        <f t="shared" si="23"/>
        <v>5.4660198507859824E-2</v>
      </c>
      <c r="BD28" s="398">
        <f t="shared" si="17"/>
        <v>1895586.52</v>
      </c>
      <c r="BF28" s="401"/>
      <c r="BG28" s="397"/>
      <c r="BH28" s="396"/>
      <c r="BI28" s="398"/>
      <c r="BJ28" s="396"/>
      <c r="BK28" s="397"/>
      <c r="BL28" s="396"/>
      <c r="BM28" s="398"/>
      <c r="BN28" s="396"/>
      <c r="BO28" s="397"/>
      <c r="BP28" s="396"/>
      <c r="BQ28" s="412"/>
      <c r="BS28" s="396" t="e">
        <f t="shared" si="24"/>
        <v>#DIV/0!</v>
      </c>
      <c r="BT28" s="397">
        <f t="shared" si="18"/>
        <v>0</v>
      </c>
      <c r="BU28" s="396" t="e">
        <f t="shared" si="25"/>
        <v>#DIV/0!</v>
      </c>
      <c r="BV28" s="398">
        <f t="shared" si="19"/>
        <v>0</v>
      </c>
      <c r="BX28" s="396">
        <f t="shared" si="26"/>
        <v>3.2000000000000008E-2</v>
      </c>
      <c r="BY28" s="397">
        <f t="shared" si="8"/>
        <v>3138838.2720000008</v>
      </c>
      <c r="BZ28" s="431">
        <f t="shared" si="27"/>
        <v>5.0931543528726288E-2</v>
      </c>
      <c r="CA28" s="398">
        <f t="shared" si="9"/>
        <v>4995808.6900000004</v>
      </c>
      <c r="CB28" s="399">
        <f t="shared" si="10"/>
        <v>-1856970.4179999996</v>
      </c>
    </row>
    <row r="29" spans="1:80" ht="17.100000000000001" customHeight="1">
      <c r="A29" s="80"/>
      <c r="B29" s="408" t="s">
        <v>50</v>
      </c>
      <c r="D29" s="396">
        <v>4.4999999999999997E-3</v>
      </c>
      <c r="E29" s="400">
        <v>45232.735999999997</v>
      </c>
      <c r="F29" s="396">
        <v>1.0672604239548999E-2</v>
      </c>
      <c r="G29" s="430">
        <v>107278.02</v>
      </c>
      <c r="H29" s="396">
        <v>4.4999999999999997E-3</v>
      </c>
      <c r="I29" s="400">
        <v>42729.351000000002</v>
      </c>
      <c r="J29" s="396">
        <v>7.7591414856733997E-3</v>
      </c>
      <c r="K29" s="430">
        <v>73676.240000000005</v>
      </c>
      <c r="L29" s="396">
        <v>4.4999999999999997E-3</v>
      </c>
      <c r="M29" s="400">
        <v>44506.74</v>
      </c>
      <c r="N29" s="396">
        <v>9.6691315742289796E-3</v>
      </c>
      <c r="O29" s="430">
        <v>95631.45</v>
      </c>
      <c r="Q29" s="396">
        <f t="shared" si="28"/>
        <v>4.4999999999999997E-3</v>
      </c>
      <c r="R29" s="397">
        <f t="shared" si="12"/>
        <v>132468.82699999999</v>
      </c>
      <c r="S29" s="396">
        <f t="shared" si="28"/>
        <v>9.3956874472814651E-3</v>
      </c>
      <c r="T29" s="430">
        <f t="shared" si="13"/>
        <v>276585.71000000002</v>
      </c>
      <c r="V29" s="401">
        <v>4.4999999999999997E-3</v>
      </c>
      <c r="W29" s="397">
        <v>49172.656000000003</v>
      </c>
      <c r="X29" s="396">
        <v>6.7631429142245205E-4</v>
      </c>
      <c r="Y29" s="430">
        <v>7390.26</v>
      </c>
      <c r="Z29" s="396">
        <v>4.4999999999999997E-3</v>
      </c>
      <c r="AA29" s="397">
        <v>53681.824000000001</v>
      </c>
      <c r="AB29" s="396">
        <v>0</v>
      </c>
      <c r="AC29" s="430">
        <v>0</v>
      </c>
      <c r="AD29" s="396">
        <v>4.4999999999999997E-3</v>
      </c>
      <c r="AE29" s="397">
        <v>50018.226000000002</v>
      </c>
      <c r="AF29" s="396">
        <v>8.17899419303675E-3</v>
      </c>
      <c r="AG29" s="430">
        <v>90910.84</v>
      </c>
      <c r="AI29" s="396">
        <f t="shared" si="20"/>
        <v>4.5000000000000066E-3</v>
      </c>
      <c r="AJ29" s="397">
        <f t="shared" si="14"/>
        <v>152872.70600000001</v>
      </c>
      <c r="AK29" s="396">
        <f t="shared" si="21"/>
        <v>2.8936162744447043E-3</v>
      </c>
      <c r="AL29" s="430">
        <f t="shared" si="15"/>
        <v>98301.099999999991</v>
      </c>
      <c r="AN29" s="401">
        <v>4.4999999999999997E-3</v>
      </c>
      <c r="AO29" s="397">
        <v>55322.63</v>
      </c>
      <c r="AP29" s="396">
        <v>1.02723405412939E-2</v>
      </c>
      <c r="AQ29" s="398">
        <v>126287.31</v>
      </c>
      <c r="AR29" s="396">
        <v>4.4999999999999997E-3</v>
      </c>
      <c r="AS29" s="397">
        <v>48677.322999999997</v>
      </c>
      <c r="AT29" s="396">
        <v>1.2059737857811101E-2</v>
      </c>
      <c r="AU29" s="398">
        <v>130452.39</v>
      </c>
      <c r="AV29" s="396">
        <v>4.4999999999999997E-3</v>
      </c>
      <c r="AW29" s="397">
        <v>52057.646000000001</v>
      </c>
      <c r="AX29" s="396">
        <v>7.7836689926394304E-3</v>
      </c>
      <c r="AY29" s="412">
        <v>90044.33</v>
      </c>
      <c r="BA29" s="396">
        <f t="shared" si="22"/>
        <v>4.4999999999999927E-3</v>
      </c>
      <c r="BB29" s="397">
        <f t="shared" si="16"/>
        <v>156057.59899999999</v>
      </c>
      <c r="BC29" s="396">
        <f t="shared" si="23"/>
        <v>9.9996933504019735E-3</v>
      </c>
      <c r="BD29" s="398">
        <f t="shared" si="17"/>
        <v>346784.03</v>
      </c>
      <c r="BF29" s="401"/>
      <c r="BG29" s="397"/>
      <c r="BH29" s="396"/>
      <c r="BI29" s="398"/>
      <c r="BJ29" s="396"/>
      <c r="BK29" s="397"/>
      <c r="BL29" s="396"/>
      <c r="BM29" s="398"/>
      <c r="BN29" s="396"/>
      <c r="BO29" s="397"/>
      <c r="BP29" s="396"/>
      <c r="BQ29" s="412"/>
      <c r="BS29" s="396" t="e">
        <f t="shared" si="24"/>
        <v>#DIV/0!</v>
      </c>
      <c r="BT29" s="397">
        <f t="shared" si="18"/>
        <v>0</v>
      </c>
      <c r="BU29" s="396" t="e">
        <f t="shared" si="25"/>
        <v>#DIV/0!</v>
      </c>
      <c r="BV29" s="398">
        <f t="shared" si="19"/>
        <v>0</v>
      </c>
      <c r="BX29" s="396">
        <f t="shared" si="26"/>
        <v>4.4999999999999997E-3</v>
      </c>
      <c r="BY29" s="397">
        <f t="shared" si="8"/>
        <v>441399.13199999998</v>
      </c>
      <c r="BZ29" s="431">
        <f t="shared" si="27"/>
        <v>7.3573293297731265E-3</v>
      </c>
      <c r="CA29" s="398">
        <f t="shared" si="9"/>
        <v>721670.84</v>
      </c>
      <c r="CB29" s="399">
        <f t="shared" si="10"/>
        <v>-280271.70799999998</v>
      </c>
    </row>
    <row r="30" spans="1:80" ht="17.100000000000001" customHeight="1">
      <c r="A30" s="80"/>
      <c r="B30" s="408" t="s">
        <v>51</v>
      </c>
      <c r="D30" s="396">
        <v>4.4999999999999998E-2</v>
      </c>
      <c r="E30" s="400">
        <v>452327.36</v>
      </c>
      <c r="F30" s="396">
        <v>3.6910957807195201E-2</v>
      </c>
      <c r="G30" s="430">
        <v>371018.58</v>
      </c>
      <c r="H30" s="396">
        <v>4.4999999999999998E-2</v>
      </c>
      <c r="I30" s="400">
        <v>427293.51</v>
      </c>
      <c r="J30" s="396">
        <v>3.4522801434545503E-2</v>
      </c>
      <c r="K30" s="430">
        <v>327808.2</v>
      </c>
      <c r="L30" s="396">
        <v>4.4999999999999998E-2</v>
      </c>
      <c r="M30" s="400">
        <v>445067.4</v>
      </c>
      <c r="N30" s="396">
        <v>4.0670069185026803E-2</v>
      </c>
      <c r="O30" s="430">
        <v>402242.71</v>
      </c>
      <c r="Q30" s="396">
        <f t="shared" si="28"/>
        <v>4.4999999999999998E-2</v>
      </c>
      <c r="R30" s="397">
        <f t="shared" si="12"/>
        <v>1324688.27</v>
      </c>
      <c r="S30" s="396">
        <f t="shared" si="28"/>
        <v>3.7403612738263321E-2</v>
      </c>
      <c r="T30" s="430">
        <f t="shared" si="13"/>
        <v>1101069.49</v>
      </c>
      <c r="V30" s="401">
        <v>4.4999999999999998E-2</v>
      </c>
      <c r="W30" s="397">
        <v>491726.56</v>
      </c>
      <c r="X30" s="396">
        <v>3.1107702825733E-2</v>
      </c>
      <c r="Y30" s="430">
        <v>339921.86</v>
      </c>
      <c r="Z30" s="396">
        <v>4.4999999999999998E-2</v>
      </c>
      <c r="AA30" s="397">
        <v>536818.24</v>
      </c>
      <c r="AB30" s="396">
        <v>0</v>
      </c>
      <c r="AC30" s="430">
        <v>0</v>
      </c>
      <c r="AD30" s="396">
        <v>4.4999999999999998E-2</v>
      </c>
      <c r="AE30" s="397">
        <v>500182.26</v>
      </c>
      <c r="AF30" s="396">
        <v>4.58597769940901E-2</v>
      </c>
      <c r="AG30" s="430">
        <v>509738.82</v>
      </c>
      <c r="AI30" s="396">
        <f t="shared" si="20"/>
        <v>4.5000000000000068E-2</v>
      </c>
      <c r="AJ30" s="397">
        <f t="shared" si="14"/>
        <v>1528727.06</v>
      </c>
      <c r="AK30" s="396">
        <f t="shared" si="21"/>
        <v>2.5010828682524959E-2</v>
      </c>
      <c r="AL30" s="430">
        <f t="shared" si="15"/>
        <v>849660.67999999993</v>
      </c>
      <c r="AN30" s="401">
        <v>4.4999999999999998E-2</v>
      </c>
      <c r="AO30" s="397">
        <v>553226.30000000005</v>
      </c>
      <c r="AP30" s="396">
        <v>3.8504580765592697E-2</v>
      </c>
      <c r="AQ30" s="398">
        <v>473372.15</v>
      </c>
      <c r="AR30" s="396">
        <v>4.4999999999999998E-2</v>
      </c>
      <c r="AS30" s="397">
        <v>486773.23</v>
      </c>
      <c r="AT30" s="396">
        <v>5.9475968614790098E-2</v>
      </c>
      <c r="AU30" s="398">
        <v>643362.43000000005</v>
      </c>
      <c r="AV30" s="396">
        <v>4.4999999999999998E-2</v>
      </c>
      <c r="AW30" s="397">
        <v>520576.46</v>
      </c>
      <c r="AX30" s="396">
        <v>3.4567843693892701E-2</v>
      </c>
      <c r="AY30" s="412">
        <v>399893.46</v>
      </c>
      <c r="BA30" s="396">
        <f t="shared" si="22"/>
        <v>4.4999999999999929E-2</v>
      </c>
      <c r="BB30" s="397">
        <f t="shared" si="16"/>
        <v>1560575.99</v>
      </c>
      <c r="BC30" s="396">
        <f t="shared" si="23"/>
        <v>4.3732738576863467E-2</v>
      </c>
      <c r="BD30" s="398">
        <f t="shared" si="17"/>
        <v>1516628.04</v>
      </c>
      <c r="BF30" s="401"/>
      <c r="BG30" s="397"/>
      <c r="BH30" s="396"/>
      <c r="BI30" s="398"/>
      <c r="BJ30" s="396"/>
      <c r="BK30" s="397"/>
      <c r="BL30" s="396"/>
      <c r="BM30" s="398"/>
      <c r="BN30" s="396"/>
      <c r="BO30" s="397"/>
      <c r="BP30" s="396"/>
      <c r="BQ30" s="412"/>
      <c r="BS30" s="396" t="e">
        <f t="shared" si="24"/>
        <v>#DIV/0!</v>
      </c>
      <c r="BT30" s="397">
        <f t="shared" si="18"/>
        <v>0</v>
      </c>
      <c r="BU30" s="396" t="e">
        <f t="shared" si="25"/>
        <v>#DIV/0!</v>
      </c>
      <c r="BV30" s="398">
        <f t="shared" si="19"/>
        <v>0</v>
      </c>
      <c r="BX30" s="396">
        <f t="shared" si="26"/>
        <v>4.5000000000000005E-2</v>
      </c>
      <c r="BY30" s="397">
        <f t="shared" si="8"/>
        <v>4413991.32</v>
      </c>
      <c r="BZ30" s="431">
        <f t="shared" si="27"/>
        <v>3.5349213022466935E-2</v>
      </c>
      <c r="CA30" s="398">
        <f t="shared" si="9"/>
        <v>3467358.2100000004</v>
      </c>
      <c r="CB30" s="399">
        <f t="shared" si="10"/>
        <v>946633.10999999987</v>
      </c>
    </row>
    <row r="31" spans="1:80" ht="17.100000000000001" customHeight="1">
      <c r="A31" s="80"/>
      <c r="B31" s="408" t="s">
        <v>52</v>
      </c>
      <c r="D31" s="396">
        <v>2.8000000000000001E-2</v>
      </c>
      <c r="E31" s="400">
        <v>281448.13511111098</v>
      </c>
      <c r="F31" s="396">
        <v>5.4514733643350702E-2</v>
      </c>
      <c r="G31" s="430">
        <v>547966.79</v>
      </c>
      <c r="H31" s="396">
        <v>2.8000000000000001E-2</v>
      </c>
      <c r="I31" s="400">
        <v>265871.51733333297</v>
      </c>
      <c r="J31" s="396">
        <v>4.2967852121133299E-2</v>
      </c>
      <c r="K31" s="430">
        <v>407997.43</v>
      </c>
      <c r="L31" s="396">
        <v>2.8000000000000001E-2</v>
      </c>
      <c r="M31" s="400">
        <v>276930.82666666701</v>
      </c>
      <c r="N31" s="396">
        <v>4.2827484331586597E-2</v>
      </c>
      <c r="O31" s="430">
        <v>423580.38</v>
      </c>
      <c r="Q31" s="396">
        <f t="shared" si="28"/>
        <v>2.7999999999999994E-2</v>
      </c>
      <c r="R31" s="397">
        <f t="shared" si="12"/>
        <v>824250.47911111091</v>
      </c>
      <c r="S31" s="396">
        <f t="shared" si="28"/>
        <v>4.6863483587727399E-2</v>
      </c>
      <c r="T31" s="430">
        <f t="shared" si="13"/>
        <v>1379544.6</v>
      </c>
      <c r="V31" s="401">
        <v>2.8000000000000001E-2</v>
      </c>
      <c r="W31" s="397">
        <v>305963.192888889</v>
      </c>
      <c r="X31" s="396">
        <v>4.1201282680357901E-2</v>
      </c>
      <c r="Y31" s="430">
        <v>450217</v>
      </c>
      <c r="Z31" s="396">
        <v>2.8000000000000001E-2</v>
      </c>
      <c r="AA31" s="397">
        <v>334020.23822222202</v>
      </c>
      <c r="AB31" s="396">
        <v>0</v>
      </c>
      <c r="AC31" s="430">
        <v>0</v>
      </c>
      <c r="AD31" s="396">
        <v>2.8000000000000001E-2</v>
      </c>
      <c r="AE31" s="397">
        <v>311224.51733333297</v>
      </c>
      <c r="AF31" s="396">
        <v>3.9694651905487398E-2</v>
      </c>
      <c r="AG31" s="430">
        <v>441212.46</v>
      </c>
      <c r="AI31" s="396">
        <f t="shared" si="20"/>
        <v>2.8000000000000028E-2</v>
      </c>
      <c r="AJ31" s="397">
        <f t="shared" si="14"/>
        <v>951207.94844444399</v>
      </c>
      <c r="AK31" s="396">
        <f t="shared" si="21"/>
        <v>2.6240345153568524E-2</v>
      </c>
      <c r="AL31" s="430">
        <f t="shared" si="15"/>
        <v>891429.46</v>
      </c>
      <c r="AN31" s="401">
        <v>2.8000000000000001E-2</v>
      </c>
      <c r="AO31" s="397">
        <v>344229.69777777803</v>
      </c>
      <c r="AP31" s="396">
        <v>4.6694864108955E-2</v>
      </c>
      <c r="AQ31" s="398">
        <v>574062.81999999995</v>
      </c>
      <c r="AR31" s="396">
        <v>2.8000000000000001E-2</v>
      </c>
      <c r="AS31" s="397">
        <v>302881.12088888901</v>
      </c>
      <c r="AT31" s="396">
        <v>1.8800828467908998E-2</v>
      </c>
      <c r="AU31" s="398">
        <v>203372</v>
      </c>
      <c r="AV31" s="396">
        <v>2.8000000000000001E-2</v>
      </c>
      <c r="AW31" s="397">
        <v>323914.24177777802</v>
      </c>
      <c r="AX31" s="396">
        <v>3.9171544944617699E-2</v>
      </c>
      <c r="AY31" s="412">
        <v>453150.76</v>
      </c>
      <c r="BA31" s="396">
        <f t="shared" si="22"/>
        <v>2.7999999999999973E-2</v>
      </c>
      <c r="BB31" s="397">
        <f t="shared" si="16"/>
        <v>971025.060444445</v>
      </c>
      <c r="BC31" s="396">
        <f t="shared" si="23"/>
        <v>3.5484559197915072E-2</v>
      </c>
      <c r="BD31" s="398">
        <f t="shared" si="17"/>
        <v>1230585.58</v>
      </c>
      <c r="BF31" s="401"/>
      <c r="BG31" s="397"/>
      <c r="BH31" s="396"/>
      <c r="BI31" s="398"/>
      <c r="BJ31" s="396"/>
      <c r="BK31" s="397"/>
      <c r="BL31" s="396"/>
      <c r="BM31" s="398"/>
      <c r="BN31" s="396"/>
      <c r="BO31" s="397"/>
      <c r="BP31" s="396"/>
      <c r="BQ31" s="412"/>
      <c r="BS31" s="396" t="e">
        <f t="shared" si="24"/>
        <v>#DIV/0!</v>
      </c>
      <c r="BT31" s="397">
        <f t="shared" si="18"/>
        <v>0</v>
      </c>
      <c r="BU31" s="396" t="e">
        <f t="shared" si="25"/>
        <v>#DIV/0!</v>
      </c>
      <c r="BV31" s="398">
        <f t="shared" si="19"/>
        <v>0</v>
      </c>
      <c r="BX31" s="396">
        <f t="shared" si="26"/>
        <v>2.8000000000000001E-2</v>
      </c>
      <c r="BY31" s="397">
        <f t="shared" si="8"/>
        <v>2746483.4879999999</v>
      </c>
      <c r="BZ31" s="431">
        <f t="shared" si="27"/>
        <v>3.5697891630652324E-2</v>
      </c>
      <c r="CA31" s="398">
        <f t="shared" si="9"/>
        <v>3501559.64</v>
      </c>
      <c r="CB31" s="399">
        <f t="shared" si="10"/>
        <v>-755076.15200000023</v>
      </c>
    </row>
    <row r="32" spans="1:80" ht="17.100000000000001" customHeight="1">
      <c r="A32" s="80"/>
      <c r="B32" s="80" t="s">
        <v>53</v>
      </c>
      <c r="D32" s="396">
        <v>0</v>
      </c>
      <c r="E32" s="400">
        <v>0</v>
      </c>
      <c r="F32" s="396">
        <v>0</v>
      </c>
      <c r="G32" s="430">
        <v>0</v>
      </c>
      <c r="H32" s="396">
        <v>0</v>
      </c>
      <c r="I32" s="400">
        <v>0</v>
      </c>
      <c r="J32" s="396">
        <v>0</v>
      </c>
      <c r="K32" s="430">
        <v>0</v>
      </c>
      <c r="L32" s="396">
        <v>0</v>
      </c>
      <c r="M32" s="400">
        <v>0</v>
      </c>
      <c r="N32" s="396">
        <v>0</v>
      </c>
      <c r="O32" s="430">
        <v>0</v>
      </c>
      <c r="Q32" s="396"/>
      <c r="R32" s="397"/>
      <c r="S32" s="396"/>
      <c r="T32" s="430"/>
      <c r="V32" s="401">
        <v>0</v>
      </c>
      <c r="W32" s="397">
        <v>0</v>
      </c>
      <c r="X32" s="396">
        <v>0</v>
      </c>
      <c r="Y32" s="430">
        <v>0</v>
      </c>
      <c r="Z32" s="396">
        <v>0</v>
      </c>
      <c r="AA32" s="397">
        <v>0</v>
      </c>
      <c r="AB32" s="396">
        <v>0</v>
      </c>
      <c r="AC32" s="430">
        <v>0</v>
      </c>
      <c r="AD32" s="396">
        <v>0</v>
      </c>
      <c r="AE32" s="397">
        <v>0</v>
      </c>
      <c r="AF32" s="396">
        <v>0</v>
      </c>
      <c r="AG32" s="430">
        <v>0</v>
      </c>
      <c r="AI32" s="396">
        <f t="shared" si="20"/>
        <v>0</v>
      </c>
      <c r="AJ32" s="397"/>
      <c r="AK32" s="396">
        <f t="shared" si="21"/>
        <v>0</v>
      </c>
      <c r="AL32" s="430"/>
      <c r="AN32" s="401">
        <v>0</v>
      </c>
      <c r="AO32" s="397">
        <v>0</v>
      </c>
      <c r="AP32" s="396">
        <v>0</v>
      </c>
      <c r="AQ32" s="398">
        <v>0</v>
      </c>
      <c r="AR32" s="396">
        <v>0</v>
      </c>
      <c r="AS32" s="397">
        <v>0</v>
      </c>
      <c r="AT32" s="396">
        <v>0</v>
      </c>
      <c r="AU32" s="398">
        <v>0</v>
      </c>
      <c r="AV32" s="396">
        <v>0</v>
      </c>
      <c r="AW32" s="397">
        <v>0</v>
      </c>
      <c r="AX32" s="396">
        <v>0</v>
      </c>
      <c r="AY32" s="412">
        <v>0</v>
      </c>
      <c r="BA32" s="396">
        <f t="shared" si="22"/>
        <v>0</v>
      </c>
      <c r="BB32" s="397"/>
      <c r="BC32" s="396">
        <f t="shared" si="23"/>
        <v>0</v>
      </c>
      <c r="BD32" s="398"/>
      <c r="BF32" s="401"/>
      <c r="BG32" s="397"/>
      <c r="BH32" s="396"/>
      <c r="BI32" s="398"/>
      <c r="BJ32" s="396"/>
      <c r="BK32" s="397"/>
      <c r="BL32" s="396"/>
      <c r="BM32" s="398"/>
      <c r="BN32" s="396"/>
      <c r="BO32" s="397"/>
      <c r="BP32" s="396"/>
      <c r="BQ32" s="412"/>
      <c r="BS32" s="396" t="e">
        <f t="shared" si="24"/>
        <v>#DIV/0!</v>
      </c>
      <c r="BT32" s="397"/>
      <c r="BU32" s="396" t="e">
        <f t="shared" si="25"/>
        <v>#DIV/0!</v>
      </c>
      <c r="BV32" s="398"/>
      <c r="BX32" s="396">
        <f t="shared" si="26"/>
        <v>0</v>
      </c>
      <c r="BY32" s="397">
        <f t="shared" si="8"/>
        <v>0</v>
      </c>
      <c r="BZ32" s="431">
        <f t="shared" si="27"/>
        <v>0</v>
      </c>
      <c r="CA32" s="398">
        <f t="shared" si="9"/>
        <v>0</v>
      </c>
      <c r="CB32" s="399">
        <f t="shared" si="10"/>
        <v>0</v>
      </c>
    </row>
    <row r="33" spans="1:80" ht="17.100000000000001" customHeight="1">
      <c r="A33" s="80"/>
      <c r="B33" s="408" t="s">
        <v>54</v>
      </c>
      <c r="D33" s="396">
        <v>1.9E-2</v>
      </c>
      <c r="E33" s="400">
        <v>190982.663111111</v>
      </c>
      <c r="F33" s="396">
        <v>4.1418306201950701E-2</v>
      </c>
      <c r="G33" s="430">
        <v>416325.18</v>
      </c>
      <c r="H33" s="396">
        <v>1.9E-2</v>
      </c>
      <c r="I33" s="400">
        <v>180412.81533333301</v>
      </c>
      <c r="J33" s="396">
        <v>3.3115187848277897E-2</v>
      </c>
      <c r="K33" s="430">
        <v>314442.33</v>
      </c>
      <c r="L33" s="396">
        <v>1.9E-2</v>
      </c>
      <c r="M33" s="400">
        <v>187917.346666667</v>
      </c>
      <c r="N33" s="396">
        <v>2.8888274000746901E-2</v>
      </c>
      <c r="O33" s="430">
        <v>285716.2</v>
      </c>
      <c r="Q33" s="396">
        <f t="shared" si="28"/>
        <v>1.8999999999999996E-2</v>
      </c>
      <c r="R33" s="397">
        <f t="shared" ref="R33:R54" si="29">I33+E33+M33</f>
        <v>559312.82511111104</v>
      </c>
      <c r="S33" s="396">
        <f t="shared" si="28"/>
        <v>3.4530212115488873E-2</v>
      </c>
      <c r="T33" s="430">
        <f t="shared" ref="T33:T67" si="30">G33+K33+O33</f>
        <v>1016483.71</v>
      </c>
      <c r="V33" s="401">
        <v>1.9E-2</v>
      </c>
      <c r="W33" s="397">
        <v>207617.88088888899</v>
      </c>
      <c r="X33" s="396">
        <v>4.35848671668254E-2</v>
      </c>
      <c r="Y33" s="430">
        <v>476263.04</v>
      </c>
      <c r="Z33" s="396">
        <v>1.9E-2</v>
      </c>
      <c r="AA33" s="397">
        <v>226656.590222222</v>
      </c>
      <c r="AB33" s="396">
        <v>0</v>
      </c>
      <c r="AC33" s="430">
        <v>0</v>
      </c>
      <c r="AD33" s="396">
        <v>1.9E-2</v>
      </c>
      <c r="AE33" s="397">
        <v>211188.06533333301</v>
      </c>
      <c r="AF33" s="396">
        <v>3.3235182011453202E-2</v>
      </c>
      <c r="AG33" s="430">
        <v>369414.41</v>
      </c>
      <c r="AI33" s="396">
        <f t="shared" si="20"/>
        <v>1.9000000000000013E-2</v>
      </c>
      <c r="AJ33" s="397">
        <f t="shared" ref="AJ33:AJ67" si="31">AA33+W33+AE33</f>
        <v>645462.53644444398</v>
      </c>
      <c r="AK33" s="396">
        <f t="shared" si="21"/>
        <v>2.4893577307384129E-2</v>
      </c>
      <c r="AL33" s="430">
        <f t="shared" ref="AL33:AL67" si="32">Y33+AC33+AG33</f>
        <v>845677.45</v>
      </c>
      <c r="AN33" s="401">
        <v>1.9E-2</v>
      </c>
      <c r="AO33" s="397">
        <v>233584.43777777799</v>
      </c>
      <c r="AP33" s="396">
        <v>3.8277386306471699E-2</v>
      </c>
      <c r="AQ33" s="398">
        <v>470579.04</v>
      </c>
      <c r="AR33" s="396">
        <v>1.9E-2</v>
      </c>
      <c r="AS33" s="397">
        <v>205526.474888889</v>
      </c>
      <c r="AT33" s="396">
        <v>2.5244557922792898E-2</v>
      </c>
      <c r="AU33" s="398">
        <v>273075</v>
      </c>
      <c r="AV33" s="396">
        <v>1.9E-2</v>
      </c>
      <c r="AW33" s="397">
        <v>219798.94977777801</v>
      </c>
      <c r="AX33" s="396">
        <v>1.90317503983949E-2</v>
      </c>
      <c r="AY33" s="412">
        <v>220166.25</v>
      </c>
      <c r="BA33" s="396">
        <f t="shared" si="22"/>
        <v>1.8999999999999986E-2</v>
      </c>
      <c r="BB33" s="397">
        <f t="shared" ref="BB33:BB67" si="33">AS33+AO33+AW33</f>
        <v>658909.86244444503</v>
      </c>
      <c r="BC33" s="396">
        <f t="shared" si="23"/>
        <v>2.7792246790878751E-2</v>
      </c>
      <c r="BD33" s="398">
        <f t="shared" ref="BD33:BD67" si="34">AQ33+AU33+AY33</f>
        <v>963820.29</v>
      </c>
      <c r="BF33" s="401"/>
      <c r="BG33" s="397"/>
      <c r="BH33" s="396"/>
      <c r="BI33" s="398"/>
      <c r="BJ33" s="396"/>
      <c r="BK33" s="397"/>
      <c r="BL33" s="396"/>
      <c r="BM33" s="398"/>
      <c r="BN33" s="396"/>
      <c r="BO33" s="397"/>
      <c r="BP33" s="396"/>
      <c r="BQ33" s="412"/>
      <c r="BS33" s="396" t="e">
        <f t="shared" si="24"/>
        <v>#DIV/0!</v>
      </c>
      <c r="BT33" s="397">
        <f t="shared" ref="BT33:BT67" si="35">BK33+BG33+BO33</f>
        <v>0</v>
      </c>
      <c r="BU33" s="396" t="e">
        <f t="shared" si="25"/>
        <v>#DIV/0!</v>
      </c>
      <c r="BV33" s="398">
        <f t="shared" ref="BV33:BV67" si="36">BI33+BM33+BQ33</f>
        <v>0</v>
      </c>
      <c r="BX33" s="396">
        <f t="shared" si="26"/>
        <v>1.9E-2</v>
      </c>
      <c r="BY33" s="397">
        <f t="shared" si="8"/>
        <v>1863685.2239999999</v>
      </c>
      <c r="BZ33" s="431">
        <f t="shared" si="27"/>
        <v>2.8810470168754206E-2</v>
      </c>
      <c r="CA33" s="398">
        <f t="shared" si="9"/>
        <v>2825981.45</v>
      </c>
      <c r="CB33" s="399">
        <f t="shared" si="10"/>
        <v>-962296.22600000026</v>
      </c>
    </row>
    <row r="34" spans="1:80" ht="17.100000000000001" customHeight="1">
      <c r="A34" s="80"/>
      <c r="B34" s="408" t="s">
        <v>55</v>
      </c>
      <c r="D34" s="396">
        <v>2.2000000000000001E-3</v>
      </c>
      <c r="E34" s="400">
        <v>22113.782044444401</v>
      </c>
      <c r="F34" s="396">
        <v>3.6200275393467201E-3</v>
      </c>
      <c r="G34" s="430">
        <v>36387.5</v>
      </c>
      <c r="H34" s="396">
        <v>2.2000000000000001E-3</v>
      </c>
      <c r="I34" s="400">
        <v>20889.904933333299</v>
      </c>
      <c r="J34" s="396">
        <v>3.0501574901055698E-3</v>
      </c>
      <c r="K34" s="430">
        <v>28962.5</v>
      </c>
      <c r="L34" s="396">
        <v>2.2000000000000001E-3</v>
      </c>
      <c r="M34" s="400">
        <v>21758.850666666702</v>
      </c>
      <c r="N34" s="396">
        <v>1.6073385738879099E-4</v>
      </c>
      <c r="O34" s="430">
        <v>1589.72</v>
      </c>
      <c r="Q34" s="396">
        <f t="shared" si="28"/>
        <v>2.1999999999999984E-3</v>
      </c>
      <c r="R34" s="397">
        <f t="shared" si="29"/>
        <v>64762.537644444405</v>
      </c>
      <c r="S34" s="396">
        <f t="shared" si="28"/>
        <v>2.2739594425486985E-3</v>
      </c>
      <c r="T34" s="430">
        <f t="shared" si="30"/>
        <v>66939.72</v>
      </c>
      <c r="V34" s="401">
        <v>2.2000000000000001E-3</v>
      </c>
      <c r="W34" s="397">
        <v>24039.965155555601</v>
      </c>
      <c r="X34" s="396">
        <v>9.4842649947564296E-4</v>
      </c>
      <c r="Y34" s="430">
        <v>10363.700000000001</v>
      </c>
      <c r="Z34" s="396">
        <v>2.2000000000000001E-3</v>
      </c>
      <c r="AA34" s="397">
        <v>26244.447288888899</v>
      </c>
      <c r="AB34" s="396">
        <v>0</v>
      </c>
      <c r="AC34" s="430">
        <v>0</v>
      </c>
      <c r="AD34" s="396">
        <v>2.2000000000000001E-3</v>
      </c>
      <c r="AE34" s="397">
        <v>24453.354933333299</v>
      </c>
      <c r="AF34" s="396">
        <v>9.00346805582429E-4</v>
      </c>
      <c r="AG34" s="430">
        <v>10007.5</v>
      </c>
      <c r="AI34" s="396">
        <f t="shared" si="20"/>
        <v>2.200000000000004E-3</v>
      </c>
      <c r="AJ34" s="397">
        <f t="shared" si="31"/>
        <v>74737.767377777811</v>
      </c>
      <c r="AK34" s="396">
        <f t="shared" si="21"/>
        <v>5.9965184367182021E-4</v>
      </c>
      <c r="AL34" s="430">
        <f t="shared" si="32"/>
        <v>20371.2</v>
      </c>
      <c r="AN34" s="401">
        <v>2.2000000000000001E-3</v>
      </c>
      <c r="AO34" s="397">
        <v>27046.6191111111</v>
      </c>
      <c r="AP34" s="396">
        <v>1.61774874043407E-3</v>
      </c>
      <c r="AQ34" s="398">
        <v>19888.47</v>
      </c>
      <c r="AR34" s="396">
        <v>2.2000000000000001E-3</v>
      </c>
      <c r="AS34" s="397">
        <v>23797.802355555599</v>
      </c>
      <c r="AT34" s="396">
        <v>0</v>
      </c>
      <c r="AU34" s="398">
        <v>0</v>
      </c>
      <c r="AV34" s="396">
        <v>2.2000000000000001E-3</v>
      </c>
      <c r="AW34" s="397">
        <v>25450.404711111099</v>
      </c>
      <c r="AX34" s="396">
        <v>2.8013775344355799E-3</v>
      </c>
      <c r="AY34" s="412">
        <v>32407.360000000001</v>
      </c>
      <c r="BA34" s="396">
        <f t="shared" si="22"/>
        <v>2.1999999999999971E-3</v>
      </c>
      <c r="BB34" s="397">
        <f t="shared" si="33"/>
        <v>76294.826177777795</v>
      </c>
      <c r="BC34" s="396">
        <f t="shared" si="23"/>
        <v>1.507976775933863E-3</v>
      </c>
      <c r="BD34" s="398">
        <f t="shared" si="34"/>
        <v>52295.83</v>
      </c>
      <c r="BF34" s="401"/>
      <c r="BG34" s="397"/>
      <c r="BH34" s="396"/>
      <c r="BI34" s="398"/>
      <c r="BJ34" s="396"/>
      <c r="BK34" s="397"/>
      <c r="BL34" s="396"/>
      <c r="BM34" s="398"/>
      <c r="BN34" s="396"/>
      <c r="BO34" s="397"/>
      <c r="BP34" s="396"/>
      <c r="BQ34" s="412"/>
      <c r="BS34" s="396" t="e">
        <f t="shared" si="24"/>
        <v>#DIV/0!</v>
      </c>
      <c r="BT34" s="397">
        <f t="shared" si="35"/>
        <v>0</v>
      </c>
      <c r="BU34" s="396" t="e">
        <f t="shared" si="25"/>
        <v>#DIV/0!</v>
      </c>
      <c r="BV34" s="398">
        <f t="shared" si="36"/>
        <v>0</v>
      </c>
      <c r="BX34" s="396">
        <f t="shared" si="26"/>
        <v>2.2000000000000001E-3</v>
      </c>
      <c r="BY34" s="397">
        <f t="shared" si="8"/>
        <v>215795.1312</v>
      </c>
      <c r="BZ34" s="431">
        <f t="shared" si="27"/>
        <v>1.4232705265038899E-3</v>
      </c>
      <c r="CA34" s="398">
        <f t="shared" si="9"/>
        <v>139606.75</v>
      </c>
      <c r="CB34" s="399">
        <f t="shared" si="10"/>
        <v>76188.381200000003</v>
      </c>
    </row>
    <row r="35" spans="1:80" ht="17.100000000000001" customHeight="1">
      <c r="A35" s="80"/>
      <c r="B35" s="408" t="s">
        <v>56</v>
      </c>
      <c r="D35" s="396">
        <v>3.5000000000000001E-3</v>
      </c>
      <c r="E35" s="400">
        <v>35181.016888888902</v>
      </c>
      <c r="F35" s="396">
        <v>2.9493343051368798E-3</v>
      </c>
      <c r="G35" s="430">
        <v>29645.88</v>
      </c>
      <c r="H35" s="396">
        <v>3.5000000000000001E-3</v>
      </c>
      <c r="I35" s="400">
        <v>33233.939666666702</v>
      </c>
      <c r="J35" s="396">
        <v>3.7919494728576599E-3</v>
      </c>
      <c r="K35" s="430">
        <v>36006.120000000003</v>
      </c>
      <c r="L35" s="396">
        <v>3.5000000000000001E-3</v>
      </c>
      <c r="M35" s="400">
        <v>34616.353333333303</v>
      </c>
      <c r="N35" s="396">
        <v>2.08292362010788E-3</v>
      </c>
      <c r="O35" s="430">
        <v>20600.919999999998</v>
      </c>
      <c r="Q35" s="396">
        <f t="shared" si="28"/>
        <v>3.5000000000000005E-3</v>
      </c>
      <c r="R35" s="397">
        <f t="shared" si="29"/>
        <v>103031.30988888891</v>
      </c>
      <c r="S35" s="396">
        <f t="shared" si="28"/>
        <v>2.930033795800124E-3</v>
      </c>
      <c r="T35" s="430">
        <f t="shared" si="30"/>
        <v>86252.92</v>
      </c>
      <c r="V35" s="401">
        <v>3.5000000000000001E-3</v>
      </c>
      <c r="W35" s="397">
        <v>38245.399111111103</v>
      </c>
      <c r="X35" s="396">
        <v>2.7057202279250499E-3</v>
      </c>
      <c r="Y35" s="430">
        <v>29566.1</v>
      </c>
      <c r="Z35" s="396">
        <v>3.5000000000000001E-3</v>
      </c>
      <c r="AA35" s="397">
        <v>41752.529777777803</v>
      </c>
      <c r="AB35" s="396">
        <v>0</v>
      </c>
      <c r="AC35" s="430">
        <v>0</v>
      </c>
      <c r="AD35" s="396">
        <v>3.5000000000000001E-3</v>
      </c>
      <c r="AE35" s="397">
        <v>38903.064666666702</v>
      </c>
      <c r="AF35" s="396">
        <v>4.6588617517142597E-3</v>
      </c>
      <c r="AG35" s="430">
        <v>51784</v>
      </c>
      <c r="AI35" s="396">
        <f t="shared" si="20"/>
        <v>3.5000000000000066E-3</v>
      </c>
      <c r="AJ35" s="397">
        <f t="shared" si="31"/>
        <v>118900.99355555561</v>
      </c>
      <c r="AK35" s="396">
        <f t="shared" si="21"/>
        <v>2.3946423111003254E-3</v>
      </c>
      <c r="AL35" s="430">
        <f t="shared" si="32"/>
        <v>81350.100000000006</v>
      </c>
      <c r="AN35" s="401">
        <v>3.5000000000000001E-3</v>
      </c>
      <c r="AO35" s="397">
        <v>43028.712222222202</v>
      </c>
      <c r="AP35" s="396">
        <v>1.2054188313173099E-3</v>
      </c>
      <c r="AQ35" s="398">
        <v>14819.32</v>
      </c>
      <c r="AR35" s="396">
        <v>3.5000000000000001E-3</v>
      </c>
      <c r="AS35" s="397">
        <v>37860.140111111097</v>
      </c>
      <c r="AT35" s="396">
        <v>1.6469167788869599E-3</v>
      </c>
      <c r="AU35" s="398">
        <v>17815</v>
      </c>
      <c r="AV35" s="396">
        <v>3.5000000000000001E-3</v>
      </c>
      <c r="AW35" s="397">
        <v>40489.280222222202</v>
      </c>
      <c r="AX35" s="396">
        <v>1.8720275980208599E-3</v>
      </c>
      <c r="AY35" s="412">
        <v>21656.3</v>
      </c>
      <c r="BA35" s="396">
        <f t="shared" si="22"/>
        <v>3.4999999999999927E-3</v>
      </c>
      <c r="BB35" s="397">
        <f t="shared" si="33"/>
        <v>121378.13255555549</v>
      </c>
      <c r="BC35" s="396">
        <f t="shared" si="23"/>
        <v>1.5654975570910815E-3</v>
      </c>
      <c r="BD35" s="398">
        <f t="shared" si="34"/>
        <v>54290.619999999995</v>
      </c>
      <c r="BF35" s="401"/>
      <c r="BG35" s="397"/>
      <c r="BH35" s="396"/>
      <c r="BI35" s="398"/>
      <c r="BJ35" s="396"/>
      <c r="BK35" s="397"/>
      <c r="BL35" s="396"/>
      <c r="BM35" s="398"/>
      <c r="BN35" s="396"/>
      <c r="BO35" s="397"/>
      <c r="BP35" s="396"/>
      <c r="BQ35" s="412"/>
      <c r="BS35" s="396" t="e">
        <f t="shared" si="24"/>
        <v>#DIV/0!</v>
      </c>
      <c r="BT35" s="397">
        <f t="shared" si="35"/>
        <v>0</v>
      </c>
      <c r="BU35" s="396" t="e">
        <f t="shared" si="25"/>
        <v>#DIV/0!</v>
      </c>
      <c r="BV35" s="398">
        <f t="shared" si="36"/>
        <v>0</v>
      </c>
      <c r="BX35" s="396">
        <f t="shared" si="26"/>
        <v>3.5000000000000001E-3</v>
      </c>
      <c r="BY35" s="397">
        <f t="shared" si="8"/>
        <v>343310.43599999999</v>
      </c>
      <c r="BZ35" s="431">
        <f t="shared" si="27"/>
        <v>2.2621734108892629E-3</v>
      </c>
      <c r="CA35" s="398">
        <f t="shared" si="9"/>
        <v>221893.64</v>
      </c>
      <c r="CB35" s="399">
        <f t="shared" si="10"/>
        <v>121416.79599999997</v>
      </c>
    </row>
    <row r="36" spans="1:80" ht="17.100000000000001" customHeight="1">
      <c r="A36" s="80"/>
      <c r="B36" s="408" t="s">
        <v>57</v>
      </c>
      <c r="D36" s="396">
        <v>3.2000000000000001E-2</v>
      </c>
      <c r="E36" s="400">
        <v>321655.01155555598</v>
      </c>
      <c r="F36" s="396">
        <v>3.8799333297017499E-2</v>
      </c>
      <c r="G36" s="430">
        <v>390000</v>
      </c>
      <c r="H36" s="396">
        <v>3.2000000000000001E-2</v>
      </c>
      <c r="I36" s="400">
        <v>303853.16266666702</v>
      </c>
      <c r="J36" s="396">
        <v>3.20523239400477E-2</v>
      </c>
      <c r="K36" s="430">
        <v>304350</v>
      </c>
      <c r="L36" s="396">
        <v>3.2000000000000001E-2</v>
      </c>
      <c r="M36" s="400">
        <v>316492.373333333</v>
      </c>
      <c r="N36" s="396">
        <v>3.0667036610634701E-2</v>
      </c>
      <c r="O36" s="430">
        <v>303308.84999999998</v>
      </c>
      <c r="Q36" s="396">
        <f t="shared" si="28"/>
        <v>3.2000000000000015E-2</v>
      </c>
      <c r="R36" s="397">
        <f t="shared" si="29"/>
        <v>942000.54755555606</v>
      </c>
      <c r="S36" s="396">
        <f t="shared" si="28"/>
        <v>3.3890726797180741E-2</v>
      </c>
      <c r="T36" s="430">
        <f t="shared" si="30"/>
        <v>997658.85</v>
      </c>
      <c r="V36" s="401">
        <v>3.2000000000000001E-2</v>
      </c>
      <c r="W36" s="397">
        <v>349672.22044444497</v>
      </c>
      <c r="X36" s="396">
        <v>3.9813994895862397E-2</v>
      </c>
      <c r="Y36" s="430">
        <v>435057.75</v>
      </c>
      <c r="Z36" s="396">
        <v>3.2000000000000001E-2</v>
      </c>
      <c r="AA36" s="397">
        <v>381737.41511111101</v>
      </c>
      <c r="AB36" s="396">
        <v>0</v>
      </c>
      <c r="AC36" s="430">
        <v>0</v>
      </c>
      <c r="AD36" s="396">
        <v>3.2000000000000001E-2</v>
      </c>
      <c r="AE36" s="397">
        <v>355685.16266666702</v>
      </c>
      <c r="AF36" s="396">
        <v>2.8497112232648999E-2</v>
      </c>
      <c r="AG36" s="430">
        <v>316750</v>
      </c>
      <c r="AI36" s="396">
        <f t="shared" si="20"/>
        <v>3.200000000000007E-2</v>
      </c>
      <c r="AJ36" s="397">
        <f t="shared" si="31"/>
        <v>1087094.7982222231</v>
      </c>
      <c r="AK36" s="396">
        <f t="shared" si="21"/>
        <v>2.2130404854611554E-2</v>
      </c>
      <c r="AL36" s="430">
        <f t="shared" si="32"/>
        <v>751807.75</v>
      </c>
      <c r="AN36" s="401">
        <v>3.2000000000000001E-2</v>
      </c>
      <c r="AO36" s="397">
        <v>393405.36888888897</v>
      </c>
      <c r="AP36" s="396">
        <v>3.0417480152335499E-2</v>
      </c>
      <c r="AQ36" s="398">
        <v>373950</v>
      </c>
      <c r="AR36" s="396">
        <v>3.2000000000000001E-2</v>
      </c>
      <c r="AS36" s="397">
        <v>346149.85244444403</v>
      </c>
      <c r="AT36" s="396">
        <v>3.6871892071797002E-2</v>
      </c>
      <c r="AU36" s="398">
        <v>398850</v>
      </c>
      <c r="AV36" s="396">
        <v>3.2000000000000001E-2</v>
      </c>
      <c r="AW36" s="397">
        <v>370187.70488888898</v>
      </c>
      <c r="AX36" s="396">
        <v>3.3129139185432997E-2</v>
      </c>
      <c r="AY36" s="412">
        <v>383250</v>
      </c>
      <c r="BA36" s="396">
        <f t="shared" si="22"/>
        <v>3.1999999999999938E-2</v>
      </c>
      <c r="BB36" s="397">
        <f t="shared" si="33"/>
        <v>1109742.9262222219</v>
      </c>
      <c r="BC36" s="396">
        <f t="shared" si="23"/>
        <v>3.3335287953520233E-2</v>
      </c>
      <c r="BD36" s="398">
        <f t="shared" si="34"/>
        <v>1156050</v>
      </c>
      <c r="BF36" s="401"/>
      <c r="BG36" s="397"/>
      <c r="BH36" s="396"/>
      <c r="BI36" s="398"/>
      <c r="BJ36" s="396"/>
      <c r="BK36" s="397"/>
      <c r="BL36" s="396"/>
      <c r="BM36" s="398"/>
      <c r="BN36" s="396"/>
      <c r="BO36" s="397"/>
      <c r="BP36" s="396"/>
      <c r="BQ36" s="412"/>
      <c r="BS36" s="396" t="e">
        <f t="shared" si="24"/>
        <v>#DIV/0!</v>
      </c>
      <c r="BT36" s="397">
        <f t="shared" si="35"/>
        <v>0</v>
      </c>
      <c r="BU36" s="396" t="e">
        <f t="shared" si="25"/>
        <v>#DIV/0!</v>
      </c>
      <c r="BV36" s="398">
        <f t="shared" si="36"/>
        <v>0</v>
      </c>
      <c r="BX36" s="396">
        <f t="shared" si="26"/>
        <v>3.2000000000000008E-2</v>
      </c>
      <c r="BY36" s="397">
        <f t="shared" si="8"/>
        <v>3138838.2720000008</v>
      </c>
      <c r="BZ36" s="431">
        <f t="shared" si="27"/>
        <v>2.9621319463763694E-2</v>
      </c>
      <c r="CA36" s="398">
        <f t="shared" si="9"/>
        <v>2905516.6</v>
      </c>
      <c r="CB36" s="399">
        <f t="shared" si="10"/>
        <v>233321.67200000072</v>
      </c>
    </row>
    <row r="37" spans="1:80" ht="17.100000000000001" customHeight="1">
      <c r="A37" s="80"/>
      <c r="B37" s="408" t="s">
        <v>58</v>
      </c>
      <c r="D37" s="396">
        <v>0</v>
      </c>
      <c r="E37" s="400">
        <v>0</v>
      </c>
      <c r="F37" s="396">
        <v>0</v>
      </c>
      <c r="G37" s="430">
        <v>0</v>
      </c>
      <c r="H37" s="396">
        <v>0</v>
      </c>
      <c r="I37" s="400">
        <v>0</v>
      </c>
      <c r="J37" s="396">
        <v>2.1589375415507699E-6</v>
      </c>
      <c r="K37" s="430">
        <v>20.5</v>
      </c>
      <c r="L37" s="396">
        <v>0</v>
      </c>
      <c r="M37" s="400">
        <v>0</v>
      </c>
      <c r="N37" s="396">
        <v>0</v>
      </c>
      <c r="O37" s="430">
        <v>0</v>
      </c>
      <c r="Q37" s="396">
        <f t="shared" si="28"/>
        <v>0</v>
      </c>
      <c r="R37" s="397">
        <f t="shared" si="29"/>
        <v>0</v>
      </c>
      <c r="S37" s="396">
        <f t="shared" si="28"/>
        <v>6.9639025338391495E-7</v>
      </c>
      <c r="T37" s="430">
        <f t="shared" si="30"/>
        <v>20.5</v>
      </c>
      <c r="V37" s="401">
        <v>0</v>
      </c>
      <c r="W37" s="397">
        <v>0</v>
      </c>
      <c r="X37" s="396">
        <v>0</v>
      </c>
      <c r="Y37" s="430">
        <v>0</v>
      </c>
      <c r="Z37" s="396">
        <v>0</v>
      </c>
      <c r="AA37" s="397">
        <v>0</v>
      </c>
      <c r="AB37" s="396">
        <v>0</v>
      </c>
      <c r="AC37" s="430">
        <v>0</v>
      </c>
      <c r="AD37" s="396">
        <v>0</v>
      </c>
      <c r="AE37" s="397">
        <v>0</v>
      </c>
      <c r="AF37" s="396">
        <v>0</v>
      </c>
      <c r="AG37" s="430">
        <v>0</v>
      </c>
      <c r="AI37" s="396">
        <f t="shared" si="20"/>
        <v>0</v>
      </c>
      <c r="AJ37" s="397">
        <f t="shared" si="31"/>
        <v>0</v>
      </c>
      <c r="AK37" s="396">
        <f t="shared" si="21"/>
        <v>0</v>
      </c>
      <c r="AL37" s="430">
        <f t="shared" si="32"/>
        <v>0</v>
      </c>
      <c r="AN37" s="401">
        <v>0</v>
      </c>
      <c r="AO37" s="397">
        <v>0</v>
      </c>
      <c r="AP37" s="396">
        <v>5.3293019511183799E-5</v>
      </c>
      <c r="AQ37" s="398">
        <v>655.17999999999995</v>
      </c>
      <c r="AR37" s="396">
        <v>0</v>
      </c>
      <c r="AS37" s="397">
        <v>0</v>
      </c>
      <c r="AT37" s="396">
        <v>0</v>
      </c>
      <c r="AU37" s="398">
        <v>0</v>
      </c>
      <c r="AV37" s="396">
        <v>0</v>
      </c>
      <c r="AW37" s="397">
        <v>0</v>
      </c>
      <c r="AX37" s="396">
        <v>0</v>
      </c>
      <c r="AY37" s="412">
        <v>0</v>
      </c>
      <c r="BA37" s="396">
        <f t="shared" si="22"/>
        <v>0</v>
      </c>
      <c r="BB37" s="397">
        <f t="shared" si="33"/>
        <v>0</v>
      </c>
      <c r="BC37" s="396">
        <f t="shared" si="23"/>
        <v>1.8892447525096135E-5</v>
      </c>
      <c r="BD37" s="398">
        <f t="shared" si="34"/>
        <v>655.17999999999995</v>
      </c>
      <c r="BF37" s="401"/>
      <c r="BG37" s="397"/>
      <c r="BH37" s="396"/>
      <c r="BI37" s="398"/>
      <c r="BJ37" s="396"/>
      <c r="BK37" s="397"/>
      <c r="BL37" s="396"/>
      <c r="BM37" s="398"/>
      <c r="BN37" s="396"/>
      <c r="BO37" s="397"/>
      <c r="BP37" s="396"/>
      <c r="BQ37" s="412"/>
      <c r="BS37" s="396" t="e">
        <f t="shared" si="24"/>
        <v>#DIV/0!</v>
      </c>
      <c r="BT37" s="397">
        <f t="shared" si="35"/>
        <v>0</v>
      </c>
      <c r="BU37" s="396" t="e">
        <f t="shared" si="25"/>
        <v>#DIV/0!</v>
      </c>
      <c r="BV37" s="398">
        <f t="shared" si="36"/>
        <v>0</v>
      </c>
      <c r="BX37" s="396">
        <f t="shared" si="26"/>
        <v>0</v>
      </c>
      <c r="BY37" s="397">
        <f t="shared" si="8"/>
        <v>0</v>
      </c>
      <c r="BZ37" s="431">
        <f t="shared" si="27"/>
        <v>6.8884594000515609E-6</v>
      </c>
      <c r="CA37" s="398">
        <f t="shared" si="9"/>
        <v>675.68</v>
      </c>
      <c r="CB37" s="399">
        <f t="shared" si="10"/>
        <v>-675.68</v>
      </c>
    </row>
    <row r="38" spans="1:80" ht="17.100000000000001" customHeight="1">
      <c r="A38" s="80"/>
      <c r="B38" s="408" t="s">
        <v>284</v>
      </c>
      <c r="D38" s="396">
        <v>8.0000000000000002E-3</v>
      </c>
      <c r="E38" s="400">
        <v>80413.752888888906</v>
      </c>
      <c r="F38" s="396">
        <v>0</v>
      </c>
      <c r="G38" s="430">
        <v>0</v>
      </c>
      <c r="H38" s="396">
        <v>8.0000000000000002E-3</v>
      </c>
      <c r="I38" s="400">
        <v>75963.290666666697</v>
      </c>
      <c r="J38" s="396">
        <v>0</v>
      </c>
      <c r="K38" s="430">
        <v>0</v>
      </c>
      <c r="L38" s="396">
        <v>8.0000000000000002E-3</v>
      </c>
      <c r="M38" s="400">
        <v>79123.093333333294</v>
      </c>
      <c r="N38" s="396">
        <v>2.11506644836265E-2</v>
      </c>
      <c r="O38" s="430">
        <v>209188.25</v>
      </c>
      <c r="Q38" s="396">
        <f t="shared" si="28"/>
        <v>8.0000000000000002E-3</v>
      </c>
      <c r="R38" s="397">
        <f t="shared" si="29"/>
        <v>235500.1368888889</v>
      </c>
      <c r="S38" s="396">
        <f t="shared" si="28"/>
        <v>7.1061784596311095E-3</v>
      </c>
      <c r="T38" s="430">
        <f t="shared" si="30"/>
        <v>209188.25</v>
      </c>
      <c r="V38" s="401">
        <v>8.0000000000000002E-3</v>
      </c>
      <c r="W38" s="397">
        <v>87418.0551111112</v>
      </c>
      <c r="X38" s="396">
        <v>0</v>
      </c>
      <c r="Y38" s="430">
        <v>0</v>
      </c>
      <c r="Z38" s="396">
        <v>8.0000000000000002E-3</v>
      </c>
      <c r="AA38" s="397">
        <v>95434.353777777796</v>
      </c>
      <c r="AB38" s="396">
        <v>0</v>
      </c>
      <c r="AC38" s="430">
        <v>0</v>
      </c>
      <c r="AD38" s="396">
        <v>8.0000000000000002E-3</v>
      </c>
      <c r="AE38" s="397">
        <v>88921.290666666697</v>
      </c>
      <c r="AF38" s="396">
        <v>1.9648963559803201E-3</v>
      </c>
      <c r="AG38" s="430">
        <v>21840.14</v>
      </c>
      <c r="AI38" s="396">
        <f t="shared" si="20"/>
        <v>8.0000000000000158E-3</v>
      </c>
      <c r="AJ38" s="397">
        <f t="shared" si="31"/>
        <v>271773.69955555571</v>
      </c>
      <c r="AK38" s="396">
        <f t="shared" si="21"/>
        <v>6.4289193651089122E-4</v>
      </c>
      <c r="AL38" s="430">
        <f t="shared" si="32"/>
        <v>21840.14</v>
      </c>
      <c r="AN38" s="401">
        <v>8.0000000000000002E-3</v>
      </c>
      <c r="AO38" s="397">
        <v>98351.3422222222</v>
      </c>
      <c r="AP38" s="396">
        <v>2.28506245997343E-3</v>
      </c>
      <c r="AQ38" s="398">
        <v>28092.37</v>
      </c>
      <c r="AR38" s="396">
        <v>8.0000000000000002E-3</v>
      </c>
      <c r="AS38" s="397">
        <v>86537.463111111094</v>
      </c>
      <c r="AT38" s="396">
        <v>0</v>
      </c>
      <c r="AU38" s="398">
        <v>0</v>
      </c>
      <c r="AV38" s="396">
        <v>8.0000000000000002E-3</v>
      </c>
      <c r="AW38" s="397">
        <v>92546.926222222202</v>
      </c>
      <c r="AX38" s="396">
        <v>0</v>
      </c>
      <c r="AY38" s="412">
        <v>0</v>
      </c>
      <c r="BA38" s="396">
        <f t="shared" si="22"/>
        <v>7.9999999999999846E-3</v>
      </c>
      <c r="BB38" s="397">
        <f t="shared" si="33"/>
        <v>277435.73155555548</v>
      </c>
      <c r="BC38" s="396">
        <f t="shared" si="23"/>
        <v>8.100577338755532E-4</v>
      </c>
      <c r="BD38" s="398">
        <f t="shared" si="34"/>
        <v>28092.37</v>
      </c>
      <c r="BF38" s="401"/>
      <c r="BG38" s="397"/>
      <c r="BH38" s="396"/>
      <c r="BI38" s="398"/>
      <c r="BJ38" s="396"/>
      <c r="BK38" s="397"/>
      <c r="BL38" s="396"/>
      <c r="BM38" s="398"/>
      <c r="BN38" s="396"/>
      <c r="BO38" s="397"/>
      <c r="BP38" s="396"/>
      <c r="BQ38" s="412"/>
      <c r="BS38" s="396" t="e">
        <f t="shared" si="24"/>
        <v>#DIV/0!</v>
      </c>
      <c r="BT38" s="397">
        <f t="shared" si="35"/>
        <v>0</v>
      </c>
      <c r="BU38" s="396" t="e">
        <f t="shared" si="25"/>
        <v>#DIV/0!</v>
      </c>
      <c r="BV38" s="398">
        <f t="shared" si="36"/>
        <v>0</v>
      </c>
      <c r="BX38" s="396">
        <f t="shared" si="26"/>
        <v>8.0000000000000002E-3</v>
      </c>
      <c r="BY38" s="397">
        <f t="shared" si="8"/>
        <v>784709.56800000009</v>
      </c>
      <c r="BZ38" s="431">
        <f t="shared" si="27"/>
        <v>2.6416984888860181E-3</v>
      </c>
      <c r="CA38" s="398">
        <f t="shared" si="9"/>
        <v>259120.76</v>
      </c>
      <c r="CB38" s="399">
        <f t="shared" si="10"/>
        <v>525588.80800000008</v>
      </c>
    </row>
    <row r="39" spans="1:80" ht="17.100000000000001" customHeight="1">
      <c r="A39" s="80"/>
      <c r="B39" s="408" t="s">
        <v>61</v>
      </c>
      <c r="D39" s="396">
        <v>2E-3</v>
      </c>
      <c r="E39" s="400">
        <v>20103.438222222201</v>
      </c>
      <c r="F39" s="396">
        <v>5.30436628905225E-4</v>
      </c>
      <c r="G39" s="430">
        <v>5331.8</v>
      </c>
      <c r="H39" s="396">
        <v>2E-3</v>
      </c>
      <c r="I39" s="400">
        <v>18990.8226666667</v>
      </c>
      <c r="J39" s="396">
        <v>3.9428518350302102E-4</v>
      </c>
      <c r="K39" s="430">
        <v>3743.9</v>
      </c>
      <c r="L39" s="396">
        <v>2E-3</v>
      </c>
      <c r="M39" s="400">
        <v>19780.773333333302</v>
      </c>
      <c r="N39" s="396">
        <v>3.9846773769545898E-4</v>
      </c>
      <c r="O39" s="430">
        <v>3941</v>
      </c>
      <c r="Q39" s="396">
        <f t="shared" si="28"/>
        <v>1.9999999999999992E-3</v>
      </c>
      <c r="R39" s="397">
        <f t="shared" si="29"/>
        <v>58875.034222222203</v>
      </c>
      <c r="S39" s="396">
        <f t="shared" si="28"/>
        <v>4.4218063469377591E-4</v>
      </c>
      <c r="T39" s="430">
        <f t="shared" si="30"/>
        <v>13016.7</v>
      </c>
      <c r="V39" s="401">
        <v>2E-3</v>
      </c>
      <c r="W39" s="397">
        <v>21854.5137777778</v>
      </c>
      <c r="X39" s="396">
        <v>4.3405220982978802E-4</v>
      </c>
      <c r="Y39" s="430">
        <v>4743</v>
      </c>
      <c r="Z39" s="396">
        <v>2E-3</v>
      </c>
      <c r="AA39" s="397">
        <v>23858.588444444398</v>
      </c>
      <c r="AB39" s="396">
        <v>0</v>
      </c>
      <c r="AC39" s="430">
        <v>0</v>
      </c>
      <c r="AD39" s="396">
        <v>2E-3</v>
      </c>
      <c r="AE39" s="397">
        <v>22230.3226666667</v>
      </c>
      <c r="AF39" s="396">
        <v>4.0449255437408001E-4</v>
      </c>
      <c r="AG39" s="430">
        <v>4496</v>
      </c>
      <c r="AI39" s="396">
        <f t="shared" si="20"/>
        <v>2.0000000000000031E-3</v>
      </c>
      <c r="AJ39" s="397">
        <f t="shared" si="31"/>
        <v>67943.424888888898</v>
      </c>
      <c r="AK39" s="396">
        <f t="shared" si="21"/>
        <v>2.7196156258266311E-4</v>
      </c>
      <c r="AL39" s="430">
        <f t="shared" si="32"/>
        <v>9239</v>
      </c>
      <c r="AN39" s="401">
        <v>2E-3</v>
      </c>
      <c r="AO39" s="397">
        <v>24587.835555555601</v>
      </c>
      <c r="AP39" s="396">
        <v>6.3380934709720096E-4</v>
      </c>
      <c r="AQ39" s="398">
        <v>7792</v>
      </c>
      <c r="AR39" s="396">
        <v>2E-3</v>
      </c>
      <c r="AS39" s="397">
        <v>21634.365777777799</v>
      </c>
      <c r="AT39" s="396">
        <v>8.0621730163756098E-4</v>
      </c>
      <c r="AU39" s="398">
        <v>8721</v>
      </c>
      <c r="AV39" s="396">
        <v>2E-3</v>
      </c>
      <c r="AW39" s="397">
        <v>23136.731555555602</v>
      </c>
      <c r="AX39" s="396">
        <v>6.1227317116874604E-4</v>
      </c>
      <c r="AY39" s="412">
        <v>7083</v>
      </c>
      <c r="BA39" s="396">
        <f t="shared" si="22"/>
        <v>2E-3</v>
      </c>
      <c r="BB39" s="397">
        <f t="shared" si="33"/>
        <v>69358.932888889001</v>
      </c>
      <c r="BC39" s="396">
        <f t="shared" si="23"/>
        <v>6.8040262493081053E-4</v>
      </c>
      <c r="BD39" s="398">
        <f t="shared" si="34"/>
        <v>23596</v>
      </c>
      <c r="BF39" s="401"/>
      <c r="BG39" s="397"/>
      <c r="BH39" s="396"/>
      <c r="BI39" s="398"/>
      <c r="BJ39" s="396"/>
      <c r="BK39" s="397"/>
      <c r="BL39" s="396"/>
      <c r="BM39" s="398"/>
      <c r="BN39" s="396"/>
      <c r="BO39" s="397"/>
      <c r="BP39" s="396"/>
      <c r="BQ39" s="412"/>
      <c r="BS39" s="396" t="e">
        <f t="shared" si="24"/>
        <v>#DIV/0!</v>
      </c>
      <c r="BT39" s="397">
        <f t="shared" si="35"/>
        <v>0</v>
      </c>
      <c r="BU39" s="396" t="e">
        <f t="shared" si="25"/>
        <v>#DIV/0!</v>
      </c>
      <c r="BV39" s="398">
        <f t="shared" si="36"/>
        <v>0</v>
      </c>
      <c r="BX39" s="396">
        <f t="shared" si="26"/>
        <v>2.0000000000000009E-3</v>
      </c>
      <c r="BY39" s="397">
        <f t="shared" si="8"/>
        <v>196177.39200000011</v>
      </c>
      <c r="BZ39" s="431">
        <f t="shared" si="27"/>
        <v>4.6745141764347652E-4</v>
      </c>
      <c r="CA39" s="398">
        <f t="shared" si="9"/>
        <v>45851.700000000004</v>
      </c>
      <c r="CB39" s="399">
        <f t="shared" si="10"/>
        <v>150325.6920000001</v>
      </c>
    </row>
    <row r="40" spans="1:80" ht="17.100000000000001" customHeight="1">
      <c r="A40" s="80"/>
      <c r="B40" s="414" t="s">
        <v>63</v>
      </c>
      <c r="D40" s="396"/>
      <c r="E40" s="400"/>
      <c r="F40" s="396"/>
      <c r="G40" s="430"/>
      <c r="H40" s="396"/>
      <c r="I40" s="400"/>
      <c r="J40" s="396"/>
      <c r="K40" s="430"/>
      <c r="L40" s="396"/>
      <c r="M40" s="400"/>
      <c r="N40" s="396"/>
      <c r="O40" s="430"/>
      <c r="Q40" s="396">
        <f t="shared" si="28"/>
        <v>0</v>
      </c>
      <c r="R40" s="397">
        <f t="shared" si="29"/>
        <v>0</v>
      </c>
      <c r="S40" s="396">
        <f t="shared" si="28"/>
        <v>0</v>
      </c>
      <c r="T40" s="430">
        <f t="shared" si="30"/>
        <v>0</v>
      </c>
      <c r="V40" s="401">
        <v>0</v>
      </c>
      <c r="W40" s="397">
        <v>0</v>
      </c>
      <c r="X40" s="396">
        <v>0</v>
      </c>
      <c r="Y40" s="430">
        <v>0</v>
      </c>
      <c r="Z40" s="396"/>
      <c r="AA40" s="397"/>
      <c r="AB40" s="396"/>
      <c r="AC40" s="430"/>
      <c r="AD40" s="396"/>
      <c r="AE40" s="397"/>
      <c r="AF40" s="396"/>
      <c r="AG40" s="430"/>
      <c r="AI40" s="396">
        <f t="shared" si="20"/>
        <v>0</v>
      </c>
      <c r="AJ40" s="397">
        <f t="shared" si="31"/>
        <v>0</v>
      </c>
      <c r="AK40" s="396">
        <f t="shared" si="21"/>
        <v>0</v>
      </c>
      <c r="AL40" s="430">
        <f t="shared" si="32"/>
        <v>0</v>
      </c>
      <c r="AN40" s="401"/>
      <c r="AO40" s="397"/>
      <c r="AP40" s="396"/>
      <c r="AQ40" s="398"/>
      <c r="AR40" s="396"/>
      <c r="AS40" s="397"/>
      <c r="AT40" s="396"/>
      <c r="AU40" s="398"/>
      <c r="AV40" s="396"/>
      <c r="AW40" s="397"/>
      <c r="AX40" s="396"/>
      <c r="AY40" s="412"/>
      <c r="BA40" s="396">
        <f t="shared" si="22"/>
        <v>0</v>
      </c>
      <c r="BB40" s="397">
        <f t="shared" si="33"/>
        <v>0</v>
      </c>
      <c r="BC40" s="396">
        <f t="shared" si="23"/>
        <v>0</v>
      </c>
      <c r="BD40" s="398">
        <f t="shared" si="34"/>
        <v>0</v>
      </c>
      <c r="BF40" s="401"/>
      <c r="BG40" s="397"/>
      <c r="BH40" s="396"/>
      <c r="BI40" s="398"/>
      <c r="BJ40" s="396"/>
      <c r="BK40" s="397"/>
      <c r="BL40" s="396"/>
      <c r="BM40" s="398"/>
      <c r="BN40" s="396"/>
      <c r="BO40" s="397"/>
      <c r="BP40" s="396"/>
      <c r="BQ40" s="412"/>
      <c r="BS40" s="396" t="e">
        <f t="shared" si="24"/>
        <v>#DIV/0!</v>
      </c>
      <c r="BT40" s="397">
        <f t="shared" si="35"/>
        <v>0</v>
      </c>
      <c r="BU40" s="396" t="e">
        <f t="shared" si="25"/>
        <v>#DIV/0!</v>
      </c>
      <c r="BV40" s="398">
        <f t="shared" si="36"/>
        <v>0</v>
      </c>
      <c r="BX40" s="396">
        <f t="shared" si="26"/>
        <v>0</v>
      </c>
      <c r="BY40" s="397">
        <f t="shared" si="8"/>
        <v>0</v>
      </c>
      <c r="BZ40" s="431">
        <f t="shared" si="27"/>
        <v>0</v>
      </c>
      <c r="CA40" s="398">
        <f t="shared" si="9"/>
        <v>0</v>
      </c>
      <c r="CB40" s="399">
        <f t="shared" si="10"/>
        <v>0</v>
      </c>
    </row>
    <row r="41" spans="1:80" ht="17.100000000000001" customHeight="1">
      <c r="A41" s="80"/>
      <c r="B41" s="414" t="s">
        <v>65</v>
      </c>
      <c r="D41" s="396"/>
      <c r="E41" s="400"/>
      <c r="F41" s="396"/>
      <c r="G41" s="430"/>
      <c r="H41" s="396"/>
      <c r="I41" s="400"/>
      <c r="J41" s="396"/>
      <c r="K41" s="430"/>
      <c r="L41" s="396"/>
      <c r="M41" s="400"/>
      <c r="N41" s="396"/>
      <c r="O41" s="430"/>
      <c r="Q41" s="396">
        <f t="shared" si="28"/>
        <v>0</v>
      </c>
      <c r="R41" s="397">
        <f t="shared" si="29"/>
        <v>0</v>
      </c>
      <c r="S41" s="396">
        <f t="shared" si="28"/>
        <v>0</v>
      </c>
      <c r="T41" s="430">
        <f t="shared" si="30"/>
        <v>0</v>
      </c>
      <c r="V41" s="401">
        <v>0</v>
      </c>
      <c r="W41" s="397">
        <v>0</v>
      </c>
      <c r="X41" s="396">
        <v>4.3405220982978802E-4</v>
      </c>
      <c r="Y41" s="430">
        <v>4743</v>
      </c>
      <c r="Z41" s="396"/>
      <c r="AA41" s="397"/>
      <c r="AB41" s="396"/>
      <c r="AC41" s="430"/>
      <c r="AD41" s="396"/>
      <c r="AE41" s="397"/>
      <c r="AF41" s="396"/>
      <c r="AG41" s="430"/>
      <c r="AI41" s="396">
        <f t="shared" si="20"/>
        <v>0</v>
      </c>
      <c r="AJ41" s="397">
        <f t="shared" si="31"/>
        <v>0</v>
      </c>
      <c r="AK41" s="396">
        <f t="shared" si="21"/>
        <v>1.3961615881908986E-4</v>
      </c>
      <c r="AL41" s="430">
        <f t="shared" si="32"/>
        <v>4743</v>
      </c>
      <c r="AN41" s="401"/>
      <c r="AO41" s="397"/>
      <c r="AP41" s="396"/>
      <c r="AQ41" s="398"/>
      <c r="AR41" s="396"/>
      <c r="AS41" s="397"/>
      <c r="AT41" s="396"/>
      <c r="AU41" s="398"/>
      <c r="AV41" s="396"/>
      <c r="AW41" s="397"/>
      <c r="AX41" s="396"/>
      <c r="AY41" s="412"/>
      <c r="BA41" s="396">
        <f t="shared" si="22"/>
        <v>0</v>
      </c>
      <c r="BB41" s="397">
        <f t="shared" si="33"/>
        <v>0</v>
      </c>
      <c r="BC41" s="396">
        <f t="shared" si="23"/>
        <v>0</v>
      </c>
      <c r="BD41" s="398">
        <f t="shared" si="34"/>
        <v>0</v>
      </c>
      <c r="BF41" s="401"/>
      <c r="BG41" s="397"/>
      <c r="BH41" s="396"/>
      <c r="BI41" s="398"/>
      <c r="BJ41" s="396"/>
      <c r="BK41" s="397"/>
      <c r="BL41" s="396"/>
      <c r="BM41" s="398"/>
      <c r="BN41" s="396"/>
      <c r="BO41" s="397"/>
      <c r="BP41" s="396"/>
      <c r="BQ41" s="412"/>
      <c r="BS41" s="396" t="e">
        <f t="shared" si="24"/>
        <v>#DIV/0!</v>
      </c>
      <c r="BT41" s="397">
        <f t="shared" si="35"/>
        <v>0</v>
      </c>
      <c r="BU41" s="396" t="e">
        <f t="shared" si="25"/>
        <v>#DIV/0!</v>
      </c>
      <c r="BV41" s="398">
        <f t="shared" si="36"/>
        <v>0</v>
      </c>
      <c r="BX41" s="396">
        <f t="shared" si="26"/>
        <v>0</v>
      </c>
      <c r="BY41" s="397">
        <f t="shared" si="8"/>
        <v>0</v>
      </c>
      <c r="BZ41" s="431">
        <f t="shared" si="27"/>
        <v>4.8354195676125617E-5</v>
      </c>
      <c r="CA41" s="398">
        <f t="shared" si="9"/>
        <v>4743</v>
      </c>
      <c r="CB41" s="399">
        <f t="shared" si="10"/>
        <v>-4743</v>
      </c>
    </row>
    <row r="42" spans="1:80" s="223" customFormat="1" ht="17.100000000000001" customHeight="1">
      <c r="A42" s="320"/>
      <c r="B42" s="432" t="s">
        <v>66</v>
      </c>
      <c r="D42" s="403">
        <v>0.63000912246433105</v>
      </c>
      <c r="E42" s="404">
        <v>6332674.73644906</v>
      </c>
      <c r="F42" s="403">
        <f>G42/G12</f>
        <v>0.48412912928813323</v>
      </c>
      <c r="G42" s="426">
        <f>G12-G18</f>
        <v>4866330.0211111102</v>
      </c>
      <c r="H42" s="403">
        <v>0.63000912246433105</v>
      </c>
      <c r="I42" s="404">
        <v>5982195.7615512004</v>
      </c>
      <c r="J42" s="403">
        <f>K42/K12</f>
        <v>0.54732663503360957</v>
      </c>
      <c r="K42" s="426">
        <f>K12-K18</f>
        <v>5197091.5333333341</v>
      </c>
      <c r="L42" s="403">
        <v>0.63000912246433105</v>
      </c>
      <c r="M42" s="404">
        <v>6231033.82469959</v>
      </c>
      <c r="N42" s="403">
        <f>O42/O12</f>
        <v>0.50384810873589048</v>
      </c>
      <c r="O42" s="426">
        <f>O12-O18</f>
        <v>4983252.61666667</v>
      </c>
      <c r="Q42" s="403">
        <f t="shared" si="28"/>
        <v>0.63000912246433138</v>
      </c>
      <c r="R42" s="406">
        <f t="shared" si="29"/>
        <v>18545904.322699852</v>
      </c>
      <c r="S42" s="403">
        <f t="shared" si="28"/>
        <v>0.51113937749294036</v>
      </c>
      <c r="T42" s="426">
        <f t="shared" si="30"/>
        <v>15046674.171111114</v>
      </c>
      <c r="V42" s="407">
        <v>0.63000912246433105</v>
      </c>
      <c r="W42" s="406">
        <v>6884271.5235112198</v>
      </c>
      <c r="X42" s="403">
        <f>Y42/Y12</f>
        <v>0.42928067552421872</v>
      </c>
      <c r="Y42" s="426">
        <f>Y12-Y18</f>
        <v>4690860.2188888993</v>
      </c>
      <c r="Z42" s="403">
        <v>0.63000912246433105</v>
      </c>
      <c r="AA42" s="406">
        <v>7515564.1845610403</v>
      </c>
      <c r="AB42" s="403">
        <f>AC42/AC12</f>
        <v>0.43460491957389413</v>
      </c>
      <c r="AC42" s="426">
        <f>AC12-AC18</f>
        <v>5184529.9560221992</v>
      </c>
      <c r="AD42" s="403">
        <v>0.63000912246433105</v>
      </c>
      <c r="AE42" s="406">
        <v>7002653.0376628004</v>
      </c>
      <c r="AF42" s="403">
        <v>0.49637912738048701</v>
      </c>
      <c r="AG42" s="426">
        <v>5517334.0833333302</v>
      </c>
      <c r="AI42" s="403">
        <f t="shared" si="20"/>
        <v>0.6300091224643326</v>
      </c>
      <c r="AJ42" s="406">
        <f t="shared" si="31"/>
        <v>21402488.74573506</v>
      </c>
      <c r="AK42" s="403">
        <f t="shared" si="21"/>
        <v>0.4531041608048727</v>
      </c>
      <c r="AL42" s="426">
        <f t="shared" si="32"/>
        <v>15392724.258244429</v>
      </c>
      <c r="AM42" s="224">
        <f t="shared" ref="AM42:AM55" si="37">AD42-AI42</f>
        <v>-1.5543122344752192E-15</v>
      </c>
      <c r="AN42" s="407">
        <v>0.63000912246433105</v>
      </c>
      <c r="AO42" s="406">
        <v>7745280.3508264199</v>
      </c>
      <c r="AP42" s="403">
        <v>0.45951096630800098</v>
      </c>
      <c r="AQ42" s="405">
        <v>5649190.0377777796</v>
      </c>
      <c r="AR42" s="403">
        <v>0.63000912246433105</v>
      </c>
      <c r="AS42" s="406">
        <v>6814923.8993650703</v>
      </c>
      <c r="AT42" s="403">
        <v>0.410648255143365</v>
      </c>
      <c r="AU42" s="405">
        <v>4442057.2788888896</v>
      </c>
      <c r="AV42" s="403">
        <v>0.63000912246433105</v>
      </c>
      <c r="AW42" s="406">
        <v>7288175.9720041798</v>
      </c>
      <c r="AX42" s="403">
        <v>0.57773458984296</v>
      </c>
      <c r="AY42" s="427">
        <v>6683445.0577777801</v>
      </c>
      <c r="AZ42" s="223">
        <f>(AL42/AJ42)*4</f>
        <v>2.8768101581292567</v>
      </c>
      <c r="BA42" s="403">
        <f t="shared" si="22"/>
        <v>0.63000912246433038</v>
      </c>
      <c r="BB42" s="406">
        <f t="shared" si="33"/>
        <v>21848380.22219567</v>
      </c>
      <c r="BC42" s="403">
        <f t="shared" si="23"/>
        <v>0.48370676063650003</v>
      </c>
      <c r="BD42" s="405">
        <f t="shared" si="34"/>
        <v>16774692.374444451</v>
      </c>
      <c r="BF42" s="407"/>
      <c r="BG42" s="406"/>
      <c r="BH42" s="403"/>
      <c r="BI42" s="405"/>
      <c r="BJ42" s="403"/>
      <c r="BK42" s="406"/>
      <c r="BL42" s="403"/>
      <c r="BM42" s="405"/>
      <c r="BN42" s="403"/>
      <c r="BO42" s="406"/>
      <c r="BP42" s="403"/>
      <c r="BQ42" s="427"/>
      <c r="BR42" s="223">
        <f>(BD42/BB42)*4</f>
        <v>3.071109565807193</v>
      </c>
      <c r="BS42" s="403" t="e">
        <f t="shared" si="24"/>
        <v>#DIV/0!</v>
      </c>
      <c r="BT42" s="406">
        <f t="shared" si="35"/>
        <v>0</v>
      </c>
      <c r="BU42" s="403" t="e">
        <f t="shared" si="25"/>
        <v>#DIV/0!</v>
      </c>
      <c r="BV42" s="405">
        <f t="shared" si="36"/>
        <v>0</v>
      </c>
      <c r="BX42" s="403">
        <f t="shared" si="26"/>
        <v>0.63000912246433149</v>
      </c>
      <c r="BY42" s="406">
        <f t="shared" si="8"/>
        <v>61796773.290630586</v>
      </c>
      <c r="BZ42" s="428">
        <f t="shared" si="27"/>
        <v>0.48134079388515866</v>
      </c>
      <c r="CA42" s="405">
        <f t="shared" si="9"/>
        <v>47214090.803799987</v>
      </c>
      <c r="CB42" s="429">
        <f t="shared" si="10"/>
        <v>14582682.4868306</v>
      </c>
    </row>
    <row r="43" spans="1:80" s="223" customFormat="1" ht="17.100000000000001" customHeight="1">
      <c r="A43" s="320"/>
      <c r="B43" s="432" t="s">
        <v>67</v>
      </c>
      <c r="D43" s="403">
        <f>E43/G12</f>
        <v>0.18319999999999992</v>
      </c>
      <c r="E43" s="404">
        <f t="shared" ref="E43:I43" si="38">SUM(E44:E69)</f>
        <v>1841474.9411555545</v>
      </c>
      <c r="F43" s="403">
        <f>G43/G12</f>
        <v>0.22007493579529327</v>
      </c>
      <c r="G43" s="426">
        <f t="shared" si="38"/>
        <v>2212131.4380100998</v>
      </c>
      <c r="H43" s="403">
        <f>I43/K12</f>
        <v>0.18319999999999986</v>
      </c>
      <c r="I43" s="404">
        <f t="shared" si="38"/>
        <v>1739559.3562666655</v>
      </c>
      <c r="J43" s="403">
        <f>K43/K12</f>
        <v>0.20976574923634403</v>
      </c>
      <c r="K43" s="426">
        <f>SUM(K44:K69)</f>
        <v>1991812.0726439392</v>
      </c>
      <c r="L43" s="403">
        <f>M43/O12</f>
        <v>0.18320000000000008</v>
      </c>
      <c r="M43" s="404">
        <f>SUM(M44:M69)</f>
        <v>1811918.8373333346</v>
      </c>
      <c r="N43" s="403">
        <f>O43/O12</f>
        <v>0.27197652495493324</v>
      </c>
      <c r="O43" s="426">
        <f>SUM(O44:O69)</f>
        <v>2689952.9960606066</v>
      </c>
      <c r="Q43" s="403">
        <f t="shared" si="28"/>
        <v>0.18319999999999997</v>
      </c>
      <c r="R43" s="406">
        <f t="shared" si="29"/>
        <v>5392953.1347555546</v>
      </c>
      <c r="S43" s="403">
        <f t="shared" si="28"/>
        <v>0.23418743098114628</v>
      </c>
      <c r="T43" s="426">
        <f t="shared" si="30"/>
        <v>6893896.5067146458</v>
      </c>
      <c r="V43" s="407">
        <f>W43/Y12</f>
        <v>0.18319999999999997</v>
      </c>
      <c r="W43" s="406">
        <f>SUM(W44:W69)</f>
        <v>2001873.462044446</v>
      </c>
      <c r="X43" s="403">
        <f>Y43/Y12</f>
        <v>0.1898395130877763</v>
      </c>
      <c r="Y43" s="426">
        <f>SUM(Y44:Y69)</f>
        <v>2074425.1271717178</v>
      </c>
      <c r="Z43" s="403">
        <f>AA43/AC12</f>
        <v>0.18320000000000028</v>
      </c>
      <c r="AA43" s="406">
        <v>2185446.7015111102</v>
      </c>
      <c r="AB43" s="403">
        <f>AC43/AC12</f>
        <v>0.15201811664409937</v>
      </c>
      <c r="AC43" s="426">
        <f>SUM(AC44:AC69)</f>
        <v>1813468.840555555</v>
      </c>
      <c r="AD43" s="407">
        <f>AE43/AG12</f>
        <v>0.18320000000000086</v>
      </c>
      <c r="AE43" s="406">
        <v>2036297.5562666701</v>
      </c>
      <c r="AF43" s="403">
        <v>0.28919001470129602</v>
      </c>
      <c r="AG43" s="426">
        <v>3214393.6693939399</v>
      </c>
      <c r="AI43" s="403">
        <f t="shared" si="20"/>
        <v>0.18320000000000039</v>
      </c>
      <c r="AJ43" s="406">
        <f t="shared" si="31"/>
        <v>6223617.7198222261</v>
      </c>
      <c r="AK43" s="403">
        <f t="shared" si="21"/>
        <v>0.20906475199729574</v>
      </c>
      <c r="AL43" s="426">
        <f t="shared" si="32"/>
        <v>7102287.6371212127</v>
      </c>
      <c r="AM43" s="224">
        <f t="shared" si="37"/>
        <v>4.7184478546569153E-16</v>
      </c>
      <c r="AN43" s="407">
        <v>0.1522</v>
      </c>
      <c r="AO43" s="406">
        <v>2252245.7368888902</v>
      </c>
      <c r="AP43" s="403">
        <v>0.19629497187678899</v>
      </c>
      <c r="AQ43" s="405">
        <v>2413234.2444444499</v>
      </c>
      <c r="AR43" s="403">
        <v>0.1522</v>
      </c>
      <c r="AS43" s="406">
        <v>1981707.9052444401</v>
      </c>
      <c r="AT43" s="403">
        <v>0.187995736330858</v>
      </c>
      <c r="AU43" s="405">
        <v>2033584.26222222</v>
      </c>
      <c r="AV43" s="403">
        <v>0.1522</v>
      </c>
      <c r="AW43" s="406">
        <v>2119324.6104888902</v>
      </c>
      <c r="AX43" s="403">
        <v>0.25736775804269002</v>
      </c>
      <c r="AY43" s="427">
        <v>2977324.3644444402</v>
      </c>
      <c r="BA43" s="403">
        <f t="shared" si="22"/>
        <v>0.18319999999999967</v>
      </c>
      <c r="BB43" s="406">
        <f t="shared" si="33"/>
        <v>6353278.2526222207</v>
      </c>
      <c r="BC43" s="403">
        <f t="shared" si="23"/>
        <v>0.21407892428230901</v>
      </c>
      <c r="BD43" s="405">
        <f t="shared" si="34"/>
        <v>7424142.8711111099</v>
      </c>
      <c r="BF43" s="407"/>
      <c r="BG43" s="406"/>
      <c r="BH43" s="403"/>
      <c r="BI43" s="405"/>
      <c r="BJ43" s="403"/>
      <c r="BK43" s="406"/>
      <c r="BL43" s="403"/>
      <c r="BM43" s="405"/>
      <c r="BN43" s="403"/>
      <c r="BO43" s="406"/>
      <c r="BP43" s="403"/>
      <c r="BQ43" s="427"/>
      <c r="BS43" s="403" t="e">
        <f t="shared" si="24"/>
        <v>#DIV/0!</v>
      </c>
      <c r="BT43" s="406">
        <f t="shared" si="35"/>
        <v>0</v>
      </c>
      <c r="BU43" s="403" t="e">
        <f t="shared" si="25"/>
        <v>#DIV/0!</v>
      </c>
      <c r="BV43" s="405">
        <f t="shared" si="36"/>
        <v>0</v>
      </c>
      <c r="BX43" s="403">
        <f t="shared" si="26"/>
        <v>0.1832</v>
      </c>
      <c r="BY43" s="406">
        <f t="shared" si="8"/>
        <v>17969849.1072</v>
      </c>
      <c r="BZ43" s="428">
        <f t="shared" si="27"/>
        <v>0.21837712079429589</v>
      </c>
      <c r="CA43" s="405">
        <f t="shared" si="9"/>
        <v>21420327.014946967</v>
      </c>
      <c r="CB43" s="429">
        <f t="shared" si="10"/>
        <v>-3450477.9077469669</v>
      </c>
    </row>
    <row r="44" spans="1:80" ht="17.100000000000001" customHeight="1">
      <c r="A44" s="80"/>
      <c r="B44" s="408" t="s">
        <v>68</v>
      </c>
      <c r="D44" s="396">
        <v>2.5000000000000001E-2</v>
      </c>
      <c r="E44" s="400">
        <v>251292.977777778</v>
      </c>
      <c r="F44" s="396">
        <v>2.3167887291749401E-2</v>
      </c>
      <c r="G44" s="430">
        <v>232877.09545454499</v>
      </c>
      <c r="H44" s="396">
        <v>2.5000000000000001E-2</v>
      </c>
      <c r="I44" s="400">
        <v>237385.28333333301</v>
      </c>
      <c r="J44" s="396">
        <v>2.3374903407091901E-2</v>
      </c>
      <c r="K44" s="430">
        <v>221954.32272727299</v>
      </c>
      <c r="L44" s="396">
        <v>2.5000000000000001E-2</v>
      </c>
      <c r="M44" s="400">
        <v>247259.66666666701</v>
      </c>
      <c r="N44" s="396">
        <v>2.0897370314535001E-2</v>
      </c>
      <c r="O44" s="430">
        <v>206683.07272727299</v>
      </c>
      <c r="Q44" s="396">
        <f t="shared" si="28"/>
        <v>2.5000000000000008E-2</v>
      </c>
      <c r="R44" s="397">
        <f t="shared" si="29"/>
        <v>735937.92777777801</v>
      </c>
      <c r="S44" s="396">
        <f t="shared" si="28"/>
        <v>2.2471816777625043E-2</v>
      </c>
      <c r="T44" s="430">
        <f t="shared" si="30"/>
        <v>661514.49090909096</v>
      </c>
      <c r="V44" s="401">
        <v>2.5000000000000001E-2</v>
      </c>
      <c r="W44" s="397">
        <v>273181.42222222203</v>
      </c>
      <c r="X44" s="396">
        <v>2.1145684143494901E-2</v>
      </c>
      <c r="Y44" s="430">
        <v>231064.32272727299</v>
      </c>
      <c r="Z44" s="396">
        <v>2.5000000000000001E-2</v>
      </c>
      <c r="AA44" s="397">
        <v>298232.35555555602</v>
      </c>
      <c r="AB44" s="396">
        <f>AC44/$AC$12</f>
        <v>0.02</v>
      </c>
      <c r="AC44" s="430">
        <v>238585.884444444</v>
      </c>
      <c r="AD44" s="396">
        <v>2.5000000000000001E-2</v>
      </c>
      <c r="AE44" s="397">
        <v>277879.03333333298</v>
      </c>
      <c r="AF44" s="396">
        <v>2.7754709398784501E-2</v>
      </c>
      <c r="AG44" s="430">
        <v>308498.07272727299</v>
      </c>
      <c r="AI44" s="396">
        <f t="shared" si="20"/>
        <v>2.5000000000000033E-2</v>
      </c>
      <c r="AJ44" s="397">
        <f t="shared" si="31"/>
        <v>849292.81111111096</v>
      </c>
      <c r="AK44" s="396">
        <f t="shared" si="21"/>
        <v>2.2905771417073364E-2</v>
      </c>
      <c r="AL44" s="430">
        <f t="shared" si="32"/>
        <v>778148.27989898995</v>
      </c>
      <c r="AM44" s="433">
        <f t="shared" si="37"/>
        <v>-3.1225022567582528E-17</v>
      </c>
      <c r="AN44" s="401">
        <v>2.5000000000000001E-2</v>
      </c>
      <c r="AO44" s="397">
        <v>307347.94444444397</v>
      </c>
      <c r="AP44" s="396">
        <v>2.6696547958764701E-2</v>
      </c>
      <c r="AQ44" s="398">
        <v>328205.16555555601</v>
      </c>
      <c r="AR44" s="396">
        <v>2.5000000000000001E-2</v>
      </c>
      <c r="AS44" s="397">
        <v>270429.57222222199</v>
      </c>
      <c r="AT44" s="396">
        <v>2.6691899429226999E-2</v>
      </c>
      <c r="AU44" s="398">
        <v>288731.15777777799</v>
      </c>
      <c r="AV44" s="396">
        <v>2.5000000000000001E-2</v>
      </c>
      <c r="AW44" s="397">
        <v>289209.14444444398</v>
      </c>
      <c r="AX44" s="396">
        <v>2.75117386214505E-2</v>
      </c>
      <c r="AY44" s="412">
        <v>318265.85555555602</v>
      </c>
      <c r="BA44" s="396">
        <f t="shared" si="22"/>
        <v>2.4999999999999925E-2</v>
      </c>
      <c r="BB44" s="397">
        <f t="shared" si="33"/>
        <v>866986.66111110989</v>
      </c>
      <c r="BC44" s="396">
        <f t="shared" si="23"/>
        <v>2.6967029045474409E-2</v>
      </c>
      <c r="BD44" s="398">
        <f t="shared" si="34"/>
        <v>935202.17888888996</v>
      </c>
      <c r="BF44" s="401"/>
      <c r="BG44" s="397"/>
      <c r="BH44" s="396"/>
      <c r="BI44" s="398"/>
      <c r="BJ44" s="396"/>
      <c r="BK44" s="397"/>
      <c r="BL44" s="396"/>
      <c r="BM44" s="398"/>
      <c r="BN44" s="396"/>
      <c r="BO44" s="397"/>
      <c r="BP44" s="396"/>
      <c r="BQ44" s="412"/>
      <c r="BS44" s="396" t="e">
        <f t="shared" si="24"/>
        <v>#DIV/0!</v>
      </c>
      <c r="BT44" s="397">
        <f t="shared" si="35"/>
        <v>0</v>
      </c>
      <c r="BU44" s="396" t="e">
        <f t="shared" si="25"/>
        <v>#DIV/0!</v>
      </c>
      <c r="BV44" s="398">
        <f t="shared" si="36"/>
        <v>0</v>
      </c>
      <c r="BX44" s="396">
        <f t="shared" si="26"/>
        <v>2.4999999999999991E-2</v>
      </c>
      <c r="BY44" s="397">
        <f t="shared" si="8"/>
        <v>2452217.399999999</v>
      </c>
      <c r="BZ44" s="431">
        <f t="shared" si="27"/>
        <v>2.4211403011178485E-2</v>
      </c>
      <c r="CA44" s="398">
        <f t="shared" si="9"/>
        <v>2374864.9496969711</v>
      </c>
      <c r="CB44" s="399">
        <f t="shared" si="10"/>
        <v>77352.450303027872</v>
      </c>
    </row>
    <row r="45" spans="1:80" ht="17.100000000000001" customHeight="1">
      <c r="A45" s="80"/>
      <c r="B45" s="408" t="s">
        <v>69</v>
      </c>
      <c r="D45" s="396">
        <v>3.2000000000000002E-3</v>
      </c>
      <c r="E45" s="400">
        <v>32165.501155555601</v>
      </c>
      <c r="F45" s="396">
        <v>4.3723418366733297E-3</v>
      </c>
      <c r="G45" s="430">
        <v>43949.552000000003</v>
      </c>
      <c r="H45" s="396">
        <v>3.2000000000000002E-3</v>
      </c>
      <c r="I45" s="400">
        <v>30385.316266666701</v>
      </c>
      <c r="J45" s="396">
        <v>4.4307731148315399E-3</v>
      </c>
      <c r="K45" s="430">
        <v>42072.013250000004</v>
      </c>
      <c r="L45" s="396">
        <v>3.2000000000000002E-3</v>
      </c>
      <c r="M45" s="400">
        <v>31649.237333333302</v>
      </c>
      <c r="N45" s="396">
        <v>9.4879091346613993E-3</v>
      </c>
      <c r="O45" s="430">
        <v>93839.09</v>
      </c>
      <c r="Q45" s="396">
        <f t="shared" si="28"/>
        <v>3.2000000000000019E-3</v>
      </c>
      <c r="R45" s="397">
        <f t="shared" si="29"/>
        <v>94200.054755555611</v>
      </c>
      <c r="S45" s="396">
        <f t="shared" si="28"/>
        <v>6.1099125504070484E-3</v>
      </c>
      <c r="T45" s="430">
        <f t="shared" si="30"/>
        <v>179860.65525000001</v>
      </c>
      <c r="V45" s="401">
        <v>3.2000000000000002E-3</v>
      </c>
      <c r="W45" s="397">
        <v>34967.222044444497</v>
      </c>
      <c r="X45" s="396">
        <v>1.0236869247005899E-2</v>
      </c>
      <c r="Y45" s="430">
        <v>111860.9</v>
      </c>
      <c r="Z45" s="396">
        <v>3.2000000000000002E-3</v>
      </c>
      <c r="AA45" s="397">
        <v>38173.741511111097</v>
      </c>
      <c r="AB45" s="396">
        <f t="shared" ref="AB45:AB69" si="39">AC45/$AC$12</f>
        <v>1.0474906785954237E-2</v>
      </c>
      <c r="AC45" s="430">
        <v>124958.245</v>
      </c>
      <c r="AD45" s="396">
        <v>3.2000000000000002E-3</v>
      </c>
      <c r="AE45" s="397">
        <v>35568.516266666702</v>
      </c>
      <c r="AF45" s="396">
        <v>1.1114095989729801E-2</v>
      </c>
      <c r="AG45" s="430">
        <v>123534.97</v>
      </c>
      <c r="AI45" s="396">
        <f t="shared" si="20"/>
        <v>3.2000000000000067E-3</v>
      </c>
      <c r="AJ45" s="397">
        <f t="shared" si="31"/>
        <v>108709.47982222229</v>
      </c>
      <c r="AK45" s="396">
        <f t="shared" si="21"/>
        <v>1.060747572231764E-2</v>
      </c>
      <c r="AL45" s="430">
        <f t="shared" si="32"/>
        <v>360354.11499999999</v>
      </c>
      <c r="AM45" s="433">
        <f t="shared" si="37"/>
        <v>-6.5052130349130266E-18</v>
      </c>
      <c r="AN45" s="401">
        <v>3.2000000000000002E-3</v>
      </c>
      <c r="AO45" s="397">
        <v>39340.536888888899</v>
      </c>
      <c r="AP45" s="396">
        <v>1.1917406855024799E-2</v>
      </c>
      <c r="AQ45" s="398">
        <v>146511.62</v>
      </c>
      <c r="AR45" s="396">
        <v>3.2000000000000002E-3</v>
      </c>
      <c r="AS45" s="397">
        <v>34614.985244444397</v>
      </c>
      <c r="AT45" s="396">
        <v>4.4900840171510697E-3</v>
      </c>
      <c r="AU45" s="398">
        <v>48570.06</v>
      </c>
      <c r="AV45" s="396">
        <v>3.2000000000000002E-3</v>
      </c>
      <c r="AW45" s="397">
        <v>37018.770488888898</v>
      </c>
      <c r="AX45" s="396">
        <v>6.6338505778766902E-3</v>
      </c>
      <c r="AY45" s="412">
        <v>76742.81</v>
      </c>
      <c r="BA45" s="396">
        <f t="shared" si="22"/>
        <v>3.1999999999999936E-3</v>
      </c>
      <c r="BB45" s="397">
        <f t="shared" si="33"/>
        <v>110974.29262222219</v>
      </c>
      <c r="BC45" s="396">
        <f t="shared" si="23"/>
        <v>7.8381970044278208E-3</v>
      </c>
      <c r="BD45" s="398">
        <f t="shared" si="34"/>
        <v>271824.49</v>
      </c>
      <c r="BF45" s="401"/>
      <c r="BG45" s="397"/>
      <c r="BH45" s="396"/>
      <c r="BI45" s="398"/>
      <c r="BJ45" s="396"/>
      <c r="BK45" s="397"/>
      <c r="BL45" s="396"/>
      <c r="BM45" s="398"/>
      <c r="BN45" s="396"/>
      <c r="BO45" s="397"/>
      <c r="BP45" s="396"/>
      <c r="BQ45" s="412"/>
      <c r="BS45" s="396" t="e">
        <f t="shared" si="24"/>
        <v>#DIV/0!</v>
      </c>
      <c r="BT45" s="397">
        <f t="shared" si="35"/>
        <v>0</v>
      </c>
      <c r="BU45" s="396" t="e">
        <f t="shared" si="25"/>
        <v>#DIV/0!</v>
      </c>
      <c r="BV45" s="398">
        <f t="shared" si="36"/>
        <v>0</v>
      </c>
      <c r="BX45" s="396">
        <f t="shared" si="26"/>
        <v>3.2000000000000006E-3</v>
      </c>
      <c r="BY45" s="397">
        <f t="shared" si="8"/>
        <v>313883.82720000006</v>
      </c>
      <c r="BZ45" s="431">
        <f t="shared" si="27"/>
        <v>8.278622240528102E-3</v>
      </c>
      <c r="CA45" s="398">
        <f t="shared" si="9"/>
        <v>812039.26024999993</v>
      </c>
      <c r="CB45" s="399">
        <f t="shared" si="10"/>
        <v>-498155.43304999988</v>
      </c>
    </row>
    <row r="46" spans="1:80" ht="17.100000000000001" customHeight="1">
      <c r="A46" s="80"/>
      <c r="B46" s="408" t="s">
        <v>70</v>
      </c>
      <c r="D46" s="396">
        <v>8.9999999999999993E-3</v>
      </c>
      <c r="E46" s="400">
        <v>90465.471999999994</v>
      </c>
      <c r="F46" s="396">
        <v>1.1964371334955299E-2</v>
      </c>
      <c r="G46" s="430">
        <v>120262.5</v>
      </c>
      <c r="H46" s="396">
        <v>8.9999999999999993E-3</v>
      </c>
      <c r="I46" s="400">
        <v>85458.702000000005</v>
      </c>
      <c r="J46" s="396">
        <v>9.4840546489929102E-3</v>
      </c>
      <c r="K46" s="430">
        <v>90055</v>
      </c>
      <c r="L46" s="396">
        <v>8.9999999999999993E-3</v>
      </c>
      <c r="M46" s="400">
        <v>89013.48</v>
      </c>
      <c r="N46" s="396">
        <v>1.18074251225769E-2</v>
      </c>
      <c r="O46" s="430">
        <v>116780</v>
      </c>
      <c r="Q46" s="396">
        <f t="shared" si="28"/>
        <v>8.9999999999999993E-3</v>
      </c>
      <c r="R46" s="397">
        <f t="shared" si="29"/>
        <v>264937.65399999998</v>
      </c>
      <c r="S46" s="396">
        <f t="shared" si="28"/>
        <v>1.1111585897865615E-2</v>
      </c>
      <c r="T46" s="430">
        <f t="shared" si="30"/>
        <v>327097.5</v>
      </c>
      <c r="V46" s="401">
        <v>8.9999999999999993E-3</v>
      </c>
      <c r="W46" s="397">
        <v>98345.312000000107</v>
      </c>
      <c r="X46" s="396">
        <v>1.1271489382228999E-2</v>
      </c>
      <c r="Y46" s="430">
        <v>123166.46</v>
      </c>
      <c r="Z46" s="396">
        <v>8.9999999999999993E-3</v>
      </c>
      <c r="AA46" s="397">
        <v>107363.648</v>
      </c>
      <c r="AB46" s="396">
        <f t="shared" si="39"/>
        <v>0</v>
      </c>
      <c r="AC46" s="430">
        <v>0</v>
      </c>
      <c r="AD46" s="396">
        <v>8.9999999999999993E-3</v>
      </c>
      <c r="AE46" s="397">
        <v>100036.452</v>
      </c>
      <c r="AF46" s="396">
        <v>1.27833412164598E-2</v>
      </c>
      <c r="AG46" s="430">
        <v>142088.9</v>
      </c>
      <c r="AI46" s="396">
        <f t="shared" si="20"/>
        <v>9.0000000000000167E-3</v>
      </c>
      <c r="AJ46" s="397">
        <f t="shared" si="31"/>
        <v>305745.41200000013</v>
      </c>
      <c r="AK46" s="396">
        <f t="shared" si="21"/>
        <v>7.8081244928051557E-3</v>
      </c>
      <c r="AL46" s="430">
        <f t="shared" si="32"/>
        <v>265255.36</v>
      </c>
      <c r="AM46" s="433">
        <f t="shared" si="37"/>
        <v>-1.7347234759768071E-17</v>
      </c>
      <c r="AN46" s="401">
        <v>8.9999999999999993E-3</v>
      </c>
      <c r="AO46" s="397">
        <v>110645.26</v>
      </c>
      <c r="AP46" s="396">
        <v>1.40781094463513E-2</v>
      </c>
      <c r="AQ46" s="398">
        <v>173075.12</v>
      </c>
      <c r="AR46" s="396">
        <v>8.9999999999999993E-3</v>
      </c>
      <c r="AS46" s="397">
        <v>97354.645999999993</v>
      </c>
      <c r="AT46" s="396">
        <v>9.6402178895499194E-3</v>
      </c>
      <c r="AU46" s="398">
        <v>104280</v>
      </c>
      <c r="AV46" s="396">
        <v>8.9999999999999993E-3</v>
      </c>
      <c r="AW46" s="397">
        <v>104115.292</v>
      </c>
      <c r="AX46" s="396">
        <v>9.0142377932340596E-3</v>
      </c>
      <c r="AY46" s="412">
        <v>104280</v>
      </c>
      <c r="BA46" s="396">
        <f t="shared" si="22"/>
        <v>8.9999999999999854E-3</v>
      </c>
      <c r="BB46" s="397">
        <f t="shared" si="33"/>
        <v>312115.19799999997</v>
      </c>
      <c r="BC46" s="396">
        <f t="shared" si="23"/>
        <v>1.100464220265235E-2</v>
      </c>
      <c r="BD46" s="398">
        <f t="shared" si="34"/>
        <v>381635.12</v>
      </c>
      <c r="BF46" s="401"/>
      <c r="BG46" s="397"/>
      <c r="BH46" s="396"/>
      <c r="BI46" s="398"/>
      <c r="BJ46" s="396"/>
      <c r="BK46" s="397"/>
      <c r="BL46" s="396"/>
      <c r="BM46" s="398"/>
      <c r="BN46" s="396"/>
      <c r="BO46" s="397"/>
      <c r="BP46" s="396"/>
      <c r="BQ46" s="412"/>
      <c r="BS46" s="396" t="e">
        <f t="shared" si="24"/>
        <v>#DIV/0!</v>
      </c>
      <c r="BT46" s="397">
        <f t="shared" si="35"/>
        <v>0</v>
      </c>
      <c r="BU46" s="396" t="e">
        <f t="shared" si="25"/>
        <v>#DIV/0!</v>
      </c>
      <c r="BV46" s="398">
        <f t="shared" si="36"/>
        <v>0</v>
      </c>
      <c r="BX46" s="396">
        <f t="shared" si="26"/>
        <v>9.0000000000000011E-3</v>
      </c>
      <c r="BY46" s="397">
        <f t="shared" si="8"/>
        <v>882798.26400000008</v>
      </c>
      <c r="BZ46" s="431">
        <f t="shared" si="27"/>
        <v>9.9296659015632137E-3</v>
      </c>
      <c r="CA46" s="398">
        <f t="shared" si="9"/>
        <v>973987.98</v>
      </c>
      <c r="CB46" s="399">
        <f t="shared" si="10"/>
        <v>-91189.715999999898</v>
      </c>
    </row>
    <row r="47" spans="1:80" ht="17.100000000000001" customHeight="1">
      <c r="A47" s="80"/>
      <c r="B47" s="408" t="s">
        <v>71</v>
      </c>
      <c r="D47" s="396">
        <v>0.04</v>
      </c>
      <c r="E47" s="400">
        <v>402068.76444444398</v>
      </c>
      <c r="F47" s="396">
        <v>0.04</v>
      </c>
      <c r="G47" s="430">
        <v>402068.76444444398</v>
      </c>
      <c r="H47" s="396">
        <v>0.04</v>
      </c>
      <c r="I47" s="400">
        <v>379816.45333333302</v>
      </c>
      <c r="J47" s="396">
        <v>0.04</v>
      </c>
      <c r="K47" s="430">
        <v>379816.45333333302</v>
      </c>
      <c r="L47" s="396">
        <v>0.04</v>
      </c>
      <c r="M47" s="400">
        <v>395615.46666666702</v>
      </c>
      <c r="N47" s="396">
        <v>0.04</v>
      </c>
      <c r="O47" s="430">
        <v>395615.46666666702</v>
      </c>
      <c r="Q47" s="396">
        <f t="shared" si="28"/>
        <v>3.9999999999999987E-2</v>
      </c>
      <c r="R47" s="397">
        <f t="shared" si="29"/>
        <v>1177500.684444444</v>
      </c>
      <c r="S47" s="396">
        <f t="shared" si="28"/>
        <v>3.9999999999999987E-2</v>
      </c>
      <c r="T47" s="430">
        <f t="shared" si="30"/>
        <v>1177500.684444444</v>
      </c>
      <c r="V47" s="401">
        <v>0.04</v>
      </c>
      <c r="W47" s="397">
        <v>437090.275555556</v>
      </c>
      <c r="X47" s="396">
        <v>0.04</v>
      </c>
      <c r="Y47" s="430">
        <v>437090.275555556</v>
      </c>
      <c r="Z47" s="396">
        <v>0.04</v>
      </c>
      <c r="AA47" s="397">
        <v>477171.768888889</v>
      </c>
      <c r="AB47" s="396">
        <f t="shared" si="39"/>
        <v>4.0000000000000084E-2</v>
      </c>
      <c r="AC47" s="430">
        <v>477171.768888889</v>
      </c>
      <c r="AD47" s="396">
        <v>0.04</v>
      </c>
      <c r="AE47" s="397">
        <v>444606.45333333302</v>
      </c>
      <c r="AF47" s="396">
        <v>0.04</v>
      </c>
      <c r="AG47" s="430">
        <v>444606.45333333302</v>
      </c>
      <c r="AI47" s="396">
        <f t="shared" si="20"/>
        <v>4.000000000000007E-2</v>
      </c>
      <c r="AJ47" s="397">
        <f t="shared" si="31"/>
        <v>1358868.4977777782</v>
      </c>
      <c r="AK47" s="396">
        <f t="shared" si="21"/>
        <v>4.000000000000007E-2</v>
      </c>
      <c r="AL47" s="430">
        <f t="shared" si="32"/>
        <v>1358868.4977777782</v>
      </c>
      <c r="AM47" s="433">
        <f t="shared" si="37"/>
        <v>-6.9388939039072284E-17</v>
      </c>
      <c r="AN47" s="401">
        <v>0.04</v>
      </c>
      <c r="AO47" s="397">
        <v>491756.71111111098</v>
      </c>
      <c r="AP47" s="396">
        <v>0.04</v>
      </c>
      <c r="AQ47" s="398">
        <v>491756.71111111098</v>
      </c>
      <c r="AR47" s="396">
        <v>0.04</v>
      </c>
      <c r="AS47" s="397">
        <v>432687.31555555598</v>
      </c>
      <c r="AT47" s="396">
        <v>0.04</v>
      </c>
      <c r="AU47" s="398">
        <v>432687.31555555598</v>
      </c>
      <c r="AV47" s="396">
        <v>0.04</v>
      </c>
      <c r="AW47" s="397">
        <v>462734.63111111103</v>
      </c>
      <c r="AX47" s="396">
        <v>0.04</v>
      </c>
      <c r="AY47" s="412">
        <v>462734.63111111103</v>
      </c>
      <c r="BA47" s="396">
        <f t="shared" si="22"/>
        <v>3.9999999999999938E-2</v>
      </c>
      <c r="BB47" s="397">
        <f t="shared" si="33"/>
        <v>1387178.6577777779</v>
      </c>
      <c r="BC47" s="396">
        <f t="shared" si="23"/>
        <v>3.9999999999999938E-2</v>
      </c>
      <c r="BD47" s="398">
        <f t="shared" si="34"/>
        <v>1387178.6577777779</v>
      </c>
      <c r="BF47" s="401"/>
      <c r="BG47" s="397"/>
      <c r="BH47" s="396"/>
      <c r="BI47" s="398"/>
      <c r="BJ47" s="396"/>
      <c r="BK47" s="397"/>
      <c r="BL47" s="396"/>
      <c r="BM47" s="398"/>
      <c r="BN47" s="396"/>
      <c r="BO47" s="397"/>
      <c r="BP47" s="396"/>
      <c r="BQ47" s="412"/>
      <c r="BS47" s="396" t="e">
        <f t="shared" si="24"/>
        <v>#DIV/0!</v>
      </c>
      <c r="BT47" s="397">
        <f t="shared" si="35"/>
        <v>0</v>
      </c>
      <c r="BU47" s="396" t="e">
        <f t="shared" si="25"/>
        <v>#DIV/0!</v>
      </c>
      <c r="BV47" s="398">
        <f t="shared" si="36"/>
        <v>0</v>
      </c>
      <c r="BX47" s="396">
        <f t="shared" si="26"/>
        <v>0.04</v>
      </c>
      <c r="BY47" s="397">
        <f t="shared" si="8"/>
        <v>3923547.8400000003</v>
      </c>
      <c r="BZ47" s="431">
        <f t="shared" si="27"/>
        <v>0.04</v>
      </c>
      <c r="CA47" s="398">
        <f t="shared" si="9"/>
        <v>3923547.8400000003</v>
      </c>
      <c r="CB47" s="399">
        <f t="shared" si="10"/>
        <v>0</v>
      </c>
    </row>
    <row r="48" spans="1:80" ht="17.100000000000001" customHeight="1">
      <c r="A48" s="80"/>
      <c r="B48" s="408" t="s">
        <v>72</v>
      </c>
      <c r="D48" s="396">
        <v>1.2E-2</v>
      </c>
      <c r="E48" s="400">
        <v>120620.629333333</v>
      </c>
      <c r="F48" s="396">
        <v>2.91855549043065E-2</v>
      </c>
      <c r="G48" s="430">
        <v>293365</v>
      </c>
      <c r="H48" s="396">
        <v>1.2E-2</v>
      </c>
      <c r="I48" s="400">
        <v>113944.936</v>
      </c>
      <c r="J48" s="396">
        <v>1.8481558495938799E-2</v>
      </c>
      <c r="K48" s="430">
        <v>175490</v>
      </c>
      <c r="L48" s="396">
        <v>1.2E-2</v>
      </c>
      <c r="M48" s="400">
        <v>118684.64</v>
      </c>
      <c r="N48" s="396">
        <v>4.0923071426934403E-2</v>
      </c>
      <c r="O48" s="430">
        <v>404745</v>
      </c>
      <c r="Q48" s="396">
        <f t="shared" si="28"/>
        <v>1.1999999999999988E-2</v>
      </c>
      <c r="R48" s="397">
        <f t="shared" si="29"/>
        <v>353250.205333333</v>
      </c>
      <c r="S48" s="396">
        <f t="shared" si="28"/>
        <v>2.9676415871033566E-2</v>
      </c>
      <c r="T48" s="430">
        <f t="shared" si="30"/>
        <v>873600</v>
      </c>
      <c r="V48" s="401">
        <v>1.2E-2</v>
      </c>
      <c r="W48" s="397">
        <v>131127.082666667</v>
      </c>
      <c r="X48" s="396">
        <v>3.5249615151965799E-2</v>
      </c>
      <c r="Y48" s="430">
        <v>385181.6</v>
      </c>
      <c r="Z48" s="396">
        <v>1.2E-2</v>
      </c>
      <c r="AA48" s="397">
        <v>143151.53066666701</v>
      </c>
      <c r="AB48" s="396">
        <f t="shared" si="39"/>
        <v>0</v>
      </c>
      <c r="AC48" s="430">
        <v>0</v>
      </c>
      <c r="AD48" s="396">
        <v>1.2E-2</v>
      </c>
      <c r="AE48" s="397">
        <v>133381.93599999999</v>
      </c>
      <c r="AF48" s="396">
        <v>4.7660996013733102E-2</v>
      </c>
      <c r="AG48" s="430">
        <v>529759.66</v>
      </c>
      <c r="AI48" s="396">
        <f t="shared" si="20"/>
        <v>1.2000000000000037E-2</v>
      </c>
      <c r="AJ48" s="397">
        <f t="shared" si="31"/>
        <v>407660.54933333397</v>
      </c>
      <c r="AK48" s="396">
        <f t="shared" si="21"/>
        <v>2.6932444500589962E-2</v>
      </c>
      <c r="AL48" s="430">
        <f t="shared" si="32"/>
        <v>914941.26</v>
      </c>
      <c r="AM48" s="433">
        <f t="shared" si="37"/>
        <v>-3.6429192995512949E-17</v>
      </c>
      <c r="AN48" s="401">
        <v>1.2E-2</v>
      </c>
      <c r="AO48" s="397">
        <v>147527.01333333299</v>
      </c>
      <c r="AP48" s="396">
        <v>1.8197047031205799E-2</v>
      </c>
      <c r="AQ48" s="398">
        <v>223713</v>
      </c>
      <c r="AR48" s="396">
        <v>1.2E-2</v>
      </c>
      <c r="AS48" s="397">
        <v>129806.194666667</v>
      </c>
      <c r="AT48" s="396">
        <v>3.1598569009228403E-2</v>
      </c>
      <c r="AU48" s="398">
        <v>341807.5</v>
      </c>
      <c r="AV48" s="396">
        <v>1.2E-2</v>
      </c>
      <c r="AW48" s="397">
        <v>138820.38933333301</v>
      </c>
      <c r="AX48" s="396">
        <v>2.95467403577949E-2</v>
      </c>
      <c r="AY48" s="412">
        <v>341807.5</v>
      </c>
      <c r="BA48" s="396">
        <f t="shared" si="22"/>
        <v>1.1999999999999971E-2</v>
      </c>
      <c r="BB48" s="397">
        <f t="shared" si="33"/>
        <v>416153.59733333299</v>
      </c>
      <c r="BC48" s="396">
        <f t="shared" si="23"/>
        <v>2.616326296292687E-2</v>
      </c>
      <c r="BD48" s="398">
        <f t="shared" si="34"/>
        <v>907328</v>
      </c>
      <c r="BF48" s="401"/>
      <c r="BG48" s="397"/>
      <c r="BH48" s="396"/>
      <c r="BI48" s="398"/>
      <c r="BJ48" s="396"/>
      <c r="BK48" s="397"/>
      <c r="BL48" s="396"/>
      <c r="BM48" s="398"/>
      <c r="BN48" s="396"/>
      <c r="BO48" s="397"/>
      <c r="BP48" s="396"/>
      <c r="BQ48" s="412"/>
      <c r="BS48" s="396" t="e">
        <f t="shared" si="24"/>
        <v>#DIV/0!</v>
      </c>
      <c r="BT48" s="397">
        <f t="shared" si="35"/>
        <v>0</v>
      </c>
      <c r="BU48" s="396" t="e">
        <f t="shared" si="25"/>
        <v>#DIV/0!</v>
      </c>
      <c r="BV48" s="398">
        <f t="shared" si="36"/>
        <v>0</v>
      </c>
      <c r="BX48" s="396">
        <f t="shared" si="26"/>
        <v>1.2E-2</v>
      </c>
      <c r="BY48" s="397">
        <f t="shared" si="8"/>
        <v>1177064.352</v>
      </c>
      <c r="BZ48" s="431">
        <f t="shared" si="27"/>
        <v>2.7483995301558501E-2</v>
      </c>
      <c r="CA48" s="398">
        <f t="shared" si="9"/>
        <v>2695869.2600000002</v>
      </c>
      <c r="CB48" s="399">
        <f t="shared" si="10"/>
        <v>-1518804.9080000003</v>
      </c>
    </row>
    <row r="49" spans="1:80" ht="17.100000000000001" customHeight="1">
      <c r="A49" s="80"/>
      <c r="B49" s="408" t="s">
        <v>73</v>
      </c>
      <c r="D49" s="396">
        <v>1.7500000000000002E-2</v>
      </c>
      <c r="E49" s="400">
        <v>175905.08444444399</v>
      </c>
      <c r="F49" s="396">
        <v>2.72953309744518E-2</v>
      </c>
      <c r="G49" s="430">
        <v>274365</v>
      </c>
      <c r="H49" s="396">
        <v>1.7500000000000002E-2</v>
      </c>
      <c r="I49" s="400">
        <v>166169.69833333301</v>
      </c>
      <c r="J49" s="396">
        <v>1.7695389288735E-2</v>
      </c>
      <c r="K49" s="430">
        <v>168025</v>
      </c>
      <c r="L49" s="396">
        <v>1.7500000000000002E-2</v>
      </c>
      <c r="M49" s="400">
        <v>173081.76666666701</v>
      </c>
      <c r="N49" s="396">
        <v>3.8885638444873701E-2</v>
      </c>
      <c r="O49" s="430">
        <v>384594</v>
      </c>
      <c r="Q49" s="396">
        <f t="shared" si="28"/>
        <v>1.7499999999999984E-2</v>
      </c>
      <c r="R49" s="397">
        <f t="shared" si="29"/>
        <v>515156.54944444401</v>
      </c>
      <c r="S49" s="396">
        <f t="shared" si="28"/>
        <v>2.8092858405094807E-2</v>
      </c>
      <c r="T49" s="430">
        <f t="shared" si="30"/>
        <v>826984</v>
      </c>
      <c r="V49" s="401">
        <v>1.7500000000000002E-2</v>
      </c>
      <c r="W49" s="397">
        <v>191226.995555556</v>
      </c>
      <c r="X49" s="396">
        <v>2.1786712110893499E-2</v>
      </c>
      <c r="Y49" s="430">
        <v>238069</v>
      </c>
      <c r="Z49" s="396">
        <v>1.7500000000000002E-2</v>
      </c>
      <c r="AA49" s="397">
        <v>208762.648888889</v>
      </c>
      <c r="AB49" s="396">
        <f t="shared" si="39"/>
        <v>1.8067707609935195E-2</v>
      </c>
      <c r="AC49" s="430">
        <v>215535</v>
      </c>
      <c r="AD49" s="396">
        <v>1.7500000000000002E-2</v>
      </c>
      <c r="AE49" s="397">
        <v>194515.32333333301</v>
      </c>
      <c r="AF49" s="396">
        <v>2.58209477481268E-2</v>
      </c>
      <c r="AG49" s="430">
        <v>287004</v>
      </c>
      <c r="AI49" s="396">
        <f t="shared" si="20"/>
        <v>1.7500000000000033E-2</v>
      </c>
      <c r="AJ49" s="397">
        <f t="shared" si="31"/>
        <v>594504.96777777805</v>
      </c>
      <c r="AK49" s="396">
        <f t="shared" si="21"/>
        <v>2.180072615447786E-2</v>
      </c>
      <c r="AL49" s="430">
        <f t="shared" si="32"/>
        <v>740608</v>
      </c>
      <c r="AM49" s="433">
        <f t="shared" si="37"/>
        <v>-3.1225022567582528E-17</v>
      </c>
      <c r="AN49" s="401">
        <v>1.7500000000000002E-2</v>
      </c>
      <c r="AO49" s="397">
        <v>215143.56111111099</v>
      </c>
      <c r="AP49" s="396">
        <v>2.5252037276608099E-2</v>
      </c>
      <c r="AQ49" s="398">
        <v>310446.46999999997</v>
      </c>
      <c r="AR49" s="396">
        <v>1.7500000000000002E-2</v>
      </c>
      <c r="AS49" s="397">
        <v>189300.70055555599</v>
      </c>
      <c r="AT49" s="396">
        <v>1.4401047074836099E-2</v>
      </c>
      <c r="AU49" s="398">
        <v>155778.76</v>
      </c>
      <c r="AV49" s="396">
        <v>1.7500000000000002E-2</v>
      </c>
      <c r="AW49" s="397">
        <v>202446.40111111099</v>
      </c>
      <c r="AX49" s="396">
        <v>1.6006331711579901E-2</v>
      </c>
      <c r="AY49" s="412">
        <v>185167.1</v>
      </c>
      <c r="BA49" s="396">
        <f t="shared" si="22"/>
        <v>1.7499999999999977E-2</v>
      </c>
      <c r="BB49" s="397">
        <f t="shared" si="33"/>
        <v>606890.66277777799</v>
      </c>
      <c r="BC49" s="396">
        <f t="shared" si="23"/>
        <v>1.8783228140015117E-2</v>
      </c>
      <c r="BD49" s="398">
        <f t="shared" si="34"/>
        <v>651392.32999999996</v>
      </c>
      <c r="BF49" s="401"/>
      <c r="BG49" s="397"/>
      <c r="BH49" s="396"/>
      <c r="BI49" s="398"/>
      <c r="BJ49" s="396"/>
      <c r="BK49" s="397"/>
      <c r="BL49" s="396"/>
      <c r="BM49" s="398"/>
      <c r="BN49" s="396"/>
      <c r="BO49" s="397"/>
      <c r="BP49" s="396"/>
      <c r="BQ49" s="412"/>
      <c r="BS49" s="396" t="e">
        <f t="shared" si="24"/>
        <v>#DIV/0!</v>
      </c>
      <c r="BT49" s="397">
        <f t="shared" si="35"/>
        <v>0</v>
      </c>
      <c r="BU49" s="396" t="e">
        <f t="shared" si="25"/>
        <v>#DIV/0!</v>
      </c>
      <c r="BV49" s="398">
        <f t="shared" si="36"/>
        <v>0</v>
      </c>
      <c r="BX49" s="396">
        <f t="shared" si="26"/>
        <v>1.7499999999999998E-2</v>
      </c>
      <c r="BY49" s="397">
        <f t="shared" si="8"/>
        <v>1716552.18</v>
      </c>
      <c r="BZ49" s="431">
        <f t="shared" si="27"/>
        <v>2.2622222748276723E-2</v>
      </c>
      <c r="CA49" s="398">
        <f t="shared" si="9"/>
        <v>2218984.33</v>
      </c>
      <c r="CB49" s="399">
        <f t="shared" si="10"/>
        <v>-502432.15000000014</v>
      </c>
    </row>
    <row r="50" spans="1:80" ht="17.100000000000001" customHeight="1">
      <c r="A50" s="80"/>
      <c r="B50" s="408" t="s">
        <v>74</v>
      </c>
      <c r="D50" s="396">
        <v>1E-3</v>
      </c>
      <c r="E50" s="400">
        <v>10051.719111111101</v>
      </c>
      <c r="F50" s="396">
        <v>0</v>
      </c>
      <c r="G50" s="430">
        <v>0</v>
      </c>
      <c r="H50" s="396">
        <v>1E-3</v>
      </c>
      <c r="I50" s="400">
        <v>9495.4113333333298</v>
      </c>
      <c r="J50" s="396">
        <v>0</v>
      </c>
      <c r="K50" s="430">
        <v>0</v>
      </c>
      <c r="L50" s="396">
        <v>1E-3</v>
      </c>
      <c r="M50" s="400">
        <v>9890.3866666666709</v>
      </c>
      <c r="N50" s="396">
        <v>0</v>
      </c>
      <c r="O50" s="430">
        <v>0</v>
      </c>
      <c r="Q50" s="396">
        <f t="shared" si="28"/>
        <v>9.999999999999998E-4</v>
      </c>
      <c r="R50" s="397">
        <f t="shared" si="29"/>
        <v>29437.517111111105</v>
      </c>
      <c r="S50" s="396">
        <f t="shared" si="28"/>
        <v>0</v>
      </c>
      <c r="T50" s="430">
        <f t="shared" si="30"/>
        <v>0</v>
      </c>
      <c r="V50" s="401">
        <v>1E-3</v>
      </c>
      <c r="W50" s="397">
        <v>10927.2568888889</v>
      </c>
      <c r="X50" s="396">
        <v>0</v>
      </c>
      <c r="Y50" s="430">
        <v>0</v>
      </c>
      <c r="Z50" s="396">
        <v>1E-3</v>
      </c>
      <c r="AA50" s="397">
        <v>11929.294222222199</v>
      </c>
      <c r="AB50" s="396">
        <f t="shared" si="39"/>
        <v>0</v>
      </c>
      <c r="AC50" s="430">
        <v>0</v>
      </c>
      <c r="AD50" s="396">
        <v>1E-3</v>
      </c>
      <c r="AE50" s="397">
        <v>11115.161333333301</v>
      </c>
      <c r="AF50" s="396">
        <v>1.7993441030875401E-3</v>
      </c>
      <c r="AG50" s="430">
        <v>20000</v>
      </c>
      <c r="AI50" s="396">
        <f t="shared" si="20"/>
        <v>1E-3</v>
      </c>
      <c r="AJ50" s="397">
        <f t="shared" si="31"/>
        <v>33971.712444444398</v>
      </c>
      <c r="AK50" s="396">
        <f t="shared" si="21"/>
        <v>5.8872510570984551E-4</v>
      </c>
      <c r="AL50" s="430">
        <f t="shared" si="32"/>
        <v>20000</v>
      </c>
      <c r="AM50" s="433">
        <f t="shared" si="37"/>
        <v>0</v>
      </c>
      <c r="AN50" s="401">
        <v>1E-3</v>
      </c>
      <c r="AO50" s="397">
        <v>12293.9177777778</v>
      </c>
      <c r="AP50" s="396">
        <v>0</v>
      </c>
      <c r="AQ50" s="398">
        <v>0</v>
      </c>
      <c r="AR50" s="396">
        <v>1E-3</v>
      </c>
      <c r="AS50" s="397">
        <v>10817.182888888899</v>
      </c>
      <c r="AT50" s="396">
        <v>1.84891022047371E-4</v>
      </c>
      <c r="AU50" s="398">
        <v>2000</v>
      </c>
      <c r="AV50" s="396">
        <v>1E-3</v>
      </c>
      <c r="AW50" s="397">
        <v>11568.365777777801</v>
      </c>
      <c r="AX50" s="396">
        <v>0</v>
      </c>
      <c r="AY50" s="412">
        <v>0</v>
      </c>
      <c r="BA50" s="396">
        <f t="shared" si="22"/>
        <v>1E-3</v>
      </c>
      <c r="BB50" s="397">
        <f t="shared" si="33"/>
        <v>34679.466444444501</v>
      </c>
      <c r="BC50" s="396">
        <f t="shared" si="23"/>
        <v>5.7671014149077008E-5</v>
      </c>
      <c r="BD50" s="398">
        <f t="shared" si="34"/>
        <v>2000</v>
      </c>
      <c r="BF50" s="401"/>
      <c r="BG50" s="397"/>
      <c r="BH50" s="396"/>
      <c r="BI50" s="398"/>
      <c r="BJ50" s="396"/>
      <c r="BK50" s="397"/>
      <c r="BL50" s="396"/>
      <c r="BM50" s="398"/>
      <c r="BN50" s="396"/>
      <c r="BO50" s="397"/>
      <c r="BP50" s="396"/>
      <c r="BQ50" s="412"/>
      <c r="BS50" s="396" t="e">
        <f t="shared" si="24"/>
        <v>#DIV/0!</v>
      </c>
      <c r="BT50" s="397">
        <f t="shared" si="35"/>
        <v>0</v>
      </c>
      <c r="BU50" s="396" t="e">
        <f t="shared" si="25"/>
        <v>#DIV/0!</v>
      </c>
      <c r="BV50" s="398">
        <f t="shared" si="36"/>
        <v>0</v>
      </c>
      <c r="BX50" s="396">
        <f t="shared" si="26"/>
        <v>1E-3</v>
      </c>
      <c r="BY50" s="397">
        <f t="shared" si="8"/>
        <v>98088.695999999996</v>
      </c>
      <c r="BZ50" s="431">
        <f t="shared" si="27"/>
        <v>2.2428680263014201E-4</v>
      </c>
      <c r="CA50" s="398">
        <f t="shared" si="9"/>
        <v>22000</v>
      </c>
      <c r="CB50" s="399">
        <f t="shared" si="10"/>
        <v>76088.695999999996</v>
      </c>
    </row>
    <row r="51" spans="1:80" ht="17.100000000000001" customHeight="1">
      <c r="A51" s="80"/>
      <c r="B51" s="434" t="s">
        <v>75</v>
      </c>
      <c r="D51" s="396">
        <v>5.0000000000000001E-4</v>
      </c>
      <c r="E51" s="400">
        <v>5025.8595555555503</v>
      </c>
      <c r="F51" s="396">
        <v>4.4408055484417303E-3</v>
      </c>
      <c r="G51" s="430">
        <v>44637.73</v>
      </c>
      <c r="H51" s="396">
        <v>5.0000000000000001E-4</v>
      </c>
      <c r="I51" s="400">
        <v>4747.7056666666704</v>
      </c>
      <c r="J51" s="396">
        <v>2.35534820081868E-3</v>
      </c>
      <c r="K51" s="430">
        <v>22365</v>
      </c>
      <c r="L51" s="396">
        <v>5.0000000000000001E-4</v>
      </c>
      <c r="M51" s="400">
        <v>4945.19333333333</v>
      </c>
      <c r="N51" s="396">
        <v>3.5678584861528798E-3</v>
      </c>
      <c r="O51" s="430">
        <v>35287.5</v>
      </c>
      <c r="Q51" s="396">
        <f t="shared" si="28"/>
        <v>4.9999999999999979E-4</v>
      </c>
      <c r="R51" s="397">
        <f t="shared" si="29"/>
        <v>14718.758555555549</v>
      </c>
      <c r="S51" s="396">
        <f t="shared" si="28"/>
        <v>3.4748253262633635E-3</v>
      </c>
      <c r="T51" s="430">
        <f t="shared" si="30"/>
        <v>102290.23000000001</v>
      </c>
      <c r="V51" s="401">
        <v>5.0000000000000001E-4</v>
      </c>
      <c r="W51" s="397">
        <v>5463.62844444445</v>
      </c>
      <c r="X51" s="396">
        <v>6.8475556821661204E-3</v>
      </c>
      <c r="Y51" s="430">
        <v>74825</v>
      </c>
      <c r="Z51" s="396">
        <v>5.0000000000000001E-4</v>
      </c>
      <c r="AA51" s="397">
        <v>5964.6471111111096</v>
      </c>
      <c r="AB51" s="396">
        <f t="shared" si="39"/>
        <v>4.3715913974905259E-3</v>
      </c>
      <c r="AC51" s="430">
        <v>52150</v>
      </c>
      <c r="AD51" s="396">
        <v>5.0000000000000001E-4</v>
      </c>
      <c r="AE51" s="397">
        <v>5557.5806666666704</v>
      </c>
      <c r="AF51" s="396">
        <v>8.1082943645382401E-3</v>
      </c>
      <c r="AG51" s="430">
        <v>90125</v>
      </c>
      <c r="AI51" s="396">
        <f t="shared" si="20"/>
        <v>5.0000000000000099E-4</v>
      </c>
      <c r="AJ51" s="397">
        <f t="shared" si="31"/>
        <v>16985.856222222232</v>
      </c>
      <c r="AK51" s="396">
        <f t="shared" si="21"/>
        <v>6.3906110224803726E-3</v>
      </c>
      <c r="AL51" s="430">
        <f t="shared" si="32"/>
        <v>217100</v>
      </c>
      <c r="AM51" s="433">
        <f t="shared" si="37"/>
        <v>-9.7578195523695399E-19</v>
      </c>
      <c r="AN51" s="401">
        <v>5.0000000000000001E-4</v>
      </c>
      <c r="AO51" s="397">
        <v>6146.9588888888902</v>
      </c>
      <c r="AP51" s="396">
        <v>1.6014016325688E-2</v>
      </c>
      <c r="AQ51" s="398">
        <v>196875</v>
      </c>
      <c r="AR51" s="396">
        <v>5.0000000000000001E-4</v>
      </c>
      <c r="AS51" s="397">
        <v>5408.5914444444397</v>
      </c>
      <c r="AT51" s="396">
        <v>7.2706887558299004E-3</v>
      </c>
      <c r="AU51" s="398">
        <v>78648.37</v>
      </c>
      <c r="AV51" s="396">
        <v>5.0000000000000001E-4</v>
      </c>
      <c r="AW51" s="397">
        <v>5784.1828888888904</v>
      </c>
      <c r="AX51" s="396">
        <v>7.8396985142201794E-3</v>
      </c>
      <c r="AY51" s="412">
        <v>90692.5</v>
      </c>
      <c r="BA51" s="396">
        <f t="shared" si="22"/>
        <v>4.9999999999999903E-4</v>
      </c>
      <c r="BB51" s="397">
        <f t="shared" si="33"/>
        <v>17339.733222222218</v>
      </c>
      <c r="BC51" s="396">
        <f t="shared" si="23"/>
        <v>1.0560020310193272E-2</v>
      </c>
      <c r="BD51" s="398">
        <f t="shared" si="34"/>
        <v>366215.87</v>
      </c>
      <c r="BF51" s="401"/>
      <c r="BG51" s="397"/>
      <c r="BH51" s="396"/>
      <c r="BI51" s="398"/>
      <c r="BJ51" s="396"/>
      <c r="BK51" s="397"/>
      <c r="BL51" s="396"/>
      <c r="BM51" s="398"/>
      <c r="BN51" s="396"/>
      <c r="BO51" s="397"/>
      <c r="BP51" s="396"/>
      <c r="BQ51" s="412"/>
      <c r="BS51" s="396" t="e">
        <f t="shared" si="24"/>
        <v>#DIV/0!</v>
      </c>
      <c r="BT51" s="397">
        <f t="shared" si="35"/>
        <v>0</v>
      </c>
      <c r="BU51" s="396" t="e">
        <f t="shared" si="25"/>
        <v>#DIV/0!</v>
      </c>
      <c r="BV51" s="398">
        <f t="shared" si="36"/>
        <v>0</v>
      </c>
      <c r="BX51" s="396">
        <f t="shared" si="26"/>
        <v>5.0000000000000001E-4</v>
      </c>
      <c r="BY51" s="397">
        <f t="shared" si="8"/>
        <v>49044.348000000005</v>
      </c>
      <c r="BZ51" s="431">
        <f t="shared" si="27"/>
        <v>6.9896545469418821E-3</v>
      </c>
      <c r="CA51" s="398">
        <f t="shared" si="9"/>
        <v>685606.1</v>
      </c>
      <c r="CB51" s="399">
        <f t="shared" si="10"/>
        <v>-636561.75199999998</v>
      </c>
    </row>
    <row r="52" spans="1:80" ht="17.100000000000001" customHeight="1">
      <c r="A52" s="80"/>
      <c r="B52" s="434" t="s">
        <v>76</v>
      </c>
      <c r="D52" s="396">
        <v>1.5E-3</v>
      </c>
      <c r="E52" s="400">
        <v>15077.578666666701</v>
      </c>
      <c r="F52" s="396">
        <v>2.8676686725295601E-3</v>
      </c>
      <c r="G52" s="430">
        <v>28825</v>
      </c>
      <c r="H52" s="396">
        <v>1.5E-3</v>
      </c>
      <c r="I52" s="400">
        <v>14243.117</v>
      </c>
      <c r="J52" s="396">
        <v>4.1388412381924604E-3</v>
      </c>
      <c r="K52" s="430">
        <v>39300</v>
      </c>
      <c r="L52" s="396">
        <v>1.5E-3</v>
      </c>
      <c r="M52" s="400">
        <v>14835.58</v>
      </c>
      <c r="N52" s="396">
        <v>2.7127351947143301E-3</v>
      </c>
      <c r="O52" s="430">
        <v>26830</v>
      </c>
      <c r="Q52" s="396">
        <f t="shared" si="28"/>
        <v>1.5000000000000013E-3</v>
      </c>
      <c r="R52" s="397">
        <f t="shared" si="29"/>
        <v>44156.275666666705</v>
      </c>
      <c r="S52" s="396">
        <f t="shared" si="28"/>
        <v>3.2256456834180314E-3</v>
      </c>
      <c r="T52" s="430">
        <f t="shared" si="30"/>
        <v>94955</v>
      </c>
      <c r="V52" s="401">
        <v>1.5E-3</v>
      </c>
      <c r="W52" s="397">
        <v>16390.885333333299</v>
      </c>
      <c r="X52" s="396">
        <v>2.85021211788926E-3</v>
      </c>
      <c r="Y52" s="430">
        <v>31145</v>
      </c>
      <c r="Z52" s="396">
        <v>1.5E-3</v>
      </c>
      <c r="AA52" s="397">
        <v>17893.9413333333</v>
      </c>
      <c r="AB52" s="396">
        <f t="shared" si="39"/>
        <v>0</v>
      </c>
      <c r="AC52" s="430">
        <v>0</v>
      </c>
      <c r="AD52" s="396">
        <v>1.5E-3</v>
      </c>
      <c r="AE52" s="397">
        <v>16672.741999999998</v>
      </c>
      <c r="AF52" s="396">
        <v>0</v>
      </c>
      <c r="AG52" s="430">
        <v>0</v>
      </c>
      <c r="AI52" s="396">
        <f t="shared" si="20"/>
        <v>1.5000000000000002E-3</v>
      </c>
      <c r="AJ52" s="397">
        <f t="shared" si="31"/>
        <v>50957.568666666601</v>
      </c>
      <c r="AK52" s="396">
        <f t="shared" si="21"/>
        <v>9.1679217086665691E-4</v>
      </c>
      <c r="AL52" s="430">
        <f t="shared" si="32"/>
        <v>31145</v>
      </c>
      <c r="AM52" s="433">
        <f t="shared" si="37"/>
        <v>0</v>
      </c>
      <c r="AN52" s="401">
        <v>1.5E-3</v>
      </c>
      <c r="AO52" s="397">
        <v>18440.8766666667</v>
      </c>
      <c r="AP52" s="396">
        <v>0</v>
      </c>
      <c r="AQ52" s="398">
        <v>0</v>
      </c>
      <c r="AR52" s="396">
        <v>1.5E-3</v>
      </c>
      <c r="AS52" s="397">
        <v>16225.7743333333</v>
      </c>
      <c r="AT52" s="396">
        <v>0</v>
      </c>
      <c r="AU52" s="398">
        <v>0</v>
      </c>
      <c r="AV52" s="396">
        <v>1.5E-3</v>
      </c>
      <c r="AW52" s="397">
        <v>17352.548666666698</v>
      </c>
      <c r="AX52" s="396">
        <v>0</v>
      </c>
      <c r="AY52" s="412">
        <v>0</v>
      </c>
      <c r="BA52" s="396">
        <f t="shared" si="22"/>
        <v>1.4999999999999985E-3</v>
      </c>
      <c r="BB52" s="397">
        <f t="shared" si="33"/>
        <v>52019.199666666696</v>
      </c>
      <c r="BC52" s="396">
        <f t="shared" si="23"/>
        <v>0</v>
      </c>
      <c r="BD52" s="398">
        <f t="shared" si="34"/>
        <v>0</v>
      </c>
      <c r="BF52" s="401"/>
      <c r="BG52" s="397"/>
      <c r="BH52" s="396"/>
      <c r="BI52" s="398"/>
      <c r="BJ52" s="396"/>
      <c r="BK52" s="397"/>
      <c r="BL52" s="396"/>
      <c r="BM52" s="398"/>
      <c r="BN52" s="396"/>
      <c r="BO52" s="397"/>
      <c r="BP52" s="396"/>
      <c r="BQ52" s="412"/>
      <c r="BS52" s="396" t="e">
        <f t="shared" si="24"/>
        <v>#DIV/0!</v>
      </c>
      <c r="BT52" s="397">
        <f t="shared" si="35"/>
        <v>0</v>
      </c>
      <c r="BU52" s="396" t="e">
        <f t="shared" si="25"/>
        <v>#DIV/0!</v>
      </c>
      <c r="BV52" s="398">
        <f t="shared" si="36"/>
        <v>0</v>
      </c>
      <c r="BX52" s="396">
        <f t="shared" si="26"/>
        <v>1.5E-3</v>
      </c>
      <c r="BY52" s="397">
        <f t="shared" si="8"/>
        <v>147133.04399999999</v>
      </c>
      <c r="BZ52" s="431">
        <f t="shared" si="27"/>
        <v>1.285571173257314E-3</v>
      </c>
      <c r="CA52" s="398">
        <f t="shared" si="9"/>
        <v>126100</v>
      </c>
      <c r="CB52" s="399">
        <f t="shared" si="10"/>
        <v>21033.043999999994</v>
      </c>
    </row>
    <row r="53" spans="1:80" ht="17.100000000000001" customHeight="1">
      <c r="A53" s="80"/>
      <c r="B53" s="434" t="s">
        <v>78</v>
      </c>
      <c r="D53" s="396">
        <v>0</v>
      </c>
      <c r="E53" s="400">
        <v>0</v>
      </c>
      <c r="F53" s="396">
        <v>5.9691281995411499E-3</v>
      </c>
      <c r="G53" s="430">
        <v>60000</v>
      </c>
      <c r="H53" s="396">
        <v>0</v>
      </c>
      <c r="I53" s="400">
        <v>0</v>
      </c>
      <c r="J53" s="396">
        <v>0</v>
      </c>
      <c r="K53" s="430"/>
      <c r="L53" s="396">
        <v>0</v>
      </c>
      <c r="M53" s="400">
        <v>0</v>
      </c>
      <c r="N53" s="396">
        <v>0</v>
      </c>
      <c r="O53" s="430"/>
      <c r="Q53" s="396">
        <f t="shared" si="28"/>
        <v>0</v>
      </c>
      <c r="R53" s="397">
        <f t="shared" si="29"/>
        <v>0</v>
      </c>
      <c r="S53" s="396">
        <f t="shared" si="28"/>
        <v>2.0382153757577998E-3</v>
      </c>
      <c r="T53" s="430">
        <f t="shared" si="30"/>
        <v>60000</v>
      </c>
      <c r="V53" s="401">
        <v>0</v>
      </c>
      <c r="W53" s="397">
        <v>0</v>
      </c>
      <c r="X53" s="396">
        <v>0</v>
      </c>
      <c r="Y53" s="430"/>
      <c r="Z53" s="396">
        <v>0</v>
      </c>
      <c r="AA53" s="397">
        <v>0</v>
      </c>
      <c r="AB53" s="396">
        <f t="shared" si="39"/>
        <v>0</v>
      </c>
      <c r="AC53" s="430"/>
      <c r="AD53" s="396">
        <v>0</v>
      </c>
      <c r="AE53" s="397">
        <v>0</v>
      </c>
      <c r="AF53" s="396">
        <v>0</v>
      </c>
      <c r="AG53" s="430"/>
      <c r="AI53" s="396">
        <f t="shared" si="20"/>
        <v>0</v>
      </c>
      <c r="AJ53" s="397">
        <f t="shared" si="31"/>
        <v>0</v>
      </c>
      <c r="AK53" s="396">
        <f t="shared" si="21"/>
        <v>0</v>
      </c>
      <c r="AL53" s="430">
        <f t="shared" si="32"/>
        <v>0</v>
      </c>
      <c r="AM53" s="433">
        <f t="shared" si="37"/>
        <v>0</v>
      </c>
      <c r="AN53" s="401">
        <v>0</v>
      </c>
      <c r="AO53" s="397">
        <v>0</v>
      </c>
      <c r="AP53" s="396">
        <v>0</v>
      </c>
      <c r="AQ53" s="398"/>
      <c r="AR53" s="396">
        <v>0</v>
      </c>
      <c r="AS53" s="397">
        <v>0</v>
      </c>
      <c r="AT53" s="396">
        <v>0</v>
      </c>
      <c r="AU53" s="398"/>
      <c r="AV53" s="396">
        <v>0</v>
      </c>
      <c r="AW53" s="397">
        <v>0</v>
      </c>
      <c r="AX53" s="396">
        <v>5.8348777430312498E-3</v>
      </c>
      <c r="AY53" s="412">
        <v>67500</v>
      </c>
      <c r="BA53" s="396">
        <f t="shared" si="22"/>
        <v>0</v>
      </c>
      <c r="BB53" s="397">
        <f t="shared" si="33"/>
        <v>0</v>
      </c>
      <c r="BC53" s="396">
        <f t="shared" si="23"/>
        <v>1.9463967275313489E-3</v>
      </c>
      <c r="BD53" s="398">
        <f t="shared" si="34"/>
        <v>67500</v>
      </c>
      <c r="BF53" s="401"/>
      <c r="BG53" s="397"/>
      <c r="BH53" s="396"/>
      <c r="BI53" s="398"/>
      <c r="BJ53" s="396"/>
      <c r="BK53" s="397"/>
      <c r="BL53" s="396"/>
      <c r="BM53" s="398"/>
      <c r="BN53" s="396"/>
      <c r="BO53" s="397"/>
      <c r="BP53" s="396"/>
      <c r="BQ53" s="412"/>
      <c r="BS53" s="396" t="e">
        <f t="shared" si="24"/>
        <v>#DIV/0!</v>
      </c>
      <c r="BT53" s="397">
        <f t="shared" si="35"/>
        <v>0</v>
      </c>
      <c r="BU53" s="396" t="e">
        <f t="shared" si="25"/>
        <v>#DIV/0!</v>
      </c>
      <c r="BV53" s="398">
        <f t="shared" si="36"/>
        <v>0</v>
      </c>
      <c r="BX53" s="396">
        <f t="shared" si="26"/>
        <v>0</v>
      </c>
      <c r="BY53" s="397">
        <f t="shared" si="8"/>
        <v>0</v>
      </c>
      <c r="BZ53" s="431">
        <f t="shared" si="27"/>
        <v>1.299843969788323E-3</v>
      </c>
      <c r="CA53" s="398">
        <f t="shared" si="9"/>
        <v>127500</v>
      </c>
      <c r="CB53" s="399">
        <f t="shared" si="10"/>
        <v>-127500</v>
      </c>
    </row>
    <row r="54" spans="1:80" ht="17.100000000000001" customHeight="1">
      <c r="A54" s="80"/>
      <c r="B54" s="434" t="s">
        <v>79</v>
      </c>
      <c r="D54" s="396">
        <v>1.4999999999999999E-2</v>
      </c>
      <c r="E54" s="400">
        <v>150775.786666667</v>
      </c>
      <c r="F54" s="396">
        <v>5.7204145245602698E-4</v>
      </c>
      <c r="G54" s="430">
        <v>5750</v>
      </c>
      <c r="H54" s="396">
        <v>1.4999999999999999E-2</v>
      </c>
      <c r="I54" s="400">
        <v>142431.17000000001</v>
      </c>
      <c r="J54" s="396">
        <v>1.9219809821122699E-2</v>
      </c>
      <c r="K54" s="430">
        <v>182500</v>
      </c>
      <c r="L54" s="396">
        <v>1.4999999999999999E-2</v>
      </c>
      <c r="M54" s="400">
        <v>148355.79999999999</v>
      </c>
      <c r="N54" s="396">
        <v>3.0150489566299399E-2</v>
      </c>
      <c r="O54" s="430">
        <v>298200</v>
      </c>
      <c r="Q54" s="396">
        <f t="shared" si="28"/>
        <v>1.5000000000000012E-2</v>
      </c>
      <c r="R54" s="397">
        <f t="shared" si="29"/>
        <v>441562.756666667</v>
      </c>
      <c r="S54" s="396">
        <f t="shared" si="28"/>
        <v>1.6524831158956362E-2</v>
      </c>
      <c r="T54" s="430">
        <f t="shared" si="30"/>
        <v>486450</v>
      </c>
      <c r="V54" s="401">
        <v>1.4999999999999999E-2</v>
      </c>
      <c r="W54" s="397">
        <v>163908.85333333301</v>
      </c>
      <c r="X54" s="396">
        <v>5.2620708549890004E-3</v>
      </c>
      <c r="Y54" s="430">
        <v>57500</v>
      </c>
      <c r="Z54" s="396">
        <v>1.4999999999999999E-2</v>
      </c>
      <c r="AA54" s="397">
        <v>178939.41333333301</v>
      </c>
      <c r="AB54" s="396">
        <f t="shared" si="39"/>
        <v>2.093795285346493E-2</v>
      </c>
      <c r="AC54" s="430">
        <v>249775</v>
      </c>
      <c r="AD54" s="396">
        <v>1.4999999999999999E-2</v>
      </c>
      <c r="AE54" s="397">
        <v>166727.42000000001</v>
      </c>
      <c r="AF54" s="396">
        <v>5.70616998691637E-2</v>
      </c>
      <c r="AG54" s="430">
        <v>634250</v>
      </c>
      <c r="AI54" s="396">
        <f t="shared" si="20"/>
        <v>1.5000000000000005E-2</v>
      </c>
      <c r="AJ54" s="397">
        <f t="shared" si="31"/>
        <v>509575.68666666606</v>
      </c>
      <c r="AK54" s="396">
        <f t="shared" si="21"/>
        <v>2.7714970257673114E-2</v>
      </c>
      <c r="AL54" s="430">
        <f t="shared" si="32"/>
        <v>941525</v>
      </c>
      <c r="AM54" s="433">
        <f t="shared" si="37"/>
        <v>0</v>
      </c>
      <c r="AN54" s="401">
        <v>1.4999999999999999E-2</v>
      </c>
      <c r="AO54" s="397">
        <v>184408.76666666701</v>
      </c>
      <c r="AP54" s="396">
        <v>3.82302865933886E-3</v>
      </c>
      <c r="AQ54" s="398">
        <v>47000</v>
      </c>
      <c r="AR54" s="396">
        <v>1.4999999999999999E-2</v>
      </c>
      <c r="AS54" s="397">
        <v>162257.743333333</v>
      </c>
      <c r="AT54" s="396">
        <v>2.4473401505666199E-2</v>
      </c>
      <c r="AU54" s="398">
        <v>264733.26</v>
      </c>
      <c r="AV54" s="396">
        <v>1.4999999999999999E-2</v>
      </c>
      <c r="AW54" s="397">
        <v>173525.48666666701</v>
      </c>
      <c r="AX54" s="396">
        <v>4.5909682508502199E-2</v>
      </c>
      <c r="AY54" s="412">
        <v>531100</v>
      </c>
      <c r="BA54" s="396">
        <f t="shared" si="22"/>
        <v>1.4999999999999987E-2</v>
      </c>
      <c r="BB54" s="397">
        <f t="shared" si="33"/>
        <v>520191.99666666705</v>
      </c>
      <c r="BC54" s="396">
        <f t="shared" si="23"/>
        <v>2.430352443138635E-2</v>
      </c>
      <c r="BD54" s="398">
        <f t="shared" si="34"/>
        <v>842833.26</v>
      </c>
      <c r="BF54" s="401"/>
      <c r="BG54" s="397"/>
      <c r="BH54" s="396"/>
      <c r="BI54" s="398"/>
      <c r="BJ54" s="396"/>
      <c r="BK54" s="397"/>
      <c r="BL54" s="396"/>
      <c r="BM54" s="398"/>
      <c r="BN54" s="396"/>
      <c r="BO54" s="397"/>
      <c r="BP54" s="396"/>
      <c r="BQ54" s="412"/>
      <c r="BS54" s="396" t="e">
        <f t="shared" si="24"/>
        <v>#DIV/0!</v>
      </c>
      <c r="BT54" s="397">
        <f t="shared" si="35"/>
        <v>0</v>
      </c>
      <c r="BU54" s="396" t="e">
        <f t="shared" si="25"/>
        <v>#DIV/0!</v>
      </c>
      <c r="BV54" s="398">
        <f t="shared" si="36"/>
        <v>0</v>
      </c>
      <c r="BX54" s="396">
        <f t="shared" si="26"/>
        <v>1.4999999999999999E-2</v>
      </c>
      <c r="BY54" s="397">
        <f t="shared" si="8"/>
        <v>1471330.44</v>
      </c>
      <c r="BZ54" s="431">
        <f t="shared" si="27"/>
        <v>2.3150560182796188E-2</v>
      </c>
      <c r="CA54" s="398">
        <f t="shared" si="9"/>
        <v>2270808.2599999998</v>
      </c>
      <c r="CB54" s="399">
        <f t="shared" si="10"/>
        <v>-799477.81999999983</v>
      </c>
    </row>
    <row r="55" spans="1:80" ht="17.100000000000001" customHeight="1">
      <c r="A55" s="80"/>
      <c r="B55" s="434" t="s">
        <v>80</v>
      </c>
      <c r="D55" s="396">
        <v>0</v>
      </c>
      <c r="E55" s="400">
        <v>0</v>
      </c>
      <c r="F55" s="396">
        <v>0</v>
      </c>
      <c r="G55" s="430">
        <v>0</v>
      </c>
      <c r="H55" s="396">
        <v>0</v>
      </c>
      <c r="I55" s="400">
        <v>0</v>
      </c>
      <c r="J55" s="396">
        <v>0</v>
      </c>
      <c r="K55" s="430">
        <v>0</v>
      </c>
      <c r="L55" s="396">
        <v>0</v>
      </c>
      <c r="M55" s="400">
        <v>0</v>
      </c>
      <c r="N55" s="396">
        <v>0</v>
      </c>
      <c r="O55" s="430">
        <v>0</v>
      </c>
      <c r="Q55" s="396">
        <f t="shared" si="28"/>
        <v>0</v>
      </c>
      <c r="R55" s="397">
        <f t="shared" ref="R55:R72" si="40">I55+E55+M55</f>
        <v>0</v>
      </c>
      <c r="S55" s="396">
        <f t="shared" si="28"/>
        <v>0</v>
      </c>
      <c r="T55" s="430">
        <f t="shared" si="30"/>
        <v>0</v>
      </c>
      <c r="V55" s="401">
        <v>0</v>
      </c>
      <c r="W55" s="397">
        <v>0</v>
      </c>
      <c r="X55" s="396">
        <v>0</v>
      </c>
      <c r="Y55" s="430">
        <v>0</v>
      </c>
      <c r="Z55" s="396">
        <v>0</v>
      </c>
      <c r="AA55" s="397">
        <v>0</v>
      </c>
      <c r="AB55" s="396">
        <f t="shared" si="39"/>
        <v>0</v>
      </c>
      <c r="AC55" s="430">
        <v>0</v>
      </c>
      <c r="AD55" s="396">
        <v>0</v>
      </c>
      <c r="AE55" s="397">
        <v>0</v>
      </c>
      <c r="AF55" s="396">
        <v>0</v>
      </c>
      <c r="AG55" s="430">
        <v>0</v>
      </c>
      <c r="AI55" s="396">
        <f t="shared" si="20"/>
        <v>0</v>
      </c>
      <c r="AJ55" s="397">
        <f t="shared" si="31"/>
        <v>0</v>
      </c>
      <c r="AK55" s="396">
        <f t="shared" si="21"/>
        <v>0</v>
      </c>
      <c r="AL55" s="430">
        <f t="shared" si="32"/>
        <v>0</v>
      </c>
      <c r="AM55" s="433">
        <f t="shared" si="37"/>
        <v>0</v>
      </c>
      <c r="AN55" s="401">
        <v>0</v>
      </c>
      <c r="AO55" s="397">
        <v>0</v>
      </c>
      <c r="AP55" s="396">
        <v>0</v>
      </c>
      <c r="AQ55" s="398">
        <v>0</v>
      </c>
      <c r="AR55" s="396">
        <v>0</v>
      </c>
      <c r="AS55" s="397">
        <v>0</v>
      </c>
      <c r="AT55" s="396">
        <v>0</v>
      </c>
      <c r="AU55" s="398">
        <v>0</v>
      </c>
      <c r="AV55" s="396">
        <v>0</v>
      </c>
      <c r="AW55" s="397">
        <v>0</v>
      </c>
      <c r="AX55" s="396">
        <v>0</v>
      </c>
      <c r="AY55" s="412">
        <v>0</v>
      </c>
      <c r="BA55" s="396">
        <f t="shared" si="22"/>
        <v>0</v>
      </c>
      <c r="BB55" s="397">
        <f t="shared" si="33"/>
        <v>0</v>
      </c>
      <c r="BC55" s="396">
        <f t="shared" si="23"/>
        <v>0</v>
      </c>
      <c r="BD55" s="398">
        <f t="shared" si="34"/>
        <v>0</v>
      </c>
      <c r="BF55" s="401"/>
      <c r="BG55" s="397"/>
      <c r="BH55" s="396"/>
      <c r="BI55" s="398"/>
      <c r="BJ55" s="396"/>
      <c r="BK55" s="397"/>
      <c r="BL55" s="396"/>
      <c r="BM55" s="398"/>
      <c r="BN55" s="396"/>
      <c r="BO55" s="397"/>
      <c r="BP55" s="396"/>
      <c r="BQ55" s="412"/>
      <c r="BS55" s="396" t="e">
        <f t="shared" si="24"/>
        <v>#DIV/0!</v>
      </c>
      <c r="BT55" s="397">
        <f t="shared" si="35"/>
        <v>0</v>
      </c>
      <c r="BU55" s="396" t="e">
        <f t="shared" si="25"/>
        <v>#DIV/0!</v>
      </c>
      <c r="BV55" s="398">
        <f t="shared" si="36"/>
        <v>0</v>
      </c>
      <c r="BX55" s="396">
        <f t="shared" si="26"/>
        <v>0</v>
      </c>
      <c r="BY55" s="397">
        <f t="shared" si="8"/>
        <v>0</v>
      </c>
      <c r="BZ55" s="431">
        <f t="shared" si="27"/>
        <v>0</v>
      </c>
      <c r="CA55" s="398">
        <f t="shared" si="9"/>
        <v>0</v>
      </c>
      <c r="CB55" s="399">
        <f t="shared" si="10"/>
        <v>0</v>
      </c>
    </row>
    <row r="56" spans="1:80" ht="17.100000000000001" customHeight="1">
      <c r="A56" s="80"/>
      <c r="B56" s="408" t="s">
        <v>81</v>
      </c>
      <c r="D56" s="396">
        <v>0.01</v>
      </c>
      <c r="E56" s="400">
        <v>100517.19111111099</v>
      </c>
      <c r="F56" s="396">
        <v>0.01</v>
      </c>
      <c r="G56" s="430">
        <v>100517.19111111099</v>
      </c>
      <c r="H56" s="396">
        <v>0.01</v>
      </c>
      <c r="I56" s="400">
        <v>94954.113333333298</v>
      </c>
      <c r="J56" s="396">
        <v>0.01</v>
      </c>
      <c r="K56" s="430">
        <v>94954.113333333298</v>
      </c>
      <c r="L56" s="396">
        <v>0.01</v>
      </c>
      <c r="M56" s="400">
        <v>98903.866666666698</v>
      </c>
      <c r="N56" s="396">
        <v>0.01</v>
      </c>
      <c r="O56" s="430">
        <v>98903.866666666698</v>
      </c>
      <c r="Q56" s="396">
        <f t="shared" ref="Q56:Q61" si="41">R56/$T$12</f>
        <v>9.9999999999999967E-3</v>
      </c>
      <c r="R56" s="397">
        <f t="shared" si="40"/>
        <v>294375.17111111101</v>
      </c>
      <c r="S56" s="396">
        <f t="shared" ref="S56:S67" si="42">T56/$T$12</f>
        <v>9.9999999999999967E-3</v>
      </c>
      <c r="T56" s="430">
        <f t="shared" si="30"/>
        <v>294375.17111111101</v>
      </c>
      <c r="V56" s="401">
        <v>0.01</v>
      </c>
      <c r="W56" s="397">
        <v>109272.568888889</v>
      </c>
      <c r="X56" s="396">
        <v>0.01</v>
      </c>
      <c r="Y56" s="430">
        <v>109272.568888889</v>
      </c>
      <c r="Z56" s="396">
        <v>0.01</v>
      </c>
      <c r="AA56" s="397">
        <v>119292.942222222</v>
      </c>
      <c r="AB56" s="396">
        <f t="shared" si="39"/>
        <v>0.01</v>
      </c>
      <c r="AC56" s="430">
        <v>119292.942222222</v>
      </c>
      <c r="AD56" s="396">
        <v>0.01</v>
      </c>
      <c r="AE56" s="397">
        <v>111151.61333333301</v>
      </c>
      <c r="AF56" s="396">
        <v>0.01</v>
      </c>
      <c r="AG56" s="430">
        <v>111151.61333333301</v>
      </c>
      <c r="AI56" s="396">
        <f t="shared" si="20"/>
        <v>1.0000000000000002E-2</v>
      </c>
      <c r="AJ56" s="397">
        <f t="shared" si="31"/>
        <v>339717.12444444402</v>
      </c>
      <c r="AK56" s="396">
        <f t="shared" si="21"/>
        <v>1.0000000000000002E-2</v>
      </c>
      <c r="AL56" s="430">
        <f t="shared" si="32"/>
        <v>339717.12444444402</v>
      </c>
      <c r="AM56" s="433">
        <f t="shared" ref="AM56:AM81" si="43">AD56-AI56</f>
        <v>0</v>
      </c>
      <c r="AN56" s="401">
        <v>0.01</v>
      </c>
      <c r="AO56" s="397">
        <v>122939.17777777799</v>
      </c>
      <c r="AP56" s="396">
        <v>0.01</v>
      </c>
      <c r="AQ56" s="398">
        <v>122939.17777777799</v>
      </c>
      <c r="AR56" s="396">
        <v>0.01</v>
      </c>
      <c r="AS56" s="397">
        <v>108171.82888888899</v>
      </c>
      <c r="AT56" s="396">
        <v>0.01</v>
      </c>
      <c r="AU56" s="398">
        <v>108171.82888888899</v>
      </c>
      <c r="AV56" s="396">
        <v>0.01</v>
      </c>
      <c r="AW56" s="397">
        <v>115683.657777778</v>
      </c>
      <c r="AX56" s="396">
        <v>0.01</v>
      </c>
      <c r="AY56" s="412">
        <v>115683.657777778</v>
      </c>
      <c r="BA56" s="396">
        <f t="shared" si="22"/>
        <v>0.01</v>
      </c>
      <c r="BB56" s="397">
        <f t="shared" si="33"/>
        <v>346794.66444444499</v>
      </c>
      <c r="BC56" s="396">
        <f t="shared" si="23"/>
        <v>0.01</v>
      </c>
      <c r="BD56" s="398">
        <f t="shared" si="34"/>
        <v>346794.66444444499</v>
      </c>
      <c r="BF56" s="401"/>
      <c r="BG56" s="397"/>
      <c r="BH56" s="396"/>
      <c r="BI56" s="398"/>
      <c r="BJ56" s="396"/>
      <c r="BK56" s="397"/>
      <c r="BL56" s="396"/>
      <c r="BM56" s="398"/>
      <c r="BN56" s="396"/>
      <c r="BO56" s="397"/>
      <c r="BP56" s="396"/>
      <c r="BQ56" s="412"/>
      <c r="BS56" s="396" t="e">
        <f t="shared" si="24"/>
        <v>#DIV/0!</v>
      </c>
      <c r="BT56" s="397">
        <f t="shared" si="35"/>
        <v>0</v>
      </c>
      <c r="BU56" s="396" t="e">
        <f t="shared" si="25"/>
        <v>#DIV/0!</v>
      </c>
      <c r="BV56" s="398">
        <f t="shared" si="36"/>
        <v>0</v>
      </c>
      <c r="BX56" s="396">
        <f t="shared" si="26"/>
        <v>0.01</v>
      </c>
      <c r="BY56" s="397">
        <f t="shared" si="8"/>
        <v>980886.96</v>
      </c>
      <c r="BZ56" s="431">
        <f t="shared" si="27"/>
        <v>0.01</v>
      </c>
      <c r="CA56" s="398">
        <f t="shared" si="9"/>
        <v>980886.96</v>
      </c>
      <c r="CB56" s="399">
        <f t="shared" si="10"/>
        <v>0</v>
      </c>
    </row>
    <row r="57" spans="1:80" ht="17.100000000000001" customHeight="1">
      <c r="A57" s="80"/>
      <c r="B57" s="434" t="s">
        <v>82</v>
      </c>
      <c r="D57" s="396">
        <v>0</v>
      </c>
      <c r="E57" s="400">
        <v>0</v>
      </c>
      <c r="F57" s="396">
        <v>0</v>
      </c>
      <c r="G57" s="430">
        <v>0</v>
      </c>
      <c r="H57" s="396">
        <v>0</v>
      </c>
      <c r="I57" s="400">
        <v>0</v>
      </c>
      <c r="J57" s="396">
        <v>0</v>
      </c>
      <c r="K57" s="430">
        <v>0</v>
      </c>
      <c r="L57" s="396">
        <v>0</v>
      </c>
      <c r="M57" s="400">
        <v>0</v>
      </c>
      <c r="N57" s="396">
        <v>0</v>
      </c>
      <c r="O57" s="430">
        <v>0</v>
      </c>
      <c r="Q57" s="396">
        <f t="shared" si="41"/>
        <v>0</v>
      </c>
      <c r="R57" s="397">
        <f t="shared" si="40"/>
        <v>0</v>
      </c>
      <c r="S57" s="396">
        <f t="shared" si="42"/>
        <v>0</v>
      </c>
      <c r="T57" s="430">
        <f t="shared" si="30"/>
        <v>0</v>
      </c>
      <c r="V57" s="401">
        <v>0</v>
      </c>
      <c r="W57" s="397">
        <v>0</v>
      </c>
      <c r="X57" s="396">
        <v>0</v>
      </c>
      <c r="Y57" s="430">
        <v>0</v>
      </c>
      <c r="Z57" s="396">
        <v>0</v>
      </c>
      <c r="AA57" s="397">
        <v>0</v>
      </c>
      <c r="AB57" s="396">
        <f t="shared" si="39"/>
        <v>0</v>
      </c>
      <c r="AC57" s="430">
        <v>0</v>
      </c>
      <c r="AD57" s="396">
        <v>0</v>
      </c>
      <c r="AE57" s="397">
        <v>0</v>
      </c>
      <c r="AF57" s="396">
        <v>0</v>
      </c>
      <c r="AG57" s="430">
        <v>0</v>
      </c>
      <c r="AI57" s="396">
        <f t="shared" si="20"/>
        <v>0</v>
      </c>
      <c r="AJ57" s="397">
        <f t="shared" si="31"/>
        <v>0</v>
      </c>
      <c r="AK57" s="396">
        <f t="shared" si="21"/>
        <v>0</v>
      </c>
      <c r="AL57" s="430">
        <f t="shared" si="32"/>
        <v>0</v>
      </c>
      <c r="AM57" s="433">
        <f t="shared" si="43"/>
        <v>0</v>
      </c>
      <c r="AN57" s="401">
        <v>0</v>
      </c>
      <c r="AO57" s="397">
        <v>0</v>
      </c>
      <c r="AP57" s="396">
        <v>0</v>
      </c>
      <c r="AQ57" s="398">
        <v>0</v>
      </c>
      <c r="AR57" s="396">
        <v>0</v>
      </c>
      <c r="AS57" s="397">
        <v>0</v>
      </c>
      <c r="AT57" s="396">
        <v>0</v>
      </c>
      <c r="AU57" s="398">
        <v>0</v>
      </c>
      <c r="AV57" s="396">
        <v>0</v>
      </c>
      <c r="AW57" s="397">
        <v>0</v>
      </c>
      <c r="AX57" s="396">
        <v>3.1525628339014802E-2</v>
      </c>
      <c r="AY57" s="412">
        <v>364700</v>
      </c>
      <c r="BA57" s="396">
        <f t="shared" si="22"/>
        <v>0</v>
      </c>
      <c r="BB57" s="397">
        <f t="shared" si="33"/>
        <v>0</v>
      </c>
      <c r="BC57" s="396">
        <f t="shared" si="23"/>
        <v>1.0516309430084192E-2</v>
      </c>
      <c r="BD57" s="398">
        <f t="shared" si="34"/>
        <v>364700</v>
      </c>
      <c r="BF57" s="401"/>
      <c r="BG57" s="397"/>
      <c r="BH57" s="396"/>
      <c r="BI57" s="398"/>
      <c r="BJ57" s="396"/>
      <c r="BK57" s="397"/>
      <c r="BL57" s="396"/>
      <c r="BM57" s="398"/>
      <c r="BN57" s="396"/>
      <c r="BO57" s="397"/>
      <c r="BP57" s="396"/>
      <c r="BQ57" s="412"/>
      <c r="BS57" s="396" t="e">
        <f t="shared" si="24"/>
        <v>#DIV/0!</v>
      </c>
      <c r="BT57" s="397">
        <f t="shared" si="35"/>
        <v>0</v>
      </c>
      <c r="BU57" s="396" t="e">
        <f t="shared" si="25"/>
        <v>#DIV/0!</v>
      </c>
      <c r="BV57" s="398">
        <f t="shared" si="36"/>
        <v>0</v>
      </c>
      <c r="BX57" s="396">
        <f t="shared" si="26"/>
        <v>0</v>
      </c>
      <c r="BY57" s="397">
        <f t="shared" si="8"/>
        <v>0</v>
      </c>
      <c r="BZ57" s="431">
        <f t="shared" si="27"/>
        <v>3.718063496327854E-3</v>
      </c>
      <c r="CA57" s="398">
        <f t="shared" si="9"/>
        <v>364700</v>
      </c>
      <c r="CB57" s="399">
        <f t="shared" si="10"/>
        <v>-364700</v>
      </c>
    </row>
    <row r="58" spans="1:80" ht="17.100000000000001" customHeight="1">
      <c r="A58" s="80"/>
      <c r="B58" s="434" t="s">
        <v>83</v>
      </c>
      <c r="D58" s="396">
        <v>5.0000000000000001E-3</v>
      </c>
      <c r="E58" s="400">
        <v>50258.595555555497</v>
      </c>
      <c r="F58" s="396">
        <v>1.3581497701133999E-2</v>
      </c>
      <c r="G58" s="430">
        <v>136517.4</v>
      </c>
      <c r="H58" s="396">
        <v>5.0000000000000001E-3</v>
      </c>
      <c r="I58" s="400">
        <v>47477.0566666667</v>
      </c>
      <c r="J58" s="396">
        <v>1.0204929159818001E-2</v>
      </c>
      <c r="K58" s="430">
        <v>96900</v>
      </c>
      <c r="L58" s="396">
        <v>5.0000000000000001E-3</v>
      </c>
      <c r="M58" s="400">
        <v>49451.933333333298</v>
      </c>
      <c r="N58" s="396">
        <v>1.64275680492438E-2</v>
      </c>
      <c r="O58" s="430">
        <v>162475</v>
      </c>
      <c r="Q58" s="396">
        <f t="shared" si="41"/>
        <v>4.9999999999999984E-3</v>
      </c>
      <c r="R58" s="397">
        <f t="shared" si="40"/>
        <v>147187.5855555555</v>
      </c>
      <c r="S58" s="396">
        <f t="shared" si="42"/>
        <v>1.3448566280427621E-2</v>
      </c>
      <c r="T58" s="430">
        <f t="shared" si="30"/>
        <v>395892.4</v>
      </c>
      <c r="V58" s="401">
        <v>5.0000000000000001E-3</v>
      </c>
      <c r="W58" s="397">
        <v>54636.2844444445</v>
      </c>
      <c r="X58" s="396">
        <v>1.0318234589565401E-2</v>
      </c>
      <c r="Y58" s="430">
        <v>112750</v>
      </c>
      <c r="Z58" s="396">
        <v>5.0000000000000001E-3</v>
      </c>
      <c r="AA58" s="397">
        <v>59646.471111111103</v>
      </c>
      <c r="AB58" s="396">
        <f t="shared" si="39"/>
        <v>0</v>
      </c>
      <c r="AC58" s="430">
        <v>0</v>
      </c>
      <c r="AD58" s="396">
        <v>5.0000000000000001E-3</v>
      </c>
      <c r="AE58" s="397">
        <v>55575.8066666667</v>
      </c>
      <c r="AF58" s="396">
        <v>7.7596714445650299E-3</v>
      </c>
      <c r="AG58" s="430">
        <v>86250</v>
      </c>
      <c r="AI58" s="396">
        <f t="shared" si="20"/>
        <v>5.0000000000000096E-3</v>
      </c>
      <c r="AJ58" s="397">
        <f t="shared" si="31"/>
        <v>169858.5622222223</v>
      </c>
      <c r="AK58" s="396">
        <f t="shared" si="21"/>
        <v>5.8578148018129626E-3</v>
      </c>
      <c r="AL58" s="430">
        <f t="shared" si="32"/>
        <v>199000</v>
      </c>
      <c r="AM58" s="433">
        <f t="shared" si="43"/>
        <v>-9.540979117872439E-18</v>
      </c>
      <c r="AN58" s="401">
        <v>5.0000000000000001E-3</v>
      </c>
      <c r="AO58" s="397">
        <v>61469.588888888902</v>
      </c>
      <c r="AP58" s="396">
        <v>1.0627206262609001E-2</v>
      </c>
      <c r="AQ58" s="398">
        <v>130650</v>
      </c>
      <c r="AR58" s="396">
        <v>5.0000000000000001E-3</v>
      </c>
      <c r="AS58" s="397">
        <v>54085.914444444403</v>
      </c>
      <c r="AT58" s="396">
        <v>7.0351033889024701E-3</v>
      </c>
      <c r="AU58" s="398">
        <v>76100</v>
      </c>
      <c r="AV58" s="396">
        <v>5.0000000000000001E-3</v>
      </c>
      <c r="AW58" s="397">
        <v>57841.8288888889</v>
      </c>
      <c r="AX58" s="396">
        <v>6.5782843888100503E-3</v>
      </c>
      <c r="AY58" s="412">
        <v>76100</v>
      </c>
      <c r="BA58" s="396">
        <f t="shared" si="22"/>
        <v>4.9999999999999914E-3</v>
      </c>
      <c r="BB58" s="397">
        <f t="shared" si="33"/>
        <v>173397.33222222221</v>
      </c>
      <c r="BC58" s="396">
        <f t="shared" si="23"/>
        <v>8.1561231760332153E-3</v>
      </c>
      <c r="BD58" s="398">
        <f t="shared" si="34"/>
        <v>282850</v>
      </c>
      <c r="BF58" s="401"/>
      <c r="BG58" s="397"/>
      <c r="BH58" s="396"/>
      <c r="BI58" s="398"/>
      <c r="BJ58" s="396"/>
      <c r="BK58" s="397"/>
      <c r="BL58" s="396"/>
      <c r="BM58" s="398"/>
      <c r="BN58" s="396"/>
      <c r="BO58" s="397"/>
      <c r="BP58" s="396"/>
      <c r="BQ58" s="412"/>
      <c r="BS58" s="396" t="e">
        <f t="shared" si="24"/>
        <v>#DIV/0!</v>
      </c>
      <c r="BT58" s="397">
        <f t="shared" si="35"/>
        <v>0</v>
      </c>
      <c r="BU58" s="396" t="e">
        <f t="shared" si="25"/>
        <v>#DIV/0!</v>
      </c>
      <c r="BV58" s="398">
        <f t="shared" si="36"/>
        <v>0</v>
      </c>
      <c r="BX58" s="396">
        <f t="shared" si="26"/>
        <v>5.0000000000000001E-3</v>
      </c>
      <c r="BY58" s="397">
        <f t="shared" si="8"/>
        <v>490443.48</v>
      </c>
      <c r="BZ58" s="431">
        <f t="shared" si="27"/>
        <v>8.9484562013139625E-3</v>
      </c>
      <c r="CA58" s="398">
        <f t="shared" si="9"/>
        <v>877742.4</v>
      </c>
      <c r="CB58" s="399">
        <f t="shared" si="10"/>
        <v>-387298.92000000004</v>
      </c>
    </row>
    <row r="59" spans="1:80" ht="17.100000000000001" customHeight="1">
      <c r="A59" s="80"/>
      <c r="B59" s="408" t="s">
        <v>84</v>
      </c>
      <c r="D59" s="396">
        <v>1E-3</v>
      </c>
      <c r="E59" s="400">
        <v>10051.719111111101</v>
      </c>
      <c r="F59" s="396">
        <v>0</v>
      </c>
      <c r="G59" s="430">
        <v>0</v>
      </c>
      <c r="H59" s="396">
        <v>1E-3</v>
      </c>
      <c r="I59" s="400">
        <v>9495.4113333333298</v>
      </c>
      <c r="J59" s="396">
        <v>0</v>
      </c>
      <c r="K59" s="430">
        <v>0</v>
      </c>
      <c r="L59" s="396">
        <v>1E-3</v>
      </c>
      <c r="M59" s="400">
        <v>9890.3866666666709</v>
      </c>
      <c r="N59" s="396">
        <v>0</v>
      </c>
      <c r="O59" s="430">
        <v>0</v>
      </c>
      <c r="Q59" s="396">
        <f t="shared" si="41"/>
        <v>9.999999999999998E-4</v>
      </c>
      <c r="R59" s="397">
        <f t="shared" si="40"/>
        <v>29437.517111111105</v>
      </c>
      <c r="S59" s="396">
        <f t="shared" si="42"/>
        <v>0</v>
      </c>
      <c r="T59" s="430">
        <f t="shared" si="30"/>
        <v>0</v>
      </c>
      <c r="V59" s="401">
        <v>1E-3</v>
      </c>
      <c r="W59" s="397">
        <v>10927.2568888889</v>
      </c>
      <c r="X59" s="396">
        <v>0</v>
      </c>
      <c r="Y59" s="430">
        <v>0</v>
      </c>
      <c r="Z59" s="396">
        <v>1E-3</v>
      </c>
      <c r="AA59" s="397">
        <v>11929.294222222199</v>
      </c>
      <c r="AB59" s="396">
        <f t="shared" si="39"/>
        <v>0</v>
      </c>
      <c r="AC59" s="430">
        <v>0</v>
      </c>
      <c r="AD59" s="396">
        <v>1E-3</v>
      </c>
      <c r="AE59" s="397">
        <v>11115.161333333301</v>
      </c>
      <c r="AF59" s="396">
        <v>0</v>
      </c>
      <c r="AG59" s="430">
        <v>0</v>
      </c>
      <c r="AI59" s="396">
        <f t="shared" si="20"/>
        <v>1E-3</v>
      </c>
      <c r="AJ59" s="397">
        <f t="shared" si="31"/>
        <v>33971.712444444398</v>
      </c>
      <c r="AK59" s="396">
        <f t="shared" si="21"/>
        <v>0</v>
      </c>
      <c r="AL59" s="430">
        <f t="shared" si="32"/>
        <v>0</v>
      </c>
      <c r="AM59" s="433">
        <f t="shared" si="43"/>
        <v>0</v>
      </c>
      <c r="AN59" s="401">
        <v>1E-3</v>
      </c>
      <c r="AO59" s="397">
        <v>12293.9177777778</v>
      </c>
      <c r="AP59" s="396">
        <v>0</v>
      </c>
      <c r="AQ59" s="398">
        <v>0</v>
      </c>
      <c r="AR59" s="396">
        <v>1E-3</v>
      </c>
      <c r="AS59" s="397">
        <v>10817.182888888899</v>
      </c>
      <c r="AT59" s="396">
        <v>0</v>
      </c>
      <c r="AU59" s="398">
        <v>0</v>
      </c>
      <c r="AV59" s="396">
        <v>1E-3</v>
      </c>
      <c r="AW59" s="397">
        <v>11568.365777777801</v>
      </c>
      <c r="AX59" s="396">
        <v>0</v>
      </c>
      <c r="AY59" s="412">
        <v>0</v>
      </c>
      <c r="BA59" s="396">
        <f t="shared" si="22"/>
        <v>1E-3</v>
      </c>
      <c r="BB59" s="397">
        <f t="shared" si="33"/>
        <v>34679.466444444501</v>
      </c>
      <c r="BC59" s="396">
        <f t="shared" si="23"/>
        <v>0</v>
      </c>
      <c r="BD59" s="398">
        <f t="shared" si="34"/>
        <v>0</v>
      </c>
      <c r="BF59" s="401"/>
      <c r="BG59" s="397"/>
      <c r="BH59" s="396"/>
      <c r="BI59" s="398"/>
      <c r="BJ59" s="396"/>
      <c r="BK59" s="397"/>
      <c r="BL59" s="396"/>
      <c r="BM59" s="398"/>
      <c r="BN59" s="396"/>
      <c r="BO59" s="397"/>
      <c r="BP59" s="396"/>
      <c r="BQ59" s="412"/>
      <c r="BS59" s="396" t="e">
        <f t="shared" si="24"/>
        <v>#DIV/0!</v>
      </c>
      <c r="BT59" s="397">
        <f t="shared" si="35"/>
        <v>0</v>
      </c>
      <c r="BU59" s="396" t="e">
        <f t="shared" si="25"/>
        <v>#DIV/0!</v>
      </c>
      <c r="BV59" s="398">
        <f t="shared" si="36"/>
        <v>0</v>
      </c>
      <c r="BX59" s="396">
        <f t="shared" si="26"/>
        <v>1E-3</v>
      </c>
      <c r="BY59" s="397">
        <f t="shared" si="8"/>
        <v>98088.695999999996</v>
      </c>
      <c r="BZ59" s="431">
        <f t="shared" si="27"/>
        <v>0</v>
      </c>
      <c r="CA59" s="398">
        <f t="shared" si="9"/>
        <v>0</v>
      </c>
      <c r="CB59" s="399">
        <f t="shared" si="10"/>
        <v>98088.695999999996</v>
      </c>
    </row>
    <row r="60" spans="1:80" ht="17.100000000000001" customHeight="1">
      <c r="A60" s="80"/>
      <c r="B60" s="408" t="s">
        <v>86</v>
      </c>
      <c r="D60" s="396"/>
      <c r="E60" s="400"/>
      <c r="F60" s="396"/>
      <c r="G60" s="430"/>
      <c r="H60" s="396"/>
      <c r="I60" s="400"/>
      <c r="J60" s="396"/>
      <c r="K60" s="430"/>
      <c r="L60" s="396"/>
      <c r="M60" s="400"/>
      <c r="N60" s="396"/>
      <c r="O60" s="430">
        <v>0</v>
      </c>
      <c r="Q60" s="396">
        <f t="shared" si="41"/>
        <v>0</v>
      </c>
      <c r="R60" s="397">
        <f t="shared" si="40"/>
        <v>0</v>
      </c>
      <c r="S60" s="396">
        <f t="shared" si="42"/>
        <v>0</v>
      </c>
      <c r="T60" s="430">
        <f t="shared" si="30"/>
        <v>0</v>
      </c>
      <c r="V60" s="401">
        <v>0</v>
      </c>
      <c r="W60" s="397">
        <v>0</v>
      </c>
      <c r="X60" s="396">
        <v>0</v>
      </c>
      <c r="Y60" s="430">
        <v>0</v>
      </c>
      <c r="Z60" s="396">
        <v>0</v>
      </c>
      <c r="AA60" s="397"/>
      <c r="AB60" s="396">
        <f t="shared" si="39"/>
        <v>0</v>
      </c>
      <c r="AC60" s="430">
        <v>0</v>
      </c>
      <c r="AD60" s="396"/>
      <c r="AE60" s="397"/>
      <c r="AF60" s="396"/>
      <c r="AG60" s="430">
        <v>0</v>
      </c>
      <c r="AI60" s="396">
        <f t="shared" si="20"/>
        <v>0</v>
      </c>
      <c r="AJ60" s="397">
        <f t="shared" si="31"/>
        <v>0</v>
      </c>
      <c r="AK60" s="396">
        <f t="shared" si="21"/>
        <v>0</v>
      </c>
      <c r="AL60" s="430">
        <f t="shared" si="32"/>
        <v>0</v>
      </c>
      <c r="AM60" s="433">
        <f t="shared" si="43"/>
        <v>0</v>
      </c>
      <c r="AN60" s="401"/>
      <c r="AO60" s="397"/>
      <c r="AP60" s="396"/>
      <c r="AQ60" s="398">
        <v>0</v>
      </c>
      <c r="AR60" s="396"/>
      <c r="AS60" s="397"/>
      <c r="AT60" s="396"/>
      <c r="AU60" s="398">
        <v>0</v>
      </c>
      <c r="AV60" s="396"/>
      <c r="AW60" s="397"/>
      <c r="AX60" s="396"/>
      <c r="AY60" s="412">
        <v>0</v>
      </c>
      <c r="BA60" s="396">
        <f t="shared" si="22"/>
        <v>0</v>
      </c>
      <c r="BB60" s="397">
        <f t="shared" si="33"/>
        <v>0</v>
      </c>
      <c r="BC60" s="396">
        <f t="shared" si="23"/>
        <v>0</v>
      </c>
      <c r="BD60" s="398">
        <f t="shared" si="34"/>
        <v>0</v>
      </c>
      <c r="BF60" s="401"/>
      <c r="BG60" s="397"/>
      <c r="BH60" s="396"/>
      <c r="BI60" s="398"/>
      <c r="BJ60" s="396"/>
      <c r="BK60" s="397"/>
      <c r="BL60" s="396"/>
      <c r="BM60" s="398"/>
      <c r="BN60" s="396"/>
      <c r="BO60" s="397"/>
      <c r="BP60" s="396"/>
      <c r="BQ60" s="412"/>
      <c r="BS60" s="396" t="e">
        <f t="shared" si="24"/>
        <v>#DIV/0!</v>
      </c>
      <c r="BT60" s="397">
        <f t="shared" si="35"/>
        <v>0</v>
      </c>
      <c r="BU60" s="396" t="e">
        <f t="shared" si="25"/>
        <v>#DIV/0!</v>
      </c>
      <c r="BV60" s="398">
        <f t="shared" si="36"/>
        <v>0</v>
      </c>
      <c r="BX60" s="396">
        <f t="shared" si="26"/>
        <v>0</v>
      </c>
      <c r="BY60" s="397">
        <f t="shared" si="8"/>
        <v>0</v>
      </c>
      <c r="BZ60" s="431">
        <f t="shared" si="27"/>
        <v>0</v>
      </c>
      <c r="CA60" s="398">
        <f t="shared" si="9"/>
        <v>0</v>
      </c>
      <c r="CB60" s="399">
        <f t="shared" si="10"/>
        <v>0</v>
      </c>
    </row>
    <row r="61" spans="1:80" ht="17.100000000000001" customHeight="1">
      <c r="A61" s="80"/>
      <c r="B61" s="408" t="s">
        <v>87</v>
      </c>
      <c r="D61" s="396">
        <v>2E-3</v>
      </c>
      <c r="E61" s="400">
        <v>20103.438222222201</v>
      </c>
      <c r="F61" s="396">
        <v>0</v>
      </c>
      <c r="G61" s="430">
        <v>0</v>
      </c>
      <c r="H61" s="396">
        <v>2E-3</v>
      </c>
      <c r="I61" s="400">
        <v>18990.8226666667</v>
      </c>
      <c r="J61" s="396">
        <v>0</v>
      </c>
      <c r="K61" s="430">
        <v>0</v>
      </c>
      <c r="L61" s="396">
        <v>2E-3</v>
      </c>
      <c r="M61" s="400">
        <v>19780.773333333302</v>
      </c>
      <c r="N61" s="396">
        <v>0</v>
      </c>
      <c r="O61" s="430">
        <v>0</v>
      </c>
      <c r="Q61" s="396">
        <f t="shared" si="41"/>
        <v>1.9999999999999992E-3</v>
      </c>
      <c r="R61" s="397">
        <f t="shared" si="40"/>
        <v>58875.034222222203</v>
      </c>
      <c r="S61" s="396">
        <f t="shared" si="42"/>
        <v>0</v>
      </c>
      <c r="T61" s="430">
        <f t="shared" si="30"/>
        <v>0</v>
      </c>
      <c r="V61" s="401">
        <v>2E-3</v>
      </c>
      <c r="W61" s="397">
        <v>21854.5137777778</v>
      </c>
      <c r="X61" s="396">
        <v>0</v>
      </c>
      <c r="Y61" s="430">
        <v>0</v>
      </c>
      <c r="Z61" s="396">
        <v>2E-3</v>
      </c>
      <c r="AA61" s="397">
        <v>23858.588444444398</v>
      </c>
      <c r="AB61" s="396">
        <f t="shared" si="39"/>
        <v>0</v>
      </c>
      <c r="AC61" s="430">
        <v>0</v>
      </c>
      <c r="AD61" s="396">
        <v>2E-3</v>
      </c>
      <c r="AE61" s="397">
        <v>22230.3226666667</v>
      </c>
      <c r="AF61" s="396">
        <v>1.12459006442971E-4</v>
      </c>
      <c r="AG61" s="430">
        <v>1250</v>
      </c>
      <c r="AI61" s="396">
        <f t="shared" si="20"/>
        <v>2.0000000000000031E-3</v>
      </c>
      <c r="AJ61" s="397">
        <f t="shared" si="31"/>
        <v>67943.424888888898</v>
      </c>
      <c r="AK61" s="396">
        <f t="shared" si="21"/>
        <v>3.6795319106865344E-5</v>
      </c>
      <c r="AL61" s="430">
        <f t="shared" si="32"/>
        <v>1250</v>
      </c>
      <c r="AM61" s="433">
        <f t="shared" si="43"/>
        <v>0</v>
      </c>
      <c r="AN61" s="401">
        <v>2E-3</v>
      </c>
      <c r="AO61" s="397">
        <v>24587.835555555601</v>
      </c>
      <c r="AP61" s="396">
        <v>0</v>
      </c>
      <c r="AQ61" s="398">
        <v>0</v>
      </c>
      <c r="AR61" s="396">
        <v>2E-3</v>
      </c>
      <c r="AS61" s="397">
        <v>21634.365777777799</v>
      </c>
      <c r="AT61" s="396">
        <v>0</v>
      </c>
      <c r="AU61" s="398">
        <v>0</v>
      </c>
      <c r="AV61" s="396">
        <v>2E-3</v>
      </c>
      <c r="AW61" s="397">
        <v>23136.731555555602</v>
      </c>
      <c r="AX61" s="396">
        <v>0</v>
      </c>
      <c r="AY61" s="412">
        <v>0</v>
      </c>
      <c r="BA61" s="396">
        <f t="shared" si="22"/>
        <v>2E-3</v>
      </c>
      <c r="BB61" s="397">
        <f t="shared" si="33"/>
        <v>69358.932888889001</v>
      </c>
      <c r="BC61" s="396">
        <f t="shared" si="23"/>
        <v>0</v>
      </c>
      <c r="BD61" s="398">
        <f t="shared" si="34"/>
        <v>0</v>
      </c>
      <c r="BF61" s="401"/>
      <c r="BG61" s="397"/>
      <c r="BH61" s="396"/>
      <c r="BI61" s="398"/>
      <c r="BJ61" s="396"/>
      <c r="BK61" s="397"/>
      <c r="BL61" s="396"/>
      <c r="BM61" s="398"/>
      <c r="BN61" s="396"/>
      <c r="BO61" s="397"/>
      <c r="BP61" s="396"/>
      <c r="BQ61" s="412"/>
      <c r="BS61" s="396" t="e">
        <f t="shared" si="24"/>
        <v>#DIV/0!</v>
      </c>
      <c r="BT61" s="397">
        <f t="shared" si="35"/>
        <v>0</v>
      </c>
      <c r="BU61" s="396" t="e">
        <f t="shared" si="25"/>
        <v>#DIV/0!</v>
      </c>
      <c r="BV61" s="398">
        <f t="shared" si="36"/>
        <v>0</v>
      </c>
      <c r="BX61" s="396">
        <f t="shared" si="26"/>
        <v>2.0000000000000009E-3</v>
      </c>
      <c r="BY61" s="397">
        <f t="shared" si="8"/>
        <v>196177.39200000011</v>
      </c>
      <c r="BZ61" s="431">
        <f t="shared" si="27"/>
        <v>1.2743568331258069E-5</v>
      </c>
      <c r="CA61" s="398">
        <f t="shared" si="9"/>
        <v>1250</v>
      </c>
      <c r="CB61" s="399">
        <f t="shared" si="10"/>
        <v>194927.39200000011</v>
      </c>
    </row>
    <row r="62" spans="1:80" ht="17.100000000000001" customHeight="1">
      <c r="A62" s="80"/>
      <c r="B62" s="408" t="s">
        <v>88</v>
      </c>
      <c r="D62" s="396">
        <v>1.5E-3</v>
      </c>
      <c r="E62" s="400">
        <v>15077.578666666701</v>
      </c>
      <c r="F62" s="396">
        <v>0</v>
      </c>
      <c r="G62" s="430">
        <v>0</v>
      </c>
      <c r="H62" s="396">
        <v>1.5E-3</v>
      </c>
      <c r="I62" s="400">
        <v>14243.117</v>
      </c>
      <c r="J62" s="396">
        <v>0</v>
      </c>
      <c r="K62" s="430">
        <v>0</v>
      </c>
      <c r="L62" s="396">
        <v>1.5E-3</v>
      </c>
      <c r="M62" s="400">
        <v>14835.58</v>
      </c>
      <c r="N62" s="396">
        <v>3.5387898551994599E-3</v>
      </c>
      <c r="O62" s="430">
        <v>35000</v>
      </c>
      <c r="Q62" s="396">
        <f t="shared" ref="Q62:Q84" si="44">R62/$T$12</f>
        <v>1.5000000000000013E-3</v>
      </c>
      <c r="R62" s="397">
        <f t="shared" si="40"/>
        <v>44156.275666666705</v>
      </c>
      <c r="S62" s="396">
        <f t="shared" si="42"/>
        <v>1.1889589691920499E-3</v>
      </c>
      <c r="T62" s="430">
        <f t="shared" si="30"/>
        <v>35000</v>
      </c>
      <c r="V62" s="401">
        <v>1.5E-3</v>
      </c>
      <c r="W62" s="397">
        <v>16390.885333333299</v>
      </c>
      <c r="X62" s="396">
        <v>0</v>
      </c>
      <c r="Y62" s="430">
        <v>0</v>
      </c>
      <c r="Z62" s="396">
        <v>1.5E-3</v>
      </c>
      <c r="AA62" s="397">
        <v>17893.9413333333</v>
      </c>
      <c r="AB62" s="396">
        <f t="shared" si="39"/>
        <v>0</v>
      </c>
      <c r="AC62" s="430">
        <v>0</v>
      </c>
      <c r="AD62" s="396">
        <v>1.5E-3</v>
      </c>
      <c r="AE62" s="397">
        <v>16672.741999999998</v>
      </c>
      <c r="AF62" s="396">
        <v>0</v>
      </c>
      <c r="AG62" s="430">
        <v>0</v>
      </c>
      <c r="AI62" s="396">
        <f t="shared" si="20"/>
        <v>1.5000000000000002E-3</v>
      </c>
      <c r="AJ62" s="397">
        <f t="shared" si="31"/>
        <v>50957.568666666601</v>
      </c>
      <c r="AK62" s="396">
        <f t="shared" si="21"/>
        <v>0</v>
      </c>
      <c r="AL62" s="430">
        <f t="shared" si="32"/>
        <v>0</v>
      </c>
      <c r="AM62" s="433">
        <f t="shared" si="43"/>
        <v>0</v>
      </c>
      <c r="AN62" s="401">
        <v>1.5E-3</v>
      </c>
      <c r="AO62" s="397">
        <v>18440.8766666667</v>
      </c>
      <c r="AP62" s="396">
        <v>0</v>
      </c>
      <c r="AQ62" s="398">
        <v>0</v>
      </c>
      <c r="AR62" s="396">
        <v>1.5E-3</v>
      </c>
      <c r="AS62" s="397">
        <v>16225.7743333333</v>
      </c>
      <c r="AT62" s="396">
        <v>0</v>
      </c>
      <c r="AU62" s="398">
        <v>0</v>
      </c>
      <c r="AV62" s="396">
        <v>1.5E-3</v>
      </c>
      <c r="AW62" s="397">
        <v>17352.548666666698</v>
      </c>
      <c r="AX62" s="396">
        <v>0</v>
      </c>
      <c r="AY62" s="412">
        <v>0</v>
      </c>
      <c r="BA62" s="396">
        <f t="shared" si="22"/>
        <v>1.4999999999999985E-3</v>
      </c>
      <c r="BB62" s="397">
        <f t="shared" si="33"/>
        <v>52019.199666666696</v>
      </c>
      <c r="BC62" s="396">
        <f t="shared" si="23"/>
        <v>0</v>
      </c>
      <c r="BD62" s="398">
        <f t="shared" si="34"/>
        <v>0</v>
      </c>
      <c r="BF62" s="401"/>
      <c r="BG62" s="397"/>
      <c r="BH62" s="396"/>
      <c r="BI62" s="398"/>
      <c r="BJ62" s="396"/>
      <c r="BK62" s="397"/>
      <c r="BL62" s="396"/>
      <c r="BM62" s="398"/>
      <c r="BN62" s="396"/>
      <c r="BO62" s="397"/>
      <c r="BP62" s="396"/>
      <c r="BQ62" s="412"/>
      <c r="BS62" s="396" t="e">
        <f t="shared" si="24"/>
        <v>#DIV/0!</v>
      </c>
      <c r="BT62" s="397">
        <f t="shared" si="35"/>
        <v>0</v>
      </c>
      <c r="BU62" s="396" t="e">
        <f t="shared" si="25"/>
        <v>#DIV/0!</v>
      </c>
      <c r="BV62" s="398">
        <f t="shared" si="36"/>
        <v>0</v>
      </c>
      <c r="BX62" s="396">
        <f t="shared" si="26"/>
        <v>1.5E-3</v>
      </c>
      <c r="BY62" s="397">
        <f t="shared" si="8"/>
        <v>147133.04399999999</v>
      </c>
      <c r="BZ62" s="431">
        <f t="shared" si="27"/>
        <v>3.5681991327522593E-4</v>
      </c>
      <c r="CA62" s="398">
        <f t="shared" si="9"/>
        <v>35000</v>
      </c>
      <c r="CB62" s="399">
        <f t="shared" si="10"/>
        <v>112133.04399999999</v>
      </c>
    </row>
    <row r="63" spans="1:80" ht="17.100000000000001" customHeight="1">
      <c r="A63" s="80"/>
      <c r="B63" s="408" t="s">
        <v>89</v>
      </c>
      <c r="D63" s="396">
        <v>5.0000000000000001E-4</v>
      </c>
      <c r="E63" s="400">
        <v>5025.8595555555503</v>
      </c>
      <c r="F63" s="396">
        <v>0</v>
      </c>
      <c r="G63" s="430">
        <v>0</v>
      </c>
      <c r="H63" s="396">
        <v>5.0000000000000001E-4</v>
      </c>
      <c r="I63" s="400">
        <v>4747.7056666666704</v>
      </c>
      <c r="J63" s="396">
        <v>0</v>
      </c>
      <c r="K63" s="430">
        <v>0</v>
      </c>
      <c r="L63" s="396">
        <v>5.0000000000000001E-4</v>
      </c>
      <c r="M63" s="400">
        <v>4945.19333333333</v>
      </c>
      <c r="N63" s="396">
        <v>0</v>
      </c>
      <c r="O63" s="430">
        <v>0</v>
      </c>
      <c r="Q63" s="396">
        <f t="shared" si="44"/>
        <v>4.9999999999999979E-4</v>
      </c>
      <c r="R63" s="397">
        <f t="shared" si="40"/>
        <v>14718.758555555549</v>
      </c>
      <c r="S63" s="396">
        <f t="shared" si="42"/>
        <v>0</v>
      </c>
      <c r="T63" s="430">
        <f t="shared" si="30"/>
        <v>0</v>
      </c>
      <c r="V63" s="401">
        <v>5.0000000000000001E-4</v>
      </c>
      <c r="W63" s="397">
        <v>5463.62844444444</v>
      </c>
      <c r="X63" s="396">
        <v>0</v>
      </c>
      <c r="Y63" s="430">
        <v>0</v>
      </c>
      <c r="Z63" s="396">
        <v>5.0000000000000001E-4</v>
      </c>
      <c r="AA63" s="397">
        <v>5964.6471111111096</v>
      </c>
      <c r="AB63" s="396">
        <f t="shared" si="39"/>
        <v>0</v>
      </c>
      <c r="AC63" s="430">
        <v>0</v>
      </c>
      <c r="AD63" s="396">
        <v>5.0000000000000001E-4</v>
      </c>
      <c r="AE63" s="397">
        <v>5557.5806666666704</v>
      </c>
      <c r="AF63" s="396">
        <v>0</v>
      </c>
      <c r="AG63" s="430">
        <v>0</v>
      </c>
      <c r="AI63" s="396">
        <f t="shared" si="20"/>
        <v>5.0000000000000055E-4</v>
      </c>
      <c r="AJ63" s="397">
        <f t="shared" si="31"/>
        <v>16985.856222222217</v>
      </c>
      <c r="AK63" s="396">
        <f t="shared" si="21"/>
        <v>0</v>
      </c>
      <c r="AL63" s="430">
        <f t="shared" si="32"/>
        <v>0</v>
      </c>
      <c r="AM63" s="433">
        <f t="shared" si="43"/>
        <v>0</v>
      </c>
      <c r="AN63" s="401">
        <v>5.0000000000000001E-4</v>
      </c>
      <c r="AO63" s="397">
        <v>6146.9588888888902</v>
      </c>
      <c r="AP63" s="396">
        <v>7.5240457657200898E-3</v>
      </c>
      <c r="AQ63" s="398">
        <v>92500</v>
      </c>
      <c r="AR63" s="396">
        <v>5.0000000000000001E-4</v>
      </c>
      <c r="AS63" s="397">
        <v>5408.5914444444397</v>
      </c>
      <c r="AT63" s="396">
        <v>0</v>
      </c>
      <c r="AU63" s="398">
        <v>0</v>
      </c>
      <c r="AV63" s="396">
        <v>5.0000000000000001E-4</v>
      </c>
      <c r="AW63" s="397">
        <v>5784.1828888888904</v>
      </c>
      <c r="AX63" s="396">
        <v>1.16697554860625E-4</v>
      </c>
      <c r="AY63" s="412">
        <v>1350</v>
      </c>
      <c r="BA63" s="396">
        <f t="shared" si="22"/>
        <v>4.9999999999999903E-4</v>
      </c>
      <c r="BB63" s="397">
        <f t="shared" si="33"/>
        <v>17339.733222222218</v>
      </c>
      <c r="BC63" s="396">
        <f t="shared" si="23"/>
        <v>2.7062123389454385E-3</v>
      </c>
      <c r="BD63" s="398">
        <f t="shared" si="34"/>
        <v>93850</v>
      </c>
      <c r="BF63" s="401"/>
      <c r="BG63" s="397"/>
      <c r="BH63" s="396"/>
      <c r="BI63" s="398"/>
      <c r="BJ63" s="396"/>
      <c r="BK63" s="397"/>
      <c r="BL63" s="396"/>
      <c r="BM63" s="398"/>
      <c r="BN63" s="396"/>
      <c r="BO63" s="397"/>
      <c r="BP63" s="396"/>
      <c r="BQ63" s="412"/>
      <c r="BS63" s="396" t="e">
        <f t="shared" si="24"/>
        <v>#DIV/0!</v>
      </c>
      <c r="BT63" s="397">
        <f t="shared" si="35"/>
        <v>0</v>
      </c>
      <c r="BU63" s="396" t="e">
        <f t="shared" si="25"/>
        <v>#DIV/0!</v>
      </c>
      <c r="BV63" s="398">
        <f t="shared" si="36"/>
        <v>0</v>
      </c>
      <c r="BX63" s="396">
        <f t="shared" si="26"/>
        <v>4.999999999999999E-4</v>
      </c>
      <c r="BY63" s="397">
        <f t="shared" si="8"/>
        <v>49044.347999999991</v>
      </c>
      <c r="BZ63" s="431">
        <f t="shared" si="27"/>
        <v>9.5678711031085579E-4</v>
      </c>
      <c r="CA63" s="398">
        <f t="shared" si="9"/>
        <v>93850</v>
      </c>
      <c r="CB63" s="399">
        <f t="shared" si="10"/>
        <v>-44805.652000000009</v>
      </c>
    </row>
    <row r="64" spans="1:80" ht="17.100000000000001" customHeight="1">
      <c r="A64" s="80"/>
      <c r="B64" s="434" t="s">
        <v>90</v>
      </c>
      <c r="D64" s="396">
        <v>0</v>
      </c>
      <c r="E64" s="400"/>
      <c r="F64" s="396"/>
      <c r="G64" s="430"/>
      <c r="H64" s="396">
        <v>0</v>
      </c>
      <c r="I64" s="400"/>
      <c r="J64" s="396"/>
      <c r="K64" s="430"/>
      <c r="L64" s="396">
        <v>0</v>
      </c>
      <c r="M64" s="400"/>
      <c r="N64" s="396"/>
      <c r="O64" s="430">
        <v>0</v>
      </c>
      <c r="Q64" s="396">
        <f t="shared" si="44"/>
        <v>0</v>
      </c>
      <c r="R64" s="397">
        <f t="shared" si="40"/>
        <v>0</v>
      </c>
      <c r="S64" s="396">
        <f t="shared" si="42"/>
        <v>0</v>
      </c>
      <c r="T64" s="430">
        <f t="shared" si="30"/>
        <v>0</v>
      </c>
      <c r="V64" s="401">
        <v>0</v>
      </c>
      <c r="W64" s="397">
        <v>0</v>
      </c>
      <c r="X64" s="396">
        <v>0</v>
      </c>
      <c r="Y64" s="430">
        <v>0</v>
      </c>
      <c r="Z64" s="396">
        <v>0</v>
      </c>
      <c r="AA64" s="397"/>
      <c r="AB64" s="396">
        <f t="shared" si="39"/>
        <v>0</v>
      </c>
      <c r="AC64" s="430">
        <v>0</v>
      </c>
      <c r="AD64" s="396">
        <v>0</v>
      </c>
      <c r="AE64" s="397"/>
      <c r="AF64" s="396"/>
      <c r="AG64" s="430">
        <v>0</v>
      </c>
      <c r="AI64" s="396">
        <f t="shared" si="20"/>
        <v>0</v>
      </c>
      <c r="AJ64" s="397">
        <f t="shared" si="31"/>
        <v>0</v>
      </c>
      <c r="AK64" s="396">
        <f t="shared" si="21"/>
        <v>0</v>
      </c>
      <c r="AL64" s="430">
        <f t="shared" si="32"/>
        <v>0</v>
      </c>
      <c r="AM64" s="433">
        <f t="shared" si="43"/>
        <v>0</v>
      </c>
      <c r="AN64" s="401">
        <v>0</v>
      </c>
      <c r="AO64" s="397"/>
      <c r="AP64" s="396"/>
      <c r="AQ64" s="398">
        <v>0</v>
      </c>
      <c r="AR64" s="396">
        <v>0</v>
      </c>
      <c r="AS64" s="397"/>
      <c r="AT64" s="396"/>
      <c r="AU64" s="398">
        <v>0</v>
      </c>
      <c r="AV64" s="396">
        <v>0</v>
      </c>
      <c r="AW64" s="397"/>
      <c r="AX64" s="396"/>
      <c r="AY64" s="412">
        <v>0</v>
      </c>
      <c r="BA64" s="396">
        <f t="shared" si="22"/>
        <v>0</v>
      </c>
      <c r="BB64" s="397">
        <f t="shared" si="33"/>
        <v>0</v>
      </c>
      <c r="BC64" s="396">
        <f t="shared" si="23"/>
        <v>0</v>
      </c>
      <c r="BD64" s="398">
        <f t="shared" si="34"/>
        <v>0</v>
      </c>
      <c r="BF64" s="401"/>
      <c r="BG64" s="397"/>
      <c r="BH64" s="396"/>
      <c r="BI64" s="398"/>
      <c r="BJ64" s="396"/>
      <c r="BK64" s="397"/>
      <c r="BL64" s="396"/>
      <c r="BM64" s="398"/>
      <c r="BN64" s="396"/>
      <c r="BO64" s="397"/>
      <c r="BP64" s="396"/>
      <c r="BQ64" s="412"/>
      <c r="BS64" s="396" t="e">
        <f t="shared" si="24"/>
        <v>#DIV/0!</v>
      </c>
      <c r="BT64" s="397">
        <f t="shared" si="35"/>
        <v>0</v>
      </c>
      <c r="BU64" s="396" t="e">
        <f t="shared" si="25"/>
        <v>#DIV/0!</v>
      </c>
      <c r="BV64" s="398">
        <f t="shared" si="36"/>
        <v>0</v>
      </c>
      <c r="BX64" s="396">
        <f t="shared" si="26"/>
        <v>0</v>
      </c>
      <c r="BY64" s="397">
        <f t="shared" si="8"/>
        <v>0</v>
      </c>
      <c r="BZ64" s="431">
        <f t="shared" si="27"/>
        <v>0</v>
      </c>
      <c r="CA64" s="398">
        <f t="shared" si="9"/>
        <v>0</v>
      </c>
      <c r="CB64" s="399">
        <f t="shared" si="10"/>
        <v>0</v>
      </c>
    </row>
    <row r="65" spans="1:80" ht="17.100000000000001" customHeight="1">
      <c r="A65" s="80"/>
      <c r="B65" s="408" t="s">
        <v>91</v>
      </c>
      <c r="D65" s="396">
        <v>5.0000000000000001E-3</v>
      </c>
      <c r="E65" s="400">
        <v>50258.595555555497</v>
      </c>
      <c r="F65" s="396">
        <v>0</v>
      </c>
      <c r="G65" s="430">
        <v>0</v>
      </c>
      <c r="H65" s="396">
        <v>5.0000000000000001E-3</v>
      </c>
      <c r="I65" s="400">
        <v>47477.0566666667</v>
      </c>
      <c r="J65" s="396">
        <v>0</v>
      </c>
      <c r="K65" s="430">
        <v>0</v>
      </c>
      <c r="L65" s="396">
        <v>5.0000000000000001E-3</v>
      </c>
      <c r="M65" s="400">
        <v>49451.933333333298</v>
      </c>
      <c r="N65" s="396">
        <v>0</v>
      </c>
      <c r="O65" s="430">
        <v>0</v>
      </c>
      <c r="Q65" s="396">
        <f t="shared" si="44"/>
        <v>4.9999999999999984E-3</v>
      </c>
      <c r="R65" s="397">
        <f t="shared" si="40"/>
        <v>147187.5855555555</v>
      </c>
      <c r="S65" s="396">
        <f t="shared" si="42"/>
        <v>0</v>
      </c>
      <c r="T65" s="430">
        <f t="shared" si="30"/>
        <v>0</v>
      </c>
      <c r="V65" s="401">
        <v>5.0000000000000001E-3</v>
      </c>
      <c r="W65" s="397">
        <v>54636.284444444398</v>
      </c>
      <c r="X65" s="396">
        <v>0</v>
      </c>
      <c r="Y65" s="430">
        <v>0</v>
      </c>
      <c r="Z65" s="396">
        <v>5.0000000000000001E-3</v>
      </c>
      <c r="AA65" s="397">
        <v>59646.471111111103</v>
      </c>
      <c r="AB65" s="396">
        <f t="shared" si="39"/>
        <v>0</v>
      </c>
      <c r="AC65" s="430">
        <v>0</v>
      </c>
      <c r="AD65" s="396">
        <v>5.0000000000000001E-3</v>
      </c>
      <c r="AE65" s="397">
        <v>55575.8066666667</v>
      </c>
      <c r="AF65" s="396">
        <v>0</v>
      </c>
      <c r="AG65" s="430">
        <v>0</v>
      </c>
      <c r="AI65" s="396">
        <f t="shared" si="20"/>
        <v>5.000000000000007E-3</v>
      </c>
      <c r="AJ65" s="397">
        <f t="shared" si="31"/>
        <v>169858.56222222222</v>
      </c>
      <c r="AK65" s="396">
        <f t="shared" si="21"/>
        <v>0</v>
      </c>
      <c r="AL65" s="430">
        <f t="shared" si="32"/>
        <v>0</v>
      </c>
      <c r="AM65" s="433">
        <f t="shared" si="43"/>
        <v>-6.9388939039072284E-18</v>
      </c>
      <c r="AN65" s="401">
        <v>5.0000000000000001E-3</v>
      </c>
      <c r="AO65" s="397">
        <v>61469.588888888902</v>
      </c>
      <c r="AP65" s="396">
        <v>0</v>
      </c>
      <c r="AQ65" s="398">
        <v>0</v>
      </c>
      <c r="AR65" s="396">
        <v>5.0000000000000001E-3</v>
      </c>
      <c r="AS65" s="397">
        <v>54085.914444444403</v>
      </c>
      <c r="AT65" s="396">
        <v>0</v>
      </c>
      <c r="AU65" s="398">
        <v>0</v>
      </c>
      <c r="AV65" s="396">
        <v>5.0000000000000001E-3</v>
      </c>
      <c r="AW65" s="397">
        <v>57841.8288888889</v>
      </c>
      <c r="AX65" s="396">
        <v>0</v>
      </c>
      <c r="AY65" s="412">
        <v>0</v>
      </c>
      <c r="BA65" s="396">
        <f t="shared" si="22"/>
        <v>4.9999999999999914E-3</v>
      </c>
      <c r="BB65" s="397">
        <f t="shared" si="33"/>
        <v>173397.33222222221</v>
      </c>
      <c r="BC65" s="396">
        <f t="shared" si="23"/>
        <v>0</v>
      </c>
      <c r="BD65" s="398">
        <f t="shared" si="34"/>
        <v>0</v>
      </c>
      <c r="BF65" s="401"/>
      <c r="BG65" s="397"/>
      <c r="BH65" s="396"/>
      <c r="BI65" s="398"/>
      <c r="BJ65" s="396"/>
      <c r="BK65" s="397"/>
      <c r="BL65" s="396"/>
      <c r="BM65" s="398"/>
      <c r="BN65" s="396"/>
      <c r="BO65" s="397"/>
      <c r="BP65" s="396"/>
      <c r="BQ65" s="412"/>
      <c r="BS65" s="396" t="e">
        <f t="shared" si="24"/>
        <v>#DIV/0!</v>
      </c>
      <c r="BT65" s="397">
        <f t="shared" si="35"/>
        <v>0</v>
      </c>
      <c r="BU65" s="396" t="e">
        <f t="shared" si="25"/>
        <v>#DIV/0!</v>
      </c>
      <c r="BV65" s="398">
        <f t="shared" si="36"/>
        <v>0</v>
      </c>
      <c r="BX65" s="396">
        <f t="shared" si="26"/>
        <v>4.9999999999999984E-3</v>
      </c>
      <c r="BY65" s="397">
        <f t="shared" si="8"/>
        <v>490443.47999999986</v>
      </c>
      <c r="BZ65" s="431">
        <f t="shared" si="27"/>
        <v>0</v>
      </c>
      <c r="CA65" s="398">
        <f t="shared" si="9"/>
        <v>0</v>
      </c>
      <c r="CB65" s="399">
        <f t="shared" si="10"/>
        <v>490443.47999999986</v>
      </c>
    </row>
    <row r="66" spans="1:80" ht="17.100000000000001" customHeight="1">
      <c r="A66" s="80"/>
      <c r="B66" s="408" t="s">
        <v>92</v>
      </c>
      <c r="D66" s="396">
        <v>2.5000000000000001E-3</v>
      </c>
      <c r="E66" s="400">
        <v>25129.2977777778</v>
      </c>
      <c r="F66" s="396">
        <v>0</v>
      </c>
      <c r="G66" s="430">
        <v>0</v>
      </c>
      <c r="H66" s="396">
        <v>2.5000000000000001E-3</v>
      </c>
      <c r="I66" s="400">
        <v>23738.528333333299</v>
      </c>
      <c r="J66" s="396">
        <v>0</v>
      </c>
      <c r="K66" s="430">
        <v>0</v>
      </c>
      <c r="L66" s="396">
        <v>2.5000000000000001E-3</v>
      </c>
      <c r="M66" s="400">
        <v>24725.9666666667</v>
      </c>
      <c r="N66" s="396">
        <v>0</v>
      </c>
      <c r="O66" s="430">
        <v>0</v>
      </c>
      <c r="Q66" s="396">
        <f t="shared" si="44"/>
        <v>2.5000000000000005E-3</v>
      </c>
      <c r="R66" s="397">
        <f t="shared" si="40"/>
        <v>73593.792777777795</v>
      </c>
      <c r="S66" s="396">
        <f t="shared" si="42"/>
        <v>0</v>
      </c>
      <c r="T66" s="430">
        <f t="shared" si="30"/>
        <v>0</v>
      </c>
      <c r="V66" s="401">
        <v>2.5000000000000001E-3</v>
      </c>
      <c r="W66" s="397">
        <v>27318.142222222199</v>
      </c>
      <c r="X66" s="396">
        <v>0</v>
      </c>
      <c r="Y66" s="430">
        <v>0</v>
      </c>
      <c r="Z66" s="396">
        <v>2.5000000000000001E-3</v>
      </c>
      <c r="AA66" s="397">
        <v>29823.235555555599</v>
      </c>
      <c r="AB66" s="396">
        <f t="shared" si="39"/>
        <v>0</v>
      </c>
      <c r="AC66" s="430">
        <v>0</v>
      </c>
      <c r="AD66" s="396">
        <v>2.5000000000000001E-3</v>
      </c>
      <c r="AE66" s="397">
        <v>27787.903333333299</v>
      </c>
      <c r="AF66" s="396">
        <v>6.1852453543634301E-4</v>
      </c>
      <c r="AG66" s="430">
        <v>6875</v>
      </c>
      <c r="AI66" s="396">
        <f t="shared" si="20"/>
        <v>2.5000000000000035E-3</v>
      </c>
      <c r="AJ66" s="397">
        <f t="shared" si="31"/>
        <v>84929.281111111108</v>
      </c>
      <c r="AK66" s="396">
        <f t="shared" si="21"/>
        <v>2.0237425508775938E-4</v>
      </c>
      <c r="AL66" s="430">
        <f t="shared" si="32"/>
        <v>6875</v>
      </c>
      <c r="AM66" s="433">
        <f t="shared" si="43"/>
        <v>-3.4694469519536142E-18</v>
      </c>
      <c r="AN66" s="401">
        <v>2.5000000000000001E-3</v>
      </c>
      <c r="AO66" s="397">
        <v>30734.7944444444</v>
      </c>
      <c r="AP66" s="396">
        <v>0</v>
      </c>
      <c r="AQ66" s="398">
        <v>0</v>
      </c>
      <c r="AR66" s="396">
        <v>2.5000000000000001E-3</v>
      </c>
      <c r="AS66" s="397">
        <v>27042.957222222201</v>
      </c>
      <c r="AT66" s="396">
        <v>0</v>
      </c>
      <c r="AU66" s="398">
        <v>0</v>
      </c>
      <c r="AV66" s="396">
        <v>2.5000000000000001E-3</v>
      </c>
      <c r="AW66" s="397">
        <v>28920.914444444399</v>
      </c>
      <c r="AX66" s="396">
        <v>0</v>
      </c>
      <c r="AY66" s="412">
        <v>0</v>
      </c>
      <c r="BA66" s="396">
        <f t="shared" si="22"/>
        <v>2.4999999999999927E-3</v>
      </c>
      <c r="BB66" s="397">
        <f t="shared" si="33"/>
        <v>86698.666111111001</v>
      </c>
      <c r="BC66" s="396">
        <f t="shared" si="23"/>
        <v>0</v>
      </c>
      <c r="BD66" s="398">
        <f t="shared" si="34"/>
        <v>0</v>
      </c>
      <c r="BF66" s="401"/>
      <c r="BG66" s="397"/>
      <c r="BH66" s="396"/>
      <c r="BI66" s="398"/>
      <c r="BJ66" s="396"/>
      <c r="BK66" s="397"/>
      <c r="BL66" s="396"/>
      <c r="BM66" s="398"/>
      <c r="BN66" s="396"/>
      <c r="BO66" s="397"/>
      <c r="BP66" s="396"/>
      <c r="BQ66" s="412"/>
      <c r="BS66" s="396" t="e">
        <f t="shared" si="24"/>
        <v>#DIV/0!</v>
      </c>
      <c r="BT66" s="397">
        <f t="shared" si="35"/>
        <v>0</v>
      </c>
      <c r="BU66" s="396" t="e">
        <f t="shared" si="25"/>
        <v>#DIV/0!</v>
      </c>
      <c r="BV66" s="398">
        <f t="shared" si="36"/>
        <v>0</v>
      </c>
      <c r="BX66" s="396">
        <f t="shared" si="26"/>
        <v>2.4999999999999988E-3</v>
      </c>
      <c r="BY66" s="397">
        <f t="shared" si="8"/>
        <v>245221.73999999987</v>
      </c>
      <c r="BZ66" s="431">
        <f t="shared" si="27"/>
        <v>7.0089625821919378E-5</v>
      </c>
      <c r="CA66" s="398">
        <f t="shared" si="9"/>
        <v>6875</v>
      </c>
      <c r="CB66" s="399">
        <f t="shared" si="10"/>
        <v>238346.73999999987</v>
      </c>
    </row>
    <row r="67" spans="1:80" ht="17.100000000000001" customHeight="1">
      <c r="A67" s="80"/>
      <c r="B67" s="434" t="s">
        <v>93</v>
      </c>
      <c r="D67" s="396">
        <v>0.03</v>
      </c>
      <c r="E67" s="400">
        <v>301551.57333333301</v>
      </c>
      <c r="F67" s="396">
        <v>4.66583078790547E-2</v>
      </c>
      <c r="G67" s="430">
        <v>468996.20500000002</v>
      </c>
      <c r="H67" s="396">
        <v>0.03</v>
      </c>
      <c r="I67" s="400">
        <v>284862.34000000003</v>
      </c>
      <c r="J67" s="396">
        <v>5.0380141860802002E-2</v>
      </c>
      <c r="K67" s="430">
        <v>478380.17</v>
      </c>
      <c r="L67" s="396">
        <v>0.03</v>
      </c>
      <c r="M67" s="400">
        <v>296711.59999999998</v>
      </c>
      <c r="N67" s="396">
        <v>4.3577669359741902E-2</v>
      </c>
      <c r="O67" s="430">
        <v>431000</v>
      </c>
      <c r="Q67" s="396">
        <f t="shared" si="44"/>
        <v>2.9999999999999992E-2</v>
      </c>
      <c r="R67" s="397">
        <f t="shared" si="40"/>
        <v>883125.51333333307</v>
      </c>
      <c r="S67" s="396">
        <f t="shared" si="42"/>
        <v>4.6823798685104986E-2</v>
      </c>
      <c r="T67" s="430">
        <f t="shared" si="30"/>
        <v>1378376.375</v>
      </c>
      <c r="V67" s="401">
        <v>0.03</v>
      </c>
      <c r="W67" s="397">
        <v>327817.70666666701</v>
      </c>
      <c r="X67" s="396">
        <v>1.4871069807577599E-2</v>
      </c>
      <c r="Y67" s="430">
        <v>162500</v>
      </c>
      <c r="Z67" s="396">
        <v>0.03</v>
      </c>
      <c r="AA67" s="397">
        <v>357878.82666666701</v>
      </c>
      <c r="AB67" s="396">
        <f t="shared" si="39"/>
        <v>2.8165957997254396E-2</v>
      </c>
      <c r="AC67" s="430">
        <v>336000</v>
      </c>
      <c r="AD67" s="396">
        <v>0.03</v>
      </c>
      <c r="AE67" s="397">
        <v>333454.84000000003</v>
      </c>
      <c r="AF67" s="396">
        <v>3.8595931011227803E-2</v>
      </c>
      <c r="AG67" s="430">
        <v>429000</v>
      </c>
      <c r="AI67" s="396">
        <f t="shared" si="20"/>
        <v>3.0000000000000061E-2</v>
      </c>
      <c r="AJ67" s="397">
        <f t="shared" si="31"/>
        <v>1019151.373333334</v>
      </c>
      <c r="AK67" s="396">
        <f t="shared" si="21"/>
        <v>2.7302126777294083E-2</v>
      </c>
      <c r="AL67" s="430">
        <f t="shared" si="32"/>
        <v>927500</v>
      </c>
      <c r="AM67" s="433">
        <f t="shared" si="43"/>
        <v>-6.2450045135165055E-17</v>
      </c>
      <c r="AN67" s="401">
        <v>0.03</v>
      </c>
      <c r="AO67" s="397">
        <v>368817.53333333298</v>
      </c>
      <c r="AP67" s="396">
        <v>1.2165526295478001E-2</v>
      </c>
      <c r="AQ67" s="398">
        <v>149561.98000000001</v>
      </c>
      <c r="AR67" s="396">
        <v>0.03</v>
      </c>
      <c r="AS67" s="397">
        <v>324515.48666666698</v>
      </c>
      <c r="AT67" s="396">
        <v>1.22098342384194E-2</v>
      </c>
      <c r="AU67" s="398">
        <v>132076.01</v>
      </c>
      <c r="AV67" s="396">
        <v>0.03</v>
      </c>
      <c r="AW67" s="397">
        <v>347050.97333333298</v>
      </c>
      <c r="AX67" s="396">
        <v>2.08499899323146E-2</v>
      </c>
      <c r="AY67" s="412">
        <v>241200.31</v>
      </c>
      <c r="BA67" s="396">
        <f t="shared" si="22"/>
        <v>2.999999999999994E-2</v>
      </c>
      <c r="BB67" s="397">
        <f t="shared" si="33"/>
        <v>1040383.9933333329</v>
      </c>
      <c r="BC67" s="396">
        <f t="shared" si="23"/>
        <v>1.5076307498489684E-2</v>
      </c>
      <c r="BD67" s="398">
        <f t="shared" si="34"/>
        <v>522838.3</v>
      </c>
      <c r="BF67" s="401"/>
      <c r="BG67" s="397"/>
      <c r="BH67" s="396"/>
      <c r="BI67" s="398"/>
      <c r="BJ67" s="396"/>
      <c r="BK67" s="397"/>
      <c r="BL67" s="396"/>
      <c r="BM67" s="398"/>
      <c r="BN67" s="396"/>
      <c r="BO67" s="397"/>
      <c r="BP67" s="396"/>
      <c r="BQ67" s="412"/>
      <c r="BS67" s="396" t="e">
        <f t="shared" si="24"/>
        <v>#DIV/0!</v>
      </c>
      <c r="BT67" s="397">
        <f t="shared" si="35"/>
        <v>0</v>
      </c>
      <c r="BU67" s="396" t="e">
        <f t="shared" si="25"/>
        <v>#DIV/0!</v>
      </c>
      <c r="BV67" s="398">
        <f t="shared" si="36"/>
        <v>0</v>
      </c>
      <c r="BX67" s="396">
        <f t="shared" si="26"/>
        <v>0.03</v>
      </c>
      <c r="BY67" s="397">
        <f t="shared" si="8"/>
        <v>2942660.88</v>
      </c>
      <c r="BZ67" s="431">
        <f t="shared" si="27"/>
        <v>2.8838335000395971E-2</v>
      </c>
      <c r="CA67" s="398">
        <f t="shared" si="9"/>
        <v>2828714.6750000003</v>
      </c>
      <c r="CB67" s="399">
        <f t="shared" si="10"/>
        <v>113946.20499999961</v>
      </c>
    </row>
    <row r="68" spans="1:80" ht="17.100000000000001" customHeight="1">
      <c r="A68" s="80"/>
      <c r="B68" s="81" t="s">
        <v>94</v>
      </c>
      <c r="D68" s="396">
        <v>0</v>
      </c>
      <c r="E68" s="400">
        <v>0</v>
      </c>
      <c r="F68" s="396">
        <v>0</v>
      </c>
      <c r="G68" s="430">
        <v>0</v>
      </c>
      <c r="H68" s="396">
        <v>0</v>
      </c>
      <c r="I68" s="400">
        <v>0</v>
      </c>
      <c r="J68" s="396">
        <v>0</v>
      </c>
      <c r="K68" s="430">
        <v>0</v>
      </c>
      <c r="L68" s="396">
        <v>0</v>
      </c>
      <c r="M68" s="400">
        <v>0</v>
      </c>
      <c r="N68" s="396">
        <v>0</v>
      </c>
      <c r="O68" s="430">
        <v>0</v>
      </c>
      <c r="Q68" s="396">
        <f t="shared" si="44"/>
        <v>0</v>
      </c>
      <c r="R68" s="397">
        <f t="shared" si="40"/>
        <v>0</v>
      </c>
      <c r="S68" s="396"/>
      <c r="T68" s="430"/>
      <c r="V68" s="401">
        <v>0</v>
      </c>
      <c r="W68" s="397">
        <v>0</v>
      </c>
      <c r="X68" s="396">
        <v>0</v>
      </c>
      <c r="Y68" s="430">
        <v>0</v>
      </c>
      <c r="Z68" s="396">
        <v>0</v>
      </c>
      <c r="AA68" s="397">
        <v>0</v>
      </c>
      <c r="AB68" s="396">
        <f t="shared" si="39"/>
        <v>0</v>
      </c>
      <c r="AC68" s="430">
        <v>0</v>
      </c>
      <c r="AD68" s="396">
        <v>0</v>
      </c>
      <c r="AE68" s="397">
        <v>0</v>
      </c>
      <c r="AF68" s="396">
        <v>0</v>
      </c>
      <c r="AG68" s="430">
        <v>0</v>
      </c>
      <c r="AI68" s="396">
        <f t="shared" si="20"/>
        <v>0</v>
      </c>
      <c r="AJ68" s="397"/>
      <c r="AK68" s="396">
        <f t="shared" si="21"/>
        <v>0</v>
      </c>
      <c r="AL68" s="430"/>
      <c r="AM68" s="433">
        <f t="shared" si="43"/>
        <v>0</v>
      </c>
      <c r="AN68" s="401">
        <v>0</v>
      </c>
      <c r="AO68" s="397">
        <v>0</v>
      </c>
      <c r="AP68" s="396">
        <v>0</v>
      </c>
      <c r="AQ68" s="398">
        <v>0</v>
      </c>
      <c r="AR68" s="396">
        <v>0</v>
      </c>
      <c r="AS68" s="397">
        <v>0</v>
      </c>
      <c r="AT68" s="396">
        <v>0</v>
      </c>
      <c r="AU68" s="398">
        <v>0</v>
      </c>
      <c r="AV68" s="396">
        <v>0</v>
      </c>
      <c r="AW68" s="397">
        <v>0</v>
      </c>
      <c r="AX68" s="396">
        <v>0</v>
      </c>
      <c r="AY68" s="412">
        <v>0</v>
      </c>
      <c r="BA68" s="396">
        <f t="shared" si="22"/>
        <v>0</v>
      </c>
      <c r="BB68" s="397"/>
      <c r="BC68" s="396">
        <f t="shared" si="23"/>
        <v>0</v>
      </c>
      <c r="BD68" s="398"/>
      <c r="BF68" s="401"/>
      <c r="BG68" s="397"/>
      <c r="BH68" s="396"/>
      <c r="BI68" s="398"/>
      <c r="BJ68" s="396"/>
      <c r="BK68" s="397"/>
      <c r="BL68" s="396"/>
      <c r="BM68" s="398"/>
      <c r="BN68" s="396"/>
      <c r="BO68" s="397"/>
      <c r="BP68" s="396"/>
      <c r="BQ68" s="412"/>
      <c r="BS68" s="396" t="e">
        <f t="shared" si="24"/>
        <v>#DIV/0!</v>
      </c>
      <c r="BT68" s="397"/>
      <c r="BU68" s="396" t="e">
        <f t="shared" si="25"/>
        <v>#DIV/0!</v>
      </c>
      <c r="BV68" s="398"/>
      <c r="BX68" s="396">
        <f t="shared" si="26"/>
        <v>0</v>
      </c>
      <c r="BY68" s="397">
        <f t="shared" si="8"/>
        <v>0</v>
      </c>
      <c r="BZ68" s="431">
        <f t="shared" si="27"/>
        <v>0</v>
      </c>
      <c r="CA68" s="398">
        <f t="shared" si="9"/>
        <v>0</v>
      </c>
      <c r="CB68" s="399">
        <f t="shared" si="10"/>
        <v>0</v>
      </c>
    </row>
    <row r="69" spans="1:80" ht="17.100000000000001" customHeight="1">
      <c r="A69" s="80"/>
      <c r="B69" s="434" t="s">
        <v>95</v>
      </c>
      <c r="D69" s="396">
        <v>1E-3</v>
      </c>
      <c r="E69" s="400">
        <v>10051.719111111101</v>
      </c>
      <c r="F69" s="396">
        <v>0</v>
      </c>
      <c r="G69" s="430">
        <v>0</v>
      </c>
      <c r="H69" s="396">
        <v>1E-3</v>
      </c>
      <c r="I69" s="400">
        <v>9495.4113333333298</v>
      </c>
      <c r="J69" s="396">
        <v>0</v>
      </c>
      <c r="K69" s="430">
        <v>0</v>
      </c>
      <c r="L69" s="396">
        <v>1E-3</v>
      </c>
      <c r="M69" s="400">
        <v>9890.3866666666709</v>
      </c>
      <c r="N69" s="396">
        <v>0</v>
      </c>
      <c r="O69" s="430">
        <v>0</v>
      </c>
      <c r="Q69" s="396">
        <f t="shared" si="44"/>
        <v>9.999999999999998E-4</v>
      </c>
      <c r="R69" s="397">
        <f t="shared" si="40"/>
        <v>29437.517111111105</v>
      </c>
      <c r="S69" s="396">
        <f t="shared" ref="S69:S84" si="45">T69/$T$12</f>
        <v>0</v>
      </c>
      <c r="T69" s="430">
        <f>G69+K69+O69</f>
        <v>0</v>
      </c>
      <c r="V69" s="401">
        <v>1E-3</v>
      </c>
      <c r="W69" s="397">
        <v>10927.2568888889</v>
      </c>
      <c r="X69" s="396">
        <v>0</v>
      </c>
      <c r="Y69" s="430">
        <v>0</v>
      </c>
      <c r="Z69" s="396">
        <v>1E-3</v>
      </c>
      <c r="AA69" s="397">
        <v>11929.294222222199</v>
      </c>
      <c r="AB69" s="396">
        <f t="shared" si="39"/>
        <v>0</v>
      </c>
      <c r="AC69" s="430">
        <v>0</v>
      </c>
      <c r="AD69" s="396">
        <v>1E-3</v>
      </c>
      <c r="AE69" s="397">
        <v>11115.161333333301</v>
      </c>
      <c r="AF69" s="396">
        <v>0</v>
      </c>
      <c r="AG69" s="430">
        <v>0</v>
      </c>
      <c r="AI69" s="396">
        <f t="shared" si="20"/>
        <v>1E-3</v>
      </c>
      <c r="AJ69" s="397">
        <f>AA69+W69+AE69</f>
        <v>33971.712444444398</v>
      </c>
      <c r="AK69" s="396">
        <f t="shared" si="21"/>
        <v>0</v>
      </c>
      <c r="AL69" s="430">
        <f>Y69+AC69+AG69</f>
        <v>0</v>
      </c>
      <c r="AM69" s="433">
        <f t="shared" si="43"/>
        <v>0</v>
      </c>
      <c r="AN69" s="401">
        <v>1E-3</v>
      </c>
      <c r="AO69" s="397">
        <v>12293.9177777778</v>
      </c>
      <c r="AP69" s="396">
        <v>0</v>
      </c>
      <c r="AQ69" s="398">
        <v>0</v>
      </c>
      <c r="AR69" s="396">
        <v>1E-3</v>
      </c>
      <c r="AS69" s="397">
        <v>10817.182888888899</v>
      </c>
      <c r="AT69" s="396">
        <v>0</v>
      </c>
      <c r="AU69" s="398">
        <v>0</v>
      </c>
      <c r="AV69" s="396">
        <v>1E-3</v>
      </c>
      <c r="AW69" s="397">
        <v>11568.365777777801</v>
      </c>
      <c r="AX69" s="396">
        <v>0</v>
      </c>
      <c r="AY69" s="412">
        <v>0</v>
      </c>
      <c r="BA69" s="396">
        <f t="shared" si="22"/>
        <v>1E-3</v>
      </c>
      <c r="BB69" s="397">
        <f>AS69+AO69+AW69</f>
        <v>34679.466444444501</v>
      </c>
      <c r="BC69" s="396">
        <f t="shared" si="23"/>
        <v>0</v>
      </c>
      <c r="BD69" s="398">
        <f>AQ69+AU69+AY69</f>
        <v>0</v>
      </c>
      <c r="BF69" s="401"/>
      <c r="BG69" s="397"/>
      <c r="BH69" s="396"/>
      <c r="BI69" s="398"/>
      <c r="BJ69" s="396"/>
      <c r="BK69" s="397"/>
      <c r="BL69" s="396"/>
      <c r="BM69" s="398"/>
      <c r="BN69" s="396"/>
      <c r="BO69" s="397"/>
      <c r="BP69" s="396"/>
      <c r="BQ69" s="412"/>
      <c r="BS69" s="396" t="e">
        <f t="shared" si="24"/>
        <v>#DIV/0!</v>
      </c>
      <c r="BT69" s="397">
        <f>BK69+BG69+BO69</f>
        <v>0</v>
      </c>
      <c r="BU69" s="396" t="e">
        <f t="shared" si="25"/>
        <v>#DIV/0!</v>
      </c>
      <c r="BV69" s="398">
        <f>BI69+BM69+BQ69</f>
        <v>0</v>
      </c>
      <c r="BX69" s="396">
        <f t="shared" si="26"/>
        <v>1E-3</v>
      </c>
      <c r="BY69" s="397">
        <f t="shared" si="8"/>
        <v>98088.695999999996</v>
      </c>
      <c r="BZ69" s="431">
        <f t="shared" si="27"/>
        <v>0</v>
      </c>
      <c r="CA69" s="398">
        <f t="shared" si="9"/>
        <v>0</v>
      </c>
      <c r="CB69" s="399">
        <f t="shared" si="10"/>
        <v>98088.695999999996</v>
      </c>
    </row>
    <row r="70" spans="1:80" s="223" customFormat="1" ht="17.100000000000001" customHeight="1">
      <c r="A70" s="219"/>
      <c r="B70" s="432" t="s">
        <v>97</v>
      </c>
      <c r="D70" s="403">
        <v>0.47530912246433099</v>
      </c>
      <c r="E70" s="404">
        <v>4466070.4975157296</v>
      </c>
      <c r="F70" s="403">
        <f>G70/G12</f>
        <v>0.26405419349283998</v>
      </c>
      <c r="G70" s="426">
        <f>G42-G43</f>
        <v>2654198.5831010104</v>
      </c>
      <c r="H70" s="403">
        <v>0.47530912246433099</v>
      </c>
      <c r="I70" s="404">
        <v>4218897.8769512</v>
      </c>
      <c r="J70" s="403">
        <f>K70/K12</f>
        <v>0.33756088579726556</v>
      </c>
      <c r="K70" s="426">
        <f>K42-K43</f>
        <v>3205279.4606893947</v>
      </c>
      <c r="L70" s="403">
        <v>0.47530912246433099</v>
      </c>
      <c r="M70" s="404">
        <v>4394389.0206995904</v>
      </c>
      <c r="N70" s="403">
        <f>O70/O12</f>
        <v>0.23187158378095726</v>
      </c>
      <c r="O70" s="426">
        <f>O42-O43</f>
        <v>2293299.6206060634</v>
      </c>
      <c r="Q70" s="403">
        <f t="shared" si="44"/>
        <v>0.44430912246433146</v>
      </c>
      <c r="R70" s="406">
        <f t="shared" si="40"/>
        <v>13079357.39516652</v>
      </c>
      <c r="S70" s="403">
        <f t="shared" si="45"/>
        <v>0.27695194651179411</v>
      </c>
      <c r="T70" s="426">
        <f>G70+K70+O70</f>
        <v>8152777.6643964685</v>
      </c>
      <c r="V70" s="407">
        <v>0.47780912246433099</v>
      </c>
      <c r="W70" s="406">
        <v>4882398.0614667702</v>
      </c>
      <c r="X70" s="403">
        <f>Y70/Y12</f>
        <v>0.23944116243644245</v>
      </c>
      <c r="Y70" s="426">
        <f>Y42-Y43</f>
        <v>2616435.0917171817</v>
      </c>
      <c r="Z70" s="403">
        <f>AA70/AC12</f>
        <v>0.44680912246433224</v>
      </c>
      <c r="AA70" s="406">
        <v>5330117.4830499301</v>
      </c>
      <c r="AB70" s="403">
        <f>AC70/AC12</f>
        <v>0.28258680292979477</v>
      </c>
      <c r="AC70" s="426">
        <f>AC42-AC43</f>
        <v>3371061.1154666441</v>
      </c>
      <c r="AD70" s="403">
        <v>0.47780912246433099</v>
      </c>
      <c r="AE70" s="406">
        <v>4966355.4813961303</v>
      </c>
      <c r="AF70" s="403">
        <v>0.20718911267919199</v>
      </c>
      <c r="AG70" s="426">
        <v>2302940.4139393899</v>
      </c>
      <c r="AI70" s="435">
        <f t="shared" si="20"/>
        <v>0.44680912246433213</v>
      </c>
      <c r="AJ70" s="406">
        <f>AA70+W70+AE70</f>
        <v>15178871.025912832</v>
      </c>
      <c r="AK70" s="403">
        <f t="shared" si="21"/>
        <v>0.24403940880757696</v>
      </c>
      <c r="AL70" s="426">
        <f>Y70+AC70+AG70</f>
        <v>8290436.6211232152</v>
      </c>
      <c r="AM70" s="224">
        <f t="shared" si="43"/>
        <v>3.0999999999998862E-2</v>
      </c>
      <c r="AN70" s="407">
        <v>0.47780912246433099</v>
      </c>
      <c r="AO70" s="406">
        <v>5493034.6139375297</v>
      </c>
      <c r="AP70" s="403">
        <v>0.26321599443121202</v>
      </c>
      <c r="AQ70" s="405">
        <v>3235955.7933333302</v>
      </c>
      <c r="AR70" s="403">
        <v>0.47780912246433099</v>
      </c>
      <c r="AS70" s="406">
        <v>4833215.9941206304</v>
      </c>
      <c r="AT70" s="403">
        <v>0.222652518812507</v>
      </c>
      <c r="AU70" s="405">
        <v>2408473.0166666699</v>
      </c>
      <c r="AV70" s="403">
        <v>0.47780912246433099</v>
      </c>
      <c r="AW70" s="406">
        <v>5168851.3615152901</v>
      </c>
      <c r="AX70" s="403">
        <v>0.32036683180026998</v>
      </c>
      <c r="AY70" s="427">
        <v>3706120.6933333301</v>
      </c>
      <c r="BA70" s="403">
        <f t="shared" si="22"/>
        <v>0.44680912246433069</v>
      </c>
      <c r="BB70" s="406">
        <f>AS70+AO70+AW70</f>
        <v>15495101.969573449</v>
      </c>
      <c r="BC70" s="403">
        <f t="shared" si="23"/>
        <v>0.26962783635419074</v>
      </c>
      <c r="BD70" s="405">
        <f>AQ70+AU70+AY70</f>
        <v>9350549.5033333302</v>
      </c>
      <c r="BF70" s="407"/>
      <c r="BG70" s="406"/>
      <c r="BH70" s="403"/>
      <c r="BI70" s="405"/>
      <c r="BJ70" s="403"/>
      <c r="BK70" s="406"/>
      <c r="BL70" s="403"/>
      <c r="BM70" s="405"/>
      <c r="BN70" s="403"/>
      <c r="BO70" s="406"/>
      <c r="BP70" s="403"/>
      <c r="BQ70" s="427"/>
      <c r="BS70" s="403" t="e">
        <f t="shared" si="24"/>
        <v>#DIV/0!</v>
      </c>
      <c r="BT70" s="406">
        <f>BK70+BG70+BO70</f>
        <v>0</v>
      </c>
      <c r="BU70" s="403" t="e">
        <f t="shared" si="25"/>
        <v>#DIV/0!</v>
      </c>
      <c r="BV70" s="405">
        <f>BI70+BM70+BQ70</f>
        <v>0</v>
      </c>
      <c r="BX70" s="403">
        <f t="shared" si="26"/>
        <v>0.44605884444271543</v>
      </c>
      <c r="BY70" s="406">
        <f t="shared" si="8"/>
        <v>43753330.390652806</v>
      </c>
      <c r="BZ70" s="428">
        <f t="shared" si="27"/>
        <v>0.26296367309086277</v>
      </c>
      <c r="CA70" s="405">
        <f t="shared" si="9"/>
        <v>25793763.788853019</v>
      </c>
      <c r="CB70" s="429">
        <f t="shared" si="10"/>
        <v>17959566.601799786</v>
      </c>
    </row>
    <row r="71" spans="1:80" s="223" customFormat="1" ht="17.100000000000001" customHeight="1">
      <c r="A71" s="320"/>
      <c r="B71" s="432" t="s">
        <v>98</v>
      </c>
      <c r="D71" s="403">
        <v>0.22950000000000001</v>
      </c>
      <c r="E71" s="404">
        <v>2306869.5359999998</v>
      </c>
      <c r="F71" s="403">
        <f>G71/G12</f>
        <v>0.24604000297483666</v>
      </c>
      <c r="G71" s="426">
        <f>SUM(G72:G84)</f>
        <v>2473125</v>
      </c>
      <c r="H71" s="403">
        <v>0.22950000000000001</v>
      </c>
      <c r="I71" s="404">
        <v>2179196.9010000001</v>
      </c>
      <c r="J71" s="403">
        <f>K71/K12</f>
        <v>0.27156131624840263</v>
      </c>
      <c r="K71" s="426">
        <f>SUM(K72:K84)</f>
        <v>2578586.4</v>
      </c>
      <c r="L71" s="403">
        <v>0.22950000000000001</v>
      </c>
      <c r="M71" s="404">
        <v>2269843.7400000002</v>
      </c>
      <c r="N71" s="403">
        <f>O71/O12</f>
        <v>0.44115927486488554</v>
      </c>
      <c r="O71" s="426">
        <f>SUM(O72:O84)</f>
        <v>4363235.8100000005</v>
      </c>
      <c r="Q71" s="403">
        <f t="shared" si="44"/>
        <v>0.22950000000000001</v>
      </c>
      <c r="R71" s="406">
        <f t="shared" si="40"/>
        <v>6755910.1770000001</v>
      </c>
      <c r="S71" s="403">
        <f t="shared" si="45"/>
        <v>0.31982816942283337</v>
      </c>
      <c r="T71" s="426">
        <f>G71+K71+O71</f>
        <v>9414947.2100000009</v>
      </c>
      <c r="V71" s="407">
        <v>0.22950000000000001</v>
      </c>
      <c r="W71" s="406">
        <v>2507805.4559999998</v>
      </c>
      <c r="X71" s="403">
        <f>Y71/Y12</f>
        <v>0.41214128173186299</v>
      </c>
      <c r="Y71" s="426">
        <f>SUM(Y72:Y84)</f>
        <v>4503573.66</v>
      </c>
      <c r="Z71" s="403">
        <f>AA71/AC12</f>
        <v>0.22950000000000045</v>
      </c>
      <c r="AA71" s="406">
        <v>2737773.0240000002</v>
      </c>
      <c r="AB71" s="403">
        <f>AC71/AC12</f>
        <v>0.34028626709852544</v>
      </c>
      <c r="AC71" s="426">
        <f>SUM(AC72:AC84)</f>
        <v>4059375</v>
      </c>
      <c r="AD71" s="403">
        <v>0.22950000000000001</v>
      </c>
      <c r="AE71" s="406">
        <v>2550929.5260000001</v>
      </c>
      <c r="AF71" s="403">
        <v>0.41525703330621899</v>
      </c>
      <c r="AG71" s="426">
        <v>4615648.92</v>
      </c>
      <c r="AI71" s="403">
        <f t="shared" si="20"/>
        <v>0.22950000000000037</v>
      </c>
      <c r="AJ71" s="406">
        <f>AA71+W71+AE71</f>
        <v>7796508.006000001</v>
      </c>
      <c r="AK71" s="403">
        <f t="shared" si="21"/>
        <v>0.3879285626696507</v>
      </c>
      <c r="AL71" s="426">
        <f>Y71+AC71+AG71</f>
        <v>13178597.58</v>
      </c>
      <c r="AM71" s="224">
        <f t="shared" si="43"/>
        <v>-3.6082248300317588E-16</v>
      </c>
      <c r="AN71" s="407">
        <v>0.22950000000000001</v>
      </c>
      <c r="AO71" s="406">
        <v>2821454.13</v>
      </c>
      <c r="AP71" s="403">
        <v>0.26934096842467498</v>
      </c>
      <c r="AQ71" s="405">
        <v>3311255.72</v>
      </c>
      <c r="AR71" s="403">
        <v>0.22950000000000001</v>
      </c>
      <c r="AS71" s="406">
        <v>2482543.4730000002</v>
      </c>
      <c r="AT71" s="403">
        <v>0.37500403308949398</v>
      </c>
      <c r="AU71" s="405">
        <v>4056487.21</v>
      </c>
      <c r="AV71" s="403">
        <v>0.22950000000000001</v>
      </c>
      <c r="AW71" s="406">
        <v>2654939.946</v>
      </c>
      <c r="AX71" s="403">
        <v>0.41036569479150098</v>
      </c>
      <c r="AY71" s="427">
        <v>4747260.46</v>
      </c>
      <c r="BA71" s="403">
        <f t="shared" si="22"/>
        <v>0.22949999999999965</v>
      </c>
      <c r="BB71" s="406">
        <f>AS71+AO71+AW71</f>
        <v>7958937.5490000006</v>
      </c>
      <c r="BC71" s="403">
        <f t="shared" si="23"/>
        <v>0.34934226596040296</v>
      </c>
      <c r="BD71" s="405">
        <f>AQ71+AU71+AY71</f>
        <v>12115003.390000001</v>
      </c>
      <c r="BF71" s="407"/>
      <c r="BG71" s="406"/>
      <c r="BH71" s="403"/>
      <c r="BI71" s="405"/>
      <c r="BJ71" s="403"/>
      <c r="BK71" s="406"/>
      <c r="BL71" s="403"/>
      <c r="BM71" s="405"/>
      <c r="BN71" s="403"/>
      <c r="BO71" s="406"/>
      <c r="BP71" s="403"/>
      <c r="BQ71" s="427"/>
      <c r="BS71" s="403" t="e">
        <f t="shared" si="24"/>
        <v>#DIV/0!</v>
      </c>
      <c r="BT71" s="406">
        <f>BK71+BG71+BO71</f>
        <v>0</v>
      </c>
      <c r="BU71" s="403" t="e">
        <f t="shared" si="25"/>
        <v>#DIV/0!</v>
      </c>
      <c r="BV71" s="405">
        <f>BI71+BM71+BQ71</f>
        <v>0</v>
      </c>
      <c r="BX71" s="403">
        <f t="shared" si="26"/>
        <v>0.22950000000000001</v>
      </c>
      <c r="BY71" s="406">
        <f t="shared" si="8"/>
        <v>22511355.732000001</v>
      </c>
      <c r="BZ71" s="428">
        <f t="shared" si="27"/>
        <v>0.35384860432847431</v>
      </c>
      <c r="CA71" s="405">
        <f t="shared" si="9"/>
        <v>34708548.18</v>
      </c>
      <c r="CB71" s="429">
        <f t="shared" si="10"/>
        <v>-12197192.447999999</v>
      </c>
    </row>
    <row r="72" spans="1:80" ht="17.100000000000001" customHeight="1">
      <c r="A72" s="320"/>
      <c r="B72" s="408" t="s">
        <v>99</v>
      </c>
      <c r="D72" s="396">
        <v>2.5000000000000001E-3</v>
      </c>
      <c r="E72" s="400">
        <v>25129.2977777778</v>
      </c>
      <c r="F72" s="396">
        <v>0</v>
      </c>
      <c r="G72" s="430">
        <v>0</v>
      </c>
      <c r="H72" s="396">
        <v>2.5000000000000001E-3</v>
      </c>
      <c r="I72" s="400">
        <v>23738.528333333299</v>
      </c>
      <c r="J72" s="396">
        <v>0</v>
      </c>
      <c r="K72" s="430">
        <v>0</v>
      </c>
      <c r="L72" s="396">
        <v>2.5000000000000001E-3</v>
      </c>
      <c r="M72" s="400">
        <v>24725.9666666667</v>
      </c>
      <c r="N72" s="396">
        <v>0</v>
      </c>
      <c r="O72" s="430">
        <v>0</v>
      </c>
      <c r="Q72" s="396">
        <f t="shared" si="44"/>
        <v>2.5000000000000005E-3</v>
      </c>
      <c r="R72" s="397">
        <f t="shared" si="40"/>
        <v>73593.792777777795</v>
      </c>
      <c r="S72" s="396">
        <f t="shared" si="45"/>
        <v>0</v>
      </c>
      <c r="T72" s="430">
        <f>G72+K72+O72</f>
        <v>0</v>
      </c>
      <c r="V72" s="401">
        <v>2.5000000000000001E-3</v>
      </c>
      <c r="W72" s="397">
        <v>27318.142222222199</v>
      </c>
      <c r="X72" s="396">
        <v>1.33458288281194E-3</v>
      </c>
      <c r="Y72" s="430">
        <v>14583.33</v>
      </c>
      <c r="Z72" s="396">
        <v>2.5000000000000001E-3</v>
      </c>
      <c r="AA72" s="397">
        <v>29823.235555555599</v>
      </c>
      <c r="AB72" s="396">
        <f>AC72/$AC$12</f>
        <v>1.4669769790236663E-2</v>
      </c>
      <c r="AC72" s="430">
        <v>175000</v>
      </c>
      <c r="AD72" s="396">
        <v>2.5000000000000001E-3</v>
      </c>
      <c r="AE72" s="397">
        <v>27787.903333333299</v>
      </c>
      <c r="AF72" s="396">
        <v>1.5744260902016E-2</v>
      </c>
      <c r="AG72" s="430">
        <v>175000</v>
      </c>
      <c r="AI72" s="396">
        <f t="shared" si="20"/>
        <v>2.5000000000000035E-3</v>
      </c>
      <c r="AJ72" s="397">
        <f>AA72+W72+AE72</f>
        <v>84929.281111111108</v>
      </c>
      <c r="AK72" s="396">
        <f t="shared" si="21"/>
        <v>1.0731967974714873E-2</v>
      </c>
      <c r="AL72" s="430">
        <f>Y72+AC72+AG72</f>
        <v>364583.32999999996</v>
      </c>
      <c r="AM72" s="433">
        <f t="shared" si="43"/>
        <v>-3.4694469519536142E-18</v>
      </c>
      <c r="AN72" s="401">
        <v>2.5000000000000001E-3</v>
      </c>
      <c r="AO72" s="397">
        <v>30734.7944444444</v>
      </c>
      <c r="AP72" s="396">
        <v>1.42346811783894E-2</v>
      </c>
      <c r="AQ72" s="398">
        <v>175000</v>
      </c>
      <c r="AR72" s="396">
        <v>2.5000000000000001E-3</v>
      </c>
      <c r="AS72" s="397">
        <v>27042.957222222201</v>
      </c>
      <c r="AT72" s="396">
        <v>1.6177964429145E-2</v>
      </c>
      <c r="AU72" s="398">
        <v>175000</v>
      </c>
      <c r="AV72" s="396">
        <v>2.5000000000000001E-3</v>
      </c>
      <c r="AW72" s="397">
        <v>28920.914444444399</v>
      </c>
      <c r="AX72" s="396">
        <v>1.5127460815266201E-2</v>
      </c>
      <c r="AY72" s="412">
        <v>175000</v>
      </c>
      <c r="BA72" s="396">
        <f t="shared" si="22"/>
        <v>2.4999999999999927E-3</v>
      </c>
      <c r="BB72" s="397">
        <f>AS72+AO72+AW72</f>
        <v>86698.666111111001</v>
      </c>
      <c r="BC72" s="396">
        <f t="shared" si="23"/>
        <v>1.5138641214132715E-2</v>
      </c>
      <c r="BD72" s="398">
        <f>AQ72+AU72+AY72</f>
        <v>525000</v>
      </c>
      <c r="BF72" s="401"/>
      <c r="BG72" s="397"/>
      <c r="BH72" s="396"/>
      <c r="BI72" s="398"/>
      <c r="BJ72" s="396"/>
      <c r="BK72" s="397"/>
      <c r="BL72" s="396"/>
      <c r="BM72" s="398"/>
      <c r="BN72" s="396"/>
      <c r="BO72" s="397"/>
      <c r="BP72" s="396"/>
      <c r="BQ72" s="412"/>
      <c r="BS72" s="396" t="e">
        <f t="shared" si="24"/>
        <v>#DIV/0!</v>
      </c>
      <c r="BT72" s="397">
        <f>BK72+BG72+BO72</f>
        <v>0</v>
      </c>
      <c r="BU72" s="396" t="e">
        <f t="shared" si="25"/>
        <v>#DIV/0!</v>
      </c>
      <c r="BV72" s="398">
        <f>BI72+BM72+BQ72</f>
        <v>0</v>
      </c>
      <c r="BX72" s="396">
        <f t="shared" si="26"/>
        <v>2.4999999999999988E-3</v>
      </c>
      <c r="BY72" s="397">
        <f t="shared" si="8"/>
        <v>245221.73999999987</v>
      </c>
      <c r="BZ72" s="431">
        <f t="shared" si="27"/>
        <v>9.0691727617624764E-3</v>
      </c>
      <c r="CA72" s="398">
        <f t="shared" si="9"/>
        <v>889583.33</v>
      </c>
      <c r="CB72" s="399">
        <f t="shared" si="10"/>
        <v>-644361.59000000008</v>
      </c>
    </row>
    <row r="73" spans="1:80" ht="17.100000000000001" customHeight="1">
      <c r="A73" s="339"/>
      <c r="B73" s="408" t="s">
        <v>167</v>
      </c>
      <c r="D73" s="396">
        <v>0</v>
      </c>
      <c r="E73" s="400">
        <v>0</v>
      </c>
      <c r="F73" s="396">
        <v>0</v>
      </c>
      <c r="G73" s="430">
        <v>0</v>
      </c>
      <c r="H73" s="396">
        <v>0</v>
      </c>
      <c r="I73" s="400">
        <v>0</v>
      </c>
      <c r="J73" s="396">
        <v>0</v>
      </c>
      <c r="K73" s="430">
        <v>0</v>
      </c>
      <c r="L73" s="396">
        <v>0</v>
      </c>
      <c r="M73" s="400">
        <v>0</v>
      </c>
      <c r="N73" s="396">
        <v>0</v>
      </c>
      <c r="O73" s="430">
        <v>0</v>
      </c>
      <c r="Q73" s="396">
        <f t="shared" si="44"/>
        <v>0</v>
      </c>
      <c r="R73" s="397">
        <f t="shared" ref="R73:R81" si="46">I73+E73+M73</f>
        <v>0</v>
      </c>
      <c r="S73" s="396">
        <f t="shared" si="45"/>
        <v>0</v>
      </c>
      <c r="T73" s="430">
        <f t="shared" ref="T73:T81" si="47">G73+K73+O73</f>
        <v>0</v>
      </c>
      <c r="V73" s="401">
        <v>0</v>
      </c>
      <c r="W73" s="397">
        <v>0</v>
      </c>
      <c r="X73" s="396">
        <v>0</v>
      </c>
      <c r="Y73" s="430">
        <v>0</v>
      </c>
      <c r="Z73" s="396">
        <v>0</v>
      </c>
      <c r="AA73" s="397">
        <v>0</v>
      </c>
      <c r="AB73" s="396">
        <f t="shared" ref="AB73:AB85" si="48">AC73/$AC$12</f>
        <v>0</v>
      </c>
      <c r="AC73" s="430">
        <v>0</v>
      </c>
      <c r="AD73" s="396">
        <v>0</v>
      </c>
      <c r="AE73" s="397">
        <v>0</v>
      </c>
      <c r="AF73" s="396">
        <v>0</v>
      </c>
      <c r="AG73" s="430">
        <v>0</v>
      </c>
      <c r="AI73" s="396">
        <f t="shared" si="20"/>
        <v>0</v>
      </c>
      <c r="AJ73" s="397">
        <f t="shared" ref="AJ73:AJ81" si="49">AA73+W73+AE73</f>
        <v>0</v>
      </c>
      <c r="AK73" s="396">
        <f t="shared" si="21"/>
        <v>0</v>
      </c>
      <c r="AL73" s="430">
        <f t="shared" ref="AL73:AL81" si="50">Y73+AC73+AG73</f>
        <v>0</v>
      </c>
      <c r="AM73" s="433">
        <f t="shared" si="43"/>
        <v>0</v>
      </c>
      <c r="AN73" s="401">
        <v>0</v>
      </c>
      <c r="AO73" s="397">
        <v>0</v>
      </c>
      <c r="AP73" s="396">
        <v>0</v>
      </c>
      <c r="AQ73" s="398">
        <v>0</v>
      </c>
      <c r="AR73" s="396">
        <v>0</v>
      </c>
      <c r="AS73" s="397">
        <v>0</v>
      </c>
      <c r="AT73" s="396">
        <v>0</v>
      </c>
      <c r="AU73" s="398">
        <v>0</v>
      </c>
      <c r="AV73" s="396">
        <v>0</v>
      </c>
      <c r="AW73" s="397">
        <v>0</v>
      </c>
      <c r="AX73" s="396">
        <v>0</v>
      </c>
      <c r="AY73" s="412">
        <v>0</v>
      </c>
      <c r="BA73" s="396">
        <f t="shared" si="22"/>
        <v>0</v>
      </c>
      <c r="BB73" s="397">
        <f t="shared" ref="BB73:BB81" si="51">AS73+AO73+AW73</f>
        <v>0</v>
      </c>
      <c r="BC73" s="396">
        <f t="shared" si="23"/>
        <v>0</v>
      </c>
      <c r="BD73" s="398">
        <f t="shared" ref="BD73:BD81" si="52">AQ73+AU73+AY73</f>
        <v>0</v>
      </c>
      <c r="BF73" s="401"/>
      <c r="BG73" s="397"/>
      <c r="BH73" s="396"/>
      <c r="BI73" s="398"/>
      <c r="BJ73" s="396"/>
      <c r="BK73" s="397"/>
      <c r="BL73" s="396"/>
      <c r="BM73" s="398"/>
      <c r="BN73" s="396"/>
      <c r="BO73" s="397"/>
      <c r="BP73" s="396"/>
      <c r="BQ73" s="412"/>
      <c r="BS73" s="396" t="e">
        <f t="shared" si="24"/>
        <v>#DIV/0!</v>
      </c>
      <c r="BT73" s="397">
        <f t="shared" ref="BT73:BT81" si="53">BK73+BG73+BO73</f>
        <v>0</v>
      </c>
      <c r="BU73" s="396" t="e">
        <f t="shared" si="25"/>
        <v>#DIV/0!</v>
      </c>
      <c r="BV73" s="398">
        <f t="shared" ref="BV73:BV81" si="54">BI73+BM73+BQ73</f>
        <v>0</v>
      </c>
      <c r="BX73" s="396">
        <f t="shared" si="26"/>
        <v>0</v>
      </c>
      <c r="BY73" s="397">
        <f t="shared" ref="BY73:BY81" si="55">BO73+BK73+BG73+AW73+AS73+AO73+AE73+AA73+W73+M73+I73+E73</f>
        <v>0</v>
      </c>
      <c r="BZ73" s="431">
        <f t="shared" si="27"/>
        <v>0</v>
      </c>
      <c r="CA73" s="398">
        <f t="shared" ref="CA73:CA81" si="56">BQ73+BM73+BI73+AY73+AU73+AQ73+AG73+AC73+Y73+O73+K73+G73</f>
        <v>0</v>
      </c>
      <c r="CB73" s="399">
        <f t="shared" ref="CB73:CB81" si="57">BY73-CA73</f>
        <v>0</v>
      </c>
    </row>
    <row r="74" spans="1:80" ht="17.100000000000001" customHeight="1">
      <c r="A74" s="339"/>
      <c r="B74" s="434" t="s">
        <v>100</v>
      </c>
      <c r="D74" s="396">
        <v>2E-3</v>
      </c>
      <c r="E74" s="400">
        <v>20103.438222222201</v>
      </c>
      <c r="F74" s="396">
        <v>2.4871367498088101E-3</v>
      </c>
      <c r="G74" s="430">
        <v>25000</v>
      </c>
      <c r="H74" s="396">
        <v>2E-3</v>
      </c>
      <c r="I74" s="400">
        <v>18990.8226666667</v>
      </c>
      <c r="J74" s="396">
        <v>2.6328506604277701E-3</v>
      </c>
      <c r="K74" s="430">
        <v>25000</v>
      </c>
      <c r="L74" s="396">
        <v>2E-3</v>
      </c>
      <c r="M74" s="400">
        <v>19780.773333333302</v>
      </c>
      <c r="N74" s="396">
        <v>2.52770703942818E-3</v>
      </c>
      <c r="O74" s="430">
        <v>25000</v>
      </c>
      <c r="Q74" s="396">
        <f t="shared" si="44"/>
        <v>1.9999999999999992E-3</v>
      </c>
      <c r="R74" s="397">
        <f t="shared" si="46"/>
        <v>58875.034222222203</v>
      </c>
      <c r="S74" s="396">
        <f t="shared" si="45"/>
        <v>2.5477692196972501E-3</v>
      </c>
      <c r="T74" s="430">
        <f t="shared" si="47"/>
        <v>75000</v>
      </c>
      <c r="V74" s="401">
        <v>2E-3</v>
      </c>
      <c r="W74" s="397">
        <v>21854.5137777778</v>
      </c>
      <c r="X74" s="396">
        <v>2.2878568934734801E-3</v>
      </c>
      <c r="Y74" s="430">
        <v>25000</v>
      </c>
      <c r="Z74" s="396">
        <v>2E-3</v>
      </c>
      <c r="AA74" s="397">
        <v>23858.588444444398</v>
      </c>
      <c r="AB74" s="396">
        <f t="shared" si="48"/>
        <v>2.0956813986052376E-3</v>
      </c>
      <c r="AC74" s="430">
        <v>25000</v>
      </c>
      <c r="AD74" s="396">
        <v>2E-3</v>
      </c>
      <c r="AE74" s="397">
        <v>22230.3226666667</v>
      </c>
      <c r="AF74" s="396">
        <v>2.24918012885943E-3</v>
      </c>
      <c r="AG74" s="430">
        <v>25000</v>
      </c>
      <c r="AI74" s="396">
        <f t="shared" si="20"/>
        <v>2.0000000000000031E-3</v>
      </c>
      <c r="AJ74" s="397">
        <f t="shared" si="49"/>
        <v>67943.424888888898</v>
      </c>
      <c r="AK74" s="396">
        <f t="shared" si="21"/>
        <v>2.2077191464119207E-3</v>
      </c>
      <c r="AL74" s="430">
        <f t="shared" si="50"/>
        <v>75000</v>
      </c>
      <c r="AM74" s="433">
        <f t="shared" si="43"/>
        <v>0</v>
      </c>
      <c r="AN74" s="401">
        <v>2E-3</v>
      </c>
      <c r="AO74" s="397">
        <v>24587.835555555601</v>
      </c>
      <c r="AP74" s="396">
        <v>2.03352588262706E-3</v>
      </c>
      <c r="AQ74" s="398">
        <v>25000</v>
      </c>
      <c r="AR74" s="396">
        <v>2E-3</v>
      </c>
      <c r="AS74" s="397">
        <v>21634.365777777799</v>
      </c>
      <c r="AT74" s="396">
        <v>2.31113777559214E-3</v>
      </c>
      <c r="AU74" s="398">
        <v>25000</v>
      </c>
      <c r="AV74" s="396">
        <v>2E-3</v>
      </c>
      <c r="AW74" s="397">
        <v>23136.731555555602</v>
      </c>
      <c r="AX74" s="396">
        <v>2.16106583075232E-3</v>
      </c>
      <c r="AY74" s="412">
        <v>25000</v>
      </c>
      <c r="BA74" s="396">
        <f t="shared" si="22"/>
        <v>2E-3</v>
      </c>
      <c r="BB74" s="397">
        <f t="shared" si="51"/>
        <v>69358.932888889001</v>
      </c>
      <c r="BC74" s="396">
        <f t="shared" si="23"/>
        <v>2.1626630305903879E-3</v>
      </c>
      <c r="BD74" s="398">
        <f t="shared" si="52"/>
        <v>75000</v>
      </c>
      <c r="BF74" s="401"/>
      <c r="BG74" s="397"/>
      <c r="BH74" s="396"/>
      <c r="BI74" s="398"/>
      <c r="BJ74" s="396"/>
      <c r="BK74" s="397"/>
      <c r="BL74" s="396"/>
      <c r="BM74" s="398"/>
      <c r="BN74" s="396"/>
      <c r="BO74" s="397"/>
      <c r="BP74" s="396"/>
      <c r="BQ74" s="412"/>
      <c r="BS74" s="396" t="e">
        <f t="shared" si="24"/>
        <v>#DIV/0!</v>
      </c>
      <c r="BT74" s="397">
        <f t="shared" si="53"/>
        <v>0</v>
      </c>
      <c r="BU74" s="396" t="e">
        <f t="shared" si="25"/>
        <v>#DIV/0!</v>
      </c>
      <c r="BV74" s="398">
        <f t="shared" si="54"/>
        <v>0</v>
      </c>
      <c r="BX74" s="396">
        <f t="shared" si="26"/>
        <v>2.0000000000000009E-3</v>
      </c>
      <c r="BY74" s="397">
        <f t="shared" si="55"/>
        <v>196177.39200000011</v>
      </c>
      <c r="BZ74" s="431">
        <f t="shared" si="27"/>
        <v>2.2938422996264525E-3</v>
      </c>
      <c r="CA74" s="398">
        <f t="shared" si="56"/>
        <v>225000</v>
      </c>
      <c r="CB74" s="399">
        <f t="shared" si="57"/>
        <v>-28822.607999999891</v>
      </c>
    </row>
    <row r="75" spans="1:80" ht="17.100000000000001" customHeight="1">
      <c r="A75" s="80"/>
      <c r="B75" s="434" t="s">
        <v>101</v>
      </c>
      <c r="D75" s="396"/>
      <c r="E75" s="400"/>
      <c r="F75" s="396"/>
      <c r="G75" s="430"/>
      <c r="H75" s="396"/>
      <c r="I75" s="400"/>
      <c r="J75" s="396"/>
      <c r="K75" s="430"/>
      <c r="L75" s="396"/>
      <c r="M75" s="400"/>
      <c r="N75" s="396"/>
      <c r="O75" s="430">
        <v>0</v>
      </c>
      <c r="Q75" s="396">
        <f t="shared" si="44"/>
        <v>0</v>
      </c>
      <c r="R75" s="397">
        <f t="shared" si="46"/>
        <v>0</v>
      </c>
      <c r="S75" s="396">
        <f t="shared" si="45"/>
        <v>0</v>
      </c>
      <c r="T75" s="430">
        <f t="shared" si="47"/>
        <v>0</v>
      </c>
      <c r="V75" s="401">
        <v>0</v>
      </c>
      <c r="W75" s="397">
        <v>0</v>
      </c>
      <c r="X75" s="396">
        <v>0</v>
      </c>
      <c r="Y75" s="430">
        <v>0</v>
      </c>
      <c r="Z75" s="396"/>
      <c r="AA75" s="397"/>
      <c r="AB75" s="396">
        <f t="shared" si="48"/>
        <v>0</v>
      </c>
      <c r="AC75" s="430">
        <v>0</v>
      </c>
      <c r="AD75" s="396"/>
      <c r="AE75" s="397"/>
      <c r="AF75" s="396"/>
      <c r="AG75" s="430">
        <v>0</v>
      </c>
      <c r="AI75" s="396">
        <f t="shared" si="20"/>
        <v>0</v>
      </c>
      <c r="AJ75" s="397">
        <f t="shared" si="49"/>
        <v>0</v>
      </c>
      <c r="AK75" s="396">
        <f t="shared" si="21"/>
        <v>0</v>
      </c>
      <c r="AL75" s="430">
        <f t="shared" si="50"/>
        <v>0</v>
      </c>
      <c r="AM75" s="433">
        <f t="shared" si="43"/>
        <v>0</v>
      </c>
      <c r="AN75" s="401"/>
      <c r="AO75" s="397"/>
      <c r="AP75" s="396"/>
      <c r="AQ75" s="398">
        <v>0</v>
      </c>
      <c r="AR75" s="396"/>
      <c r="AS75" s="397"/>
      <c r="AT75" s="396"/>
      <c r="AU75" s="398">
        <v>0</v>
      </c>
      <c r="AV75" s="396"/>
      <c r="AW75" s="397"/>
      <c r="AX75" s="396"/>
      <c r="AY75" s="412">
        <v>0</v>
      </c>
      <c r="BA75" s="396">
        <f t="shared" si="22"/>
        <v>0</v>
      </c>
      <c r="BB75" s="397">
        <f t="shared" si="51"/>
        <v>0</v>
      </c>
      <c r="BC75" s="396">
        <f t="shared" si="23"/>
        <v>0</v>
      </c>
      <c r="BD75" s="398">
        <f t="shared" si="52"/>
        <v>0</v>
      </c>
      <c r="BF75" s="401"/>
      <c r="BG75" s="397"/>
      <c r="BH75" s="396"/>
      <c r="BI75" s="398"/>
      <c r="BJ75" s="396"/>
      <c r="BK75" s="397"/>
      <c r="BL75" s="396"/>
      <c r="BM75" s="398"/>
      <c r="BN75" s="396"/>
      <c r="BO75" s="397"/>
      <c r="BP75" s="396"/>
      <c r="BQ75" s="412"/>
      <c r="BS75" s="396" t="e">
        <f t="shared" si="24"/>
        <v>#DIV/0!</v>
      </c>
      <c r="BT75" s="397">
        <f t="shared" si="53"/>
        <v>0</v>
      </c>
      <c r="BU75" s="396" t="e">
        <f t="shared" si="25"/>
        <v>#DIV/0!</v>
      </c>
      <c r="BV75" s="398">
        <f t="shared" si="54"/>
        <v>0</v>
      </c>
      <c r="BX75" s="396">
        <f t="shared" si="26"/>
        <v>0</v>
      </c>
      <c r="BY75" s="397">
        <f t="shared" si="55"/>
        <v>0</v>
      </c>
      <c r="BZ75" s="431">
        <f t="shared" si="27"/>
        <v>0</v>
      </c>
      <c r="CA75" s="398">
        <f t="shared" si="56"/>
        <v>0</v>
      </c>
      <c r="CB75" s="399">
        <f t="shared" si="57"/>
        <v>0</v>
      </c>
    </row>
    <row r="76" spans="1:80" ht="17.100000000000001" customHeight="1">
      <c r="A76" s="80"/>
      <c r="B76" s="434" t="s">
        <v>102</v>
      </c>
      <c r="D76" s="396">
        <v>2.5000000000000001E-3</v>
      </c>
      <c r="E76" s="400">
        <v>25129.2977777778</v>
      </c>
      <c r="F76" s="396">
        <v>0</v>
      </c>
      <c r="G76" s="430">
        <v>0</v>
      </c>
      <c r="H76" s="396">
        <v>2.5000000000000001E-3</v>
      </c>
      <c r="I76" s="400">
        <v>23738.528333333299</v>
      </c>
      <c r="J76" s="396">
        <v>4.1283098355507503E-3</v>
      </c>
      <c r="K76" s="430">
        <v>39200</v>
      </c>
      <c r="L76" s="396">
        <v>2.5000000000000001E-3</v>
      </c>
      <c r="M76" s="400">
        <v>24725.9666666667</v>
      </c>
      <c r="N76" s="396">
        <v>1.5671783644454699E-3</v>
      </c>
      <c r="O76" s="430">
        <v>15500</v>
      </c>
      <c r="Q76" s="396">
        <f t="shared" si="44"/>
        <v>2.5000000000000005E-3</v>
      </c>
      <c r="R76" s="397">
        <f t="shared" si="46"/>
        <v>73593.792777777795</v>
      </c>
      <c r="S76" s="396">
        <f t="shared" si="45"/>
        <v>1.8581730175658609E-3</v>
      </c>
      <c r="T76" s="430">
        <f t="shared" si="47"/>
        <v>54700</v>
      </c>
      <c r="V76" s="401">
        <v>2.5000000000000001E-3</v>
      </c>
      <c r="W76" s="397">
        <v>27318.142222222199</v>
      </c>
      <c r="X76" s="396">
        <v>2.21464547288233E-3</v>
      </c>
      <c r="Y76" s="430">
        <v>24200</v>
      </c>
      <c r="Z76" s="396">
        <v>2.5000000000000001E-3</v>
      </c>
      <c r="AA76" s="397">
        <v>29823.235555555599</v>
      </c>
      <c r="AB76" s="396">
        <f t="shared" si="48"/>
        <v>1.6975019328702426E-3</v>
      </c>
      <c r="AC76" s="430">
        <v>20250</v>
      </c>
      <c r="AD76" s="396">
        <v>2.5000000000000001E-3</v>
      </c>
      <c r="AE76" s="397">
        <v>27787.903333333299</v>
      </c>
      <c r="AF76" s="396">
        <v>6.5226223736923399E-4</v>
      </c>
      <c r="AG76" s="430">
        <v>7250</v>
      </c>
      <c r="AI76" s="396">
        <f t="shared" si="20"/>
        <v>2.5000000000000035E-3</v>
      </c>
      <c r="AJ76" s="397">
        <f t="shared" si="49"/>
        <v>84929.281111111108</v>
      </c>
      <c r="AK76" s="396">
        <f t="shared" si="21"/>
        <v>1.5218543982599506E-3</v>
      </c>
      <c r="AL76" s="430">
        <f t="shared" si="50"/>
        <v>51700</v>
      </c>
      <c r="AM76" s="433">
        <f t="shared" si="43"/>
        <v>-3.4694469519536142E-18</v>
      </c>
      <c r="AN76" s="401">
        <v>2.5000000000000001E-3</v>
      </c>
      <c r="AO76" s="397">
        <v>30734.7944444444</v>
      </c>
      <c r="AP76" s="396">
        <v>5.8972250596184598E-4</v>
      </c>
      <c r="AQ76" s="398">
        <v>7250</v>
      </c>
      <c r="AR76" s="396">
        <v>2.5000000000000001E-3</v>
      </c>
      <c r="AS76" s="397">
        <v>27042.957222222201</v>
      </c>
      <c r="AT76" s="396">
        <v>6.7022995492171998E-4</v>
      </c>
      <c r="AU76" s="398">
        <v>7250</v>
      </c>
      <c r="AV76" s="396">
        <v>2.5000000000000001E-3</v>
      </c>
      <c r="AW76" s="397">
        <v>28920.914444444399</v>
      </c>
      <c r="AX76" s="396">
        <v>3.8505870972344799E-3</v>
      </c>
      <c r="AY76" s="412">
        <v>44545</v>
      </c>
      <c r="BA76" s="396">
        <f t="shared" si="22"/>
        <v>2.4999999999999927E-3</v>
      </c>
      <c r="BB76" s="397">
        <f t="shared" si="51"/>
        <v>86698.666111111001</v>
      </c>
      <c r="BC76" s="396">
        <f t="shared" si="23"/>
        <v>1.702592515216126E-3</v>
      </c>
      <c r="BD76" s="398">
        <f t="shared" si="52"/>
        <v>59045</v>
      </c>
      <c r="BF76" s="401"/>
      <c r="BG76" s="397"/>
      <c r="BH76" s="396"/>
      <c r="BI76" s="398"/>
      <c r="BJ76" s="396"/>
      <c r="BK76" s="397"/>
      <c r="BL76" s="396"/>
      <c r="BM76" s="398"/>
      <c r="BN76" s="396"/>
      <c r="BO76" s="397"/>
      <c r="BP76" s="396"/>
      <c r="BQ76" s="412"/>
      <c r="BS76" s="396" t="e">
        <f t="shared" si="24"/>
        <v>#DIV/0!</v>
      </c>
      <c r="BT76" s="397">
        <f t="shared" si="53"/>
        <v>0</v>
      </c>
      <c r="BU76" s="396" t="e">
        <f t="shared" si="25"/>
        <v>#DIV/0!</v>
      </c>
      <c r="BV76" s="398">
        <f t="shared" si="54"/>
        <v>0</v>
      </c>
      <c r="BX76" s="396">
        <f t="shared" si="26"/>
        <v>2.4999999999999988E-3</v>
      </c>
      <c r="BY76" s="397">
        <f t="shared" si="55"/>
        <v>245221.73999999987</v>
      </c>
      <c r="BZ76" s="431">
        <f t="shared" si="27"/>
        <v>1.6866877300519929E-3</v>
      </c>
      <c r="CA76" s="398">
        <f t="shared" si="56"/>
        <v>165445</v>
      </c>
      <c r="CB76" s="399">
        <f t="shared" si="57"/>
        <v>79776.739999999874</v>
      </c>
    </row>
    <row r="77" spans="1:80" ht="17.100000000000001" customHeight="1">
      <c r="A77" s="80"/>
      <c r="B77" s="434" t="s">
        <v>103</v>
      </c>
      <c r="D77" s="396">
        <v>0</v>
      </c>
      <c r="E77" s="400">
        <v>0</v>
      </c>
      <c r="F77" s="396">
        <v>5.0861946533590201E-3</v>
      </c>
      <c r="G77" s="430">
        <v>51125</v>
      </c>
      <c r="H77" s="396">
        <v>0</v>
      </c>
      <c r="I77" s="400">
        <v>0</v>
      </c>
      <c r="J77" s="396">
        <v>5.3841796005747898E-3</v>
      </c>
      <c r="K77" s="430">
        <v>51125</v>
      </c>
      <c r="L77" s="396">
        <v>0</v>
      </c>
      <c r="M77" s="400">
        <v>0</v>
      </c>
      <c r="N77" s="396">
        <v>5.1691608956306399E-3</v>
      </c>
      <c r="O77" s="430">
        <v>51125</v>
      </c>
      <c r="Q77" s="396">
        <f t="shared" si="44"/>
        <v>0</v>
      </c>
      <c r="R77" s="397">
        <f t="shared" si="46"/>
        <v>0</v>
      </c>
      <c r="S77" s="396">
        <f t="shared" si="45"/>
        <v>5.2101880542808759E-3</v>
      </c>
      <c r="T77" s="430">
        <f t="shared" si="47"/>
        <v>153375</v>
      </c>
      <c r="V77" s="401">
        <v>0</v>
      </c>
      <c r="W77" s="397">
        <v>0</v>
      </c>
      <c r="X77" s="396">
        <v>4.6786673471532602E-3</v>
      </c>
      <c r="Y77" s="430">
        <v>51125</v>
      </c>
      <c r="Z77" s="396">
        <v>0</v>
      </c>
      <c r="AA77" s="397">
        <v>0</v>
      </c>
      <c r="AB77" s="396">
        <f t="shared" si="48"/>
        <v>4.285668460147711E-3</v>
      </c>
      <c r="AC77" s="430">
        <v>51125</v>
      </c>
      <c r="AD77" s="396">
        <v>0</v>
      </c>
      <c r="AE77" s="397">
        <v>0</v>
      </c>
      <c r="AF77" s="396">
        <v>4.5995733635175303E-3</v>
      </c>
      <c r="AG77" s="430">
        <v>51125</v>
      </c>
      <c r="AI77" s="396">
        <f t="shared" si="20"/>
        <v>0</v>
      </c>
      <c r="AJ77" s="397">
        <f t="shared" si="49"/>
        <v>0</v>
      </c>
      <c r="AK77" s="396">
        <f t="shared" si="21"/>
        <v>4.5147856544123779E-3</v>
      </c>
      <c r="AL77" s="430">
        <f t="shared" si="50"/>
        <v>153375</v>
      </c>
      <c r="AM77" s="433">
        <f t="shared" si="43"/>
        <v>0</v>
      </c>
      <c r="AN77" s="401">
        <v>0</v>
      </c>
      <c r="AO77" s="397">
        <v>0</v>
      </c>
      <c r="AP77" s="396">
        <v>4.1585604299723298E-3</v>
      </c>
      <c r="AQ77" s="398">
        <v>51125</v>
      </c>
      <c r="AR77" s="396">
        <v>0</v>
      </c>
      <c r="AS77" s="397">
        <v>0</v>
      </c>
      <c r="AT77" s="396">
        <v>4.7262767510859198E-3</v>
      </c>
      <c r="AU77" s="398">
        <v>51125</v>
      </c>
      <c r="AV77" s="396">
        <v>0</v>
      </c>
      <c r="AW77" s="397">
        <v>0</v>
      </c>
      <c r="AX77" s="396">
        <v>4.4193796238884897E-3</v>
      </c>
      <c r="AY77" s="412">
        <v>51125</v>
      </c>
      <c r="BA77" s="396">
        <f t="shared" si="22"/>
        <v>0</v>
      </c>
      <c r="BB77" s="397">
        <f t="shared" si="51"/>
        <v>0</v>
      </c>
      <c r="BC77" s="396">
        <f t="shared" si="23"/>
        <v>4.4226458975573429E-3</v>
      </c>
      <c r="BD77" s="398">
        <f t="shared" si="52"/>
        <v>153375</v>
      </c>
      <c r="BF77" s="401"/>
      <c r="BG77" s="397"/>
      <c r="BH77" s="396"/>
      <c r="BI77" s="398"/>
      <c r="BJ77" s="396"/>
      <c r="BK77" s="397"/>
      <c r="BL77" s="396"/>
      <c r="BM77" s="398"/>
      <c r="BN77" s="396"/>
      <c r="BO77" s="397"/>
      <c r="BP77" s="396"/>
      <c r="BQ77" s="412"/>
      <c r="BS77" s="396" t="e">
        <f t="shared" si="24"/>
        <v>#DIV/0!</v>
      </c>
      <c r="BT77" s="397">
        <f t="shared" si="53"/>
        <v>0</v>
      </c>
      <c r="BU77" s="396" t="e">
        <f t="shared" si="25"/>
        <v>#DIV/0!</v>
      </c>
      <c r="BV77" s="398">
        <f t="shared" si="54"/>
        <v>0</v>
      </c>
      <c r="BX77" s="396">
        <f t="shared" si="26"/>
        <v>0</v>
      </c>
      <c r="BY77" s="397">
        <f t="shared" si="55"/>
        <v>0</v>
      </c>
      <c r="BZ77" s="431">
        <f t="shared" si="27"/>
        <v>4.6909075027360952E-3</v>
      </c>
      <c r="CA77" s="398">
        <f t="shared" si="56"/>
        <v>460125</v>
      </c>
      <c r="CB77" s="399">
        <f t="shared" si="57"/>
        <v>-460125</v>
      </c>
    </row>
    <row r="78" spans="1:80" ht="17.100000000000001" customHeight="1">
      <c r="A78" s="80"/>
      <c r="B78" s="434" t="s">
        <v>104</v>
      </c>
      <c r="D78" s="396">
        <v>0.03</v>
      </c>
      <c r="E78" s="400">
        <v>301551.57333333301</v>
      </c>
      <c r="F78" s="396">
        <v>4.8747880296252703E-2</v>
      </c>
      <c r="G78" s="430">
        <v>490000</v>
      </c>
      <c r="H78" s="396">
        <v>0.03</v>
      </c>
      <c r="I78" s="400">
        <v>284862.34000000003</v>
      </c>
      <c r="J78" s="396">
        <v>3.69351340019183E-2</v>
      </c>
      <c r="K78" s="430">
        <v>350714.29</v>
      </c>
      <c r="L78" s="396">
        <v>0.03</v>
      </c>
      <c r="M78" s="400">
        <v>296711.59999999998</v>
      </c>
      <c r="N78" s="396">
        <v>4.45528749128783E-2</v>
      </c>
      <c r="O78" s="430">
        <v>440645.16</v>
      </c>
      <c r="Q78" s="396">
        <f t="shared" si="44"/>
        <v>2.9999999999999992E-2</v>
      </c>
      <c r="R78" s="397">
        <f t="shared" si="46"/>
        <v>883125.51333333307</v>
      </c>
      <c r="S78" s="396">
        <f t="shared" si="45"/>
        <v>4.3528108881042631E-2</v>
      </c>
      <c r="T78" s="430">
        <f t="shared" si="47"/>
        <v>1281359.45</v>
      </c>
      <c r="V78" s="401">
        <v>0.03</v>
      </c>
      <c r="W78" s="397">
        <v>327817.70666666701</v>
      </c>
      <c r="X78" s="396">
        <v>3.4882191740873203E-2</v>
      </c>
      <c r="Y78" s="430">
        <v>381166.67</v>
      </c>
      <c r="Z78" s="396">
        <v>0.03</v>
      </c>
      <c r="AA78" s="397">
        <v>357878.82666666701</v>
      </c>
      <c r="AB78" s="396">
        <f t="shared" si="48"/>
        <v>3.3950038657404848E-2</v>
      </c>
      <c r="AC78" s="430">
        <v>405000</v>
      </c>
      <c r="AD78" s="396">
        <v>0.03</v>
      </c>
      <c r="AE78" s="397">
        <v>333454.84000000003</v>
      </c>
      <c r="AF78" s="396">
        <v>3.6436718087522697E-2</v>
      </c>
      <c r="AG78" s="430">
        <v>405000</v>
      </c>
      <c r="AI78" s="396">
        <f t="shared" si="20"/>
        <v>3.0000000000000061E-2</v>
      </c>
      <c r="AJ78" s="397">
        <f t="shared" si="49"/>
        <v>1019151.373333334</v>
      </c>
      <c r="AK78" s="396">
        <f t="shared" si="21"/>
        <v>3.5063486185689732E-2</v>
      </c>
      <c r="AL78" s="430">
        <f t="shared" si="50"/>
        <v>1191166.67</v>
      </c>
      <c r="AM78" s="433">
        <f t="shared" si="43"/>
        <v>-6.2450045135165055E-17</v>
      </c>
      <c r="AN78" s="401">
        <v>0.03</v>
      </c>
      <c r="AO78" s="397">
        <v>368817.53333333298</v>
      </c>
      <c r="AP78" s="396">
        <v>3.2943119298558199E-2</v>
      </c>
      <c r="AQ78" s="398">
        <v>405000</v>
      </c>
      <c r="AR78" s="396">
        <v>0.03</v>
      </c>
      <c r="AS78" s="397">
        <v>324515.48666666698</v>
      </c>
      <c r="AT78" s="396">
        <v>4.5298300401605901E-2</v>
      </c>
      <c r="AU78" s="398">
        <v>490000</v>
      </c>
      <c r="AV78" s="396">
        <v>0.03</v>
      </c>
      <c r="AW78" s="397">
        <v>347050.97333333298</v>
      </c>
      <c r="AX78" s="396">
        <v>4.2356890282745398E-2</v>
      </c>
      <c r="AY78" s="412">
        <v>490000</v>
      </c>
      <c r="BA78" s="396">
        <f t="shared" si="22"/>
        <v>2.999999999999994E-2</v>
      </c>
      <c r="BB78" s="397">
        <f t="shared" si="51"/>
        <v>1040383.9933333329</v>
      </c>
      <c r="BC78" s="396">
        <f t="shared" si="23"/>
        <v>3.9937177298235829E-2</v>
      </c>
      <c r="BD78" s="398">
        <f t="shared" si="52"/>
        <v>1385000</v>
      </c>
      <c r="BF78" s="401"/>
      <c r="BG78" s="397"/>
      <c r="BH78" s="396"/>
      <c r="BI78" s="398"/>
      <c r="BJ78" s="396"/>
      <c r="BK78" s="397"/>
      <c r="BL78" s="396"/>
      <c r="BM78" s="398"/>
      <c r="BN78" s="396"/>
      <c r="BO78" s="397"/>
      <c r="BP78" s="396"/>
      <c r="BQ78" s="412"/>
      <c r="BS78" s="396" t="e">
        <f t="shared" si="24"/>
        <v>#DIV/0!</v>
      </c>
      <c r="BT78" s="397">
        <f t="shared" si="53"/>
        <v>0</v>
      </c>
      <c r="BU78" s="396" t="e">
        <f t="shared" si="25"/>
        <v>#DIV/0!</v>
      </c>
      <c r="BV78" s="398">
        <f t="shared" si="54"/>
        <v>0</v>
      </c>
      <c r="BX78" s="396">
        <f t="shared" si="26"/>
        <v>0.03</v>
      </c>
      <c r="BY78" s="397">
        <f t="shared" si="55"/>
        <v>2942660.88</v>
      </c>
      <c r="BZ78" s="431">
        <f t="shared" si="27"/>
        <v>3.9326918159866255E-2</v>
      </c>
      <c r="CA78" s="398">
        <f t="shared" si="56"/>
        <v>3857526.12</v>
      </c>
      <c r="CB78" s="399">
        <f t="shared" si="57"/>
        <v>-914865.24000000022</v>
      </c>
    </row>
    <row r="79" spans="1:80" ht="17.100000000000001" customHeight="1">
      <c r="A79" s="80"/>
      <c r="B79" s="408" t="s">
        <v>105</v>
      </c>
      <c r="D79" s="396">
        <v>2.5000000000000001E-2</v>
      </c>
      <c r="E79" s="400">
        <v>251292.977777778</v>
      </c>
      <c r="F79" s="396">
        <v>3.4819914497323398E-2</v>
      </c>
      <c r="G79" s="430">
        <v>350000</v>
      </c>
      <c r="H79" s="396">
        <v>2.5000000000000001E-2</v>
      </c>
      <c r="I79" s="400">
        <v>237385.28333333301</v>
      </c>
      <c r="J79" s="396">
        <v>3.9914016012085003E-2</v>
      </c>
      <c r="K79" s="430">
        <v>379000</v>
      </c>
      <c r="L79" s="396">
        <v>2.5000000000000001E-2</v>
      </c>
      <c r="M79" s="400">
        <v>247259.66666666701</v>
      </c>
      <c r="N79" s="396">
        <v>3.8320038717731299E-2</v>
      </c>
      <c r="O79" s="430">
        <v>379000</v>
      </c>
      <c r="Q79" s="396">
        <f t="shared" si="44"/>
        <v>2.5000000000000008E-2</v>
      </c>
      <c r="R79" s="397">
        <f t="shared" si="46"/>
        <v>735937.92777777801</v>
      </c>
      <c r="S79" s="396">
        <f t="shared" si="45"/>
        <v>3.7639043938994039E-2</v>
      </c>
      <c r="T79" s="430">
        <f t="shared" si="47"/>
        <v>1108000</v>
      </c>
      <c r="V79" s="401">
        <v>2.5000000000000001E-2</v>
      </c>
      <c r="W79" s="397">
        <v>273181.42222222203</v>
      </c>
      <c r="X79" s="396">
        <v>3.5141481883752601E-2</v>
      </c>
      <c r="Y79" s="430">
        <v>384000</v>
      </c>
      <c r="Z79" s="396">
        <v>2.5000000000000001E-2</v>
      </c>
      <c r="AA79" s="397">
        <v>298232.35555555602</v>
      </c>
      <c r="AB79" s="396">
        <f t="shared" si="48"/>
        <v>3.2189666282576447E-2</v>
      </c>
      <c r="AC79" s="430">
        <v>384000</v>
      </c>
      <c r="AD79" s="396">
        <v>2.5000000000000001E-2</v>
      </c>
      <c r="AE79" s="397">
        <v>277879.03333333298</v>
      </c>
      <c r="AF79" s="396">
        <v>3.4547406779280802E-2</v>
      </c>
      <c r="AG79" s="430">
        <v>384000</v>
      </c>
      <c r="AI79" s="396">
        <f t="shared" si="20"/>
        <v>2.5000000000000033E-2</v>
      </c>
      <c r="AJ79" s="397">
        <f t="shared" si="49"/>
        <v>849292.81111111096</v>
      </c>
      <c r="AK79" s="396">
        <f t="shared" si="21"/>
        <v>3.3910566088887102E-2</v>
      </c>
      <c r="AL79" s="430">
        <f t="shared" si="50"/>
        <v>1152000</v>
      </c>
      <c r="AM79" s="433">
        <f t="shared" si="43"/>
        <v>-3.1225022567582528E-17</v>
      </c>
      <c r="AN79" s="401">
        <v>2.5000000000000001E-2</v>
      </c>
      <c r="AO79" s="397">
        <v>307347.94444444397</v>
      </c>
      <c r="AP79" s="396">
        <v>3.2943119298558199E-2</v>
      </c>
      <c r="AQ79" s="398">
        <v>405000</v>
      </c>
      <c r="AR79" s="396">
        <v>2.5000000000000001E-2</v>
      </c>
      <c r="AS79" s="397">
        <v>270429.57222222199</v>
      </c>
      <c r="AT79" s="396">
        <v>3.4112393567739999E-2</v>
      </c>
      <c r="AU79" s="398">
        <v>369000</v>
      </c>
      <c r="AV79" s="396">
        <v>2.5000000000000001E-2</v>
      </c>
      <c r="AW79" s="397">
        <v>289209.14444444398</v>
      </c>
      <c r="AX79" s="396">
        <v>3.1897331661904199E-2</v>
      </c>
      <c r="AY79" s="412">
        <v>369000</v>
      </c>
      <c r="BA79" s="396">
        <f t="shared" si="22"/>
        <v>2.4999999999999925E-2</v>
      </c>
      <c r="BB79" s="397">
        <f t="shared" si="51"/>
        <v>866986.66111110989</v>
      </c>
      <c r="BC79" s="396">
        <f t="shared" si="23"/>
        <v>3.2958984586197511E-2</v>
      </c>
      <c r="BD79" s="398">
        <f t="shared" si="52"/>
        <v>1143000</v>
      </c>
      <c r="BF79" s="401"/>
      <c r="BG79" s="397"/>
      <c r="BH79" s="396"/>
      <c r="BI79" s="398"/>
      <c r="BJ79" s="396"/>
      <c r="BK79" s="397"/>
      <c r="BL79" s="396"/>
      <c r="BM79" s="398"/>
      <c r="BN79" s="396"/>
      <c r="BO79" s="397"/>
      <c r="BP79" s="396"/>
      <c r="BQ79" s="412"/>
      <c r="BS79" s="396" t="e">
        <f t="shared" si="24"/>
        <v>#DIV/0!</v>
      </c>
      <c r="BT79" s="397">
        <f t="shared" si="53"/>
        <v>0</v>
      </c>
      <c r="BU79" s="396" t="e">
        <f t="shared" si="25"/>
        <v>#DIV/0!</v>
      </c>
      <c r="BV79" s="398">
        <f t="shared" si="54"/>
        <v>0</v>
      </c>
      <c r="BX79" s="396">
        <f t="shared" si="26"/>
        <v>2.4999999999999991E-2</v>
      </c>
      <c r="BY79" s="397">
        <f t="shared" si="55"/>
        <v>2452217.399999999</v>
      </c>
      <c r="BZ79" s="431">
        <f t="shared" si="27"/>
        <v>3.4693090425016969E-2</v>
      </c>
      <c r="CA79" s="398">
        <f t="shared" si="56"/>
        <v>3403000</v>
      </c>
      <c r="CB79" s="399">
        <f t="shared" si="57"/>
        <v>-950782.60000000102</v>
      </c>
    </row>
    <row r="80" spans="1:80" ht="17.100000000000001" customHeight="1">
      <c r="A80" s="80"/>
      <c r="B80" s="408" t="s">
        <v>106</v>
      </c>
      <c r="D80" s="396">
        <v>2.5000000000000001E-2</v>
      </c>
      <c r="E80" s="400">
        <v>251292.977777778</v>
      </c>
      <c r="F80" s="396">
        <v>1.5121791438837601E-2</v>
      </c>
      <c r="G80" s="430">
        <v>152000</v>
      </c>
      <c r="H80" s="396">
        <v>2.5000000000000001E-2</v>
      </c>
      <c r="I80" s="400">
        <v>237385.28333333301</v>
      </c>
      <c r="J80" s="396">
        <v>3.4600619021805397E-2</v>
      </c>
      <c r="K80" s="430">
        <v>328547.11</v>
      </c>
      <c r="L80" s="396">
        <v>2.5000000000000001E-2</v>
      </c>
      <c r="M80" s="400">
        <v>247259.66666666701</v>
      </c>
      <c r="N80" s="396">
        <v>3.9327648464030397E-2</v>
      </c>
      <c r="O80" s="430">
        <v>388965.65</v>
      </c>
      <c r="Q80" s="396">
        <f t="shared" si="44"/>
        <v>2.5000000000000008E-2</v>
      </c>
      <c r="R80" s="397">
        <f t="shared" si="46"/>
        <v>735937.92777777801</v>
      </c>
      <c r="S80" s="396">
        <f t="shared" si="45"/>
        <v>2.9537571280826694E-2</v>
      </c>
      <c r="T80" s="430">
        <f t="shared" si="47"/>
        <v>869512.76</v>
      </c>
      <c r="V80" s="401">
        <v>2.5000000000000001E-2</v>
      </c>
      <c r="W80" s="397">
        <v>273181.42222222203</v>
      </c>
      <c r="X80" s="396">
        <v>4.19591727971741E-2</v>
      </c>
      <c r="Y80" s="430">
        <v>458498.66</v>
      </c>
      <c r="Z80" s="396">
        <v>2.5000000000000001E-2</v>
      </c>
      <c r="AA80" s="397">
        <v>298232.35555555602</v>
      </c>
      <c r="AB80" s="396">
        <f t="shared" si="48"/>
        <v>3.202201177068803E-2</v>
      </c>
      <c r="AC80" s="430">
        <v>382000</v>
      </c>
      <c r="AD80" s="396">
        <v>2.5000000000000001E-2</v>
      </c>
      <c r="AE80" s="397">
        <v>277879.03333333298</v>
      </c>
      <c r="AF80" s="396">
        <v>4.3838672727017497E-2</v>
      </c>
      <c r="AG80" s="430">
        <v>487273.92</v>
      </c>
      <c r="AI80" s="396">
        <f t="shared" si="20"/>
        <v>2.5000000000000033E-2</v>
      </c>
      <c r="AJ80" s="397">
        <f t="shared" si="49"/>
        <v>849292.81111111096</v>
      </c>
      <c r="AK80" s="396">
        <f t="shared" si="21"/>
        <v>3.9084652625956708E-2</v>
      </c>
      <c r="AL80" s="430">
        <f t="shared" si="50"/>
        <v>1327772.5799999998</v>
      </c>
      <c r="AM80" s="433">
        <f t="shared" si="43"/>
        <v>-3.1225022567582528E-17</v>
      </c>
      <c r="AN80" s="401">
        <v>2.5000000000000001E-2</v>
      </c>
      <c r="AO80" s="397">
        <v>307347.94444444397</v>
      </c>
      <c r="AP80" s="396">
        <v>3.6810264081805197E-2</v>
      </c>
      <c r="AQ80" s="398">
        <v>452542.36</v>
      </c>
      <c r="AR80" s="396">
        <v>2.5000000000000001E-2</v>
      </c>
      <c r="AS80" s="397">
        <v>270429.57222222199</v>
      </c>
      <c r="AT80" s="396">
        <v>4.6462231910329201E-2</v>
      </c>
      <c r="AU80" s="398">
        <v>502590.46</v>
      </c>
      <c r="AV80" s="396">
        <v>2.5000000000000001E-2</v>
      </c>
      <c r="AW80" s="397">
        <v>289209.14444444398</v>
      </c>
      <c r="AX80" s="396">
        <v>4.3445242798723603E-2</v>
      </c>
      <c r="AY80" s="412">
        <v>502590.46</v>
      </c>
      <c r="BA80" s="396">
        <f t="shared" si="22"/>
        <v>2.4999999999999925E-2</v>
      </c>
      <c r="BB80" s="397">
        <f t="shared" si="51"/>
        <v>866986.66111110989</v>
      </c>
      <c r="BC80" s="396">
        <f t="shared" si="23"/>
        <v>4.2034189953159475E-2</v>
      </c>
      <c r="BD80" s="398">
        <f t="shared" si="52"/>
        <v>1457723.28</v>
      </c>
      <c r="BF80" s="401"/>
      <c r="BG80" s="397"/>
      <c r="BH80" s="396"/>
      <c r="BI80" s="398"/>
      <c r="BJ80" s="396"/>
      <c r="BK80" s="397"/>
      <c r="BL80" s="396"/>
      <c r="BM80" s="398"/>
      <c r="BN80" s="396"/>
      <c r="BO80" s="397"/>
      <c r="BP80" s="396"/>
      <c r="BQ80" s="412"/>
      <c r="BS80" s="396" t="e">
        <f t="shared" si="24"/>
        <v>#DIV/0!</v>
      </c>
      <c r="BT80" s="397">
        <f t="shared" si="53"/>
        <v>0</v>
      </c>
      <c r="BU80" s="396" t="e">
        <f t="shared" si="25"/>
        <v>#DIV/0!</v>
      </c>
      <c r="BV80" s="398">
        <f t="shared" si="54"/>
        <v>0</v>
      </c>
      <c r="BX80" s="396">
        <f t="shared" si="26"/>
        <v>2.4999999999999991E-2</v>
      </c>
      <c r="BY80" s="397">
        <f t="shared" si="55"/>
        <v>2452217.399999999</v>
      </c>
      <c r="BZ80" s="431">
        <f t="shared" si="27"/>
        <v>3.7262281680245805E-2</v>
      </c>
      <c r="CA80" s="398">
        <f t="shared" si="56"/>
        <v>3655008.62</v>
      </c>
      <c r="CB80" s="399">
        <f t="shared" si="57"/>
        <v>-1202791.2200000011</v>
      </c>
    </row>
    <row r="81" spans="1:80" ht="17.100000000000001" customHeight="1">
      <c r="A81" s="80"/>
      <c r="B81" s="408" t="s">
        <v>109</v>
      </c>
      <c r="D81" s="396">
        <v>0</v>
      </c>
      <c r="E81" s="400">
        <v>0</v>
      </c>
      <c r="F81" s="396">
        <v>0</v>
      </c>
      <c r="G81" s="430">
        <v>0</v>
      </c>
      <c r="H81" s="396">
        <v>0</v>
      </c>
      <c r="I81" s="400">
        <v>0</v>
      </c>
      <c r="J81" s="396">
        <v>0</v>
      </c>
      <c r="K81" s="430">
        <v>0</v>
      </c>
      <c r="L81" s="396">
        <v>0</v>
      </c>
      <c r="M81" s="400">
        <v>0</v>
      </c>
      <c r="N81" s="396">
        <v>0</v>
      </c>
      <c r="O81" s="430">
        <v>0</v>
      </c>
      <c r="Q81" s="396">
        <f t="shared" si="44"/>
        <v>0</v>
      </c>
      <c r="R81" s="397">
        <f t="shared" si="46"/>
        <v>0</v>
      </c>
      <c r="S81" s="396">
        <f t="shared" si="45"/>
        <v>0</v>
      </c>
      <c r="T81" s="430">
        <f t="shared" si="47"/>
        <v>0</v>
      </c>
      <c r="V81" s="401">
        <v>0</v>
      </c>
      <c r="W81" s="397">
        <v>0</v>
      </c>
      <c r="X81" s="396">
        <v>0</v>
      </c>
      <c r="Y81" s="430">
        <v>0</v>
      </c>
      <c r="Z81" s="396">
        <v>0</v>
      </c>
      <c r="AA81" s="397">
        <v>0</v>
      </c>
      <c r="AB81" s="396">
        <f t="shared" si="48"/>
        <v>0</v>
      </c>
      <c r="AC81" s="430">
        <v>0</v>
      </c>
      <c r="AD81" s="396">
        <v>0</v>
      </c>
      <c r="AE81" s="397">
        <v>0</v>
      </c>
      <c r="AF81" s="396">
        <v>0</v>
      </c>
      <c r="AG81" s="430">
        <v>0</v>
      </c>
      <c r="AI81" s="396">
        <f t="shared" si="20"/>
        <v>0</v>
      </c>
      <c r="AJ81" s="397">
        <f t="shared" si="49"/>
        <v>0</v>
      </c>
      <c r="AK81" s="396">
        <f t="shared" si="21"/>
        <v>0</v>
      </c>
      <c r="AL81" s="430">
        <f t="shared" si="50"/>
        <v>0</v>
      </c>
      <c r="AM81" s="433">
        <f t="shared" si="43"/>
        <v>0</v>
      </c>
      <c r="AN81" s="401">
        <v>0</v>
      </c>
      <c r="AO81" s="397">
        <v>0</v>
      </c>
      <c r="AP81" s="396">
        <v>0</v>
      </c>
      <c r="AQ81" s="398">
        <v>0</v>
      </c>
      <c r="AR81" s="396">
        <v>0</v>
      </c>
      <c r="AS81" s="397">
        <v>0</v>
      </c>
      <c r="AT81" s="396">
        <v>0</v>
      </c>
      <c r="AU81" s="398">
        <v>0</v>
      </c>
      <c r="AV81" s="396">
        <v>0</v>
      </c>
      <c r="AW81" s="397">
        <v>0</v>
      </c>
      <c r="AX81" s="396">
        <v>0</v>
      </c>
      <c r="AY81" s="412">
        <v>0</v>
      </c>
      <c r="BA81" s="396">
        <f t="shared" si="22"/>
        <v>0</v>
      </c>
      <c r="BB81" s="397">
        <f t="shared" si="51"/>
        <v>0</v>
      </c>
      <c r="BC81" s="396">
        <f t="shared" si="23"/>
        <v>0</v>
      </c>
      <c r="BD81" s="398">
        <f t="shared" si="52"/>
        <v>0</v>
      </c>
      <c r="BF81" s="401"/>
      <c r="BG81" s="397"/>
      <c r="BH81" s="396"/>
      <c r="BI81" s="398"/>
      <c r="BJ81" s="396"/>
      <c r="BK81" s="397"/>
      <c r="BL81" s="396"/>
      <c r="BM81" s="398"/>
      <c r="BN81" s="396"/>
      <c r="BO81" s="397"/>
      <c r="BP81" s="396"/>
      <c r="BQ81" s="412"/>
      <c r="BS81" s="396" t="e">
        <f t="shared" si="24"/>
        <v>#DIV/0!</v>
      </c>
      <c r="BT81" s="397">
        <f t="shared" si="53"/>
        <v>0</v>
      </c>
      <c r="BU81" s="396" t="e">
        <f t="shared" si="25"/>
        <v>#DIV/0!</v>
      </c>
      <c r="BV81" s="398">
        <f t="shared" si="54"/>
        <v>0</v>
      </c>
      <c r="BX81" s="396">
        <f t="shared" si="26"/>
        <v>0</v>
      </c>
      <c r="BY81" s="397">
        <f t="shared" si="55"/>
        <v>0</v>
      </c>
      <c r="BZ81" s="431">
        <f t="shared" si="27"/>
        <v>0</v>
      </c>
      <c r="CA81" s="398">
        <f t="shared" si="56"/>
        <v>0</v>
      </c>
      <c r="CB81" s="399">
        <f t="shared" si="57"/>
        <v>0</v>
      </c>
    </row>
    <row r="82" spans="1:80" ht="17.100000000000001" customHeight="1">
      <c r="A82" s="436"/>
      <c r="B82" s="437" t="s">
        <v>110</v>
      </c>
      <c r="D82" s="396">
        <v>0.14499999999999999</v>
      </c>
      <c r="E82" s="400">
        <v>1457499.27111111</v>
      </c>
      <c r="F82" s="396">
        <v>0.107941734941703</v>
      </c>
      <c r="G82" s="430">
        <v>1085000</v>
      </c>
      <c r="H82" s="396">
        <v>0.14499999999999999</v>
      </c>
      <c r="I82" s="400">
        <v>1376834.6433333301</v>
      </c>
      <c r="J82" s="396">
        <v>0.11426571866256501</v>
      </c>
      <c r="K82" s="430">
        <v>1085000</v>
      </c>
      <c r="L82" s="396">
        <v>0.14499999999999999</v>
      </c>
      <c r="M82" s="400">
        <v>1434106.0666666699</v>
      </c>
      <c r="N82" s="396">
        <v>0.109702485511183</v>
      </c>
      <c r="O82" s="430">
        <v>1085000</v>
      </c>
      <c r="Q82" s="396">
        <f t="shared" si="44"/>
        <v>0.14499999999999996</v>
      </c>
      <c r="R82" s="397">
        <f t="shared" ref="R82:R88" si="58">I82+E82+M82</f>
        <v>4268439.9811111102</v>
      </c>
      <c r="S82" s="396">
        <f t="shared" si="45"/>
        <v>0.11057318413486064</v>
      </c>
      <c r="T82" s="430">
        <f t="shared" ref="T82:T88" si="59">G82+K82+O82</f>
        <v>3255000</v>
      </c>
      <c r="V82" s="401">
        <v>0.14499999999999999</v>
      </c>
      <c r="W82" s="397">
        <v>1584452.24888889</v>
      </c>
      <c r="X82" s="396">
        <v>9.9292989176748905E-2</v>
      </c>
      <c r="Y82" s="430">
        <v>1085000</v>
      </c>
      <c r="Z82" s="396">
        <v>0.14499999999999999</v>
      </c>
      <c r="AA82" s="397">
        <v>1729747.6622222201</v>
      </c>
      <c r="AB82" s="396">
        <f t="shared" si="48"/>
        <v>9.0952572699467313E-2</v>
      </c>
      <c r="AC82" s="430">
        <v>1085000</v>
      </c>
      <c r="AD82" s="396">
        <v>0.14499999999999999</v>
      </c>
      <c r="AE82" s="397">
        <v>1611698.3933333301</v>
      </c>
      <c r="AF82" s="396">
        <v>9.7614417592499197E-2</v>
      </c>
      <c r="AG82" s="430">
        <v>1085000</v>
      </c>
      <c r="AI82" s="396">
        <f t="shared" ref="AI82:AI88" si="60">AJ82/$AL$12</f>
        <v>0.14500000000000007</v>
      </c>
      <c r="AJ82" s="397">
        <f t="shared" ref="AJ82:AJ88" si="61">AA82+W82+AE82</f>
        <v>4925898.3044444397</v>
      </c>
      <c r="AK82" s="396">
        <f t="shared" ref="AK82:AK88" si="62">AL82/$AL$12</f>
        <v>9.5815010954277358E-2</v>
      </c>
      <c r="AL82" s="430">
        <f t="shared" ref="AL82:AL88" si="63">Y82+AC82+AG82</f>
        <v>3255000</v>
      </c>
      <c r="AM82" s="433">
        <f t="shared" ref="AM82:AM88" si="64">AD82-AI82</f>
        <v>0</v>
      </c>
      <c r="AN82" s="401">
        <v>0.14499999999999999</v>
      </c>
      <c r="AO82" s="397">
        <v>1782618.0777777799</v>
      </c>
      <c r="AP82" s="396">
        <v>8.8255023306014202E-2</v>
      </c>
      <c r="AQ82" s="398">
        <v>1085000</v>
      </c>
      <c r="AR82" s="396">
        <v>0.14499999999999999</v>
      </c>
      <c r="AS82" s="397">
        <v>1568491.51888889</v>
      </c>
      <c r="AT82" s="396">
        <v>0.100303379460699</v>
      </c>
      <c r="AU82" s="398">
        <v>1085000</v>
      </c>
      <c r="AV82" s="396">
        <v>0.14499999999999999</v>
      </c>
      <c r="AW82" s="397">
        <v>1677413.0377777801</v>
      </c>
      <c r="AX82" s="396">
        <v>9.3790257054650494E-2</v>
      </c>
      <c r="AY82" s="412">
        <v>1085000</v>
      </c>
      <c r="BA82" s="396">
        <f t="shared" ref="BA82:BA87" si="65">BB82/$BD$12</f>
        <v>0.14499999999999993</v>
      </c>
      <c r="BB82" s="397">
        <f t="shared" ref="BB82:BB88" si="66">AS82+AO82+AW82</f>
        <v>5028522.63444445</v>
      </c>
      <c r="BC82" s="396">
        <f t="shared" ref="BC82:BC88" si="67">BD82/$BD$12</f>
        <v>9.3859575527622821E-2</v>
      </c>
      <c r="BD82" s="398">
        <f t="shared" ref="BD82:BD88" si="68">AQ82+AU82+AY82</f>
        <v>3255000</v>
      </c>
      <c r="BF82" s="401"/>
      <c r="BG82" s="397"/>
      <c r="BH82" s="396"/>
      <c r="BI82" s="398"/>
      <c r="BJ82" s="396"/>
      <c r="BK82" s="397"/>
      <c r="BL82" s="396"/>
      <c r="BM82" s="398"/>
      <c r="BN82" s="396"/>
      <c r="BO82" s="397"/>
      <c r="BP82" s="396"/>
      <c r="BQ82" s="412"/>
      <c r="BS82" s="396" t="e">
        <f t="shared" ref="BS82:BS88" si="69">BT82/$BV$12</f>
        <v>#DIV/0!</v>
      </c>
      <c r="BT82" s="397">
        <f t="shared" ref="BT82:BT88" si="70">BK82+BG82+BO82</f>
        <v>0</v>
      </c>
      <c r="BU82" s="396" t="e">
        <f t="shared" ref="BU82:BU88" si="71">BV82/$BV$12</f>
        <v>#DIV/0!</v>
      </c>
      <c r="BV82" s="398">
        <f t="shared" ref="BV82:BV88" si="72">BI82+BM82+BQ82</f>
        <v>0</v>
      </c>
      <c r="BX82" s="396">
        <f t="shared" ref="BX82:BX88" si="73">BY82/$CA$12</f>
        <v>0.14499999999999999</v>
      </c>
      <c r="BY82" s="397">
        <f t="shared" ref="BY82:BY88" si="74">BO82+BK82+BG82+AW82+AS82+AO82+AE82+AA82+W82+M82+I82+E82</f>
        <v>14222860.92</v>
      </c>
      <c r="BZ82" s="431">
        <f t="shared" ref="BZ82:BZ88" si="75">CA82/$CA$12</f>
        <v>9.9552755803788029E-2</v>
      </c>
      <c r="CA82" s="398">
        <f t="shared" ref="CA82:CA88" si="76">BQ82+BM82+BI82+AY82+AU82+AQ82+AG82+AC82+Y82+O82+K82+G82</f>
        <v>9765000</v>
      </c>
      <c r="CB82" s="399">
        <f t="shared" ref="CB82:CB88" si="77">BY82-CA82</f>
        <v>4457860.92</v>
      </c>
    </row>
    <row r="83" spans="1:80" ht="17.100000000000001" customHeight="1">
      <c r="A83" s="80"/>
      <c r="B83" s="408" t="s">
        <v>111</v>
      </c>
      <c r="D83" s="396">
        <v>0</v>
      </c>
      <c r="E83" s="400">
        <v>0</v>
      </c>
      <c r="F83" s="396">
        <v>3.1835350397552802E-2</v>
      </c>
      <c r="G83" s="430">
        <v>320000</v>
      </c>
      <c r="H83" s="396">
        <v>0</v>
      </c>
      <c r="I83" s="400">
        <v>0</v>
      </c>
      <c r="J83" s="396">
        <v>3.3700488453475501E-2</v>
      </c>
      <c r="K83" s="430">
        <v>320000</v>
      </c>
      <c r="L83" s="396">
        <v>0</v>
      </c>
      <c r="M83" s="400">
        <v>0</v>
      </c>
      <c r="N83" s="396">
        <v>0.19999218095955801</v>
      </c>
      <c r="O83" s="430">
        <v>1978000</v>
      </c>
      <c r="Q83" s="396">
        <f t="shared" si="44"/>
        <v>0</v>
      </c>
      <c r="R83" s="397">
        <f t="shared" si="58"/>
        <v>0</v>
      </c>
      <c r="S83" s="396">
        <f t="shared" si="45"/>
        <v>8.893413089556533E-2</v>
      </c>
      <c r="T83" s="430">
        <f t="shared" si="59"/>
        <v>2618000</v>
      </c>
      <c r="V83" s="401">
        <v>0</v>
      </c>
      <c r="W83" s="397">
        <v>0</v>
      </c>
      <c r="X83" s="396">
        <v>0.19034969353699299</v>
      </c>
      <c r="Y83" s="430">
        <v>2080000</v>
      </c>
      <c r="Z83" s="396">
        <v>0</v>
      </c>
      <c r="AA83" s="397">
        <v>0</v>
      </c>
      <c r="AB83" s="396">
        <f t="shared" si="48"/>
        <v>0.12842335610652897</v>
      </c>
      <c r="AC83" s="430">
        <v>1532000</v>
      </c>
      <c r="AD83" s="396">
        <v>0</v>
      </c>
      <c r="AE83" s="397">
        <v>0</v>
      </c>
      <c r="AF83" s="396">
        <v>0.19531880239015301</v>
      </c>
      <c r="AG83" s="430">
        <v>2171000</v>
      </c>
      <c r="AI83" s="396">
        <f t="shared" si="60"/>
        <v>0</v>
      </c>
      <c r="AJ83" s="397">
        <f t="shared" si="61"/>
        <v>0</v>
      </c>
      <c r="AK83" s="396">
        <f t="shared" si="62"/>
        <v>0.17022986431600182</v>
      </c>
      <c r="AL83" s="430">
        <f t="shared" si="63"/>
        <v>5783000</v>
      </c>
      <c r="AM83" s="433">
        <f t="shared" si="64"/>
        <v>0</v>
      </c>
      <c r="AN83" s="401">
        <v>0</v>
      </c>
      <c r="AO83" s="397">
        <v>0</v>
      </c>
      <c r="AP83" s="396">
        <v>7.1607633621178002E-2</v>
      </c>
      <c r="AQ83" s="398">
        <v>880338.36</v>
      </c>
      <c r="AR83" s="396">
        <v>0</v>
      </c>
      <c r="AS83" s="397">
        <v>0</v>
      </c>
      <c r="AT83" s="396">
        <v>0.14112008326752101</v>
      </c>
      <c r="AU83" s="398">
        <v>1526521.75</v>
      </c>
      <c r="AV83" s="396">
        <v>0</v>
      </c>
      <c r="AW83" s="397">
        <v>0</v>
      </c>
      <c r="AX83" s="396">
        <v>0.18844494044160201</v>
      </c>
      <c r="AY83" s="412">
        <v>2180000</v>
      </c>
      <c r="BA83" s="396">
        <f t="shared" si="65"/>
        <v>0</v>
      </c>
      <c r="BB83" s="397">
        <f t="shared" si="66"/>
        <v>0</v>
      </c>
      <c r="BC83" s="396">
        <f t="shared" si="67"/>
        <v>0.13226443715182343</v>
      </c>
      <c r="BD83" s="398">
        <f t="shared" si="68"/>
        <v>4586860.1099999994</v>
      </c>
      <c r="BE83" s="223"/>
      <c r="BF83" s="401"/>
      <c r="BG83" s="397"/>
      <c r="BH83" s="396"/>
      <c r="BI83" s="398"/>
      <c r="BJ83" s="396"/>
      <c r="BK83" s="397"/>
      <c r="BL83" s="396"/>
      <c r="BM83" s="398"/>
      <c r="BN83" s="396"/>
      <c r="BO83" s="397"/>
      <c r="BP83" s="396"/>
      <c r="BQ83" s="412"/>
      <c r="BS83" s="396" t="e">
        <f t="shared" si="69"/>
        <v>#DIV/0!</v>
      </c>
      <c r="BT83" s="397">
        <f t="shared" si="70"/>
        <v>0</v>
      </c>
      <c r="BU83" s="396" t="e">
        <f t="shared" si="71"/>
        <v>#DIV/0!</v>
      </c>
      <c r="BV83" s="398">
        <f t="shared" si="72"/>
        <v>0</v>
      </c>
      <c r="BX83" s="396">
        <f t="shared" si="73"/>
        <v>0</v>
      </c>
      <c r="BY83" s="397">
        <f t="shared" si="74"/>
        <v>0</v>
      </c>
      <c r="BZ83" s="431">
        <f t="shared" si="75"/>
        <v>0.13240934623088474</v>
      </c>
      <c r="CA83" s="398">
        <f t="shared" si="76"/>
        <v>12987860.109999999</v>
      </c>
      <c r="CB83" s="399">
        <f t="shared" si="77"/>
        <v>-12987860.109999999</v>
      </c>
    </row>
    <row r="84" spans="1:80" ht="17.100000000000001" customHeight="1">
      <c r="A84" s="339"/>
      <c r="B84" s="408" t="s">
        <v>112</v>
      </c>
      <c r="D84" s="396"/>
      <c r="E84" s="400"/>
      <c r="F84" s="396"/>
      <c r="G84" s="430"/>
      <c r="H84" s="396"/>
      <c r="I84" s="400"/>
      <c r="J84" s="396"/>
      <c r="K84" s="430"/>
      <c r="L84" s="396"/>
      <c r="M84" s="400"/>
      <c r="N84" s="396"/>
      <c r="O84" s="430"/>
      <c r="Q84" s="396">
        <f t="shared" si="44"/>
        <v>0</v>
      </c>
      <c r="R84" s="397">
        <f t="shared" si="58"/>
        <v>0</v>
      </c>
      <c r="S84" s="396">
        <f t="shared" si="45"/>
        <v>0</v>
      </c>
      <c r="T84" s="430">
        <f t="shared" si="59"/>
        <v>0</v>
      </c>
      <c r="V84" s="396">
        <v>0</v>
      </c>
      <c r="W84" s="397">
        <v>0</v>
      </c>
      <c r="X84" s="396">
        <v>0</v>
      </c>
      <c r="Y84" s="430">
        <v>0</v>
      </c>
      <c r="Z84" s="396"/>
      <c r="AA84" s="397"/>
      <c r="AB84" s="396">
        <f t="shared" si="48"/>
        <v>0</v>
      </c>
      <c r="AC84" s="430"/>
      <c r="AD84" s="396"/>
      <c r="AE84" s="397"/>
      <c r="AF84" s="396"/>
      <c r="AG84" s="430"/>
      <c r="AI84" s="396">
        <f t="shared" si="60"/>
        <v>0</v>
      </c>
      <c r="AJ84" s="397">
        <f t="shared" si="61"/>
        <v>0</v>
      </c>
      <c r="AK84" s="396">
        <f t="shared" si="62"/>
        <v>0</v>
      </c>
      <c r="AL84" s="430">
        <f t="shared" si="63"/>
        <v>0</v>
      </c>
      <c r="AM84" s="433">
        <f t="shared" si="64"/>
        <v>0</v>
      </c>
      <c r="AN84" s="401"/>
      <c r="AO84" s="397"/>
      <c r="AP84" s="396"/>
      <c r="AQ84" s="398"/>
      <c r="AR84" s="396"/>
      <c r="AS84" s="397"/>
      <c r="AT84" s="396"/>
      <c r="AU84" s="398"/>
      <c r="AV84" s="396"/>
      <c r="AW84" s="397"/>
      <c r="AX84" s="396"/>
      <c r="AY84" s="412"/>
      <c r="BA84" s="396">
        <f t="shared" si="65"/>
        <v>0</v>
      </c>
      <c r="BB84" s="397">
        <f t="shared" si="66"/>
        <v>0</v>
      </c>
      <c r="BC84" s="396">
        <f t="shared" si="67"/>
        <v>0</v>
      </c>
      <c r="BD84" s="398">
        <f t="shared" si="68"/>
        <v>0</v>
      </c>
      <c r="BF84" s="401"/>
      <c r="BG84" s="397"/>
      <c r="BH84" s="396"/>
      <c r="BI84" s="398"/>
      <c r="BJ84" s="396"/>
      <c r="BK84" s="397"/>
      <c r="BL84" s="396"/>
      <c r="BM84" s="398"/>
      <c r="BN84" s="396"/>
      <c r="BO84" s="397"/>
      <c r="BP84" s="396"/>
      <c r="BQ84" s="412"/>
      <c r="BS84" s="396" t="e">
        <f t="shared" si="69"/>
        <v>#DIV/0!</v>
      </c>
      <c r="BT84" s="397">
        <f t="shared" si="70"/>
        <v>0</v>
      </c>
      <c r="BU84" s="396" t="e">
        <f t="shared" si="71"/>
        <v>#DIV/0!</v>
      </c>
      <c r="BV84" s="398">
        <f t="shared" si="72"/>
        <v>0</v>
      </c>
      <c r="BX84" s="396">
        <f t="shared" si="73"/>
        <v>0</v>
      </c>
      <c r="BY84" s="397">
        <f t="shared" si="74"/>
        <v>0</v>
      </c>
      <c r="BZ84" s="431">
        <f t="shared" si="75"/>
        <v>0</v>
      </c>
      <c r="CA84" s="398">
        <f t="shared" si="76"/>
        <v>0</v>
      </c>
      <c r="CB84" s="399">
        <f t="shared" si="77"/>
        <v>0</v>
      </c>
    </row>
    <row r="85" spans="1:80" ht="17.100000000000001" customHeight="1">
      <c r="A85" s="80"/>
      <c r="B85" t="s">
        <v>113</v>
      </c>
      <c r="D85" s="396">
        <v>0.38419999999999999</v>
      </c>
      <c r="E85" s="400">
        <v>3861870.4824888799</v>
      </c>
      <c r="F85" s="403">
        <f>G85/G12</f>
        <v>0.46611493877012994</v>
      </c>
      <c r="G85" s="430">
        <f>G71+G43</f>
        <v>4685256.4380101003</v>
      </c>
      <c r="H85" s="396">
        <v>0.38419999999999999</v>
      </c>
      <c r="I85" s="400">
        <v>3648137.0342666698</v>
      </c>
      <c r="J85" s="403">
        <f>K85/K12</f>
        <v>0.48132706548474663</v>
      </c>
      <c r="K85" s="430">
        <f>K71+K43</f>
        <v>4570398.4726439388</v>
      </c>
      <c r="L85" s="396">
        <v>0.38419999999999999</v>
      </c>
      <c r="M85" s="400">
        <v>3799886.5573333302</v>
      </c>
      <c r="N85" s="403">
        <f>O85/O12</f>
        <v>0.71313579981981878</v>
      </c>
      <c r="O85" s="430">
        <f>O71+O43</f>
        <v>7053188.8060606066</v>
      </c>
      <c r="Q85" s="396">
        <f t="shared" ref="Q85:S88" si="78">R85/$T$12</f>
        <v>0.38419999999999965</v>
      </c>
      <c r="R85" s="397">
        <f t="shared" si="58"/>
        <v>11309894.074088879</v>
      </c>
      <c r="S85" s="396">
        <f t="shared" si="78"/>
        <v>0.55401560040397957</v>
      </c>
      <c r="T85" s="430">
        <f t="shared" si="59"/>
        <v>16308843.716714645</v>
      </c>
      <c r="V85" s="396">
        <f>W85/Y12</f>
        <v>0.41269999999999973</v>
      </c>
      <c r="W85" s="397">
        <f>W43+W71</f>
        <v>4509678.918044446</v>
      </c>
      <c r="X85" s="403">
        <f>Y85/Y12</f>
        <v>0.60198079481963918</v>
      </c>
      <c r="Y85" s="430">
        <f>Y71+Y43</f>
        <v>6577998.7871717177</v>
      </c>
      <c r="Z85" s="396">
        <f>AA85/AC12</f>
        <v>0.41270000000000073</v>
      </c>
      <c r="AA85" s="397">
        <f>AA43+AA71</f>
        <v>4923219.7255111104</v>
      </c>
      <c r="AB85" s="396">
        <f t="shared" si="48"/>
        <v>0.49230438374262486</v>
      </c>
      <c r="AC85" s="430">
        <f>AC71+AC43</f>
        <v>5872843.8405555552</v>
      </c>
      <c r="AD85" s="396">
        <f>AE85/AG12</f>
        <v>0.41270000000000151</v>
      </c>
      <c r="AE85" s="397">
        <f>AE43+AE71</f>
        <v>4587227.0822666697</v>
      </c>
      <c r="AF85" s="396">
        <v>0.70444704800751501</v>
      </c>
      <c r="AG85" s="430">
        <v>7830042.5893939398</v>
      </c>
      <c r="AI85" s="396">
        <f t="shared" si="60"/>
        <v>0.41270000000000068</v>
      </c>
      <c r="AJ85" s="397">
        <f t="shared" si="61"/>
        <v>14020125.725822225</v>
      </c>
      <c r="AK85" s="396">
        <f t="shared" si="62"/>
        <v>0.5969933146669465</v>
      </c>
      <c r="AL85" s="430">
        <f t="shared" si="63"/>
        <v>20280885.217121214</v>
      </c>
      <c r="AM85" s="433">
        <f t="shared" si="64"/>
        <v>8.3266726846886741E-16</v>
      </c>
      <c r="AN85" s="401">
        <v>0.38169999999999998</v>
      </c>
      <c r="AO85" s="397">
        <v>4692588.4157777801</v>
      </c>
      <c r="AP85" s="396">
        <v>0.46563594030146399</v>
      </c>
      <c r="AQ85" s="398">
        <v>5724489.9644444501</v>
      </c>
      <c r="AR85" s="396">
        <v>0.38169999999999998</v>
      </c>
      <c r="AS85" s="397">
        <v>4128918.7086888901</v>
      </c>
      <c r="AT85" s="396">
        <v>0.56299976942035201</v>
      </c>
      <c r="AU85" s="398">
        <v>6090071.4722222202</v>
      </c>
      <c r="AV85" s="396">
        <v>0.38169999999999998</v>
      </c>
      <c r="AW85" s="397">
        <v>4415645.21737778</v>
      </c>
      <c r="AX85" s="396">
        <v>0.66773345283419105</v>
      </c>
      <c r="AY85" s="412">
        <v>7724584.8244444402</v>
      </c>
      <c r="BA85" s="396">
        <f t="shared" si="65"/>
        <v>0.3816999999999996</v>
      </c>
      <c r="BB85" s="397">
        <f t="shared" si="66"/>
        <v>13237152.341844451</v>
      </c>
      <c r="BC85" s="396">
        <f t="shared" si="67"/>
        <v>0.56342119024271198</v>
      </c>
      <c r="BD85" s="398">
        <f t="shared" si="68"/>
        <v>19539146.26111111</v>
      </c>
      <c r="BF85" s="401"/>
      <c r="BG85" s="397"/>
      <c r="BH85" s="396"/>
      <c r="BI85" s="398"/>
      <c r="BJ85" s="396"/>
      <c r="BK85" s="397"/>
      <c r="BL85" s="396"/>
      <c r="BM85" s="398"/>
      <c r="BN85" s="396"/>
      <c r="BO85" s="397"/>
      <c r="BP85" s="396"/>
      <c r="BQ85" s="412"/>
      <c r="BS85" s="396" t="e">
        <f t="shared" si="69"/>
        <v>#DIV/0!</v>
      </c>
      <c r="BT85" s="397">
        <f t="shared" si="70"/>
        <v>0</v>
      </c>
      <c r="BU85" s="396" t="e">
        <f t="shared" si="71"/>
        <v>#DIV/0!</v>
      </c>
      <c r="BV85" s="398">
        <f t="shared" si="72"/>
        <v>0</v>
      </c>
      <c r="BX85" s="396">
        <f t="shared" si="73"/>
        <v>0.39318671482548367</v>
      </c>
      <c r="BY85" s="397">
        <f t="shared" si="74"/>
        <v>38567172.141755559</v>
      </c>
      <c r="BZ85" s="431">
        <f t="shared" si="75"/>
        <v>0.57222572512277026</v>
      </c>
      <c r="CA85" s="398">
        <f t="shared" si="76"/>
        <v>56128875.194946975</v>
      </c>
      <c r="CB85" s="399">
        <f t="shared" si="77"/>
        <v>-17561703.053191416</v>
      </c>
    </row>
    <row r="86" spans="1:80" s="223" customFormat="1" ht="17.100000000000001" customHeight="1">
      <c r="A86" s="320"/>
      <c r="B86" s="223" t="s">
        <v>114</v>
      </c>
      <c r="D86" s="403">
        <v>0.24580912246433101</v>
      </c>
      <c r="E86" s="404">
        <v>2470804.2539601801</v>
      </c>
      <c r="F86" s="403">
        <f>G86/G12</f>
        <v>1.8014190518003265E-2</v>
      </c>
      <c r="G86" s="426">
        <f>G42-G85</f>
        <v>181073.58310100995</v>
      </c>
      <c r="H86" s="403">
        <v>0.24580912246433101</v>
      </c>
      <c r="I86" s="404">
        <v>2334058.72728454</v>
      </c>
      <c r="J86" s="403">
        <f>K86/K12</f>
        <v>6.5999569548862991E-2</v>
      </c>
      <c r="K86" s="426">
        <f>K42-K85</f>
        <v>626693.06068939529</v>
      </c>
      <c r="L86" s="403">
        <v>0.24580912246433101</v>
      </c>
      <c r="M86" s="404">
        <v>2431147.2673662598</v>
      </c>
      <c r="N86" s="403">
        <f>O86/O12</f>
        <v>-0.20928769108392822</v>
      </c>
      <c r="O86" s="426">
        <f>O42-O85</f>
        <v>-2069936.1893939367</v>
      </c>
      <c r="Q86" s="403">
        <f t="shared" si="78"/>
        <v>0.24580912246433204</v>
      </c>
      <c r="R86" s="406">
        <f t="shared" si="58"/>
        <v>7236010.2486109808</v>
      </c>
      <c r="S86" s="403">
        <f t="shared" si="78"/>
        <v>-4.2876222911039222E-2</v>
      </c>
      <c r="T86" s="426">
        <f t="shared" si="59"/>
        <v>-1262169.5456035314</v>
      </c>
      <c r="V86" s="407">
        <f>W86/Y12</f>
        <v>0.21730912246433204</v>
      </c>
      <c r="W86" s="406">
        <f t="shared" ref="W86:Y86" si="79">W42-W85</f>
        <v>2374592.6054667737</v>
      </c>
      <c r="X86" s="403">
        <f>Y86/Y12</f>
        <v>-0.17270011929542051</v>
      </c>
      <c r="Y86" s="426">
        <f t="shared" si="79"/>
        <v>-1887138.5682828184</v>
      </c>
      <c r="Z86" s="407">
        <f>AA86/AC12</f>
        <v>0.21730912246433182</v>
      </c>
      <c r="AA86" s="406">
        <f t="shared" ref="AA86:AE86" si="80">AA42-AA85</f>
        <v>2592344.4590499299</v>
      </c>
      <c r="AB86" s="403">
        <f>AC86/AC12</f>
        <v>-5.7699464168730695E-2</v>
      </c>
      <c r="AC86" s="426">
        <f t="shared" si="80"/>
        <v>-688313.88453335594</v>
      </c>
      <c r="AD86" s="407">
        <f>AE86/AG12</f>
        <v>0.21730912246433171</v>
      </c>
      <c r="AE86" s="406">
        <f t="shared" si="80"/>
        <v>2415425.9553961307</v>
      </c>
      <c r="AF86" s="403">
        <v>-0.208067920627028</v>
      </c>
      <c r="AG86" s="426">
        <v>-2312708.5060606101</v>
      </c>
      <c r="AI86" s="403">
        <f t="shared" si="60"/>
        <v>0.21730912246433187</v>
      </c>
      <c r="AJ86" s="406">
        <f t="shared" si="61"/>
        <v>7382363.0199128343</v>
      </c>
      <c r="AK86" s="403">
        <f t="shared" si="62"/>
        <v>-0.14388915386207374</v>
      </c>
      <c r="AL86" s="426">
        <f t="shared" si="63"/>
        <v>-4888160.9588767849</v>
      </c>
      <c r="AM86" s="224">
        <f t="shared" si="64"/>
        <v>0</v>
      </c>
      <c r="AN86" s="407">
        <v>0.24830912246433101</v>
      </c>
      <c r="AO86" s="406">
        <v>3052691.9350486398</v>
      </c>
      <c r="AP86" s="403">
        <v>-6.12497399346262E-3</v>
      </c>
      <c r="AQ86" s="438">
        <v>-75299.926666665793</v>
      </c>
      <c r="AR86" s="403">
        <v>0.24830912246433101</v>
      </c>
      <c r="AS86" s="406">
        <v>2686005.1906761802</v>
      </c>
      <c r="AT86" s="403">
        <v>-0.15235151427698701</v>
      </c>
      <c r="AU86" s="405">
        <v>-1648014.1933333301</v>
      </c>
      <c r="AV86" s="403">
        <v>0.24830912246433101</v>
      </c>
      <c r="AW86" s="406">
        <v>2872530.7546263998</v>
      </c>
      <c r="AX86" s="403">
        <v>-8.9998862991231096E-2</v>
      </c>
      <c r="AY86" s="427">
        <v>-1041139.76666667</v>
      </c>
      <c r="BA86" s="403">
        <f t="shared" si="65"/>
        <v>0.24830912246433079</v>
      </c>
      <c r="BB86" s="406">
        <f t="shared" si="66"/>
        <v>8611227.8803512193</v>
      </c>
      <c r="BC86" s="403">
        <f t="shared" si="67"/>
        <v>-7.9714429606212098E-2</v>
      </c>
      <c r="BD86" s="405">
        <f t="shared" si="68"/>
        <v>-2764453.8866666658</v>
      </c>
      <c r="BF86" s="407"/>
      <c r="BG86" s="406"/>
      <c r="BH86" s="403"/>
      <c r="BI86" s="405"/>
      <c r="BJ86" s="403"/>
      <c r="BK86" s="406"/>
      <c r="BL86" s="403"/>
      <c r="BM86" s="405"/>
      <c r="BN86" s="403"/>
      <c r="BO86" s="406"/>
      <c r="BP86" s="403"/>
      <c r="BQ86" s="427"/>
      <c r="BS86" s="403" t="e">
        <f t="shared" si="69"/>
        <v>#DIV/0!</v>
      </c>
      <c r="BT86" s="406">
        <f t="shared" si="70"/>
        <v>0</v>
      </c>
      <c r="BU86" s="403" t="e">
        <f t="shared" si="71"/>
        <v>#DIV/0!</v>
      </c>
      <c r="BV86" s="405">
        <f t="shared" si="72"/>
        <v>0</v>
      </c>
      <c r="BX86" s="403">
        <f t="shared" si="73"/>
        <v>0.23682240763884793</v>
      </c>
      <c r="BY86" s="406">
        <f t="shared" si="74"/>
        <v>23229601.148875032</v>
      </c>
      <c r="BZ86" s="428">
        <f t="shared" si="75"/>
        <v>-9.0884931237611544E-2</v>
      </c>
      <c r="CA86" s="438">
        <f t="shared" si="76"/>
        <v>-8914784.3911469821</v>
      </c>
      <c r="CB86" s="429">
        <f t="shared" si="77"/>
        <v>32144385.540022016</v>
      </c>
    </row>
    <row r="87" spans="1:80" ht="17.100000000000001" customHeight="1">
      <c r="A87" s="320"/>
      <c r="B87" t="s">
        <v>142</v>
      </c>
      <c r="D87" s="396">
        <v>0.1</v>
      </c>
      <c r="E87" s="400">
        <v>1005171.91111111</v>
      </c>
      <c r="F87" s="396">
        <v>0</v>
      </c>
      <c r="G87" s="430"/>
      <c r="H87" s="396">
        <v>0.1</v>
      </c>
      <c r="I87" s="400">
        <v>949541.13333333295</v>
      </c>
      <c r="J87" s="396">
        <v>0</v>
      </c>
      <c r="K87" s="430"/>
      <c r="L87" s="396">
        <v>0.1</v>
      </c>
      <c r="M87" s="400">
        <v>989038.66666666698</v>
      </c>
      <c r="N87" s="396">
        <v>0</v>
      </c>
      <c r="O87" s="430"/>
      <c r="Q87" s="396">
        <f t="shared" si="78"/>
        <v>9.999999999999995E-2</v>
      </c>
      <c r="R87" s="397">
        <f t="shared" si="58"/>
        <v>2943751.7111111097</v>
      </c>
      <c r="S87" s="396">
        <f t="shared" si="78"/>
        <v>0</v>
      </c>
      <c r="T87" s="430">
        <f t="shared" si="59"/>
        <v>0</v>
      </c>
      <c r="V87" s="401">
        <v>0.1</v>
      </c>
      <c r="W87" s="397">
        <f>V87*Y12</f>
        <v>1092725.68888889</v>
      </c>
      <c r="X87" s="396">
        <v>0</v>
      </c>
      <c r="Y87" s="430"/>
      <c r="Z87" s="401">
        <v>0.1</v>
      </c>
      <c r="AA87" s="397">
        <f>Z87*AC12</f>
        <v>1192929.4222222201</v>
      </c>
      <c r="AB87" s="396">
        <v>0</v>
      </c>
      <c r="AC87" s="430"/>
      <c r="AD87" s="401">
        <v>0.1</v>
      </c>
      <c r="AE87" s="397">
        <f>AD87*AG12</f>
        <v>1111516.13333333</v>
      </c>
      <c r="AF87" s="396">
        <v>0</v>
      </c>
      <c r="AG87" s="430"/>
      <c r="AI87" s="396">
        <f t="shared" si="60"/>
        <v>0.10000000000000002</v>
      </c>
      <c r="AJ87" s="397">
        <f t="shared" si="61"/>
        <v>3397171.2444444401</v>
      </c>
      <c r="AK87" s="396">
        <f t="shared" si="62"/>
        <v>0</v>
      </c>
      <c r="AL87" s="430">
        <f t="shared" si="63"/>
        <v>0</v>
      </c>
      <c r="AM87" s="433">
        <f t="shared" si="64"/>
        <v>0</v>
      </c>
      <c r="AN87" s="401">
        <v>0.1</v>
      </c>
      <c r="AO87" s="397">
        <v>1229391.7777777801</v>
      </c>
      <c r="AP87" s="396">
        <v>0</v>
      </c>
      <c r="AQ87" s="398"/>
      <c r="AR87" s="396">
        <v>0.1</v>
      </c>
      <c r="AS87" s="397">
        <v>1081718.2888888901</v>
      </c>
      <c r="AT87" s="396">
        <v>0</v>
      </c>
      <c r="AU87" s="398"/>
      <c r="AV87" s="396">
        <v>0.1</v>
      </c>
      <c r="AW87" s="397">
        <v>1156836.5777777799</v>
      </c>
      <c r="AX87" s="396">
        <v>0</v>
      </c>
      <c r="AY87" s="412"/>
      <c r="BA87" s="396">
        <f t="shared" si="65"/>
        <v>9.9999999999999992E-2</v>
      </c>
      <c r="BB87" s="397">
        <f t="shared" si="66"/>
        <v>3467946.6444444498</v>
      </c>
      <c r="BC87" s="396">
        <f t="shared" si="67"/>
        <v>0</v>
      </c>
      <c r="BD87" s="398">
        <f t="shared" si="68"/>
        <v>0</v>
      </c>
      <c r="BF87" s="401"/>
      <c r="BG87" s="397"/>
      <c r="BH87" s="396"/>
      <c r="BI87" s="398"/>
      <c r="BJ87" s="396"/>
      <c r="BK87" s="397"/>
      <c r="BL87" s="396"/>
      <c r="BM87" s="398"/>
      <c r="BN87" s="396"/>
      <c r="BO87" s="397"/>
      <c r="BP87" s="396"/>
      <c r="BQ87" s="412"/>
      <c r="BS87" s="396" t="e">
        <f t="shared" si="69"/>
        <v>#DIV/0!</v>
      </c>
      <c r="BT87" s="397">
        <f t="shared" si="70"/>
        <v>0</v>
      </c>
      <c r="BU87" s="396" t="e">
        <f t="shared" si="71"/>
        <v>#DIV/0!</v>
      </c>
      <c r="BV87" s="398">
        <f t="shared" si="72"/>
        <v>0</v>
      </c>
      <c r="BX87" s="396">
        <f t="shared" si="73"/>
        <v>0.10000000000000002</v>
      </c>
      <c r="BY87" s="397">
        <f t="shared" si="74"/>
        <v>9808869.6000000015</v>
      </c>
      <c r="BZ87" s="431">
        <f t="shared" si="75"/>
        <v>0</v>
      </c>
      <c r="CA87" s="439">
        <f t="shared" si="76"/>
        <v>0</v>
      </c>
      <c r="CB87" s="399">
        <f t="shared" si="77"/>
        <v>9808869.6000000015</v>
      </c>
    </row>
    <row r="88" spans="1:80" ht="17.100000000000001" customHeight="1">
      <c r="A88" s="320"/>
      <c r="B88" s="223" t="s">
        <v>116</v>
      </c>
      <c r="C88" s="223"/>
      <c r="D88" s="403">
        <v>0.145809122464331</v>
      </c>
      <c r="E88" s="404">
        <v>1465632.34284907</v>
      </c>
      <c r="F88" s="403">
        <v>1.8014190518002599E-2</v>
      </c>
      <c r="G88" s="426">
        <v>181073.58310101001</v>
      </c>
      <c r="H88" s="403">
        <v>0.145809122464331</v>
      </c>
      <c r="I88" s="404">
        <v>1384517.5939511999</v>
      </c>
      <c r="J88" s="403">
        <v>6.59995695488622E-2</v>
      </c>
      <c r="K88" s="426">
        <v>626693.06068939203</v>
      </c>
      <c r="L88" s="403">
        <v>0.145809122464331</v>
      </c>
      <c r="M88" s="404">
        <v>1442108.6006995901</v>
      </c>
      <c r="N88" s="403">
        <v>-0.209287691083929</v>
      </c>
      <c r="O88" s="426">
        <v>-2069936.1893939399</v>
      </c>
      <c r="P88" s="223"/>
      <c r="Q88" s="403">
        <f t="shared" si="78"/>
        <v>0.1458091224643317</v>
      </c>
      <c r="R88" s="406">
        <f t="shared" si="58"/>
        <v>4292258.5374998599</v>
      </c>
      <c r="S88" s="403">
        <f t="shared" si="78"/>
        <v>-4.2876222911039444E-2</v>
      </c>
      <c r="T88" s="426">
        <f t="shared" si="59"/>
        <v>-1262169.5456035379</v>
      </c>
      <c r="U88" s="223"/>
      <c r="V88" s="440">
        <f>W88/Y12</f>
        <v>0.11730912246433203</v>
      </c>
      <c r="W88" s="441">
        <f t="shared" ref="W88:AA88" si="81">W86-W87</f>
        <v>1281866.9165778838</v>
      </c>
      <c r="X88" s="442">
        <f>Y88/Y12</f>
        <v>-0.17270011929542051</v>
      </c>
      <c r="Y88" s="426">
        <f t="shared" si="81"/>
        <v>-1887138.5682828184</v>
      </c>
      <c r="Z88" s="440">
        <f>AA88/AC12</f>
        <v>0.1173091224643318</v>
      </c>
      <c r="AA88" s="441">
        <f t="shared" si="81"/>
        <v>1399415.0368277098</v>
      </c>
      <c r="AB88" s="442">
        <f>AC88/AC12</f>
        <v>-5.7699464168730695E-2</v>
      </c>
      <c r="AC88" s="426">
        <f>AC86-AC87</f>
        <v>-688313.88453335594</v>
      </c>
      <c r="AD88" s="440">
        <f>AE88/AG12</f>
        <v>0.1173091224643317</v>
      </c>
      <c r="AE88" s="441">
        <f>AE86-AE87</f>
        <v>1303909.8220628006</v>
      </c>
      <c r="AF88" s="442">
        <v>-0.208067920627028</v>
      </c>
      <c r="AG88" s="426">
        <v>-2312708.5060606101</v>
      </c>
      <c r="AH88" s="223"/>
      <c r="AI88" s="396">
        <f t="shared" si="60"/>
        <v>0.11730912246433185</v>
      </c>
      <c r="AJ88" s="406">
        <f t="shared" si="61"/>
        <v>3985191.7754683942</v>
      </c>
      <c r="AK88" s="396">
        <f t="shared" si="62"/>
        <v>-0.14388915386207374</v>
      </c>
      <c r="AL88" s="426">
        <f t="shared" si="63"/>
        <v>-4888160.9588767849</v>
      </c>
      <c r="AM88" s="433">
        <f t="shared" si="64"/>
        <v>-1.5265566588595902E-16</v>
      </c>
      <c r="AN88" s="440">
        <v>0.14830912246433101</v>
      </c>
      <c r="AO88" s="441">
        <v>1823300.1572708699</v>
      </c>
      <c r="AP88" s="442">
        <v>-6.12497399346262E-3</v>
      </c>
      <c r="AQ88" s="438">
        <v>-75299.926666665793</v>
      </c>
      <c r="AR88" s="442">
        <v>0.14830912246433101</v>
      </c>
      <c r="AS88" s="441">
        <v>1604286.9017872899</v>
      </c>
      <c r="AT88" s="442">
        <v>-0.15235151427698701</v>
      </c>
      <c r="AU88" s="443">
        <v>-1648014.1933333301</v>
      </c>
      <c r="AV88" s="442">
        <v>0.14830912246433101</v>
      </c>
      <c r="AW88" s="441">
        <v>1715694.1768486199</v>
      </c>
      <c r="AX88" s="442">
        <v>-8.9998862991231096E-2</v>
      </c>
      <c r="AY88" s="444">
        <v>-1041139.76666667</v>
      </c>
      <c r="AZ88" s="223"/>
      <c r="BA88" s="403">
        <f>BA86-BA87</f>
        <v>0.14830912246433081</v>
      </c>
      <c r="BB88" s="406">
        <f t="shared" si="66"/>
        <v>5143281.2359067798</v>
      </c>
      <c r="BC88" s="396">
        <f t="shared" si="67"/>
        <v>-7.9714429606212098E-2</v>
      </c>
      <c r="BD88" s="405">
        <f t="shared" si="68"/>
        <v>-2764453.8866666658</v>
      </c>
      <c r="BF88" s="440"/>
      <c r="BG88" s="441"/>
      <c r="BH88" s="442"/>
      <c r="BI88" s="443"/>
      <c r="BJ88" s="442"/>
      <c r="BK88" s="441"/>
      <c r="BL88" s="442"/>
      <c r="BM88" s="443"/>
      <c r="BN88" s="442"/>
      <c r="BO88" s="441"/>
      <c r="BP88" s="442"/>
      <c r="BQ88" s="444"/>
      <c r="BR88" s="223"/>
      <c r="BS88" s="396" t="e">
        <f t="shared" si="69"/>
        <v>#DIV/0!</v>
      </c>
      <c r="BT88" s="406">
        <f t="shared" si="70"/>
        <v>0</v>
      </c>
      <c r="BU88" s="396" t="e">
        <f t="shared" si="71"/>
        <v>#DIV/0!</v>
      </c>
      <c r="BV88" s="405">
        <f t="shared" si="72"/>
        <v>0</v>
      </c>
      <c r="BX88" s="396">
        <f t="shared" si="73"/>
        <v>0.13682240763884795</v>
      </c>
      <c r="BY88" s="397">
        <f t="shared" si="74"/>
        <v>13420731.548875034</v>
      </c>
      <c r="BZ88" s="431">
        <f t="shared" si="75"/>
        <v>-9.0884931237611613E-2</v>
      </c>
      <c r="CA88" s="439">
        <f t="shared" si="76"/>
        <v>-8914784.3911469895</v>
      </c>
      <c r="CB88" s="399">
        <f t="shared" si="77"/>
        <v>22335515.940022022</v>
      </c>
    </row>
    <row r="89" spans="1:80">
      <c r="G89" s="445"/>
      <c r="K89" s="445"/>
      <c r="O89" s="445"/>
      <c r="Q89" s="366"/>
      <c r="R89" s="366"/>
      <c r="S89" s="366"/>
      <c r="T89" s="445"/>
      <c r="Y89" s="445"/>
      <c r="AC89" s="445"/>
      <c r="AG89" s="445"/>
      <c r="AI89" s="366"/>
      <c r="AJ89" s="366"/>
      <c r="AK89" s="366"/>
      <c r="AL89" s="366"/>
      <c r="BA89" s="366"/>
      <c r="BB89" s="366"/>
      <c r="BC89" s="366"/>
      <c r="BD89" s="366"/>
      <c r="BS89" s="366"/>
      <c r="BT89" s="366"/>
      <c r="BU89" s="366"/>
      <c r="BV89" s="366"/>
      <c r="CA89" s="446"/>
    </row>
    <row r="90" spans="1:80">
      <c r="AQ90" s="447">
        <f>AQ88/AQ12</f>
        <v>-6.1249739934633521E-3</v>
      </c>
      <c r="AU90" s="447">
        <f>AU88/AU12</f>
        <v>-0.1523515142769864</v>
      </c>
      <c r="AY90" s="447">
        <f>AY88/AY12</f>
        <v>-8.9998862991231027E-2</v>
      </c>
      <c r="BI90" s="447" t="e">
        <f>BI88/BI12</f>
        <v>#DIV/0!</v>
      </c>
      <c r="BM90" s="447" t="e">
        <f>BM88/BM12</f>
        <v>#DIV/0!</v>
      </c>
      <c r="BQ90" s="447" t="e">
        <f>BQ88/BQ12</f>
        <v>#DIV/0!</v>
      </c>
    </row>
    <row r="91" spans="1:80">
      <c r="D91" s="219"/>
      <c r="E91" s="219" t="s">
        <v>117</v>
      </c>
      <c r="F91" s="219"/>
      <c r="H91" s="219"/>
      <c r="I91" s="219" t="s">
        <v>117</v>
      </c>
      <c r="J91" s="219"/>
      <c r="L91" s="219"/>
      <c r="M91" s="219" t="s">
        <v>117</v>
      </c>
      <c r="N91" s="219"/>
      <c r="Q91" s="219"/>
      <c r="R91" s="219" t="s">
        <v>117</v>
      </c>
      <c r="S91" s="219"/>
      <c r="V91" s="219"/>
      <c r="W91" s="219" t="s">
        <v>117</v>
      </c>
      <c r="X91" s="219"/>
      <c r="Z91" s="219"/>
      <c r="AA91" s="219" t="s">
        <v>117</v>
      </c>
      <c r="AB91" s="219"/>
      <c r="AD91" s="448"/>
      <c r="AE91" s="432" t="s">
        <v>117</v>
      </c>
      <c r="AF91" s="448"/>
      <c r="AI91" s="448"/>
      <c r="AJ91" s="432" t="s">
        <v>117</v>
      </c>
      <c r="AK91" s="448"/>
      <c r="AN91" s="448"/>
      <c r="AO91" s="432" t="s">
        <v>117</v>
      </c>
      <c r="AP91" s="448"/>
    </row>
    <row r="92" spans="1:80" ht="8.1" customHeight="1">
      <c r="D92" s="31"/>
      <c r="E92" s="31"/>
      <c r="F92" s="31"/>
      <c r="H92" s="31"/>
      <c r="I92" s="31"/>
      <c r="J92" s="31"/>
      <c r="L92" s="31"/>
      <c r="M92" s="31"/>
      <c r="N92" s="31"/>
      <c r="Q92" s="31"/>
      <c r="R92" s="31"/>
      <c r="S92" s="31"/>
      <c r="V92" s="31"/>
      <c r="W92" s="31"/>
      <c r="X92" s="31"/>
      <c r="Z92" s="31"/>
      <c r="AA92" s="31"/>
      <c r="AB92" s="31"/>
      <c r="AD92" s="448"/>
      <c r="AE92" s="432"/>
      <c r="AF92" s="448"/>
      <c r="AI92" s="448"/>
      <c r="AJ92" s="432"/>
      <c r="AK92" s="448"/>
      <c r="AN92" s="448"/>
      <c r="AO92" s="432"/>
      <c r="AP92" s="448"/>
    </row>
    <row r="93" spans="1:80">
      <c r="D93" s="448">
        <f t="shared" ref="D93:H93" si="82">D12</f>
        <v>1</v>
      </c>
      <c r="E93" s="432" t="s">
        <v>118</v>
      </c>
      <c r="F93" s="448">
        <f t="shared" si="82"/>
        <v>1</v>
      </c>
      <c r="H93" s="448">
        <f t="shared" si="82"/>
        <v>1</v>
      </c>
      <c r="I93" s="432" t="s">
        <v>118</v>
      </c>
      <c r="J93" s="448">
        <f t="shared" ref="J93:N93" si="83">J12</f>
        <v>1</v>
      </c>
      <c r="L93" s="448">
        <f t="shared" si="83"/>
        <v>1</v>
      </c>
      <c r="M93" s="432" t="s">
        <v>118</v>
      </c>
      <c r="N93" s="448">
        <f t="shared" si="83"/>
        <v>1</v>
      </c>
      <c r="Q93" s="448">
        <f t="shared" ref="Q93:V93" si="84">Q12</f>
        <v>1</v>
      </c>
      <c r="R93" s="432" t="s">
        <v>118</v>
      </c>
      <c r="S93" s="448">
        <f t="shared" si="84"/>
        <v>1</v>
      </c>
      <c r="V93" s="448">
        <f t="shared" si="84"/>
        <v>1</v>
      </c>
      <c r="W93" s="432" t="s">
        <v>118</v>
      </c>
      <c r="X93" s="448">
        <f>X12</f>
        <v>1</v>
      </c>
      <c r="Z93" s="448">
        <f t="shared" ref="Z93:AD93" si="85">Z12</f>
        <v>1</v>
      </c>
      <c r="AA93" s="432" t="s">
        <v>118</v>
      </c>
      <c r="AB93" s="448">
        <f t="shared" si="85"/>
        <v>1</v>
      </c>
      <c r="AD93" s="448">
        <f t="shared" si="85"/>
        <v>1</v>
      </c>
      <c r="AE93" s="432" t="s">
        <v>118</v>
      </c>
      <c r="AF93" s="448">
        <f t="shared" ref="AF93:AK93" si="86">AF12</f>
        <v>1</v>
      </c>
      <c r="AI93" s="448">
        <f t="shared" si="86"/>
        <v>1</v>
      </c>
      <c r="AJ93" s="432" t="s">
        <v>118</v>
      </c>
      <c r="AK93" s="448">
        <f t="shared" si="86"/>
        <v>1</v>
      </c>
      <c r="AN93" s="448">
        <f>AN12</f>
        <v>1</v>
      </c>
      <c r="AO93" s="432" t="s">
        <v>118</v>
      </c>
      <c r="AP93" s="448">
        <f>AP12</f>
        <v>1</v>
      </c>
    </row>
    <row r="94" spans="1:80">
      <c r="D94" s="448">
        <f t="shared" ref="D94:H94" si="87">D18</f>
        <v>0.369990877535669</v>
      </c>
      <c r="E94" s="432" t="s">
        <v>119</v>
      </c>
      <c r="F94" s="448">
        <f t="shared" si="87"/>
        <v>0.51587087071186677</v>
      </c>
      <c r="H94" s="448">
        <f t="shared" si="87"/>
        <v>0.369990877535669</v>
      </c>
      <c r="I94" s="432" t="s">
        <v>119</v>
      </c>
      <c r="J94" s="448">
        <f t="shared" ref="J94:N94" si="88">J18</f>
        <v>0.45267336496638999</v>
      </c>
      <c r="L94" s="448">
        <f t="shared" si="88"/>
        <v>0.369990877535669</v>
      </c>
      <c r="M94" s="432" t="s">
        <v>119</v>
      </c>
      <c r="N94" s="448">
        <f t="shared" si="88"/>
        <v>0.49615189126411002</v>
      </c>
      <c r="Q94" s="448">
        <f t="shared" ref="Q94:V94" si="89">Q18</f>
        <v>0.36999087753566856</v>
      </c>
      <c r="R94" s="432" t="s">
        <v>119</v>
      </c>
      <c r="S94" s="448">
        <f t="shared" si="89"/>
        <v>0.48886062250705975</v>
      </c>
      <c r="V94" s="448">
        <f t="shared" si="89"/>
        <v>0.369990877535669</v>
      </c>
      <c r="W94" s="432" t="s">
        <v>119</v>
      </c>
      <c r="X94" s="448">
        <f>X18</f>
        <v>0.570719324475781</v>
      </c>
      <c r="Z94" s="448">
        <f t="shared" ref="Z94:AD94" si="90">Z18</f>
        <v>0.369990877535669</v>
      </c>
      <c r="AA94" s="432" t="s">
        <v>119</v>
      </c>
      <c r="AB94" s="448">
        <f t="shared" si="90"/>
        <v>0.56539508042610587</v>
      </c>
      <c r="AD94" s="448">
        <f t="shared" si="90"/>
        <v>0.369990877535669</v>
      </c>
      <c r="AE94" s="432" t="s">
        <v>119</v>
      </c>
      <c r="AF94" s="448">
        <f t="shared" ref="AF94:AK94" si="91">AF18</f>
        <v>0.50362087261951305</v>
      </c>
      <c r="AI94" s="448">
        <f t="shared" si="91"/>
        <v>0.369990877535669</v>
      </c>
      <c r="AJ94" s="432" t="s">
        <v>119</v>
      </c>
      <c r="AK94" s="448">
        <f t="shared" si="91"/>
        <v>0.5468958391951283</v>
      </c>
      <c r="AN94" s="448">
        <f>AN18</f>
        <v>0.369990877535669</v>
      </c>
      <c r="AO94" s="432" t="s">
        <v>119</v>
      </c>
      <c r="AP94" s="448">
        <f>AP18</f>
        <v>0.54048903369199897</v>
      </c>
    </row>
    <row r="95" spans="1:80">
      <c r="D95" s="448">
        <f t="shared" ref="D95:H95" si="92">D43</f>
        <v>0.18319999999999992</v>
      </c>
      <c r="E95" s="432" t="s">
        <v>120</v>
      </c>
      <c r="F95" s="448">
        <f t="shared" si="92"/>
        <v>0.22007493579529327</v>
      </c>
      <c r="H95" s="448">
        <f t="shared" si="92"/>
        <v>0.18319999999999986</v>
      </c>
      <c r="I95" s="432" t="s">
        <v>120</v>
      </c>
      <c r="J95" s="448">
        <f t="shared" ref="J95:N95" si="93">J43</f>
        <v>0.20976574923634403</v>
      </c>
      <c r="L95" s="448">
        <f t="shared" si="93"/>
        <v>0.18320000000000008</v>
      </c>
      <c r="M95" s="432" t="s">
        <v>120</v>
      </c>
      <c r="N95" s="448">
        <f t="shared" si="93"/>
        <v>0.27197652495493324</v>
      </c>
      <c r="Q95" s="448">
        <f t="shared" ref="Q95:V95" si="94">Q43</f>
        <v>0.18319999999999997</v>
      </c>
      <c r="R95" s="432" t="s">
        <v>120</v>
      </c>
      <c r="S95" s="448">
        <f t="shared" si="94"/>
        <v>0.23418743098114628</v>
      </c>
      <c r="V95" s="448">
        <f t="shared" si="94"/>
        <v>0.18319999999999997</v>
      </c>
      <c r="W95" s="432" t="s">
        <v>120</v>
      </c>
      <c r="X95" s="448">
        <f>X43</f>
        <v>0.1898395130877763</v>
      </c>
      <c r="Z95" s="448">
        <f t="shared" ref="Z95:AD95" si="95">Z43</f>
        <v>0.18320000000000028</v>
      </c>
      <c r="AA95" s="432" t="s">
        <v>120</v>
      </c>
      <c r="AB95" s="448">
        <f t="shared" si="95"/>
        <v>0.15201811664409937</v>
      </c>
      <c r="AD95" s="448">
        <f t="shared" si="95"/>
        <v>0.18320000000000086</v>
      </c>
      <c r="AE95" s="432" t="s">
        <v>120</v>
      </c>
      <c r="AF95" s="448">
        <f t="shared" ref="AF95:AK95" si="96">AF43</f>
        <v>0.28919001470129602</v>
      </c>
      <c r="AI95" s="448">
        <f t="shared" si="96"/>
        <v>0.18320000000000039</v>
      </c>
      <c r="AJ95" s="432" t="s">
        <v>120</v>
      </c>
      <c r="AK95" s="448">
        <f t="shared" si="96"/>
        <v>0.20906475199729574</v>
      </c>
      <c r="AN95" s="448">
        <f>AN43</f>
        <v>0.1522</v>
      </c>
      <c r="AO95" s="432" t="s">
        <v>120</v>
      </c>
      <c r="AP95" s="448">
        <f>AP43</f>
        <v>0.19629497187678899</v>
      </c>
    </row>
    <row r="96" spans="1:80">
      <c r="D96" s="448">
        <f t="shared" ref="D96:H96" si="97">D71</f>
        <v>0.22950000000000001</v>
      </c>
      <c r="E96" s="432" t="s">
        <v>121</v>
      </c>
      <c r="F96" s="448">
        <f t="shared" si="97"/>
        <v>0.24604000297483666</v>
      </c>
      <c r="H96" s="448">
        <f t="shared" si="97"/>
        <v>0.22950000000000001</v>
      </c>
      <c r="I96" s="432" t="s">
        <v>121</v>
      </c>
      <c r="J96" s="448">
        <f t="shared" ref="J96:N96" si="98">J71</f>
        <v>0.27156131624840263</v>
      </c>
      <c r="L96" s="448">
        <f t="shared" si="98"/>
        <v>0.22950000000000001</v>
      </c>
      <c r="M96" s="432" t="s">
        <v>121</v>
      </c>
      <c r="N96" s="448">
        <f t="shared" si="98"/>
        <v>0.44115927486488554</v>
      </c>
      <c r="Q96" s="448">
        <f t="shared" ref="Q96:V96" si="99">Q71</f>
        <v>0.22950000000000001</v>
      </c>
      <c r="R96" s="432" t="s">
        <v>121</v>
      </c>
      <c r="S96" s="448">
        <f t="shared" si="99"/>
        <v>0.31982816942283337</v>
      </c>
      <c r="V96" s="448">
        <f t="shared" si="99"/>
        <v>0.22950000000000001</v>
      </c>
      <c r="W96" s="432" t="s">
        <v>121</v>
      </c>
      <c r="X96" s="448">
        <f>X71</f>
        <v>0.41214128173186299</v>
      </c>
      <c r="Z96" s="448">
        <f t="shared" ref="Z96:AD96" si="100">Z71</f>
        <v>0.22950000000000045</v>
      </c>
      <c r="AA96" s="432" t="s">
        <v>121</v>
      </c>
      <c r="AB96" s="448">
        <f t="shared" si="100"/>
        <v>0.34028626709852544</v>
      </c>
      <c r="AD96" s="448">
        <f t="shared" si="100"/>
        <v>0.22950000000000001</v>
      </c>
      <c r="AE96" s="432" t="s">
        <v>121</v>
      </c>
      <c r="AF96" s="448">
        <f t="shared" ref="AF96:AK96" si="101">AF71</f>
        <v>0.41525703330621899</v>
      </c>
      <c r="AI96" s="448">
        <f t="shared" si="101"/>
        <v>0.22950000000000037</v>
      </c>
      <c r="AJ96" s="432" t="s">
        <v>121</v>
      </c>
      <c r="AK96" s="448">
        <f t="shared" si="101"/>
        <v>0.3879285626696507</v>
      </c>
      <c r="AN96" s="448">
        <f>AN71</f>
        <v>0.22950000000000001</v>
      </c>
      <c r="AO96" s="432" t="s">
        <v>121</v>
      </c>
      <c r="AP96" s="448">
        <f>AP71</f>
        <v>0.26934096842467498</v>
      </c>
    </row>
    <row r="97" spans="4:42">
      <c r="D97" s="448">
        <f t="shared" ref="D97:H97" si="102">D95+D96</f>
        <v>0.41269999999999996</v>
      </c>
      <c r="E97" s="432" t="s">
        <v>113</v>
      </c>
      <c r="F97" s="448">
        <f t="shared" si="102"/>
        <v>0.46611493877012994</v>
      </c>
      <c r="H97" s="448">
        <f t="shared" si="102"/>
        <v>0.41269999999999984</v>
      </c>
      <c r="I97" s="432" t="s">
        <v>113</v>
      </c>
      <c r="J97" s="448">
        <f t="shared" ref="J97:N97" si="103">J95+J96</f>
        <v>0.48132706548474669</v>
      </c>
      <c r="L97" s="448">
        <f t="shared" si="103"/>
        <v>0.41270000000000007</v>
      </c>
      <c r="M97" s="432" t="s">
        <v>113</v>
      </c>
      <c r="N97" s="448">
        <f t="shared" si="103"/>
        <v>0.71313579981981878</v>
      </c>
      <c r="Q97" s="448">
        <f t="shared" ref="Q97:V97" si="104">Q95+Q96</f>
        <v>0.41269999999999996</v>
      </c>
      <c r="R97" s="432" t="s">
        <v>113</v>
      </c>
      <c r="S97" s="448">
        <f t="shared" si="104"/>
        <v>0.55401560040397968</v>
      </c>
      <c r="V97" s="448">
        <f t="shared" si="104"/>
        <v>0.41269999999999996</v>
      </c>
      <c r="W97" s="432" t="s">
        <v>113</v>
      </c>
      <c r="X97" s="448">
        <f>X95+X96</f>
        <v>0.60198079481963929</v>
      </c>
      <c r="Z97" s="448">
        <f t="shared" ref="Z97:AD97" si="105">Z95+Z96</f>
        <v>0.41270000000000073</v>
      </c>
      <c r="AA97" s="432" t="s">
        <v>113</v>
      </c>
      <c r="AB97" s="448">
        <f t="shared" si="105"/>
        <v>0.49230438374262481</v>
      </c>
      <c r="AD97" s="448">
        <f t="shared" si="105"/>
        <v>0.41270000000000084</v>
      </c>
      <c r="AE97" s="432" t="s">
        <v>113</v>
      </c>
      <c r="AF97" s="448">
        <f t="shared" ref="AF97:AK97" si="106">AF95+AF96</f>
        <v>0.70444704800751501</v>
      </c>
      <c r="AI97" s="448">
        <f t="shared" si="106"/>
        <v>0.41270000000000073</v>
      </c>
      <c r="AJ97" s="432" t="s">
        <v>113</v>
      </c>
      <c r="AK97" s="448">
        <f t="shared" si="106"/>
        <v>0.59699331466694638</v>
      </c>
      <c r="AN97" s="448">
        <f>AN95+AN96</f>
        <v>0.38170000000000004</v>
      </c>
      <c r="AO97" s="432" t="s">
        <v>113</v>
      </c>
      <c r="AP97" s="448">
        <f>AP95+AP96</f>
        <v>0.46563594030146394</v>
      </c>
    </row>
    <row r="98" spans="4:42">
      <c r="D98" s="448">
        <f t="shared" ref="D98:H98" si="107">D93-D94-D95-D96</f>
        <v>0.21730912246433101</v>
      </c>
      <c r="E98" s="432" t="s">
        <v>122</v>
      </c>
      <c r="F98" s="448">
        <f t="shared" si="107"/>
        <v>1.801419051800332E-2</v>
      </c>
      <c r="H98" s="448">
        <f t="shared" si="107"/>
        <v>0.21730912246433107</v>
      </c>
      <c r="I98" s="432" t="s">
        <v>122</v>
      </c>
      <c r="J98" s="448">
        <f t="shared" ref="J98:N98" si="108">J93-J94-J95-J96</f>
        <v>6.5999569548863324E-2</v>
      </c>
      <c r="L98" s="448">
        <f t="shared" si="108"/>
        <v>0.21730912246433085</v>
      </c>
      <c r="M98" s="432" t="s">
        <v>122</v>
      </c>
      <c r="N98" s="448">
        <f t="shared" si="108"/>
        <v>-0.20928769108392886</v>
      </c>
      <c r="Q98" s="448">
        <f t="shared" ref="Q98:V98" si="109">Q93-Q94-Q95-Q96</f>
        <v>0.2173091224643314</v>
      </c>
      <c r="R98" s="432" t="s">
        <v>122</v>
      </c>
      <c r="S98" s="448">
        <f t="shared" si="109"/>
        <v>-4.2876222911039374E-2</v>
      </c>
      <c r="V98" s="448">
        <f t="shared" si="109"/>
        <v>0.21730912246433096</v>
      </c>
      <c r="W98" s="432" t="s">
        <v>122</v>
      </c>
      <c r="X98" s="448">
        <f>X93-X94-X95-X96</f>
        <v>-0.17270011929542028</v>
      </c>
      <c r="Z98" s="448">
        <f t="shared" ref="Z98:AD98" si="110">Z93-Z94-Z95-Z96</f>
        <v>0.21730912246433023</v>
      </c>
      <c r="AA98" s="432" t="s">
        <v>122</v>
      </c>
      <c r="AB98" s="448">
        <f t="shared" si="110"/>
        <v>-5.7699464168730674E-2</v>
      </c>
      <c r="AD98" s="448">
        <f t="shared" si="110"/>
        <v>0.21730912246433007</v>
      </c>
      <c r="AE98" s="432" t="s">
        <v>122</v>
      </c>
      <c r="AF98" s="448">
        <f t="shared" ref="AF98:AK98" si="111">AF93-AF94-AF95-AF96</f>
        <v>-0.20806792062702806</v>
      </c>
      <c r="AI98" s="448">
        <f t="shared" si="111"/>
        <v>0.21730912246433021</v>
      </c>
      <c r="AJ98" s="432" t="s">
        <v>122</v>
      </c>
      <c r="AK98" s="448">
        <f t="shared" si="111"/>
        <v>-0.14388915386207474</v>
      </c>
      <c r="AN98" s="448">
        <f>AN93-AN94-AN95-AN96</f>
        <v>0.24830912246433093</v>
      </c>
      <c r="AO98" s="432" t="s">
        <v>122</v>
      </c>
      <c r="AP98" s="448">
        <f>AP93-AP94-AP95-AP96</f>
        <v>-6.1249739934629566E-3</v>
      </c>
    </row>
    <row r="99" spans="4:42">
      <c r="D99" s="449"/>
      <c r="E99" s="450"/>
      <c r="F99" s="449"/>
    </row>
  </sheetData>
  <mergeCells count="20">
    <mergeCell ref="B2:B4"/>
    <mergeCell ref="BX6:BY6"/>
    <mergeCell ref="BX5:CA5"/>
    <mergeCell ref="BZ6:CA6"/>
    <mergeCell ref="V5:Y5"/>
    <mergeCell ref="BS5:BV5"/>
    <mergeCell ref="AV5:AY5"/>
    <mergeCell ref="BF5:BI5"/>
    <mergeCell ref="BN5:BQ5"/>
    <mergeCell ref="BJ5:BM5"/>
    <mergeCell ref="BA5:BD5"/>
    <mergeCell ref="AN5:AQ5"/>
    <mergeCell ref="BN6:BO6"/>
    <mergeCell ref="BP6:BQ6"/>
    <mergeCell ref="D5:G5"/>
    <mergeCell ref="AR5:AU5"/>
    <mergeCell ref="AI5:AL5"/>
    <mergeCell ref="Q5:T5"/>
    <mergeCell ref="H5:K5"/>
    <mergeCell ref="L5:O5"/>
  </mergeCells>
  <conditionalFormatting sqref="J19:J41">
    <cfRule type="top10" dxfId="39" priority="1" rank="5"/>
  </conditionalFormatting>
  <pageMargins left="0.7" right="0.7" top="0.75" bottom="0.75" header="0.3" footer="0.3"/>
  <pageSetup fitToWidth="0" fitToHeight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94"/>
  <sheetViews>
    <sheetView topLeftCell="A2" zoomScale="70" workbookViewId="0">
      <pane xSplit="4" ySplit="9" topLeftCell="V76" activePane="bottomRight" state="frozen"/>
      <selection pane="topRight" activeCell="A2" sqref="A2"/>
      <selection pane="bottomLeft" activeCell="A2" sqref="A2"/>
      <selection pane="bottomRight" activeCell="K91" sqref="K91"/>
    </sheetView>
  </sheetViews>
  <sheetFormatPr defaultColWidth="9" defaultRowHeight="15.75"/>
  <cols>
    <col min="1" max="1" width="3.28515625" customWidth="1"/>
    <col min="3" max="3" width="48.85546875" customWidth="1"/>
    <col min="4" max="4" width="4.140625" customWidth="1"/>
    <col min="5" max="5" width="12.85546875" customWidth="1"/>
    <col min="6" max="6" width="20" customWidth="1"/>
    <col min="7" max="7" width="15.28515625" customWidth="1"/>
    <col min="8" max="8" width="21" customWidth="1"/>
    <col min="10" max="10" width="5.42578125" hidden="1" customWidth="1"/>
    <col min="11" max="11" width="48.85546875" hidden="1" customWidth="1"/>
    <col min="12" max="12" width="9.140625" hidden="1" customWidth="1"/>
    <col min="13" max="13" width="11.28515625" customWidth="1"/>
    <col min="14" max="14" width="19.85546875" customWidth="1"/>
    <col min="15" max="15" width="16.140625" customWidth="1"/>
    <col min="16" max="16" width="19.85546875" customWidth="1"/>
    <col min="17" max="17" width="9.140625" customWidth="1"/>
    <col min="18" max="18" width="55.140625" hidden="1" customWidth="1"/>
    <col min="19" max="19" width="9.140625" hidden="1" customWidth="1"/>
    <col min="20" max="20" width="15" style="484" customWidth="1"/>
    <col min="21" max="21" width="20.85546875" style="485" customWidth="1"/>
    <col min="22" max="22" width="15" style="484" customWidth="1"/>
    <col min="23" max="23" width="20.85546875" style="485" customWidth="1"/>
    <col min="24" max="24" width="3.140625" customWidth="1"/>
    <col min="25" max="25" width="9.140625" hidden="1" customWidth="1"/>
    <col min="26" max="26" width="11.7109375" style="447" customWidth="1"/>
    <col min="27" max="27" width="19.85546875" style="365" customWidth="1"/>
    <col min="28" max="28" width="14.5703125" style="447" customWidth="1"/>
    <col min="29" max="29" width="19.85546875" style="365" customWidth="1"/>
    <col min="31" max="31" width="12" customWidth="1"/>
    <col min="32" max="32" width="23.85546875" customWidth="1"/>
    <col min="33" max="33" width="12.5703125" customWidth="1"/>
    <col min="34" max="34" width="22.5703125" customWidth="1"/>
  </cols>
  <sheetData>
    <row r="1" spans="1:34" ht="36.75" customHeight="1">
      <c r="A1" s="486" t="s">
        <v>168</v>
      </c>
    </row>
    <row r="2" spans="1:34" ht="18.75" customHeight="1">
      <c r="A2" s="486"/>
    </row>
    <row r="3" spans="1:34" ht="36.75" customHeight="1">
      <c r="A3" s="486" t="s">
        <v>174</v>
      </c>
    </row>
    <row r="4" spans="1:34" ht="16.5" customHeight="1"/>
    <row r="5" spans="1:34" ht="16.5" customHeight="1">
      <c r="B5" s="3"/>
      <c r="C5" s="3"/>
      <c r="D5" s="4"/>
      <c r="E5" s="4"/>
      <c r="F5" s="5"/>
      <c r="H5" s="5"/>
      <c r="J5" s="273"/>
      <c r="K5" s="273"/>
      <c r="L5" s="274"/>
      <c r="M5" s="6"/>
      <c r="N5" s="6"/>
      <c r="O5" s="6"/>
      <c r="P5" s="6"/>
    </row>
    <row r="6" spans="1:34" ht="16.5" customHeight="1">
      <c r="B6" s="3"/>
      <c r="C6" s="7"/>
      <c r="D6" s="8"/>
      <c r="E6" s="8"/>
      <c r="F6" s="9"/>
      <c r="H6" s="9"/>
      <c r="J6" s="273"/>
      <c r="K6" s="275"/>
      <c r="L6" s="275"/>
      <c r="M6" s="10"/>
      <c r="N6" s="10"/>
      <c r="O6" s="10"/>
      <c r="P6" s="10"/>
    </row>
    <row r="7" spans="1:34" ht="33.75">
      <c r="B7" s="3"/>
      <c r="C7" s="7"/>
      <c r="D7" s="8"/>
      <c r="E7" s="8"/>
      <c r="F7" s="11"/>
      <c r="H7" s="11"/>
      <c r="J7" s="273"/>
      <c r="K7" s="275"/>
      <c r="L7" s="275"/>
      <c r="M7" s="10"/>
      <c r="N7" s="10"/>
      <c r="O7" s="10"/>
      <c r="P7" s="10"/>
    </row>
    <row r="8" spans="1:34" s="487" customFormat="1" ht="21">
      <c r="B8" s="488"/>
      <c r="C8" s="488"/>
      <c r="D8" s="488"/>
      <c r="E8" s="489" t="s">
        <v>0</v>
      </c>
      <c r="F8" s="489"/>
      <c r="G8" s="489"/>
      <c r="H8" s="489"/>
      <c r="J8" s="490"/>
      <c r="K8" s="490"/>
      <c r="L8" s="489"/>
      <c r="M8" s="489" t="s">
        <v>172</v>
      </c>
      <c r="N8" s="489"/>
      <c r="O8" s="489"/>
      <c r="P8" s="489"/>
      <c r="S8" s="489"/>
      <c r="T8" s="489"/>
      <c r="U8" s="489" t="s">
        <v>170</v>
      </c>
      <c r="V8" s="489"/>
      <c r="W8" s="489"/>
      <c r="Z8" s="491" t="s">
        <v>171</v>
      </c>
      <c r="AA8" s="491"/>
      <c r="AB8" s="491"/>
      <c r="AC8" s="491"/>
      <c r="AE8" s="1059" t="s">
        <v>175</v>
      </c>
      <c r="AF8" s="1060"/>
      <c r="AG8" s="1060"/>
      <c r="AH8" s="1061"/>
    </row>
    <row r="9" spans="1:34" s="492" customFormat="1" ht="20.25" customHeight="1">
      <c r="B9" s="100"/>
      <c r="C9" s="1062" t="s">
        <v>3</v>
      </c>
      <c r="D9" s="1063"/>
      <c r="E9" s="1027" t="s">
        <v>176</v>
      </c>
      <c r="F9" s="1028"/>
      <c r="G9" s="1028"/>
      <c r="H9" s="1029"/>
      <c r="J9" s="281"/>
      <c r="K9" s="282" t="s">
        <v>3</v>
      </c>
      <c r="L9" s="282"/>
      <c r="M9" s="1027" t="s">
        <v>7</v>
      </c>
      <c r="N9" s="1028"/>
      <c r="O9" s="1028"/>
      <c r="P9" s="1029"/>
      <c r="R9" s="493" t="s">
        <v>3</v>
      </c>
      <c r="T9" s="1027" t="s">
        <v>7</v>
      </c>
      <c r="U9" s="1028"/>
      <c r="V9" s="1028"/>
      <c r="W9" s="1029"/>
      <c r="Y9" s="494"/>
      <c r="Z9" s="1027" t="s">
        <v>7</v>
      </c>
      <c r="AA9" s="1028"/>
      <c r="AB9" s="1028"/>
      <c r="AC9" s="1029"/>
      <c r="AE9" s="1027" t="s">
        <v>7</v>
      </c>
      <c r="AF9" s="1028"/>
      <c r="AG9" s="1028"/>
      <c r="AH9" s="1029"/>
    </row>
    <row r="10" spans="1:34" ht="21">
      <c r="B10" s="100"/>
      <c r="C10" s="1062"/>
      <c r="D10" s="1063"/>
      <c r="E10" s="495" t="s">
        <v>177</v>
      </c>
      <c r="F10" s="496" t="s">
        <v>147</v>
      </c>
      <c r="G10" s="497" t="s">
        <v>177</v>
      </c>
      <c r="H10" s="498" t="s">
        <v>148</v>
      </c>
      <c r="J10" s="281"/>
      <c r="K10" s="282"/>
      <c r="L10" s="282"/>
      <c r="M10" s="1064" t="s">
        <v>21</v>
      </c>
      <c r="N10" s="1065"/>
      <c r="O10" s="1066" t="s">
        <v>22</v>
      </c>
      <c r="P10" s="1067"/>
      <c r="R10" s="134"/>
      <c r="T10" s="981" t="s">
        <v>21</v>
      </c>
      <c r="U10" s="982"/>
      <c r="V10" s="973" t="s">
        <v>22</v>
      </c>
      <c r="W10" s="974"/>
      <c r="Y10" s="232"/>
      <c r="Z10" s="981" t="s">
        <v>21</v>
      </c>
      <c r="AA10" s="982"/>
      <c r="AB10" s="973" t="s">
        <v>22</v>
      </c>
      <c r="AC10" s="974"/>
      <c r="AE10" s="981" t="s">
        <v>21</v>
      </c>
      <c r="AF10" s="982"/>
      <c r="AG10" s="973" t="s">
        <v>22</v>
      </c>
      <c r="AH10" s="974"/>
    </row>
    <row r="11" spans="1:34" ht="21">
      <c r="B11" s="100"/>
      <c r="C11" s="31"/>
      <c r="D11" s="31"/>
      <c r="E11" s="31"/>
      <c r="F11" s="499"/>
      <c r="G11" s="500"/>
      <c r="H11" s="501"/>
      <c r="J11" s="281"/>
      <c r="K11" s="56"/>
      <c r="L11" s="56"/>
      <c r="M11" s="502" t="s">
        <v>23</v>
      </c>
      <c r="N11" s="503" t="s">
        <v>24</v>
      </c>
      <c r="O11" s="502" t="s">
        <v>23</v>
      </c>
      <c r="P11" s="503" t="s">
        <v>24</v>
      </c>
      <c r="R11" s="140"/>
      <c r="T11" s="502" t="s">
        <v>23</v>
      </c>
      <c r="U11" s="503" t="s">
        <v>24</v>
      </c>
      <c r="V11" s="502" t="s">
        <v>23</v>
      </c>
      <c r="W11" s="503" t="s">
        <v>24</v>
      </c>
      <c r="Y11" s="231"/>
      <c r="Z11" s="502" t="s">
        <v>35</v>
      </c>
      <c r="AA11" s="503" t="s">
        <v>36</v>
      </c>
      <c r="AB11" s="502" t="s">
        <v>35</v>
      </c>
      <c r="AC11" s="503" t="s">
        <v>36</v>
      </c>
      <c r="AE11" s="502" t="s">
        <v>35</v>
      </c>
      <c r="AF11" s="503" t="s">
        <v>36</v>
      </c>
      <c r="AG11" s="502" t="s">
        <v>35</v>
      </c>
      <c r="AH11" s="503" t="s">
        <v>36</v>
      </c>
    </row>
    <row r="12" spans="1:34" s="451" customFormat="1">
      <c r="B12" s="312" t="s">
        <v>25</v>
      </c>
      <c r="C12" s="22" t="s">
        <v>25</v>
      </c>
      <c r="D12" s="22"/>
      <c r="E12" s="504">
        <v>1.125</v>
      </c>
      <c r="F12" s="505">
        <v>91726534.260000005</v>
      </c>
      <c r="G12" s="506">
        <v>1.125</v>
      </c>
      <c r="H12" s="498">
        <v>80090592</v>
      </c>
      <c r="J12" s="507"/>
      <c r="K12" s="508" t="s">
        <v>25</v>
      </c>
      <c r="L12" s="508"/>
      <c r="M12" s="504">
        <v>1.125</v>
      </c>
      <c r="N12" s="505">
        <v>39142412.090000004</v>
      </c>
      <c r="O12" s="509">
        <v>1.125</v>
      </c>
      <c r="P12" s="510">
        <v>34667600.469999999</v>
      </c>
      <c r="R12" s="511" t="s">
        <v>25</v>
      </c>
      <c r="T12" s="512">
        <v>1.125</v>
      </c>
      <c r="U12" s="513">
        <v>52052055.600000001</v>
      </c>
      <c r="V12" s="514">
        <v>1.125</v>
      </c>
      <c r="W12" s="515">
        <v>54328958.5</v>
      </c>
      <c r="Y12" s="516"/>
      <c r="Z12" s="512">
        <v>1.125</v>
      </c>
      <c r="AA12" s="513">
        <v>58422329.229999997</v>
      </c>
      <c r="AB12" s="514">
        <v>1.125</v>
      </c>
      <c r="AC12" s="515">
        <v>44525526.880000003</v>
      </c>
      <c r="AE12" s="512">
        <v>1.125</v>
      </c>
      <c r="AF12" s="513">
        <f t="shared" ref="AF12:AF17" si="0">AA12+U12+N12+F12</f>
        <v>241343331.18000001</v>
      </c>
      <c r="AG12" s="514">
        <v>1.125</v>
      </c>
      <c r="AH12" s="515">
        <f t="shared" ref="AH12:AH17" si="1">AC12+W12+P12+H12</f>
        <v>213612677.84999999</v>
      </c>
    </row>
    <row r="13" spans="1:34" s="451" customFormat="1">
      <c r="B13" s="312" t="s">
        <v>26</v>
      </c>
      <c r="C13" s="22" t="s">
        <v>26</v>
      </c>
      <c r="D13" s="22"/>
      <c r="E13" s="512">
        <v>7.4999999999999997E-2</v>
      </c>
      <c r="F13" s="513">
        <v>6115102.284</v>
      </c>
      <c r="G13" s="506">
        <v>7.4999999999999997E-2</v>
      </c>
      <c r="H13" s="498">
        <v>5339372.8</v>
      </c>
      <c r="J13" s="507"/>
      <c r="K13" s="508" t="s">
        <v>26</v>
      </c>
      <c r="L13" s="508"/>
      <c r="M13" s="512">
        <v>7.4999999999999997E-2</v>
      </c>
      <c r="N13" s="513">
        <v>2609494.1393333301</v>
      </c>
      <c r="O13" s="514">
        <v>7.4999999999999997E-2</v>
      </c>
      <c r="P13" s="515">
        <v>2311173.3646666701</v>
      </c>
      <c r="R13" s="511" t="s">
        <v>26</v>
      </c>
      <c r="T13" s="512">
        <v>7.4999999999999997E-2</v>
      </c>
      <c r="U13" s="513">
        <v>3470137.04</v>
      </c>
      <c r="V13" s="514">
        <v>7.4999999999999997E-2</v>
      </c>
      <c r="W13" s="515">
        <v>3621930.5666666701</v>
      </c>
      <c r="Y13" s="516"/>
      <c r="Z13" s="512">
        <v>7.4999999999999997E-2</v>
      </c>
      <c r="AA13" s="513">
        <v>3894821.9486666699</v>
      </c>
      <c r="AB13" s="514">
        <v>7.4999999999999997E-2</v>
      </c>
      <c r="AC13" s="515">
        <v>2968368.4586666701</v>
      </c>
      <c r="AE13" s="512">
        <v>7.4999999999999997E-2</v>
      </c>
      <c r="AF13" s="513">
        <f t="shared" si="0"/>
        <v>16089555.412</v>
      </c>
      <c r="AG13" s="514">
        <v>7.4999999999999997E-2</v>
      </c>
      <c r="AH13" s="515">
        <f t="shared" si="1"/>
        <v>14240845.190000009</v>
      </c>
    </row>
    <row r="14" spans="1:34" s="451" customFormat="1">
      <c r="B14" s="312" t="s">
        <v>27</v>
      </c>
      <c r="C14" s="22" t="s">
        <v>27</v>
      </c>
      <c r="D14" s="22"/>
      <c r="E14" s="512">
        <v>0.05</v>
      </c>
      <c r="F14" s="513">
        <v>4076734.8560000001</v>
      </c>
      <c r="G14" s="506">
        <v>0.05</v>
      </c>
      <c r="H14" s="498">
        <v>3559581.86666667</v>
      </c>
      <c r="J14" s="507"/>
      <c r="K14" s="508" t="s">
        <v>27</v>
      </c>
      <c r="L14" s="508"/>
      <c r="M14" s="512">
        <v>0.05</v>
      </c>
      <c r="N14" s="513">
        <v>1739662.7595555601</v>
      </c>
      <c r="O14" s="514">
        <v>0.05</v>
      </c>
      <c r="P14" s="515">
        <v>1540782.2431111101</v>
      </c>
      <c r="R14" s="511" t="s">
        <v>27</v>
      </c>
      <c r="T14" s="512">
        <v>0.05</v>
      </c>
      <c r="U14" s="513">
        <v>2313424.6933333301</v>
      </c>
      <c r="V14" s="514">
        <v>0.05</v>
      </c>
      <c r="W14" s="515">
        <v>2414620.3777777799</v>
      </c>
      <c r="Y14" s="516"/>
      <c r="Z14" s="512">
        <v>0.05</v>
      </c>
      <c r="AA14" s="513">
        <v>2596547.9657777799</v>
      </c>
      <c r="AB14" s="514">
        <v>0.05</v>
      </c>
      <c r="AC14" s="515">
        <v>1978912.30577778</v>
      </c>
      <c r="AE14" s="512">
        <v>0.05</v>
      </c>
      <c r="AF14" s="513">
        <f t="shared" si="0"/>
        <v>10726370.274666671</v>
      </c>
      <c r="AG14" s="514">
        <v>0.05</v>
      </c>
      <c r="AH14" s="515">
        <f t="shared" si="1"/>
        <v>9493896.7933333404</v>
      </c>
    </row>
    <row r="15" spans="1:34" s="451" customFormat="1">
      <c r="B15" s="312" t="s">
        <v>28</v>
      </c>
      <c r="C15" s="22" t="s">
        <v>28</v>
      </c>
      <c r="D15" s="22"/>
      <c r="E15" s="512"/>
      <c r="F15" s="513">
        <v>0</v>
      </c>
      <c r="G15" s="506"/>
      <c r="H15" s="498">
        <v>0</v>
      </c>
      <c r="J15" s="507"/>
      <c r="K15" s="508" t="s">
        <v>28</v>
      </c>
      <c r="L15" s="508"/>
      <c r="M15" s="512"/>
      <c r="N15" s="513">
        <v>0</v>
      </c>
      <c r="O15" s="514"/>
      <c r="P15" s="515">
        <v>0</v>
      </c>
      <c r="R15" s="511" t="s">
        <v>28</v>
      </c>
      <c r="T15" s="512"/>
      <c r="U15" s="513">
        <v>0</v>
      </c>
      <c r="V15" s="514"/>
      <c r="W15" s="515">
        <v>0</v>
      </c>
      <c r="Y15" s="516"/>
      <c r="Z15" s="512"/>
      <c r="AA15" s="513">
        <v>0</v>
      </c>
      <c r="AB15" s="514"/>
      <c r="AC15" s="515">
        <v>0</v>
      </c>
      <c r="AE15" s="512"/>
      <c r="AF15" s="513">
        <f t="shared" si="0"/>
        <v>0</v>
      </c>
      <c r="AG15" s="514"/>
      <c r="AH15" s="515">
        <f t="shared" si="1"/>
        <v>0</v>
      </c>
    </row>
    <row r="16" spans="1:34" ht="21">
      <c r="B16" s="312" t="s">
        <v>29</v>
      </c>
      <c r="C16" s="22" t="s">
        <v>29</v>
      </c>
      <c r="D16" s="53"/>
      <c r="E16" s="50">
        <v>1</v>
      </c>
      <c r="F16" s="46">
        <v>81534697.120000005</v>
      </c>
      <c r="G16" s="517">
        <v>1</v>
      </c>
      <c r="H16" s="518">
        <v>71191637.333333299</v>
      </c>
      <c r="J16" s="281"/>
      <c r="K16" s="313" t="s">
        <v>29</v>
      </c>
      <c r="L16" s="313"/>
      <c r="M16" s="50">
        <v>1</v>
      </c>
      <c r="N16" s="46">
        <v>34793255.191111103</v>
      </c>
      <c r="O16" s="41">
        <v>1</v>
      </c>
      <c r="P16" s="315">
        <v>30815644.862222198</v>
      </c>
      <c r="R16" s="150" t="s">
        <v>29</v>
      </c>
      <c r="T16" s="50">
        <v>1</v>
      </c>
      <c r="U16" s="46">
        <v>46268493.866666697</v>
      </c>
      <c r="V16" s="41">
        <v>1</v>
      </c>
      <c r="W16" s="315">
        <v>48292407.555555597</v>
      </c>
      <c r="Y16" s="232"/>
      <c r="Z16" s="50">
        <v>1</v>
      </c>
      <c r="AA16" s="46">
        <v>51930959.315555602</v>
      </c>
      <c r="AB16" s="41">
        <v>1</v>
      </c>
      <c r="AC16" s="315">
        <v>39578246.115555599</v>
      </c>
      <c r="AE16" s="50">
        <v>1</v>
      </c>
      <c r="AF16" s="46">
        <f t="shared" si="0"/>
        <v>214527405.4933334</v>
      </c>
      <c r="AG16" s="41">
        <v>1</v>
      </c>
      <c r="AH16" s="315">
        <f t="shared" si="1"/>
        <v>189877935.86666667</v>
      </c>
    </row>
    <row r="17" spans="2:34" ht="21">
      <c r="B17" s="320"/>
      <c r="C17" s="31"/>
      <c r="D17" s="31"/>
      <c r="E17" s="55"/>
      <c r="F17" s="56"/>
      <c r="G17" s="495"/>
      <c r="H17" s="519"/>
      <c r="J17" s="281"/>
      <c r="K17" s="56"/>
      <c r="L17" s="56"/>
      <c r="M17" s="55"/>
      <c r="N17" s="56"/>
      <c r="O17" s="55"/>
      <c r="P17" s="315"/>
      <c r="R17" s="140"/>
      <c r="T17" s="55"/>
      <c r="U17" s="56"/>
      <c r="V17" s="55"/>
      <c r="W17" s="315"/>
      <c r="Y17" s="232"/>
      <c r="Z17" s="55"/>
      <c r="AA17" s="56"/>
      <c r="AB17" s="55"/>
      <c r="AC17" s="315"/>
      <c r="AE17" s="55"/>
      <c r="AF17" s="56">
        <f t="shared" si="0"/>
        <v>0</v>
      </c>
      <c r="AG17" s="55"/>
      <c r="AH17" s="315">
        <f t="shared" si="1"/>
        <v>0</v>
      </c>
    </row>
    <row r="18" spans="2:34" s="451" customFormat="1" ht="31.5">
      <c r="B18" s="322" t="s">
        <v>3</v>
      </c>
      <c r="C18" s="75" t="s">
        <v>3</v>
      </c>
      <c r="D18" s="75"/>
      <c r="E18" s="520" t="s">
        <v>31</v>
      </c>
      <c r="F18" s="520"/>
      <c r="G18" s="521"/>
      <c r="H18" s="522"/>
      <c r="J18" s="507"/>
      <c r="K18" s="523" t="s">
        <v>3</v>
      </c>
      <c r="L18" s="523"/>
      <c r="M18" s="520" t="s">
        <v>32</v>
      </c>
      <c r="N18" s="520"/>
      <c r="O18" s="524" t="s">
        <v>32</v>
      </c>
      <c r="P18" s="515"/>
      <c r="R18" s="511" t="s">
        <v>3</v>
      </c>
      <c r="T18" s="520"/>
      <c r="U18" s="520"/>
      <c r="V18" s="524"/>
      <c r="W18" s="515"/>
      <c r="Y18" s="516"/>
      <c r="Z18" s="520" t="s">
        <v>32</v>
      </c>
      <c r="AA18" s="520"/>
      <c r="AB18" s="524" t="s">
        <v>32</v>
      </c>
      <c r="AC18" s="515"/>
      <c r="AE18" s="520"/>
      <c r="AF18" s="520"/>
      <c r="AG18" s="524"/>
      <c r="AH18" s="515"/>
    </row>
    <row r="19" spans="2:34" ht="21">
      <c r="B19" s="322"/>
      <c r="C19" s="28"/>
      <c r="D19" s="28"/>
      <c r="E19" s="67" t="s">
        <v>35</v>
      </c>
      <c r="F19" s="68"/>
      <c r="G19" s="495"/>
      <c r="H19" s="519"/>
      <c r="J19" s="281"/>
      <c r="K19" s="282"/>
      <c r="L19" s="282"/>
      <c r="M19" s="67" t="s">
        <v>35</v>
      </c>
      <c r="N19" s="68"/>
      <c r="O19" s="41" t="s">
        <v>35</v>
      </c>
      <c r="P19" s="315"/>
      <c r="R19" s="150"/>
      <c r="T19" s="67"/>
      <c r="U19" s="68"/>
      <c r="V19" s="41"/>
      <c r="W19" s="315"/>
      <c r="Y19" s="232"/>
      <c r="Z19" s="67" t="s">
        <v>35</v>
      </c>
      <c r="AA19" s="68"/>
      <c r="AB19" s="41" t="s">
        <v>35</v>
      </c>
      <c r="AC19" s="315"/>
      <c r="AE19" s="67"/>
      <c r="AF19" s="68"/>
      <c r="AG19" s="41"/>
      <c r="AH19" s="315"/>
    </row>
    <row r="20" spans="2:34" ht="21">
      <c r="B20" s="320"/>
      <c r="E20" s="55"/>
      <c r="F20" s="56"/>
      <c r="J20" s="281"/>
      <c r="K20" s="56"/>
      <c r="L20" s="56"/>
      <c r="M20" s="55"/>
      <c r="N20" s="56"/>
      <c r="O20" s="55"/>
      <c r="P20" s="315"/>
      <c r="R20" s="140"/>
      <c r="T20" s="55"/>
      <c r="U20" s="56"/>
      <c r="V20" s="55"/>
      <c r="W20" s="315"/>
      <c r="Y20" s="232"/>
      <c r="Z20" s="55"/>
      <c r="AA20" s="56"/>
      <c r="AB20" s="55"/>
      <c r="AC20" s="315"/>
      <c r="AE20" s="55"/>
      <c r="AF20" s="56"/>
      <c r="AG20" s="55"/>
      <c r="AH20" s="315"/>
    </row>
    <row r="21" spans="2:34" ht="26.25">
      <c r="B21" s="312" t="s">
        <v>37</v>
      </c>
      <c r="C21" s="28" t="s">
        <v>37</v>
      </c>
      <c r="D21" s="28"/>
      <c r="E21" s="71" t="s">
        <v>35</v>
      </c>
      <c r="F21" s="72" t="s">
        <v>36</v>
      </c>
      <c r="G21" s="525"/>
      <c r="H21" s="526" t="s">
        <v>36</v>
      </c>
      <c r="J21" s="281"/>
      <c r="K21" s="313" t="s">
        <v>37</v>
      </c>
      <c r="L21" s="56"/>
      <c r="M21" s="71" t="s">
        <v>35</v>
      </c>
      <c r="N21" s="72"/>
      <c r="O21" s="73" t="s">
        <v>35</v>
      </c>
      <c r="P21" s="315"/>
      <c r="R21" s="182" t="s">
        <v>37</v>
      </c>
      <c r="T21" s="71"/>
      <c r="U21" s="72"/>
      <c r="V21" s="73"/>
      <c r="W21" s="315"/>
      <c r="Y21" s="232"/>
      <c r="Z21" s="71" t="s">
        <v>35</v>
      </c>
      <c r="AA21" s="72"/>
      <c r="AB21" s="73" t="s">
        <v>35</v>
      </c>
      <c r="AC21" s="315"/>
      <c r="AE21" s="71"/>
      <c r="AF21" s="72"/>
      <c r="AG21" s="73"/>
      <c r="AH21" s="315"/>
    </row>
    <row r="22" spans="2:34" ht="26.25">
      <c r="B22" s="320" t="s">
        <v>38</v>
      </c>
      <c r="C22" s="75" t="s">
        <v>38</v>
      </c>
      <c r="D22" s="76"/>
      <c r="E22" s="50">
        <v>0.369990877535669</v>
      </c>
      <c r="F22" s="46">
        <v>26340256.370161101</v>
      </c>
      <c r="G22" s="527">
        <v>1.1610939208428801</v>
      </c>
      <c r="H22" s="519">
        <v>31526186.239999998</v>
      </c>
      <c r="J22" s="281"/>
      <c r="K22" s="56" t="s">
        <v>38</v>
      </c>
      <c r="L22" s="56"/>
      <c r="M22" s="50">
        <v>0.37997999999999998</v>
      </c>
      <c r="N22" s="46">
        <v>11709328.734747199</v>
      </c>
      <c r="O22" s="41">
        <v>0.48057013657224701</v>
      </c>
      <c r="P22" s="315">
        <v>14809078.66</v>
      </c>
      <c r="R22" s="189" t="s">
        <v>38</v>
      </c>
      <c r="T22" s="50">
        <v>0.369990877535669</v>
      </c>
      <c r="U22" s="46">
        <v>17867750.249790199</v>
      </c>
      <c r="V22" s="41">
        <v>0.46657409105311698</v>
      </c>
      <c r="W22" s="315">
        <v>22531986.16</v>
      </c>
      <c r="Y22" s="232"/>
      <c r="Z22" s="50">
        <v>0.39001169431854099</v>
      </c>
      <c r="AA22" s="46">
        <v>15435978.825684</v>
      </c>
      <c r="AB22" s="41">
        <v>0.43952803439571603</v>
      </c>
      <c r="AC22" s="315">
        <v>17395748.719999999</v>
      </c>
      <c r="AE22" s="50">
        <f t="shared" ref="AE22:AE88" si="2">AF22/$AH$16</f>
        <v>0.3757851793295624</v>
      </c>
      <c r="AF22" s="46">
        <f t="shared" ref="AF22:AF52" si="3">AA22+U22+N22+F22</f>
        <v>71353314.18038249</v>
      </c>
      <c r="AG22" s="41">
        <f>SUM(AG23:AG45)</f>
        <v>0.45430765500091796</v>
      </c>
      <c r="AH22" s="315">
        <f t="shared" ref="AH22:AH52" si="4">AC22+W22+P22+H22</f>
        <v>86262999.779999986</v>
      </c>
    </row>
    <row r="23" spans="2:34" ht="21">
      <c r="B23" s="80" t="s">
        <v>40</v>
      </c>
      <c r="C23" s="78" t="s">
        <v>40</v>
      </c>
      <c r="D23" s="78"/>
      <c r="E23" s="50">
        <v>0.02</v>
      </c>
      <c r="F23" s="46">
        <v>1423832.7466666701</v>
      </c>
      <c r="G23" s="527">
        <v>6.5922874296568696E-3</v>
      </c>
      <c r="H23" s="519">
        <v>178994.72</v>
      </c>
      <c r="J23" s="281"/>
      <c r="K23" s="89" t="s">
        <v>40</v>
      </c>
      <c r="L23" s="56"/>
      <c r="M23" s="50">
        <v>0.02</v>
      </c>
      <c r="N23" s="46">
        <v>616312.897244444</v>
      </c>
      <c r="O23" s="41">
        <v>2.30166846473987E-2</v>
      </c>
      <c r="P23" s="315">
        <v>709273.98</v>
      </c>
      <c r="R23" s="191" t="s">
        <v>40</v>
      </c>
      <c r="T23" s="50">
        <v>0.02</v>
      </c>
      <c r="U23" s="46">
        <v>965848.15111111104</v>
      </c>
      <c r="V23" s="41">
        <v>1.9811999824182198E-2</v>
      </c>
      <c r="W23" s="315">
        <v>956769.17</v>
      </c>
      <c r="Y23" s="232"/>
      <c r="Z23" s="50">
        <v>2.1999999999999999E-2</v>
      </c>
      <c r="AA23" s="46">
        <v>870721.41454222205</v>
      </c>
      <c r="AB23" s="41">
        <v>2.2111152107269601E-2</v>
      </c>
      <c r="AC23" s="315">
        <v>875120.62</v>
      </c>
      <c r="AE23" s="50">
        <f t="shared" si="2"/>
        <v>2.0416880939166614E-2</v>
      </c>
      <c r="AF23" s="46">
        <f t="shared" si="3"/>
        <v>3876715.2095644474</v>
      </c>
      <c r="AG23" s="41">
        <f>+AH23/$AH$16</f>
        <v>1.4325827156190019E-2</v>
      </c>
      <c r="AH23" s="315">
        <f t="shared" si="4"/>
        <v>2720158.49</v>
      </c>
    </row>
    <row r="24" spans="2:34" ht="21">
      <c r="B24" s="80" t="s">
        <v>41</v>
      </c>
      <c r="C24" s="78" t="s">
        <v>41</v>
      </c>
      <c r="D24" s="78"/>
      <c r="E24" s="50">
        <v>3.0000000000000001E-3</v>
      </c>
      <c r="F24" s="46">
        <v>213574.91200000001</v>
      </c>
      <c r="G24" s="527">
        <v>7.9080234359416492E-3</v>
      </c>
      <c r="H24" s="519">
        <v>214719.77</v>
      </c>
      <c r="J24" s="281"/>
      <c r="K24" s="89" t="s">
        <v>41</v>
      </c>
      <c r="L24" s="56"/>
      <c r="M24" s="50">
        <v>4.3E-3</v>
      </c>
      <c r="N24" s="46">
        <v>132507.27290755601</v>
      </c>
      <c r="O24" s="41">
        <v>3.2181938896101501E-3</v>
      </c>
      <c r="P24" s="315">
        <v>99170.72</v>
      </c>
      <c r="R24" s="191" t="s">
        <v>41</v>
      </c>
      <c r="T24" s="50">
        <v>3.0000000000000001E-3</v>
      </c>
      <c r="U24" s="46">
        <v>144877.22266666699</v>
      </c>
      <c r="V24" s="41">
        <v>3.54081953365625E-3</v>
      </c>
      <c r="W24" s="315">
        <v>170994.7</v>
      </c>
      <c r="Y24" s="232"/>
      <c r="Z24" s="50">
        <v>3.0000000000000001E-3</v>
      </c>
      <c r="AA24" s="46">
        <v>118734.738346667</v>
      </c>
      <c r="AB24" s="41">
        <v>3.3182698297583801E-3</v>
      </c>
      <c r="AC24" s="315">
        <v>131331.29999999999</v>
      </c>
      <c r="AE24" s="50">
        <f t="shared" si="2"/>
        <v>3.2109794281154425E-3</v>
      </c>
      <c r="AF24" s="46">
        <f t="shared" si="3"/>
        <v>609694.14592089003</v>
      </c>
      <c r="AG24" s="41">
        <f t="shared" ref="AG24:AG44" si="5">+AH24/$AH$16</f>
        <v>3.2453296228831482E-3</v>
      </c>
      <c r="AH24" s="315">
        <f t="shared" si="4"/>
        <v>616216.49</v>
      </c>
    </row>
    <row r="25" spans="2:34" ht="21">
      <c r="B25" s="80" t="s">
        <v>42</v>
      </c>
      <c r="C25" s="78" t="s">
        <v>42</v>
      </c>
      <c r="D25" s="78"/>
      <c r="E25" s="50">
        <v>4.0000000000000001E-3</v>
      </c>
      <c r="F25" s="46">
        <v>284766.54933333298</v>
      </c>
      <c r="G25" s="527">
        <v>5.8793002010498301E-2</v>
      </c>
      <c r="H25" s="519">
        <v>1596355.9</v>
      </c>
      <c r="J25" s="281"/>
      <c r="K25" s="89" t="s">
        <v>42</v>
      </c>
      <c r="L25" s="56"/>
      <c r="M25" s="50">
        <v>3.7799999999999999E-3</v>
      </c>
      <c r="N25" s="46">
        <v>116483.1375792</v>
      </c>
      <c r="O25" s="41">
        <v>4.6563763517377399E-3</v>
      </c>
      <c r="P25" s="315">
        <v>143489.24</v>
      </c>
      <c r="R25" s="191" t="s">
        <v>42</v>
      </c>
      <c r="T25" s="50">
        <v>4.0000000000000001E-3</v>
      </c>
      <c r="U25" s="46">
        <v>193169.63022222201</v>
      </c>
      <c r="V25" s="41">
        <v>3.9758125493975704E-3</v>
      </c>
      <c r="W25" s="315">
        <v>192001.56</v>
      </c>
      <c r="Y25" s="232"/>
      <c r="Z25" s="50">
        <v>4.4999999999999997E-3</v>
      </c>
      <c r="AA25" s="46">
        <v>178102.10751999999</v>
      </c>
      <c r="AB25" s="41">
        <v>2.9169281443885298E-3</v>
      </c>
      <c r="AC25" s="315">
        <v>115446.9</v>
      </c>
      <c r="AE25" s="50">
        <f t="shared" si="2"/>
        <v>4.0685160238798038E-3</v>
      </c>
      <c r="AF25" s="46">
        <f t="shared" si="3"/>
        <v>772521.42465475504</v>
      </c>
      <c r="AG25" s="41">
        <f t="shared" si="5"/>
        <v>1.078215639250271E-2</v>
      </c>
      <c r="AH25" s="315">
        <f t="shared" si="4"/>
        <v>2047293.5999999999</v>
      </c>
    </row>
    <row r="26" spans="2:34" ht="21">
      <c r="B26" s="80" t="s">
        <v>43</v>
      </c>
      <c r="C26" s="78" t="s">
        <v>43</v>
      </c>
      <c r="D26" s="78"/>
      <c r="E26" s="50">
        <v>8.2500000000000004E-2</v>
      </c>
      <c r="F26" s="46">
        <v>5873310.0800000001</v>
      </c>
      <c r="G26" s="527">
        <v>0.34299644420923803</v>
      </c>
      <c r="H26" s="519">
        <v>9313087.9299999997</v>
      </c>
      <c r="J26" s="281"/>
      <c r="K26" s="89" t="s">
        <v>43</v>
      </c>
      <c r="L26" s="56"/>
      <c r="M26" s="50">
        <v>0.08</v>
      </c>
      <c r="N26" s="46">
        <v>2465251.5889777802</v>
      </c>
      <c r="O26" s="41">
        <v>0.14932374904284801</v>
      </c>
      <c r="P26" s="315">
        <v>4601507.62</v>
      </c>
      <c r="R26" s="191" t="s">
        <v>43</v>
      </c>
      <c r="T26" s="50">
        <v>8.2500000000000004E-2</v>
      </c>
      <c r="U26" s="46">
        <v>3984123.6233333298</v>
      </c>
      <c r="V26" s="41">
        <v>0.12594472149691599</v>
      </c>
      <c r="W26" s="315">
        <v>6082173.8200000003</v>
      </c>
      <c r="Y26" s="232"/>
      <c r="Z26" s="50">
        <v>0.09</v>
      </c>
      <c r="AA26" s="46">
        <v>3562042.1504000002</v>
      </c>
      <c r="AB26" s="41">
        <v>0.16658056753577899</v>
      </c>
      <c r="AC26" s="315">
        <v>6592966.7000000002</v>
      </c>
      <c r="AE26" s="50">
        <f t="shared" si="2"/>
        <v>8.3657573852421965E-2</v>
      </c>
      <c r="AF26" s="46">
        <f t="shared" si="3"/>
        <v>15884727.442711109</v>
      </c>
      <c r="AG26" s="41">
        <f t="shared" si="5"/>
        <v>0.14003594440099379</v>
      </c>
      <c r="AH26" s="315">
        <f t="shared" si="4"/>
        <v>26589736.07</v>
      </c>
    </row>
    <row r="27" spans="2:34" ht="21">
      <c r="B27" s="80" t="s">
        <v>44</v>
      </c>
      <c r="C27" s="78" t="s">
        <v>44</v>
      </c>
      <c r="D27" s="78"/>
      <c r="E27" s="50">
        <v>0.03</v>
      </c>
      <c r="F27" s="46">
        <v>2135749.12</v>
      </c>
      <c r="G27" s="527">
        <v>7.9613541100208393E-2</v>
      </c>
      <c r="H27" s="519">
        <v>2161678.12</v>
      </c>
      <c r="J27" s="281"/>
      <c r="K27" s="89" t="s">
        <v>44</v>
      </c>
      <c r="L27" s="56"/>
      <c r="M27" s="50">
        <v>2.8000000000000001E-2</v>
      </c>
      <c r="N27" s="46">
        <v>862838.05614222202</v>
      </c>
      <c r="O27" s="41">
        <v>3.2726665448962897E-2</v>
      </c>
      <c r="P27" s="315">
        <v>1008493.3</v>
      </c>
      <c r="R27" s="191" t="s">
        <v>44</v>
      </c>
      <c r="T27" s="50">
        <v>0.03</v>
      </c>
      <c r="U27" s="46">
        <v>1448772.2266666701</v>
      </c>
      <c r="V27" s="41">
        <v>3.7573841144957702E-2</v>
      </c>
      <c r="W27" s="315">
        <v>1814531.25</v>
      </c>
      <c r="Y27" s="232"/>
      <c r="Z27" s="50">
        <v>0.03</v>
      </c>
      <c r="AA27" s="46">
        <v>1187347.3834666701</v>
      </c>
      <c r="AB27" s="41">
        <v>3.1244853457868801E-2</v>
      </c>
      <c r="AC27" s="315">
        <v>1236616.5</v>
      </c>
      <c r="AE27" s="50">
        <f t="shared" si="2"/>
        <v>2.9675416264437822E-2</v>
      </c>
      <c r="AF27" s="46">
        <f t="shared" si="3"/>
        <v>5634706.7862755619</v>
      </c>
      <c r="AG27" s="41">
        <f t="shared" si="5"/>
        <v>3.2764834637599202E-2</v>
      </c>
      <c r="AH27" s="315">
        <f t="shared" si="4"/>
        <v>6221319.1699999999</v>
      </c>
    </row>
    <row r="28" spans="2:34" ht="21">
      <c r="B28" s="80" t="s">
        <v>45</v>
      </c>
      <c r="C28" s="78" t="s">
        <v>45</v>
      </c>
      <c r="D28" s="78"/>
      <c r="E28" s="50">
        <v>4.2908775356685896E-3</v>
      </c>
      <c r="F28" s="46">
        <v>305474.59736106498</v>
      </c>
      <c r="G28" s="527">
        <v>7.4274005694136497E-3</v>
      </c>
      <c r="H28" s="519">
        <v>201669.83</v>
      </c>
      <c r="J28" s="281"/>
      <c r="K28" s="89" t="s">
        <v>45</v>
      </c>
      <c r="L28" s="56"/>
      <c r="M28" s="50">
        <v>5.8999999999999999E-3</v>
      </c>
      <c r="N28" s="46">
        <v>181812.304687111</v>
      </c>
      <c r="O28" s="41">
        <v>3.5620672710492901E-3</v>
      </c>
      <c r="P28" s="315">
        <v>109767.4</v>
      </c>
      <c r="R28" s="191" t="s">
        <v>45</v>
      </c>
      <c r="T28" s="50">
        <v>4.2908775356685896E-3</v>
      </c>
      <c r="U28" s="46">
        <v>207216.806723485</v>
      </c>
      <c r="V28" s="41">
        <v>2.2396725587883301E-3</v>
      </c>
      <c r="W28" s="315">
        <v>108159.18</v>
      </c>
      <c r="Y28" s="232"/>
      <c r="Z28" s="50">
        <v>4.3E-3</v>
      </c>
      <c r="AA28" s="46">
        <v>170186.458296889</v>
      </c>
      <c r="AB28" s="41">
        <v>2.08224183960516E-3</v>
      </c>
      <c r="AC28" s="315">
        <v>82411.48</v>
      </c>
      <c r="AE28" s="50">
        <f t="shared" si="2"/>
        <v>4.5539265166424604E-3</v>
      </c>
      <c r="AF28" s="46">
        <f t="shared" si="3"/>
        <v>864690.1670685499</v>
      </c>
      <c r="AG28" s="41">
        <f t="shared" si="5"/>
        <v>2.6438453088752376E-3</v>
      </c>
      <c r="AH28" s="315">
        <f t="shared" si="4"/>
        <v>502007.8899999999</v>
      </c>
    </row>
    <row r="29" spans="2:34" ht="21">
      <c r="B29" s="80" t="s">
        <v>46</v>
      </c>
      <c r="C29" s="78" t="s">
        <v>46</v>
      </c>
      <c r="D29" s="78"/>
      <c r="E29" s="50">
        <v>1E-3</v>
      </c>
      <c r="F29" s="46">
        <v>71191.637333333303</v>
      </c>
      <c r="G29" s="527">
        <v>4.1184376078183798E-4</v>
      </c>
      <c r="H29" s="519">
        <v>11182.44</v>
      </c>
      <c r="J29" s="281"/>
      <c r="K29" s="89" t="s">
        <v>46</v>
      </c>
      <c r="L29" s="56"/>
      <c r="M29" s="50">
        <v>2.5000000000000001E-3</v>
      </c>
      <c r="N29" s="46">
        <v>77039.1121555555</v>
      </c>
      <c r="O29" s="41">
        <v>7.6789436358702797E-4</v>
      </c>
      <c r="P29" s="315">
        <v>23663.16</v>
      </c>
      <c r="R29" s="191" t="s">
        <v>46</v>
      </c>
      <c r="T29" s="50">
        <v>1E-3</v>
      </c>
      <c r="U29" s="46">
        <v>48292.407555555597</v>
      </c>
      <c r="V29" s="41">
        <v>3.6807587154463902E-4</v>
      </c>
      <c r="W29" s="315">
        <v>17775.27</v>
      </c>
      <c r="Y29" s="232"/>
      <c r="Z29" s="50">
        <v>1E-3</v>
      </c>
      <c r="AA29" s="46">
        <v>39578.246115555601</v>
      </c>
      <c r="AB29" s="41">
        <v>2.9533395607962302E-4</v>
      </c>
      <c r="AC29" s="315">
        <v>11688.8</v>
      </c>
      <c r="AE29" s="50">
        <f t="shared" si="2"/>
        <v>1.2434378016716575E-3</v>
      </c>
      <c r="AF29" s="46">
        <f t="shared" si="3"/>
        <v>236101.40315999999</v>
      </c>
      <c r="AG29" s="41">
        <f t="shared" si="5"/>
        <v>3.3868953602465216E-4</v>
      </c>
      <c r="AH29" s="315">
        <f t="shared" si="4"/>
        <v>64309.67</v>
      </c>
    </row>
    <row r="30" spans="2:34" ht="21">
      <c r="B30" s="80" t="s">
        <v>47</v>
      </c>
      <c r="C30" s="78" t="s">
        <v>47</v>
      </c>
      <c r="D30" s="78"/>
      <c r="E30" s="50">
        <v>3.5000000000000003E-2</v>
      </c>
      <c r="F30" s="46">
        <v>2491707.3066666699</v>
      </c>
      <c r="G30" s="527">
        <v>0.128840186379898</v>
      </c>
      <c r="H30" s="519">
        <v>3498286.95</v>
      </c>
      <c r="J30" s="281"/>
      <c r="K30" s="89" t="s">
        <v>47</v>
      </c>
      <c r="L30" s="56"/>
      <c r="M30" s="50">
        <v>0.04</v>
      </c>
      <c r="N30" s="46">
        <v>1232625.7944888901</v>
      </c>
      <c r="O30" s="41">
        <v>4.97464712114239E-2</v>
      </c>
      <c r="P30" s="315">
        <v>1532969.59</v>
      </c>
      <c r="R30" s="191" t="s">
        <v>47</v>
      </c>
      <c r="T30" s="50">
        <v>3.5000000000000003E-2</v>
      </c>
      <c r="U30" s="46">
        <v>1690234.2644444399</v>
      </c>
      <c r="V30" s="41">
        <v>4.7841474611555503E-2</v>
      </c>
      <c r="W30" s="315">
        <v>2310379.9900000002</v>
      </c>
      <c r="Y30" s="232"/>
      <c r="Z30" s="50">
        <v>3.5000000000000003E-2</v>
      </c>
      <c r="AA30" s="46">
        <v>1385238.61404444</v>
      </c>
      <c r="AB30" s="41">
        <v>3.6286962939359201E-2</v>
      </c>
      <c r="AC30" s="315">
        <v>1436174.35</v>
      </c>
      <c r="AE30" s="50">
        <f t="shared" si="2"/>
        <v>3.5811459338905505E-2</v>
      </c>
      <c r="AF30" s="46">
        <f t="shared" si="3"/>
        <v>6799805.9796444401</v>
      </c>
      <c r="AG30" s="41">
        <f t="shared" si="5"/>
        <v>4.6228703929896454E-2</v>
      </c>
      <c r="AH30" s="315">
        <f t="shared" si="4"/>
        <v>8777810.8800000008</v>
      </c>
    </row>
    <row r="31" spans="2:34" ht="21">
      <c r="B31" s="80" t="s">
        <v>48</v>
      </c>
      <c r="C31" s="78" t="s">
        <v>48</v>
      </c>
      <c r="D31" s="78"/>
      <c r="E31" s="50">
        <v>1.4E-2</v>
      </c>
      <c r="F31" s="46">
        <v>996682.92266666703</v>
      </c>
      <c r="G31" s="527">
        <v>2.4216753364964799E-2</v>
      </c>
      <c r="H31" s="519">
        <v>657536.71</v>
      </c>
      <c r="J31" s="281"/>
      <c r="K31" s="89" t="s">
        <v>48</v>
      </c>
      <c r="L31" s="56"/>
      <c r="M31" s="50">
        <v>1.6500000000000001E-2</v>
      </c>
      <c r="N31" s="46">
        <v>508458.14022666699</v>
      </c>
      <c r="O31" s="41">
        <v>1.35615990471232E-2</v>
      </c>
      <c r="P31" s="315">
        <v>417909.42</v>
      </c>
      <c r="R31" s="191" t="s">
        <v>48</v>
      </c>
      <c r="T31" s="50">
        <v>1.4E-2</v>
      </c>
      <c r="U31" s="46">
        <v>676093.70577777806</v>
      </c>
      <c r="V31" s="41">
        <v>1.03709679295619E-2</v>
      </c>
      <c r="W31" s="315">
        <v>500839.01</v>
      </c>
      <c r="Y31" s="232"/>
      <c r="Z31" s="50">
        <v>1.7500000000000002E-2</v>
      </c>
      <c r="AA31" s="46">
        <v>692619.30702222197</v>
      </c>
      <c r="AB31" s="41">
        <v>8.8633907368150192E-3</v>
      </c>
      <c r="AC31" s="315">
        <v>350797.46</v>
      </c>
      <c r="AE31" s="50">
        <f t="shared" si="2"/>
        <v>1.5135271312994315E-2</v>
      </c>
      <c r="AF31" s="46">
        <f t="shared" si="3"/>
        <v>2873854.0756933345</v>
      </c>
      <c r="AG31" s="41">
        <f t="shared" si="5"/>
        <v>1.0149060190717513E-2</v>
      </c>
      <c r="AH31" s="315">
        <f t="shared" si="4"/>
        <v>1927082.5999999999</v>
      </c>
    </row>
    <row r="32" spans="2:34" ht="21">
      <c r="B32" s="80" t="s">
        <v>49</v>
      </c>
      <c r="C32" s="78" t="s">
        <v>49</v>
      </c>
      <c r="D32" s="78"/>
      <c r="E32" s="50">
        <v>3.2000000000000001E-2</v>
      </c>
      <c r="F32" s="46">
        <v>2278132.3946666699</v>
      </c>
      <c r="G32" s="527">
        <v>0.10192922046271</v>
      </c>
      <c r="H32" s="519">
        <v>2767596.6</v>
      </c>
      <c r="J32" s="281"/>
      <c r="K32" s="89" t="s">
        <v>49</v>
      </c>
      <c r="L32" s="56"/>
      <c r="M32" s="50">
        <v>2.5000000000000001E-2</v>
      </c>
      <c r="N32" s="46">
        <v>770391.12155555503</v>
      </c>
      <c r="O32" s="41">
        <v>4.90779205420444E-2</v>
      </c>
      <c r="P32" s="315">
        <v>1512367.77</v>
      </c>
      <c r="R32" s="191" t="s">
        <v>49</v>
      </c>
      <c r="T32" s="50">
        <v>3.2000000000000001E-2</v>
      </c>
      <c r="U32" s="46">
        <v>1545357.04177778</v>
      </c>
      <c r="V32" s="41">
        <v>3.8297155466361497E-2</v>
      </c>
      <c r="W32" s="315">
        <v>1849461.84</v>
      </c>
      <c r="Y32" s="232"/>
      <c r="Z32" s="50">
        <v>0.03</v>
      </c>
      <c r="AA32" s="46">
        <v>1187347.3834666701</v>
      </c>
      <c r="AB32" s="41">
        <v>4.1094676233284402E-2</v>
      </c>
      <c r="AC32" s="315">
        <v>1626455.21</v>
      </c>
      <c r="AE32" s="50">
        <f t="shared" si="2"/>
        <v>3.0447075986365708E-2</v>
      </c>
      <c r="AF32" s="46">
        <f t="shared" si="3"/>
        <v>5781227.9414666751</v>
      </c>
      <c r="AG32" s="41">
        <f t="shared" si="5"/>
        <v>4.0846670175760824E-2</v>
      </c>
      <c r="AH32" s="315">
        <f t="shared" si="4"/>
        <v>7755881.4199999999</v>
      </c>
    </row>
    <row r="33" spans="2:34" ht="21">
      <c r="B33" s="80" t="s">
        <v>50</v>
      </c>
      <c r="C33" s="78" t="s">
        <v>50</v>
      </c>
      <c r="D33" s="78"/>
      <c r="E33" s="50">
        <v>4.4999999999999997E-3</v>
      </c>
      <c r="F33" s="46">
        <v>320362.36800000002</v>
      </c>
      <c r="G33" s="527">
        <v>2.96482019637886E-2</v>
      </c>
      <c r="H33" s="519">
        <v>805012.17</v>
      </c>
      <c r="J33" s="281"/>
      <c r="K33" s="89" t="s">
        <v>50</v>
      </c>
      <c r="L33" s="56"/>
      <c r="M33" s="50">
        <v>4.0000000000000001E-3</v>
      </c>
      <c r="N33" s="46">
        <v>123262.579448889</v>
      </c>
      <c r="O33" s="41">
        <v>1.04874274559216E-2</v>
      </c>
      <c r="P33" s="315">
        <v>323176.84000000003</v>
      </c>
      <c r="R33" s="191" t="s">
        <v>50</v>
      </c>
      <c r="T33" s="50">
        <v>4.4999999999999997E-3</v>
      </c>
      <c r="U33" s="46">
        <v>217315.834</v>
      </c>
      <c r="V33" s="41">
        <v>8.2069343828853301E-3</v>
      </c>
      <c r="W33" s="315">
        <v>396332.62</v>
      </c>
      <c r="Y33" s="232"/>
      <c r="Z33" s="50">
        <v>4.4999999999999997E-3</v>
      </c>
      <c r="AA33" s="46">
        <v>178102.10751999999</v>
      </c>
      <c r="AB33" s="41">
        <v>3.7885119912139699E-3</v>
      </c>
      <c r="AC33" s="315">
        <v>149942.66</v>
      </c>
      <c r="AE33" s="50">
        <f t="shared" si="2"/>
        <v>4.4188540661094476E-3</v>
      </c>
      <c r="AF33" s="46">
        <f t="shared" si="3"/>
        <v>839042.88896888902</v>
      </c>
      <c r="AG33" s="41">
        <f t="shared" si="5"/>
        <v>8.8186354162593066E-3</v>
      </c>
      <c r="AH33" s="315">
        <f t="shared" si="4"/>
        <v>1674464.29</v>
      </c>
    </row>
    <row r="34" spans="2:34" ht="21">
      <c r="B34" s="80" t="s">
        <v>51</v>
      </c>
      <c r="C34" s="78" t="s">
        <v>51</v>
      </c>
      <c r="D34" s="78"/>
      <c r="E34" s="50">
        <v>4.4999999999999998E-2</v>
      </c>
      <c r="F34" s="46">
        <v>3203623.68</v>
      </c>
      <c r="G34" s="527">
        <v>0.13854967289013301</v>
      </c>
      <c r="H34" s="519">
        <v>3761920.3</v>
      </c>
      <c r="J34" s="281"/>
      <c r="K34" s="89" t="s">
        <v>51</v>
      </c>
      <c r="L34" s="56"/>
      <c r="M34" s="50">
        <v>5.5E-2</v>
      </c>
      <c r="N34" s="46">
        <v>1694860.4674222199</v>
      </c>
      <c r="O34" s="41">
        <v>4.5656632087060597E-2</v>
      </c>
      <c r="P34" s="315">
        <v>1406938.56</v>
      </c>
      <c r="R34" s="191" t="s">
        <v>51</v>
      </c>
      <c r="T34" s="50">
        <v>4.4999999999999998E-2</v>
      </c>
      <c r="U34" s="46">
        <v>2173158.34</v>
      </c>
      <c r="V34" s="41">
        <v>5.4264440367470003E-2</v>
      </c>
      <c r="W34" s="315">
        <v>2620560.4700000002</v>
      </c>
      <c r="Y34" s="232"/>
      <c r="Z34" s="50">
        <v>5.5E-2</v>
      </c>
      <c r="AA34" s="46">
        <v>2176803.5363555602</v>
      </c>
      <c r="AB34" s="41">
        <v>4.9081014967879498E-2</v>
      </c>
      <c r="AC34" s="315">
        <v>1942540.49</v>
      </c>
      <c r="AE34" s="50">
        <f t="shared" si="2"/>
        <v>4.8707323373644057E-2</v>
      </c>
      <c r="AF34" s="46">
        <f t="shared" si="3"/>
        <v>9248446.0237777811</v>
      </c>
      <c r="AG34" s="41">
        <f t="shared" si="5"/>
        <v>5.1253768772975473E-2</v>
      </c>
      <c r="AH34" s="315">
        <f t="shared" si="4"/>
        <v>9731959.8200000003</v>
      </c>
    </row>
    <row r="35" spans="2:34" ht="21">
      <c r="B35" s="80" t="s">
        <v>52</v>
      </c>
      <c r="C35" s="78" t="s">
        <v>52</v>
      </c>
      <c r="D35" s="78"/>
      <c r="E35" s="50">
        <v>2.8000000000000001E-2</v>
      </c>
      <c r="F35" s="46">
        <v>1993365.8453333301</v>
      </c>
      <c r="G35" s="527">
        <v>9.3002408134194595E-2</v>
      </c>
      <c r="H35" s="519">
        <v>2525214.5299999998</v>
      </c>
      <c r="J35" s="281"/>
      <c r="K35" s="89" t="s">
        <v>52</v>
      </c>
      <c r="L35" s="56"/>
      <c r="M35" s="50">
        <v>0.03</v>
      </c>
      <c r="N35" s="46">
        <v>924469.34586666699</v>
      </c>
      <c r="O35" s="41">
        <v>4.25706090482703E-2</v>
      </c>
      <c r="P35" s="315">
        <v>1311840.77</v>
      </c>
      <c r="R35" s="191" t="s">
        <v>52</v>
      </c>
      <c r="T35" s="50">
        <v>2.8000000000000001E-2</v>
      </c>
      <c r="U35" s="46">
        <v>1352187.4115555601</v>
      </c>
      <c r="V35" s="41">
        <v>5.2769999861123802E-2</v>
      </c>
      <c r="W35" s="315">
        <v>2548390.34</v>
      </c>
      <c r="Y35" s="232"/>
      <c r="Z35" s="50">
        <v>2.8000000000000001E-2</v>
      </c>
      <c r="AA35" s="46">
        <v>1108190.8912355599</v>
      </c>
      <c r="AB35" s="41">
        <v>2.29153800133538E-2</v>
      </c>
      <c r="AC35" s="315">
        <v>906950.55</v>
      </c>
      <c r="AE35" s="50">
        <f t="shared" si="2"/>
        <v>2.832458373556224E-2</v>
      </c>
      <c r="AF35" s="46">
        <f t="shared" si="3"/>
        <v>5378213.493991117</v>
      </c>
      <c r="AG35" s="41">
        <f t="shared" si="5"/>
        <v>3.8405706048546685E-2</v>
      </c>
      <c r="AH35" s="315">
        <f t="shared" si="4"/>
        <v>7292396.1899999995</v>
      </c>
    </row>
    <row r="36" spans="2:34" ht="21">
      <c r="B36" s="80" t="s">
        <v>53</v>
      </c>
      <c r="C36" s="89" t="s">
        <v>53</v>
      </c>
      <c r="E36" s="50"/>
      <c r="F36" s="46"/>
      <c r="J36" s="281"/>
      <c r="K36" s="89" t="s">
        <v>53</v>
      </c>
      <c r="L36" s="56"/>
      <c r="M36" s="50">
        <v>0</v>
      </c>
      <c r="N36" s="46">
        <v>0</v>
      </c>
      <c r="O36" s="41">
        <v>0</v>
      </c>
      <c r="P36" s="315">
        <v>0</v>
      </c>
      <c r="R36" s="191" t="s">
        <v>53</v>
      </c>
      <c r="T36" s="50">
        <v>0</v>
      </c>
      <c r="U36" s="46">
        <v>0</v>
      </c>
      <c r="V36" s="41">
        <v>0</v>
      </c>
      <c r="W36" s="315">
        <v>0</v>
      </c>
      <c r="Y36" s="232"/>
      <c r="Z36" s="50">
        <v>0</v>
      </c>
      <c r="AA36" s="46">
        <v>0</v>
      </c>
      <c r="AB36" s="41">
        <v>0</v>
      </c>
      <c r="AC36" s="315">
        <v>0</v>
      </c>
      <c r="AE36" s="50">
        <f t="shared" si="2"/>
        <v>0</v>
      </c>
      <c r="AF36" s="46">
        <f t="shared" si="3"/>
        <v>0</v>
      </c>
      <c r="AG36" s="41">
        <f t="shared" si="5"/>
        <v>0</v>
      </c>
      <c r="AH36" s="315">
        <f t="shared" si="4"/>
        <v>0</v>
      </c>
    </row>
    <row r="37" spans="2:34" ht="21">
      <c r="B37" s="80" t="s">
        <v>54</v>
      </c>
      <c r="C37" s="78" t="s">
        <v>54</v>
      </c>
      <c r="D37" s="78"/>
      <c r="E37" s="50">
        <v>1.9E-2</v>
      </c>
      <c r="F37" s="46">
        <v>1352641.1093333301</v>
      </c>
      <c r="G37" s="527">
        <v>6.1398375528982203E-2</v>
      </c>
      <c r="H37" s="519">
        <v>1667097.37</v>
      </c>
      <c r="J37" s="281"/>
      <c r="K37" s="89" t="s">
        <v>54</v>
      </c>
      <c r="L37" s="56"/>
      <c r="M37" s="50">
        <v>1.0999999999999999E-2</v>
      </c>
      <c r="N37" s="46">
        <v>338972.09348444402</v>
      </c>
      <c r="O37" s="41">
        <v>2.16922888678369E-2</v>
      </c>
      <c r="P37" s="315">
        <v>668461.87</v>
      </c>
      <c r="R37" s="191" t="s">
        <v>54</v>
      </c>
      <c r="T37" s="50">
        <v>1.9E-2</v>
      </c>
      <c r="U37" s="46">
        <v>917555.743555555</v>
      </c>
      <c r="V37" s="41">
        <v>2.63675348663273E-2</v>
      </c>
      <c r="W37" s="315">
        <v>1273351.74</v>
      </c>
      <c r="Y37" s="232"/>
      <c r="Z37" s="50">
        <v>1.7500000000000002E-2</v>
      </c>
      <c r="AA37" s="46">
        <v>692619.30702222197</v>
      </c>
      <c r="AB37" s="41">
        <v>2.153501237805E-2</v>
      </c>
      <c r="AC37" s="315">
        <v>852318.02</v>
      </c>
      <c r="AE37" s="50">
        <f t="shared" si="2"/>
        <v>1.7389004353376186E-2</v>
      </c>
      <c r="AF37" s="46">
        <f t="shared" si="3"/>
        <v>3301788.2533955509</v>
      </c>
      <c r="AG37" s="41">
        <f t="shared" si="5"/>
        <v>2.3495246984002918E-2</v>
      </c>
      <c r="AH37" s="315">
        <f t="shared" si="4"/>
        <v>4461229</v>
      </c>
    </row>
    <row r="38" spans="2:34" ht="21">
      <c r="B38" s="80" t="s">
        <v>55</v>
      </c>
      <c r="C38" s="78" t="s">
        <v>55</v>
      </c>
      <c r="D38" s="78"/>
      <c r="E38" s="50">
        <v>2.2000000000000001E-3</v>
      </c>
      <c r="F38" s="46">
        <v>156621.60213333301</v>
      </c>
      <c r="G38" s="527">
        <v>2.6703013626033999E-3</v>
      </c>
      <c r="H38" s="519">
        <v>72504.399999999994</v>
      </c>
      <c r="J38" s="281"/>
      <c r="K38" s="89" t="s">
        <v>55</v>
      </c>
      <c r="L38" s="56"/>
      <c r="M38" s="50">
        <v>3.0000000000000001E-3</v>
      </c>
      <c r="N38" s="46">
        <v>92446.934586666699</v>
      </c>
      <c r="O38" s="41">
        <v>1.9480001235862899E-3</v>
      </c>
      <c r="P38" s="315">
        <v>60028.88</v>
      </c>
      <c r="R38" s="191" t="s">
        <v>55</v>
      </c>
      <c r="T38" s="50">
        <v>2.2000000000000001E-3</v>
      </c>
      <c r="U38" s="46">
        <v>106243.296622222</v>
      </c>
      <c r="V38" s="41">
        <v>3.7167618904382299E-3</v>
      </c>
      <c r="W38" s="315">
        <v>179491.38</v>
      </c>
      <c r="Y38" s="232"/>
      <c r="Z38" s="50">
        <v>2.2000000000000001E-3</v>
      </c>
      <c r="AA38" s="46">
        <v>87072.141454222205</v>
      </c>
      <c r="AB38" s="41">
        <v>1.72102295288999E-3</v>
      </c>
      <c r="AC38" s="315">
        <v>68115.070000000007</v>
      </c>
      <c r="AE38" s="50">
        <f t="shared" si="2"/>
        <v>2.3298334942248814E-3</v>
      </c>
      <c r="AF38" s="46">
        <f t="shared" si="3"/>
        <v>442383.97479644394</v>
      </c>
      <c r="AG38" s="41">
        <f t="shared" si="5"/>
        <v>2.0020216054325354E-3</v>
      </c>
      <c r="AH38" s="315">
        <f t="shared" si="4"/>
        <v>380139.73</v>
      </c>
    </row>
    <row r="39" spans="2:34" ht="21">
      <c r="B39" s="80" t="s">
        <v>56</v>
      </c>
      <c r="C39" s="78" t="s">
        <v>56</v>
      </c>
      <c r="D39" s="78"/>
      <c r="E39" s="50">
        <v>3.5000000000000001E-3</v>
      </c>
      <c r="F39" s="46">
        <v>249170.73066666699</v>
      </c>
      <c r="G39" s="527">
        <v>5.1844724978351601E-3</v>
      </c>
      <c r="H39" s="519">
        <v>140769.53</v>
      </c>
      <c r="J39" s="281"/>
      <c r="K39" s="89" t="s">
        <v>56</v>
      </c>
      <c r="L39" s="56"/>
      <c r="M39" s="50">
        <v>5.0000000000000001E-3</v>
      </c>
      <c r="N39" s="46">
        <v>154078.224311111</v>
      </c>
      <c r="O39" s="41">
        <v>3.3668138526346601E-3</v>
      </c>
      <c r="P39" s="315">
        <v>103750.54</v>
      </c>
      <c r="R39" s="191" t="s">
        <v>56</v>
      </c>
      <c r="T39" s="50">
        <v>3.5000000000000001E-3</v>
      </c>
      <c r="U39" s="46">
        <v>169023.42644444399</v>
      </c>
      <c r="V39" s="41">
        <v>1.8942913520052099E-3</v>
      </c>
      <c r="W39" s="315">
        <v>91479.89</v>
      </c>
      <c r="Y39" s="232"/>
      <c r="Z39" s="50">
        <v>3.5000000000000001E-3</v>
      </c>
      <c r="AA39" s="46">
        <v>138523.861404444</v>
      </c>
      <c r="AB39" s="41">
        <v>1.7325595934643799E-3</v>
      </c>
      <c r="AC39" s="315">
        <v>68571.67</v>
      </c>
      <c r="AE39" s="50">
        <f t="shared" si="2"/>
        <v>3.743437801671654E-3</v>
      </c>
      <c r="AF39" s="46">
        <f t="shared" si="3"/>
        <v>710796.24282666598</v>
      </c>
      <c r="AG39" s="41">
        <f t="shared" si="5"/>
        <v>2.1306932169522447E-3</v>
      </c>
      <c r="AH39" s="315">
        <f t="shared" si="4"/>
        <v>404571.63</v>
      </c>
    </row>
    <row r="40" spans="2:34" ht="21">
      <c r="B40" s="80" t="s">
        <v>57</v>
      </c>
      <c r="C40" s="78" t="s">
        <v>57</v>
      </c>
      <c r="D40" s="78"/>
      <c r="E40" s="50">
        <v>3.2000000000000001E-2</v>
      </c>
      <c r="F40" s="46">
        <v>2278132.3946666699</v>
      </c>
      <c r="G40" s="527">
        <v>6.4205022675682399E-2</v>
      </c>
      <c r="H40" s="519">
        <v>1743303.85</v>
      </c>
      <c r="J40" s="281"/>
      <c r="K40" s="89" t="s">
        <v>57</v>
      </c>
      <c r="L40" s="56"/>
      <c r="M40" s="50">
        <v>0.04</v>
      </c>
      <c r="N40" s="46">
        <v>1232625.7944888901</v>
      </c>
      <c r="O40" s="41">
        <v>2.3465761733465599E-2</v>
      </c>
      <c r="P40" s="315">
        <v>723112.58</v>
      </c>
      <c r="R40" s="191" t="s">
        <v>57</v>
      </c>
      <c r="T40" s="50">
        <v>3.2000000000000001E-2</v>
      </c>
      <c r="U40" s="46">
        <v>1545357.04177778</v>
      </c>
      <c r="V40" s="41">
        <v>2.62650208221827E-2</v>
      </c>
      <c r="W40" s="315">
        <v>1268401.0900000001</v>
      </c>
      <c r="Y40" s="232"/>
      <c r="Z40" s="50">
        <v>3.5000000000000003E-2</v>
      </c>
      <c r="AA40" s="46">
        <v>1385238.61404444</v>
      </c>
      <c r="AB40" s="41">
        <v>2.12468864220209E-2</v>
      </c>
      <c r="AC40" s="315">
        <v>840914.5</v>
      </c>
      <c r="AE40" s="50">
        <f t="shared" si="2"/>
        <v>3.3923656350998747E-2</v>
      </c>
      <c r="AF40" s="46">
        <f t="shared" si="3"/>
        <v>6441353.8449777802</v>
      </c>
      <c r="AG40" s="41">
        <f t="shared" si="5"/>
        <v>2.4098281873114018E-2</v>
      </c>
      <c r="AH40" s="315">
        <f t="shared" si="4"/>
        <v>4575732.0199999996</v>
      </c>
    </row>
    <row r="41" spans="2:34" ht="21">
      <c r="B41" s="80" t="s">
        <v>58</v>
      </c>
      <c r="C41" s="78" t="s">
        <v>58</v>
      </c>
      <c r="D41" s="78"/>
      <c r="E41" s="50">
        <v>0</v>
      </c>
      <c r="F41" s="46">
        <v>0</v>
      </c>
      <c r="G41" s="527">
        <v>4.19521608265052E-4</v>
      </c>
      <c r="H41" s="519">
        <v>11390.91</v>
      </c>
      <c r="J41" s="281"/>
      <c r="K41" s="89" t="s">
        <v>58</v>
      </c>
      <c r="L41" s="56"/>
      <c r="M41" s="50">
        <v>1E-3</v>
      </c>
      <c r="N41" s="46">
        <v>30815.644862222201</v>
      </c>
      <c r="O41" s="41">
        <v>1.96674125337871E-4</v>
      </c>
      <c r="P41" s="315">
        <v>6060.64</v>
      </c>
      <c r="R41" s="191" t="s">
        <v>58</v>
      </c>
      <c r="T41" s="50">
        <v>0</v>
      </c>
      <c r="U41" s="46">
        <v>0</v>
      </c>
      <c r="V41" s="41">
        <v>1.5815778062449001E-4</v>
      </c>
      <c r="W41" s="315">
        <v>7637.82</v>
      </c>
      <c r="Y41" s="232"/>
      <c r="Z41" s="50">
        <v>1.1694318540583999E-5</v>
      </c>
      <c r="AA41" s="46">
        <v>462.84061735293699</v>
      </c>
      <c r="AB41" s="41">
        <v>5.6961594341946602E-5</v>
      </c>
      <c r="AC41" s="315">
        <v>2254.44</v>
      </c>
      <c r="AE41" s="50">
        <f t="shared" si="2"/>
        <v>1.64729437029161E-4</v>
      </c>
      <c r="AF41" s="46">
        <f t="shared" si="3"/>
        <v>31278.485479575138</v>
      </c>
      <c r="AG41" s="41">
        <f t="shared" si="5"/>
        <v>1.4400730593153789E-4</v>
      </c>
      <c r="AH41" s="315">
        <f t="shared" si="4"/>
        <v>27343.81</v>
      </c>
    </row>
    <row r="42" spans="2:34" ht="21">
      <c r="B42" s="80" t="s">
        <v>59</v>
      </c>
      <c r="C42" s="78" t="s">
        <v>60</v>
      </c>
      <c r="D42" s="78"/>
      <c r="E42" s="50">
        <v>8.0000000000000002E-3</v>
      </c>
      <c r="F42" s="46">
        <v>569533.09866666701</v>
      </c>
      <c r="G42" s="527">
        <v>6.7087430697915203E-3</v>
      </c>
      <c r="H42" s="519">
        <v>182156.74</v>
      </c>
      <c r="J42" s="281"/>
      <c r="K42" s="89" t="s">
        <v>59</v>
      </c>
      <c r="L42" s="56"/>
      <c r="M42" s="50">
        <v>4.0000000000000001E-3</v>
      </c>
      <c r="N42" s="46">
        <v>123262.579448889</v>
      </c>
      <c r="O42" s="41">
        <v>1.35445453718764E-3</v>
      </c>
      <c r="P42" s="315">
        <v>41738.39</v>
      </c>
      <c r="R42" s="191" t="s">
        <v>60</v>
      </c>
      <c r="T42" s="50">
        <v>8.0000000000000002E-3</v>
      </c>
      <c r="U42" s="46">
        <v>386339.26044444402</v>
      </c>
      <c r="V42" s="41">
        <v>2.7625926466085301E-3</v>
      </c>
      <c r="W42" s="315">
        <v>133412.25</v>
      </c>
      <c r="Y42" s="232"/>
      <c r="Z42" s="50">
        <v>6.0000000000000001E-3</v>
      </c>
      <c r="AA42" s="46">
        <v>237469.47669333301</v>
      </c>
      <c r="AB42" s="41">
        <v>2.55150164322997E-3</v>
      </c>
      <c r="AC42" s="315">
        <v>100983.96</v>
      </c>
      <c r="AE42" s="50">
        <f t="shared" si="2"/>
        <v>6.9339515897089794E-3</v>
      </c>
      <c r="AF42" s="46">
        <f t="shared" si="3"/>
        <v>1316604.415253333</v>
      </c>
      <c r="AG42" s="41">
        <f t="shared" si="5"/>
        <v>2.4136102907807819E-3</v>
      </c>
      <c r="AH42" s="315">
        <f t="shared" si="4"/>
        <v>458291.34</v>
      </c>
    </row>
    <row r="43" spans="2:34" ht="21">
      <c r="B43" s="80" t="s">
        <v>61</v>
      </c>
      <c r="C43" s="78" t="s">
        <v>61</v>
      </c>
      <c r="D43" s="78"/>
      <c r="E43" s="50">
        <v>2E-3</v>
      </c>
      <c r="F43" s="46">
        <v>142383.27466666701</v>
      </c>
      <c r="G43" s="527">
        <v>5.7849838829163397E-4</v>
      </c>
      <c r="H43" s="519">
        <v>15707.47</v>
      </c>
      <c r="J43" s="281"/>
      <c r="K43" s="89" t="s">
        <v>61</v>
      </c>
      <c r="L43" s="56"/>
      <c r="M43" s="50">
        <v>1E-3</v>
      </c>
      <c r="N43" s="46">
        <v>30815.644862222201</v>
      </c>
      <c r="O43" s="41">
        <v>1.7385292516035501E-4</v>
      </c>
      <c r="P43" s="315">
        <v>5357.39</v>
      </c>
      <c r="R43" s="191" t="s">
        <v>61</v>
      </c>
      <c r="T43" s="50">
        <v>2E-3</v>
      </c>
      <c r="U43" s="46">
        <v>96584.815111111093</v>
      </c>
      <c r="V43" s="41">
        <v>2.03816096529809E-4</v>
      </c>
      <c r="W43" s="315">
        <v>9842.77</v>
      </c>
      <c r="Y43" s="232"/>
      <c r="Z43" s="50">
        <v>1E-3</v>
      </c>
      <c r="AA43" s="46">
        <v>39578.246115555601</v>
      </c>
      <c r="AB43" s="41">
        <v>1.04806059063079E-4</v>
      </c>
      <c r="AC43" s="315">
        <v>4148.04</v>
      </c>
      <c r="AE43" s="50">
        <f t="shared" si="2"/>
        <v>1.6292676626355976E-3</v>
      </c>
      <c r="AF43" s="46">
        <f t="shared" si="3"/>
        <v>309361.98075555591</v>
      </c>
      <c r="AG43" s="41">
        <f t="shared" si="5"/>
        <v>1.8462213547874398E-4</v>
      </c>
      <c r="AH43" s="315">
        <f t="shared" si="4"/>
        <v>35055.67</v>
      </c>
    </row>
    <row r="44" spans="2:34" ht="21">
      <c r="B44" s="80" t="s">
        <v>63</v>
      </c>
      <c r="E44" s="50"/>
      <c r="F44" s="46"/>
      <c r="J44" s="281"/>
      <c r="K44" s="89" t="s">
        <v>63</v>
      </c>
      <c r="L44" s="56"/>
      <c r="M44" s="50">
        <v>0</v>
      </c>
      <c r="N44" s="46">
        <v>0</v>
      </c>
      <c r="O44" s="41">
        <v>0</v>
      </c>
      <c r="P44" s="315">
        <v>0</v>
      </c>
      <c r="R44" s="191" t="s">
        <v>63</v>
      </c>
      <c r="T44" s="50">
        <v>0</v>
      </c>
      <c r="U44" s="46">
        <v>0</v>
      </c>
      <c r="V44" s="41">
        <v>0</v>
      </c>
      <c r="W44" s="315">
        <v>0</v>
      </c>
      <c r="Y44" s="232"/>
      <c r="Z44" s="50">
        <v>0</v>
      </c>
      <c r="AA44" s="46">
        <v>0</v>
      </c>
      <c r="AB44" s="41">
        <v>0</v>
      </c>
      <c r="AC44" s="315">
        <v>0</v>
      </c>
      <c r="AE44" s="50">
        <f t="shared" si="2"/>
        <v>0</v>
      </c>
      <c r="AF44" s="46">
        <f t="shared" si="3"/>
        <v>0</v>
      </c>
      <c r="AG44" s="41">
        <f t="shared" si="5"/>
        <v>0</v>
      </c>
      <c r="AH44" s="315">
        <f t="shared" si="4"/>
        <v>0</v>
      </c>
    </row>
    <row r="45" spans="2:34" ht="21">
      <c r="B45" s="81" t="s">
        <v>65</v>
      </c>
      <c r="E45" s="50"/>
      <c r="F45" s="46"/>
      <c r="J45" s="281"/>
      <c r="K45" s="90" t="s">
        <v>65</v>
      </c>
      <c r="L45" s="56"/>
      <c r="M45" s="50">
        <v>0</v>
      </c>
      <c r="N45" s="46">
        <v>0</v>
      </c>
      <c r="O45" s="41">
        <v>0</v>
      </c>
      <c r="P45" s="315">
        <v>0</v>
      </c>
      <c r="R45" s="196" t="s">
        <v>65</v>
      </c>
      <c r="T45" s="50">
        <v>0</v>
      </c>
      <c r="U45" s="46">
        <v>0</v>
      </c>
      <c r="V45" s="41">
        <v>0</v>
      </c>
      <c r="W45" s="315">
        <v>0</v>
      </c>
      <c r="Y45" s="232"/>
      <c r="Z45" s="50">
        <v>0</v>
      </c>
      <c r="AA45" s="46">
        <v>0</v>
      </c>
      <c r="AB45" s="41">
        <v>0</v>
      </c>
      <c r="AC45" s="315">
        <v>0</v>
      </c>
      <c r="AE45" s="50">
        <f t="shared" si="2"/>
        <v>0</v>
      </c>
      <c r="AF45" s="46">
        <f t="shared" si="3"/>
        <v>0</v>
      </c>
      <c r="AG45" s="41">
        <v>0</v>
      </c>
      <c r="AH45" s="315">
        <f t="shared" si="4"/>
        <v>0</v>
      </c>
    </row>
    <row r="46" spans="2:34" ht="26.25">
      <c r="B46" s="320" t="s">
        <v>66</v>
      </c>
      <c r="C46" s="28" t="s">
        <v>66</v>
      </c>
      <c r="D46" s="82"/>
      <c r="E46" s="50">
        <v>0.63000912246433105</v>
      </c>
      <c r="F46" s="46">
        <v>44851380.963172302</v>
      </c>
      <c r="G46" s="527">
        <v>0.55716447295083005</v>
      </c>
      <c r="H46" s="519">
        <v>39665451.093333296</v>
      </c>
      <c r="J46" s="281"/>
      <c r="K46" s="56" t="s">
        <v>66</v>
      </c>
      <c r="L46" s="56"/>
      <c r="M46" s="50">
        <v>0.62002000000000002</v>
      </c>
      <c r="N46" s="46">
        <v>19106316.127475001</v>
      </c>
      <c r="O46" s="41">
        <v>0.51942986342775299</v>
      </c>
      <c r="P46" s="315">
        <v>16006566.2022222</v>
      </c>
      <c r="R46" s="189" t="s">
        <v>66</v>
      </c>
      <c r="T46" s="50">
        <v>0.63000912246433105</v>
      </c>
      <c r="U46" s="46">
        <v>30424657.305765402</v>
      </c>
      <c r="V46" s="41">
        <v>0.53342590894688302</v>
      </c>
      <c r="W46" s="315">
        <v>25760421.395555601</v>
      </c>
      <c r="Y46" s="232"/>
      <c r="Z46" s="50">
        <v>0.60998830568145901</v>
      </c>
      <c r="AA46" s="46">
        <v>24142267.289871499</v>
      </c>
      <c r="AB46" s="41">
        <v>0.56047196560428403</v>
      </c>
      <c r="AC46" s="315">
        <v>22182497.395555601</v>
      </c>
      <c r="AE46" s="50">
        <f t="shared" si="2"/>
        <v>0.62421482067043765</v>
      </c>
      <c r="AF46" s="46">
        <f t="shared" si="3"/>
        <v>118524621.6862842</v>
      </c>
      <c r="AG46" s="41">
        <f>AG16-AG22</f>
        <v>0.54569234499908204</v>
      </c>
      <c r="AH46" s="315">
        <f t="shared" si="4"/>
        <v>103614936.0866667</v>
      </c>
    </row>
    <row r="47" spans="2:34" ht="26.25">
      <c r="B47" s="320" t="s">
        <v>67</v>
      </c>
      <c r="C47" s="28" t="s">
        <v>67</v>
      </c>
      <c r="D47" s="82"/>
      <c r="E47" s="50">
        <v>0.2107</v>
      </c>
      <c r="F47" s="46">
        <v>15000077.9861333</v>
      </c>
      <c r="G47" s="527">
        <v>0.190815921628473</v>
      </c>
      <c r="H47" s="519">
        <v>13584497.890000001</v>
      </c>
      <c r="J47" s="281"/>
      <c r="K47" s="56" t="s">
        <v>67</v>
      </c>
      <c r="L47" s="56"/>
      <c r="M47" s="50">
        <v>0.29820000000000002</v>
      </c>
      <c r="N47" s="46">
        <v>9189225.2979146708</v>
      </c>
      <c r="O47" s="41">
        <v>0.30924316234050597</v>
      </c>
      <c r="P47" s="315">
        <v>9529527.4667555597</v>
      </c>
      <c r="R47" s="189" t="s">
        <v>67</v>
      </c>
      <c r="T47" s="50">
        <v>0.2072</v>
      </c>
      <c r="U47" s="46">
        <v>10006186.845511099</v>
      </c>
      <c r="V47" s="41">
        <v>0.26719898923702001</v>
      </c>
      <c r="W47" s="315">
        <v>12903682.4866667</v>
      </c>
      <c r="Y47" s="232"/>
      <c r="Z47" s="50">
        <v>0.2225</v>
      </c>
      <c r="AA47" s="46">
        <v>8738597.0262666699</v>
      </c>
      <c r="AB47" s="41">
        <v>0.217254862224777</v>
      </c>
      <c r="AC47" s="315">
        <v>8598566.40693333</v>
      </c>
      <c r="AE47" s="50">
        <f t="shared" si="2"/>
        <v>0.22611414517363562</v>
      </c>
      <c r="AF47" s="46">
        <f t="shared" si="3"/>
        <v>42934087.155825742</v>
      </c>
      <c r="AG47" s="41">
        <f>+SUM(AG48:AG73)</f>
        <v>0.23497345305926087</v>
      </c>
      <c r="AH47" s="315">
        <f t="shared" si="4"/>
        <v>44616274.250355594</v>
      </c>
    </row>
    <row r="48" spans="2:34" ht="21">
      <c r="B48" s="80" t="s">
        <v>68</v>
      </c>
      <c r="C48" s="78" t="s">
        <v>68</v>
      </c>
      <c r="D48" s="78"/>
      <c r="E48" s="50">
        <v>2.5000000000000001E-2</v>
      </c>
      <c r="F48" s="46">
        <v>1779790.9333333301</v>
      </c>
      <c r="G48" s="527">
        <v>0.02</v>
      </c>
      <c r="H48" s="519">
        <v>1423832.7466666701</v>
      </c>
      <c r="J48" s="281"/>
      <c r="K48" s="89" t="s">
        <v>68</v>
      </c>
      <c r="L48" s="56"/>
      <c r="M48" s="50">
        <v>0.03</v>
      </c>
      <c r="N48" s="46">
        <v>924469.34586666699</v>
      </c>
      <c r="O48" s="41">
        <v>0.02</v>
      </c>
      <c r="P48" s="315">
        <v>616312.897244444</v>
      </c>
      <c r="R48" s="191" t="s">
        <v>68</v>
      </c>
      <c r="T48" s="50">
        <v>2.5000000000000001E-2</v>
      </c>
      <c r="U48" s="46">
        <v>1207310.18888889</v>
      </c>
      <c r="V48" s="41">
        <v>0.02</v>
      </c>
      <c r="W48" s="315">
        <v>965848.15111111104</v>
      </c>
      <c r="Y48" s="232"/>
      <c r="Z48" s="50">
        <v>0.03</v>
      </c>
      <c r="AA48" s="46">
        <v>1187347.3834666701</v>
      </c>
      <c r="AB48" s="41">
        <v>0.02</v>
      </c>
      <c r="AC48" s="315">
        <v>791564.922311111</v>
      </c>
      <c r="AE48" s="50">
        <f t="shared" si="2"/>
        <v>2.6853661686822027E-2</v>
      </c>
      <c r="AF48" s="46">
        <f t="shared" si="3"/>
        <v>5098917.851555557</v>
      </c>
      <c r="AG48" s="41">
        <f t="shared" ref="AG48:AG74" si="6">+AH48/$AH$16</f>
        <v>2.0000000000000014E-2</v>
      </c>
      <c r="AH48" s="315">
        <f t="shared" si="4"/>
        <v>3797558.7173333364</v>
      </c>
    </row>
    <row r="49" spans="2:34" ht="21">
      <c r="B49" s="80" t="s">
        <v>69</v>
      </c>
      <c r="C49" s="78" t="s">
        <v>69</v>
      </c>
      <c r="D49" s="78"/>
      <c r="E49" s="50">
        <v>3.2000000000000002E-3</v>
      </c>
      <c r="F49" s="46">
        <v>227813.239466667</v>
      </c>
      <c r="G49" s="527">
        <v>6.8053039394439701E-3</v>
      </c>
      <c r="H49" s="519">
        <v>484480.73</v>
      </c>
      <c r="J49" s="281"/>
      <c r="K49" s="89" t="s">
        <v>69</v>
      </c>
      <c r="L49" s="56"/>
      <c r="M49" s="50">
        <v>5.0000000000000001E-3</v>
      </c>
      <c r="N49" s="46">
        <v>154078.224311111</v>
      </c>
      <c r="O49" s="41">
        <v>6.6917781835161396E-3</v>
      </c>
      <c r="P49" s="315">
        <v>206211.46</v>
      </c>
      <c r="R49" s="191" t="s">
        <v>69</v>
      </c>
      <c r="T49" s="50">
        <v>3.2000000000000002E-3</v>
      </c>
      <c r="U49" s="46">
        <v>154535.70417777801</v>
      </c>
      <c r="V49" s="41">
        <v>5.6411008228696297E-3</v>
      </c>
      <c r="W49" s="315">
        <v>272422.34000000003</v>
      </c>
      <c r="Y49" s="232"/>
      <c r="Z49" s="50">
        <v>4.0000000000000001E-3</v>
      </c>
      <c r="AA49" s="46">
        <v>158312.984462222</v>
      </c>
      <c r="AB49" s="41">
        <v>5.3522199892719197E-3</v>
      </c>
      <c r="AC49" s="315">
        <v>211831.48</v>
      </c>
      <c r="AE49" s="50">
        <f t="shared" si="2"/>
        <v>3.6588777376726296E-3</v>
      </c>
      <c r="AF49" s="46">
        <f t="shared" si="3"/>
        <v>694740.15241777804</v>
      </c>
      <c r="AG49" s="41">
        <f t="shared" si="6"/>
        <v>6.1879017413853368E-3</v>
      </c>
      <c r="AH49" s="315">
        <f t="shared" si="4"/>
        <v>1174946.01</v>
      </c>
    </row>
    <row r="50" spans="2:34" ht="19.5" customHeight="1">
      <c r="B50" s="80" t="s">
        <v>70</v>
      </c>
      <c r="C50" s="78" t="s">
        <v>70</v>
      </c>
      <c r="D50" s="78"/>
      <c r="E50" s="50">
        <v>8.9999999999999993E-3</v>
      </c>
      <c r="F50" s="46">
        <v>640724.73600000003</v>
      </c>
      <c r="G50" s="527">
        <v>6.5975750466421802E-3</v>
      </c>
      <c r="H50" s="519">
        <v>469692.17</v>
      </c>
      <c r="J50" s="281"/>
      <c r="K50" s="89" t="s">
        <v>70</v>
      </c>
      <c r="L50" s="56"/>
      <c r="M50" s="50">
        <v>7.0000000000000001E-3</v>
      </c>
      <c r="N50" s="46">
        <v>215709.514035556</v>
      </c>
      <c r="O50" s="41">
        <v>4.7161453427237996E-3</v>
      </c>
      <c r="P50" s="315">
        <v>145331.06</v>
      </c>
      <c r="R50" s="191" t="s">
        <v>70</v>
      </c>
      <c r="T50" s="50">
        <v>8.9999999999999993E-3</v>
      </c>
      <c r="U50" s="46">
        <v>434631.66800000001</v>
      </c>
      <c r="V50" s="41">
        <v>5.6565196027087497E-3</v>
      </c>
      <c r="W50" s="315">
        <v>273166.95</v>
      </c>
      <c r="Y50" s="232"/>
      <c r="Z50" s="50">
        <v>8.0000000000000002E-3</v>
      </c>
      <c r="AA50" s="46">
        <v>316625.96892444399</v>
      </c>
      <c r="AB50" s="41">
        <v>3.6781920445631798E-3</v>
      </c>
      <c r="AC50" s="315">
        <v>145576.39000000001</v>
      </c>
      <c r="AE50" s="50">
        <f t="shared" si="2"/>
        <v>8.4669757948544911E-3</v>
      </c>
      <c r="AF50" s="46">
        <f t="shared" si="3"/>
        <v>1607691.88696</v>
      </c>
      <c r="AG50" s="41">
        <f t="shared" si="6"/>
        <v>5.4443743833718344E-3</v>
      </c>
      <c r="AH50" s="315">
        <f t="shared" si="4"/>
        <v>1033766.5700000001</v>
      </c>
    </row>
    <row r="51" spans="2:34" ht="21">
      <c r="B51" s="80" t="s">
        <v>71</v>
      </c>
      <c r="C51" s="78" t="s">
        <v>71</v>
      </c>
      <c r="D51" s="78"/>
      <c r="E51" s="50">
        <v>0.04</v>
      </c>
      <c r="F51" s="46">
        <v>2847665.4933333299</v>
      </c>
      <c r="G51" s="527">
        <v>0.04</v>
      </c>
      <c r="H51" s="519">
        <v>2847665.4933333299</v>
      </c>
      <c r="J51" s="281"/>
      <c r="K51" s="89" t="s">
        <v>71</v>
      </c>
      <c r="L51" s="56"/>
      <c r="M51" s="50">
        <v>0.04</v>
      </c>
      <c r="N51" s="46">
        <v>1232625.7944888901</v>
      </c>
      <c r="O51" s="41">
        <v>0.04</v>
      </c>
      <c r="P51" s="315">
        <v>1232625.7944888901</v>
      </c>
      <c r="R51" s="191" t="s">
        <v>71</v>
      </c>
      <c r="T51" s="50">
        <v>0.04</v>
      </c>
      <c r="U51" s="46">
        <v>1931696.30222222</v>
      </c>
      <c r="V51" s="41">
        <v>0.04</v>
      </c>
      <c r="W51" s="315">
        <v>1931696.30222222</v>
      </c>
      <c r="Y51" s="232"/>
      <c r="Z51" s="50">
        <v>0.04</v>
      </c>
      <c r="AA51" s="46">
        <v>1583129.8446222199</v>
      </c>
      <c r="AB51" s="41">
        <v>0.04</v>
      </c>
      <c r="AC51" s="315">
        <v>1583129.8446222199</v>
      </c>
      <c r="AE51" s="50">
        <f t="shared" si="2"/>
        <v>3.9999999999999959E-2</v>
      </c>
      <c r="AF51" s="46">
        <f t="shared" si="3"/>
        <v>7595117.4346666597</v>
      </c>
      <c r="AG51" s="41">
        <f t="shared" si="6"/>
        <v>3.9999999999999959E-2</v>
      </c>
      <c r="AH51" s="315">
        <f t="shared" si="4"/>
        <v>7595117.4346666597</v>
      </c>
    </row>
    <row r="52" spans="2:34" ht="21">
      <c r="B52" s="81" t="s">
        <v>72</v>
      </c>
      <c r="C52" s="88" t="s">
        <v>72</v>
      </c>
      <c r="D52" s="78"/>
      <c r="E52" s="50">
        <v>1.2E-2</v>
      </c>
      <c r="F52" s="46">
        <v>854299.64800000004</v>
      </c>
      <c r="G52" s="527">
        <v>1.6013652202745601E-2</v>
      </c>
      <c r="H52" s="519">
        <v>1140038.1200000001</v>
      </c>
      <c r="J52" s="281"/>
      <c r="K52" s="90" t="s">
        <v>72</v>
      </c>
      <c r="L52" s="56"/>
      <c r="M52" s="50">
        <v>1.4999999999999999E-2</v>
      </c>
      <c r="N52" s="46">
        <v>462234.67293333297</v>
      </c>
      <c r="O52" s="41">
        <v>1.75385669330116E-2</v>
      </c>
      <c r="P52" s="315">
        <v>540462.25</v>
      </c>
      <c r="R52" s="196" t="s">
        <v>72</v>
      </c>
      <c r="T52" s="50">
        <v>1.2E-2</v>
      </c>
      <c r="U52" s="46">
        <v>579508.89066666702</v>
      </c>
      <c r="V52" s="41">
        <v>2.1614254762494699E-2</v>
      </c>
      <c r="W52" s="315">
        <v>1043804.4</v>
      </c>
      <c r="Y52" s="232"/>
      <c r="Z52" s="50">
        <v>1.6500000000000001E-2</v>
      </c>
      <c r="AA52" s="46">
        <v>653041.06090666703</v>
      </c>
      <c r="AB52" s="41">
        <v>1.8054045343842501E-2</v>
      </c>
      <c r="AC52" s="315">
        <v>714547.45</v>
      </c>
      <c r="AE52" s="50">
        <f t="shared" si="2"/>
        <v>1.3424857716468164E-2</v>
      </c>
      <c r="AF52" s="46">
        <f t="shared" si="3"/>
        <v>2549084.2725066673</v>
      </c>
      <c r="AG52" s="41">
        <f t="shared" si="6"/>
        <v>1.8110857400592248E-2</v>
      </c>
      <c r="AH52" s="315">
        <f t="shared" si="4"/>
        <v>3438852.22</v>
      </c>
    </row>
    <row r="53" spans="2:34" ht="21">
      <c r="B53" s="80" t="s">
        <v>73</v>
      </c>
      <c r="C53" s="78" t="s">
        <v>73</v>
      </c>
      <c r="D53" s="78"/>
      <c r="E53" s="50">
        <v>1.7500000000000002E-2</v>
      </c>
      <c r="F53" s="46">
        <v>1245853.6533333301</v>
      </c>
      <c r="G53" s="527">
        <v>1.1869480625140099E-2</v>
      </c>
      <c r="H53" s="519">
        <v>845007.76</v>
      </c>
      <c r="J53" s="281"/>
      <c r="K53" s="89" t="s">
        <v>73</v>
      </c>
      <c r="L53" s="56"/>
      <c r="M53" s="50">
        <v>0.02</v>
      </c>
      <c r="N53" s="46">
        <v>616312.897244444</v>
      </c>
      <c r="O53" s="41">
        <v>8.2051695212120301E-3</v>
      </c>
      <c r="P53" s="315">
        <v>252847.59</v>
      </c>
      <c r="R53" s="191" t="s">
        <v>73</v>
      </c>
      <c r="T53" s="50">
        <v>1.7500000000000002E-2</v>
      </c>
      <c r="U53" s="46">
        <v>845117.13222222205</v>
      </c>
      <c r="V53" s="41">
        <v>7.8066101708907203E-3</v>
      </c>
      <c r="W53" s="315">
        <v>377000</v>
      </c>
      <c r="Y53" s="232"/>
      <c r="Z53" s="50">
        <v>0.02</v>
      </c>
      <c r="AA53" s="46">
        <v>791564.922311111</v>
      </c>
      <c r="AB53" s="41">
        <v>8.7952356196801095E-3</v>
      </c>
      <c r="AC53" s="315">
        <v>348100</v>
      </c>
      <c r="AE53" s="50">
        <f t="shared" si="2"/>
        <v>1.8426830843410989E-2</v>
      </c>
      <c r="AF53" s="46">
        <f t="shared" ref="AF53:AF86" si="7">AA53+U53+N53+F53</f>
        <v>3498848.6051111072</v>
      </c>
      <c r="AG53" s="41">
        <f t="shared" si="6"/>
        <v>9.6006697233115557E-3</v>
      </c>
      <c r="AH53" s="315">
        <f t="shared" ref="AH53:AH86" si="8">AC53+W53+P53+H53</f>
        <v>1822955.35</v>
      </c>
    </row>
    <row r="54" spans="2:34" ht="23.25" customHeight="1">
      <c r="B54" s="80" t="s">
        <v>74</v>
      </c>
      <c r="C54" s="78" t="s">
        <v>74</v>
      </c>
      <c r="D54" s="78"/>
      <c r="E54" s="50">
        <v>1E-3</v>
      </c>
      <c r="F54" s="46">
        <v>71191.637333333303</v>
      </c>
      <c r="G54" s="527">
        <v>7.0232968186825201E-5</v>
      </c>
      <c r="H54" s="519">
        <v>5000</v>
      </c>
      <c r="J54" s="281"/>
      <c r="K54" s="89" t="s">
        <v>74</v>
      </c>
      <c r="L54" s="56"/>
      <c r="M54" s="50">
        <v>5.0000000000000001E-4</v>
      </c>
      <c r="N54" s="46">
        <v>15407.822431111101</v>
      </c>
      <c r="O54" s="41">
        <v>0</v>
      </c>
      <c r="P54" s="315">
        <v>0</v>
      </c>
      <c r="R54" s="191" t="s">
        <v>74</v>
      </c>
      <c r="T54" s="50">
        <v>0</v>
      </c>
      <c r="U54" s="46">
        <v>0</v>
      </c>
      <c r="V54" s="41">
        <v>0</v>
      </c>
      <c r="W54" s="315">
        <v>0</v>
      </c>
      <c r="Y54" s="232"/>
      <c r="Z54" s="50">
        <v>1.5E-3</v>
      </c>
      <c r="AA54" s="46">
        <v>59367.369173333303</v>
      </c>
      <c r="AB54" s="41">
        <v>0</v>
      </c>
      <c r="AC54" s="315">
        <v>0</v>
      </c>
      <c r="AE54" s="50">
        <f t="shared" si="2"/>
        <v>7.6874033979533267E-4</v>
      </c>
      <c r="AF54" s="46">
        <f t="shared" si="7"/>
        <v>145966.82893777773</v>
      </c>
      <c r="AG54" s="41">
        <f t="shared" si="6"/>
        <v>2.63327067317133E-5</v>
      </c>
      <c r="AH54" s="315">
        <f t="shared" si="8"/>
        <v>5000</v>
      </c>
    </row>
    <row r="55" spans="2:34" ht="21">
      <c r="B55" s="80" t="s">
        <v>75</v>
      </c>
      <c r="C55" s="78" t="s">
        <v>75</v>
      </c>
      <c r="D55" s="78"/>
      <c r="E55" s="50">
        <v>5.0000000000000001E-4</v>
      </c>
      <c r="F55" s="46">
        <v>35595.818666666702</v>
      </c>
      <c r="G55" s="527">
        <v>3.09025060022031E-5</v>
      </c>
      <c r="H55" s="519">
        <v>2200</v>
      </c>
      <c r="J55" s="281"/>
      <c r="K55" s="89" t="s">
        <v>75</v>
      </c>
      <c r="L55" s="56"/>
      <c r="M55" s="50">
        <v>5.0000000000000001E-4</v>
      </c>
      <c r="N55" s="46">
        <v>15407.822431111101</v>
      </c>
      <c r="O55" s="41">
        <v>1.7231506995038399E-3</v>
      </c>
      <c r="P55" s="315">
        <v>53100</v>
      </c>
      <c r="R55" s="191" t="s">
        <v>75</v>
      </c>
      <c r="T55" s="50">
        <v>5.0000000000000001E-4</v>
      </c>
      <c r="U55" s="46">
        <v>24146.203777777799</v>
      </c>
      <c r="V55" s="41">
        <v>6.4088749280919897E-4</v>
      </c>
      <c r="W55" s="315">
        <v>30950</v>
      </c>
      <c r="Y55" s="232"/>
      <c r="Z55" s="50">
        <v>5.0000000000000001E-4</v>
      </c>
      <c r="AA55" s="46">
        <v>19789.123057777801</v>
      </c>
      <c r="AB55" s="41">
        <v>2.1779641207021702E-3</v>
      </c>
      <c r="AC55" s="315">
        <v>86200</v>
      </c>
      <c r="AE55" s="50">
        <f t="shared" si="2"/>
        <v>5.0000000000000034E-4</v>
      </c>
      <c r="AF55" s="46">
        <f t="shared" si="7"/>
        <v>94938.967933333406</v>
      </c>
      <c r="AG55" s="41">
        <f t="shared" si="6"/>
        <v>9.0821505517679172E-4</v>
      </c>
      <c r="AH55" s="315">
        <f t="shared" si="8"/>
        <v>172450</v>
      </c>
    </row>
    <row r="56" spans="2:34" ht="21">
      <c r="B56" s="80" t="s">
        <v>76</v>
      </c>
      <c r="C56" s="78" t="s">
        <v>76</v>
      </c>
      <c r="D56" s="78"/>
      <c r="E56" s="50">
        <v>1.5E-3</v>
      </c>
      <c r="F56" s="46">
        <v>106787.45600000001</v>
      </c>
      <c r="G56" s="527">
        <v>1.11879109658722E-3</v>
      </c>
      <c r="H56" s="519">
        <v>79648.570000000007</v>
      </c>
      <c r="J56" s="281"/>
      <c r="K56" s="89" t="s">
        <v>76</v>
      </c>
      <c r="L56" s="56"/>
      <c r="M56" s="50">
        <v>2E-3</v>
      </c>
      <c r="N56" s="46">
        <v>61631.289724444403</v>
      </c>
      <c r="O56" s="41">
        <v>2.2144647728484699E-3</v>
      </c>
      <c r="P56" s="315">
        <v>68240.160000000003</v>
      </c>
      <c r="R56" s="191" t="s">
        <v>76</v>
      </c>
      <c r="T56" s="50">
        <v>1.5E-3</v>
      </c>
      <c r="U56" s="46">
        <v>72438.611333333305</v>
      </c>
      <c r="V56" s="41">
        <v>1.68439666020839E-3</v>
      </c>
      <c r="W56" s="315">
        <v>81343.570000000007</v>
      </c>
      <c r="Y56" s="232"/>
      <c r="Z56" s="50">
        <v>1.5E-3</v>
      </c>
      <c r="AA56" s="46">
        <v>59367.369173333303</v>
      </c>
      <c r="AB56" s="41">
        <v>1.66347037733246E-3</v>
      </c>
      <c r="AC56" s="315">
        <v>65837.240000000005</v>
      </c>
      <c r="AE56" s="50">
        <f t="shared" si="2"/>
        <v>1.5811459338905521E-3</v>
      </c>
      <c r="AF56" s="46">
        <f t="shared" si="7"/>
        <v>300224.72623111104</v>
      </c>
      <c r="AG56" s="41">
        <f t="shared" si="6"/>
        <v>1.5539959324563097E-3</v>
      </c>
      <c r="AH56" s="315">
        <f t="shared" si="8"/>
        <v>295069.54000000004</v>
      </c>
    </row>
    <row r="57" spans="2:34" ht="21">
      <c r="B57" s="81" t="s">
        <v>78</v>
      </c>
      <c r="C57" s="88" t="s">
        <v>78</v>
      </c>
      <c r="D57" s="78"/>
      <c r="E57" s="50">
        <v>0</v>
      </c>
      <c r="F57" s="46">
        <v>0</v>
      </c>
      <c r="G57" s="527">
        <v>0</v>
      </c>
      <c r="H57" s="519">
        <v>0</v>
      </c>
      <c r="J57" s="281"/>
      <c r="K57" s="90" t="s">
        <v>78</v>
      </c>
      <c r="L57" s="56"/>
      <c r="M57" s="50">
        <v>3.0000000000000001E-3</v>
      </c>
      <c r="N57" s="46">
        <v>92446.934586666699</v>
      </c>
      <c r="O57" s="41">
        <v>0</v>
      </c>
      <c r="P57" s="315">
        <v>0</v>
      </c>
      <c r="R57" s="196" t="s">
        <v>78</v>
      </c>
      <c r="T57" s="50">
        <v>0</v>
      </c>
      <c r="U57" s="46">
        <v>0</v>
      </c>
      <c r="V57" s="41">
        <v>0</v>
      </c>
      <c r="W57" s="315">
        <v>0</v>
      </c>
      <c r="Y57" s="232"/>
      <c r="Z57" s="50">
        <v>0</v>
      </c>
      <c r="AA57" s="46">
        <v>0</v>
      </c>
      <c r="AB57" s="41">
        <v>0</v>
      </c>
      <c r="AC57" s="315">
        <v>0</v>
      </c>
      <c r="AE57" s="50">
        <f t="shared" si="2"/>
        <v>4.8687560334331547E-4</v>
      </c>
      <c r="AF57" s="46">
        <f t="shared" si="7"/>
        <v>92446.934586666699</v>
      </c>
      <c r="AG57" s="41">
        <f t="shared" si="6"/>
        <v>0</v>
      </c>
      <c r="AH57" s="315">
        <f t="shared" si="8"/>
        <v>0</v>
      </c>
    </row>
    <row r="58" spans="2:34" ht="21">
      <c r="B58" s="80" t="s">
        <v>79</v>
      </c>
      <c r="C58" s="78" t="s">
        <v>79</v>
      </c>
      <c r="D58" s="78"/>
      <c r="E58" s="50">
        <v>1.4999999999999999E-2</v>
      </c>
      <c r="F58" s="46">
        <v>1067874.56</v>
      </c>
      <c r="G58" s="527">
        <v>5.7270251854300196E-3</v>
      </c>
      <c r="H58" s="519">
        <v>407716.3</v>
      </c>
      <c r="J58" s="281"/>
      <c r="K58" s="89" t="s">
        <v>79</v>
      </c>
      <c r="L58" s="56"/>
      <c r="M58" s="50">
        <v>3.5000000000000001E-3</v>
      </c>
      <c r="N58" s="46">
        <v>107854.757017778</v>
      </c>
      <c r="O58" s="41">
        <v>4.9974615390506703E-3</v>
      </c>
      <c r="P58" s="315">
        <v>154000</v>
      </c>
      <c r="R58" s="191" t="s">
        <v>79</v>
      </c>
      <c r="T58" s="50">
        <v>1.4999999999999999E-2</v>
      </c>
      <c r="U58" s="46">
        <v>724386.11333333305</v>
      </c>
      <c r="V58" s="41">
        <v>8.8834875235092193E-3</v>
      </c>
      <c r="W58" s="315">
        <v>429005</v>
      </c>
      <c r="Y58" s="232"/>
      <c r="Z58" s="50">
        <v>1.4999999999999999E-2</v>
      </c>
      <c r="AA58" s="46">
        <v>593673.69173333305</v>
      </c>
      <c r="AB58" s="41">
        <v>5.4929164714692799E-3</v>
      </c>
      <c r="AC58" s="315">
        <v>217400</v>
      </c>
      <c r="AE58" s="50">
        <f t="shared" si="2"/>
        <v>1.3133643520517291E-2</v>
      </c>
      <c r="AF58" s="46">
        <f t="shared" si="7"/>
        <v>2493789.1220844444</v>
      </c>
      <c r="AG58" s="41">
        <f t="shared" si="6"/>
        <v>6.3626207778472452E-3</v>
      </c>
      <c r="AH58" s="315">
        <f t="shared" si="8"/>
        <v>1208121.3</v>
      </c>
    </row>
    <row r="59" spans="2:34" ht="21">
      <c r="B59" s="81" t="s">
        <v>80</v>
      </c>
      <c r="C59" s="88" t="s">
        <v>80</v>
      </c>
      <c r="D59" s="78"/>
      <c r="E59" s="50">
        <v>0</v>
      </c>
      <c r="F59" s="46">
        <v>0</v>
      </c>
      <c r="G59" s="527">
        <v>0</v>
      </c>
      <c r="H59" s="519">
        <v>0</v>
      </c>
      <c r="J59" s="281"/>
      <c r="K59" s="90" t="s">
        <v>80</v>
      </c>
      <c r="L59" s="56"/>
      <c r="M59" s="50">
        <v>5.0000000000000001E-4</v>
      </c>
      <c r="N59" s="46">
        <v>15407.822431111101</v>
      </c>
      <c r="O59" s="41">
        <v>0</v>
      </c>
      <c r="P59" s="315">
        <v>0</v>
      </c>
      <c r="R59" s="196" t="s">
        <v>80</v>
      </c>
      <c r="T59" s="50">
        <v>0</v>
      </c>
      <c r="U59" s="46">
        <v>0</v>
      </c>
      <c r="V59" s="41">
        <v>0</v>
      </c>
      <c r="W59" s="315">
        <v>0</v>
      </c>
      <c r="Y59" s="232"/>
      <c r="Z59" s="50">
        <v>0</v>
      </c>
      <c r="AA59" s="46">
        <v>0</v>
      </c>
      <c r="AB59" s="41">
        <v>0</v>
      </c>
      <c r="AC59" s="315">
        <v>0</v>
      </c>
      <c r="AE59" s="50">
        <f t="shared" si="2"/>
        <v>8.1145933890552492E-5</v>
      </c>
      <c r="AF59" s="46">
        <f t="shared" si="7"/>
        <v>15407.822431111101</v>
      </c>
      <c r="AG59" s="41">
        <f t="shared" si="6"/>
        <v>0</v>
      </c>
      <c r="AH59" s="315">
        <f t="shared" si="8"/>
        <v>0</v>
      </c>
    </row>
    <row r="60" spans="2:34" ht="21">
      <c r="B60" s="81" t="s">
        <v>99</v>
      </c>
      <c r="C60" s="88" t="s">
        <v>99</v>
      </c>
      <c r="D60" s="78"/>
      <c r="E60" s="50">
        <v>2.5000000000000001E-3</v>
      </c>
      <c r="F60" s="46">
        <v>177979.093333333</v>
      </c>
      <c r="G60" s="527">
        <v>3.0726923581735999E-3</v>
      </c>
      <c r="H60" s="519">
        <v>218750</v>
      </c>
      <c r="J60" s="281"/>
      <c r="K60" s="90" t="s">
        <v>99</v>
      </c>
      <c r="L60" s="56"/>
      <c r="M60" s="50">
        <v>1.6999999999999999E-3</v>
      </c>
      <c r="N60" s="46">
        <v>52386.5962657778</v>
      </c>
      <c r="O60" s="41">
        <v>5.6789335671030396E-3</v>
      </c>
      <c r="P60" s="315">
        <v>175000</v>
      </c>
      <c r="R60" s="196" t="s">
        <v>99</v>
      </c>
      <c r="T60" s="50">
        <v>2.5000000000000001E-3</v>
      </c>
      <c r="U60" s="46">
        <v>120731.018888889</v>
      </c>
      <c r="V60" s="41">
        <v>4.5296975461070199E-3</v>
      </c>
      <c r="W60" s="315">
        <v>218750</v>
      </c>
      <c r="Y60" s="232"/>
      <c r="Z60" s="50">
        <v>2.5000000000000001E-3</v>
      </c>
      <c r="AA60" s="46">
        <v>98945.615288888905</v>
      </c>
      <c r="AB60" s="41">
        <v>4.4216208946969799E-3</v>
      </c>
      <c r="AC60" s="315">
        <v>175000</v>
      </c>
      <c r="AE60" s="50">
        <f t="shared" si="2"/>
        <v>2.3701665057751153E-3</v>
      </c>
      <c r="AF60" s="46">
        <f t="shared" si="7"/>
        <v>450042.32377688878</v>
      </c>
      <c r="AG60" s="41">
        <f t="shared" si="6"/>
        <v>4.1474013102448448E-3</v>
      </c>
      <c r="AH60" s="315">
        <f t="shared" si="8"/>
        <v>787500</v>
      </c>
    </row>
    <row r="61" spans="2:34" ht="21">
      <c r="B61" s="81" t="s">
        <v>81</v>
      </c>
      <c r="C61" s="88" t="s">
        <v>81</v>
      </c>
      <c r="D61" s="78"/>
      <c r="E61" s="50">
        <v>3.5000000000000003E-2</v>
      </c>
      <c r="F61" s="46">
        <v>2491707.3066666699</v>
      </c>
      <c r="G61" s="527">
        <v>4.4723131244928202E-2</v>
      </c>
      <c r="H61" s="519">
        <v>3183912.94</v>
      </c>
      <c r="J61" s="281"/>
      <c r="K61" s="90" t="s">
        <v>81</v>
      </c>
      <c r="L61" s="56"/>
      <c r="M61" s="50">
        <v>3.5000000000000003E-2</v>
      </c>
      <c r="N61" s="46">
        <v>1078547.57017778</v>
      </c>
      <c r="O61" s="41">
        <v>4.4875256908716799E-2</v>
      </c>
      <c r="P61" s="315">
        <v>1382859.98</v>
      </c>
      <c r="R61" s="196" t="s">
        <v>81</v>
      </c>
      <c r="T61" s="50">
        <v>3.5000000000000003E-2</v>
      </c>
      <c r="U61" s="46">
        <v>1690234.2644444399</v>
      </c>
      <c r="V61" s="41">
        <v>4.4766715710186103E-2</v>
      </c>
      <c r="W61" s="315">
        <v>2161892.48</v>
      </c>
      <c r="Y61" s="232"/>
      <c r="Z61" s="50">
        <v>3.5000000000000003E-2</v>
      </c>
      <c r="AA61" s="46">
        <v>1385238.61404444</v>
      </c>
      <c r="AB61" s="41">
        <v>4.4245825216386502E-2</v>
      </c>
      <c r="AC61" s="315">
        <v>1751172.16</v>
      </c>
      <c r="AE61" s="50">
        <f t="shared" si="2"/>
        <v>3.4999999999999976E-2</v>
      </c>
      <c r="AF61" s="46">
        <f t="shared" si="7"/>
        <v>6645727.7553333296</v>
      </c>
      <c r="AG61" s="41">
        <f t="shared" si="6"/>
        <v>4.4659415120009455E-2</v>
      </c>
      <c r="AH61" s="315">
        <f t="shared" si="8"/>
        <v>8479837.5599999987</v>
      </c>
    </row>
    <row r="62" spans="2:34" ht="21">
      <c r="B62" s="81" t="s">
        <v>82</v>
      </c>
      <c r="C62" s="88" t="s">
        <v>82</v>
      </c>
      <c r="D62" s="78"/>
      <c r="E62" s="50">
        <v>0</v>
      </c>
      <c r="F62" s="46">
        <v>0</v>
      </c>
      <c r="G62" s="527">
        <v>0</v>
      </c>
      <c r="H62" s="519">
        <v>0</v>
      </c>
      <c r="J62" s="281"/>
      <c r="K62" s="90" t="s">
        <v>82</v>
      </c>
      <c r="L62" s="56"/>
      <c r="M62" s="50">
        <v>1E-3</v>
      </c>
      <c r="N62" s="46">
        <v>30815.644862222201</v>
      </c>
      <c r="O62" s="41">
        <v>0</v>
      </c>
      <c r="P62" s="315">
        <v>0</v>
      </c>
      <c r="R62" s="196" t="s">
        <v>82</v>
      </c>
      <c r="T62" s="50">
        <v>0</v>
      </c>
      <c r="U62" s="46">
        <v>0</v>
      </c>
      <c r="V62" s="41">
        <v>0</v>
      </c>
      <c r="W62" s="315">
        <v>0</v>
      </c>
      <c r="Z62" s="50"/>
      <c r="AA62" s="46"/>
      <c r="AB62" s="41"/>
      <c r="AC62" s="315"/>
      <c r="AE62" s="50">
        <f t="shared" si="2"/>
        <v>1.6229186778110498E-4</v>
      </c>
      <c r="AF62" s="46">
        <f t="shared" si="7"/>
        <v>30815.644862222201</v>
      </c>
      <c r="AG62" s="41">
        <f t="shared" si="6"/>
        <v>0</v>
      </c>
      <c r="AH62" s="315">
        <f t="shared" si="8"/>
        <v>0</v>
      </c>
    </row>
    <row r="63" spans="2:34" ht="21">
      <c r="B63" s="80" t="s">
        <v>83</v>
      </c>
      <c r="C63" s="78" t="s">
        <v>83</v>
      </c>
      <c r="D63" s="78"/>
      <c r="E63" s="50">
        <v>5.0000000000000001E-3</v>
      </c>
      <c r="F63" s="46">
        <v>355958.186666667</v>
      </c>
      <c r="G63" s="527">
        <v>1.1865727937183899E-3</v>
      </c>
      <c r="H63" s="519">
        <v>84474.06</v>
      </c>
      <c r="J63" s="281"/>
      <c r="K63" s="89" t="s">
        <v>83</v>
      </c>
      <c r="L63" s="56"/>
      <c r="M63" s="50">
        <v>4.0000000000000001E-3</v>
      </c>
      <c r="N63" s="46">
        <v>123262.579448889</v>
      </c>
      <c r="O63" s="41">
        <v>5.0632648025899004E-3</v>
      </c>
      <c r="P63" s="315">
        <v>156027.76999999999</v>
      </c>
      <c r="R63" s="191" t="s">
        <v>83</v>
      </c>
      <c r="T63" s="50">
        <v>5.0000000000000001E-3</v>
      </c>
      <c r="U63" s="46">
        <v>241462.03777777799</v>
      </c>
      <c r="V63" s="41">
        <v>3.9285951892488397E-3</v>
      </c>
      <c r="W63" s="315">
        <v>189721.32</v>
      </c>
      <c r="Y63" s="232"/>
      <c r="Z63" s="50">
        <v>3.0000000000000001E-3</v>
      </c>
      <c r="AA63" s="46">
        <v>118734.738346667</v>
      </c>
      <c r="AB63" s="41">
        <v>4.4457988230772799E-3</v>
      </c>
      <c r="AC63" s="315">
        <v>175956.92</v>
      </c>
      <c r="AE63" s="50">
        <f t="shared" si="2"/>
        <v>4.420827193052302E-3</v>
      </c>
      <c r="AF63" s="46">
        <f t="shared" si="7"/>
        <v>839417.54224000103</v>
      </c>
      <c r="AG63" s="41">
        <f t="shared" si="6"/>
        <v>3.1924724019838885E-3</v>
      </c>
      <c r="AH63" s="315">
        <f t="shared" si="8"/>
        <v>606180.07000000007</v>
      </c>
    </row>
    <row r="64" spans="2:34" ht="21">
      <c r="B64" s="81" t="s">
        <v>84</v>
      </c>
      <c r="C64" s="88" t="s">
        <v>84</v>
      </c>
      <c r="D64" s="78"/>
      <c r="E64" s="50">
        <v>1E-3</v>
      </c>
      <c r="F64" s="46">
        <v>71191.637333333303</v>
      </c>
      <c r="G64" s="527">
        <v>0</v>
      </c>
      <c r="H64" s="519">
        <v>0</v>
      </c>
      <c r="J64" s="281"/>
      <c r="K64" s="90" t="s">
        <v>84</v>
      </c>
      <c r="L64" s="56"/>
      <c r="M64" s="50">
        <v>2E-3</v>
      </c>
      <c r="N64" s="46">
        <v>61631.289724444403</v>
      </c>
      <c r="O64" s="41">
        <v>0</v>
      </c>
      <c r="P64" s="315">
        <v>0</v>
      </c>
      <c r="R64" s="196" t="s">
        <v>84</v>
      </c>
      <c r="T64" s="50">
        <v>1E-3</v>
      </c>
      <c r="U64" s="46">
        <v>48292.407555555597</v>
      </c>
      <c r="V64" s="41">
        <v>0</v>
      </c>
      <c r="W64" s="315">
        <v>0</v>
      </c>
      <c r="Y64" s="232"/>
      <c r="Z64" s="50">
        <v>1E-3</v>
      </c>
      <c r="AA64" s="46">
        <v>39578.246115555601</v>
      </c>
      <c r="AB64" s="41">
        <v>0</v>
      </c>
      <c r="AC64" s="315">
        <v>0</v>
      </c>
      <c r="AE64" s="50">
        <f t="shared" si="2"/>
        <v>1.1622918677811052E-3</v>
      </c>
      <c r="AF64" s="46">
        <f t="shared" si="7"/>
        <v>220693.58072888892</v>
      </c>
      <c r="AG64" s="41">
        <f t="shared" si="6"/>
        <v>0</v>
      </c>
      <c r="AH64" s="315">
        <f t="shared" si="8"/>
        <v>0</v>
      </c>
    </row>
    <row r="65" spans="2:34" ht="21">
      <c r="B65" s="81" t="s">
        <v>86</v>
      </c>
      <c r="C65" s="88" t="s">
        <v>85</v>
      </c>
      <c r="D65" s="78"/>
      <c r="E65" s="50"/>
      <c r="F65" s="46"/>
      <c r="G65" s="527"/>
      <c r="H65" s="519"/>
      <c r="J65" s="281"/>
      <c r="K65" s="90" t="s">
        <v>86</v>
      </c>
      <c r="L65" s="56"/>
      <c r="M65" s="50">
        <v>1E-3</v>
      </c>
      <c r="N65" s="46">
        <v>30815.644862222201</v>
      </c>
      <c r="O65" s="41">
        <v>0</v>
      </c>
      <c r="P65" s="315">
        <v>0</v>
      </c>
      <c r="R65" s="196" t="s">
        <v>85</v>
      </c>
      <c r="T65" s="50"/>
      <c r="U65" s="46"/>
      <c r="V65" s="41"/>
      <c r="W65" s="315"/>
      <c r="Y65" s="232"/>
      <c r="Z65" s="50">
        <v>1E-3</v>
      </c>
      <c r="AA65" s="46">
        <v>39578.246115555601</v>
      </c>
      <c r="AB65" s="41">
        <v>0</v>
      </c>
      <c r="AC65" s="315">
        <v>0</v>
      </c>
      <c r="AE65" s="50">
        <f t="shared" si="2"/>
        <v>3.7073233736440434E-4</v>
      </c>
      <c r="AF65" s="46">
        <f t="shared" si="7"/>
        <v>70393.890977777803</v>
      </c>
      <c r="AG65" s="41">
        <f t="shared" si="6"/>
        <v>0</v>
      </c>
      <c r="AH65" s="315">
        <f t="shared" si="8"/>
        <v>0</v>
      </c>
    </row>
    <row r="66" spans="2:34" ht="21">
      <c r="B66" s="80" t="s">
        <v>87</v>
      </c>
      <c r="C66" s="78" t="s">
        <v>87</v>
      </c>
      <c r="D66" s="78"/>
      <c r="E66" s="50">
        <v>2E-3</v>
      </c>
      <c r="F66" s="46">
        <v>142383.27466666701</v>
      </c>
      <c r="G66" s="527">
        <v>5.4781715185723702E-5</v>
      </c>
      <c r="H66" s="519">
        <v>3900</v>
      </c>
      <c r="J66" s="281"/>
      <c r="K66" s="89" t="s">
        <v>87</v>
      </c>
      <c r="L66" s="56"/>
      <c r="M66" s="50">
        <v>3.5000000000000001E-3</v>
      </c>
      <c r="N66" s="46">
        <v>107854.757017778</v>
      </c>
      <c r="O66" s="41">
        <v>1.6355328673256701E-4</v>
      </c>
      <c r="P66" s="315">
        <v>5040</v>
      </c>
      <c r="R66" s="191" t="s">
        <v>87</v>
      </c>
      <c r="T66" s="50">
        <v>2E-3</v>
      </c>
      <c r="U66" s="46">
        <v>96584.815111111093</v>
      </c>
      <c r="V66" s="41">
        <v>0</v>
      </c>
      <c r="W66" s="315">
        <v>0</v>
      </c>
      <c r="Y66" s="232"/>
      <c r="Z66" s="50">
        <v>3.5000000000000001E-3</v>
      </c>
      <c r="AA66" s="46">
        <v>138523.861404444</v>
      </c>
      <c r="AB66" s="41">
        <v>1.3264862684090901E-4</v>
      </c>
      <c r="AC66" s="315">
        <v>5250</v>
      </c>
      <c r="AE66" s="50">
        <f t="shared" si="2"/>
        <v>2.5560985060466067E-3</v>
      </c>
      <c r="AF66" s="46">
        <f t="shared" si="7"/>
        <v>485346.70820000011</v>
      </c>
      <c r="AG66" s="41">
        <f t="shared" si="6"/>
        <v>7.4732221704602351E-5</v>
      </c>
      <c r="AH66" s="315">
        <f t="shared" si="8"/>
        <v>14190</v>
      </c>
    </row>
    <row r="67" spans="2:34" ht="21">
      <c r="B67" s="81" t="s">
        <v>88</v>
      </c>
      <c r="C67" s="88" t="s">
        <v>88</v>
      </c>
      <c r="D67" s="78"/>
      <c r="E67" s="50">
        <v>1.5E-3</v>
      </c>
      <c r="F67" s="46">
        <v>106787.45600000001</v>
      </c>
      <c r="G67" s="527">
        <v>1.4046593637364999E-5</v>
      </c>
      <c r="H67" s="519">
        <v>1000</v>
      </c>
      <c r="J67" s="281"/>
      <c r="K67" s="90" t="s">
        <v>88</v>
      </c>
      <c r="L67" s="56"/>
      <c r="M67" s="50">
        <v>2.5000000000000001E-3</v>
      </c>
      <c r="N67" s="46">
        <v>77039.1121555555</v>
      </c>
      <c r="O67" s="41">
        <v>0</v>
      </c>
      <c r="P67" s="315">
        <v>0</v>
      </c>
      <c r="R67" s="196" t="s">
        <v>88</v>
      </c>
      <c r="T67" s="50">
        <v>1.5E-3</v>
      </c>
      <c r="U67" s="46">
        <v>72438.611333333305</v>
      </c>
      <c r="V67" s="41">
        <v>0</v>
      </c>
      <c r="W67" s="315">
        <v>0</v>
      </c>
      <c r="Y67" s="232"/>
      <c r="Z67" s="50">
        <v>1.5E-3</v>
      </c>
      <c r="AA67" s="46">
        <v>59367.369173333303</v>
      </c>
      <c r="AB67" s="41">
        <v>0</v>
      </c>
      <c r="AC67" s="315">
        <v>0</v>
      </c>
      <c r="AE67" s="50">
        <f t="shared" si="2"/>
        <v>1.6622918677811043E-3</v>
      </c>
      <c r="AF67" s="46">
        <f t="shared" si="7"/>
        <v>315632.54866222211</v>
      </c>
      <c r="AG67" s="41">
        <f t="shared" si="6"/>
        <v>5.2665413463426606E-6</v>
      </c>
      <c r="AH67" s="315">
        <f t="shared" si="8"/>
        <v>1000</v>
      </c>
    </row>
    <row r="68" spans="2:34" ht="21">
      <c r="B68" s="80" t="s">
        <v>89</v>
      </c>
      <c r="C68" s="78" t="s">
        <v>89</v>
      </c>
      <c r="D68" s="78"/>
      <c r="E68" s="50">
        <v>5.0000000000000001E-4</v>
      </c>
      <c r="F68" s="46">
        <v>35595.818666666702</v>
      </c>
      <c r="G68" s="527">
        <v>3.09025060022031E-5</v>
      </c>
      <c r="H68" s="519">
        <v>2200</v>
      </c>
      <c r="J68" s="281"/>
      <c r="K68" s="89" t="s">
        <v>89</v>
      </c>
      <c r="L68" s="56"/>
      <c r="M68" s="50">
        <v>1.5E-3</v>
      </c>
      <c r="N68" s="46">
        <v>46223.467293333299</v>
      </c>
      <c r="O68" s="41">
        <v>5.2246188817347899E-4</v>
      </c>
      <c r="P68" s="315">
        <v>16100</v>
      </c>
      <c r="R68" s="191" t="s">
        <v>89</v>
      </c>
      <c r="T68" s="50">
        <v>5.0000000000000001E-4</v>
      </c>
      <c r="U68" s="46">
        <v>24146.203777777799</v>
      </c>
      <c r="V68" s="41">
        <v>3.1889070724593402E-4</v>
      </c>
      <c r="W68" s="315">
        <v>15400</v>
      </c>
      <c r="Y68" s="232"/>
      <c r="Z68" s="50">
        <v>5.0000000000000001E-4</v>
      </c>
      <c r="AA68" s="46">
        <v>19789.123057777801</v>
      </c>
      <c r="AB68" s="41">
        <v>1.0864554198398301E-3</v>
      </c>
      <c r="AC68" s="315">
        <v>43000</v>
      </c>
      <c r="AE68" s="50">
        <f t="shared" si="2"/>
        <v>6.6229186778110529E-4</v>
      </c>
      <c r="AF68" s="46">
        <f t="shared" si="7"/>
        <v>125754.6127955556</v>
      </c>
      <c r="AG68" s="41">
        <f t="shared" si="6"/>
        <v>4.0394372126448204E-4</v>
      </c>
      <c r="AH68" s="315">
        <f t="shared" si="8"/>
        <v>76700</v>
      </c>
    </row>
    <row r="69" spans="2:34" ht="21">
      <c r="B69" s="80" t="s">
        <v>90</v>
      </c>
      <c r="C69" s="78" t="s">
        <v>90</v>
      </c>
      <c r="D69" s="78"/>
      <c r="E69" s="50">
        <v>0</v>
      </c>
      <c r="F69" s="46">
        <v>0</v>
      </c>
      <c r="G69" s="527">
        <v>0</v>
      </c>
      <c r="H69" s="519">
        <v>0</v>
      </c>
      <c r="J69" s="281"/>
      <c r="K69" s="89" t="s">
        <v>90</v>
      </c>
      <c r="L69" s="56"/>
      <c r="M69" s="50">
        <v>0</v>
      </c>
      <c r="N69" s="46">
        <v>0</v>
      </c>
      <c r="O69" s="41">
        <v>0</v>
      </c>
      <c r="P69" s="315">
        <v>0</v>
      </c>
      <c r="R69" s="191" t="s">
        <v>90</v>
      </c>
      <c r="T69" s="50">
        <v>0</v>
      </c>
      <c r="U69" s="46">
        <v>0</v>
      </c>
      <c r="V69" s="41">
        <v>0</v>
      </c>
      <c r="W69" s="315">
        <v>0</v>
      </c>
      <c r="Y69" s="232"/>
      <c r="Z69" s="50">
        <v>0</v>
      </c>
      <c r="AA69" s="46">
        <v>0</v>
      </c>
      <c r="AB69" s="41">
        <v>0</v>
      </c>
      <c r="AC69" s="315">
        <v>0</v>
      </c>
      <c r="AE69" s="50">
        <f t="shared" si="2"/>
        <v>0</v>
      </c>
      <c r="AF69" s="46">
        <f t="shared" si="7"/>
        <v>0</v>
      </c>
      <c r="AG69" s="41">
        <f t="shared" si="6"/>
        <v>0</v>
      </c>
      <c r="AH69" s="315">
        <f t="shared" si="8"/>
        <v>0</v>
      </c>
    </row>
    <row r="70" spans="2:34" ht="21">
      <c r="B70" s="80" t="s">
        <v>91</v>
      </c>
      <c r="C70" s="78" t="s">
        <v>91</v>
      </c>
      <c r="D70" s="78"/>
      <c r="E70" s="50">
        <v>5.0000000000000001E-3</v>
      </c>
      <c r="F70" s="46">
        <v>355958.186666667</v>
      </c>
      <c r="G70" s="527">
        <v>1.9335136141832999E-3</v>
      </c>
      <c r="H70" s="519">
        <v>137650</v>
      </c>
      <c r="J70" s="281"/>
      <c r="K70" s="89" t="s">
        <v>91</v>
      </c>
      <c r="L70" s="56"/>
      <c r="M70" s="50">
        <v>0.01</v>
      </c>
      <c r="N70" s="46">
        <v>308156.448622222</v>
      </c>
      <c r="O70" s="41">
        <v>1.85295489532333E-3</v>
      </c>
      <c r="P70" s="315">
        <v>57100</v>
      </c>
      <c r="R70" s="191" t="s">
        <v>91</v>
      </c>
      <c r="T70" s="50">
        <v>5.0000000000000001E-3</v>
      </c>
      <c r="U70" s="46">
        <v>241462.03777777799</v>
      </c>
      <c r="V70" s="41">
        <v>5.7571363161692101E-3</v>
      </c>
      <c r="W70" s="315">
        <v>278025.97333333298</v>
      </c>
      <c r="Y70" s="232"/>
      <c r="Z70" s="50">
        <v>5.0000000000000001E-3</v>
      </c>
      <c r="AA70" s="46">
        <v>197891.23057777801</v>
      </c>
      <c r="AB70" s="41">
        <v>3.3856982850822598E-3</v>
      </c>
      <c r="AC70" s="315">
        <v>134000</v>
      </c>
      <c r="AE70" s="50">
        <f t="shared" si="2"/>
        <v>5.8114593389055275E-3</v>
      </c>
      <c r="AF70" s="46">
        <f t="shared" si="7"/>
        <v>1103467.9036444449</v>
      </c>
      <c r="AG70" s="41">
        <f t="shared" si="6"/>
        <v>3.1956107515273093E-3</v>
      </c>
      <c r="AH70" s="315">
        <f t="shared" si="8"/>
        <v>606775.97333333292</v>
      </c>
    </row>
    <row r="71" spans="2:34" ht="21">
      <c r="B71" s="80" t="s">
        <v>92</v>
      </c>
      <c r="C71" s="78" t="s">
        <v>92</v>
      </c>
      <c r="D71" s="78"/>
      <c r="E71" s="50">
        <v>2.5000000000000001E-3</v>
      </c>
      <c r="F71" s="46">
        <v>177979.093333333</v>
      </c>
      <c r="G71" s="527">
        <v>0</v>
      </c>
      <c r="H71" s="519">
        <v>0</v>
      </c>
      <c r="J71" s="281"/>
      <c r="K71" s="89" t="s">
        <v>92</v>
      </c>
      <c r="L71" s="56"/>
      <c r="M71" s="50">
        <v>8.9999999999999993E-3</v>
      </c>
      <c r="N71" s="46">
        <v>277340.80375999998</v>
      </c>
      <c r="O71" s="41">
        <v>0</v>
      </c>
      <c r="P71" s="315">
        <v>0</v>
      </c>
      <c r="R71" s="191" t="s">
        <v>92</v>
      </c>
      <c r="T71" s="50">
        <v>0</v>
      </c>
      <c r="U71" s="46">
        <v>0</v>
      </c>
      <c r="V71" s="41">
        <v>0</v>
      </c>
      <c r="W71" s="315">
        <v>0</v>
      </c>
      <c r="Y71" s="232"/>
      <c r="Z71" s="50">
        <v>2.5000000000000001E-3</v>
      </c>
      <c r="AA71" s="46">
        <v>98945.615288888905</v>
      </c>
      <c r="AB71" s="41">
        <v>0</v>
      </c>
      <c r="AC71" s="315">
        <v>0</v>
      </c>
      <c r="AE71" s="50">
        <f t="shared" si="2"/>
        <v>2.9190622378127713E-3</v>
      </c>
      <c r="AF71" s="46">
        <f t="shared" si="7"/>
        <v>554265.51238222187</v>
      </c>
      <c r="AG71" s="41">
        <f t="shared" si="6"/>
        <v>0</v>
      </c>
      <c r="AH71" s="315">
        <f t="shared" si="8"/>
        <v>0</v>
      </c>
    </row>
    <row r="72" spans="2:34" ht="21">
      <c r="B72" s="81" t="s">
        <v>157</v>
      </c>
      <c r="C72" s="78" t="s">
        <v>93</v>
      </c>
      <c r="E72" s="528">
        <v>0.03</v>
      </c>
      <c r="F72" s="529">
        <v>2135749.12</v>
      </c>
      <c r="G72" s="527">
        <v>3.1567317232466002E-2</v>
      </c>
      <c r="H72" s="519">
        <v>2247329</v>
      </c>
      <c r="J72" s="281"/>
      <c r="K72" s="78" t="s">
        <v>93</v>
      </c>
      <c r="M72" s="528">
        <v>0</v>
      </c>
      <c r="N72" s="529">
        <v>0</v>
      </c>
      <c r="O72" s="530">
        <v>0</v>
      </c>
      <c r="P72" s="56">
        <v>0</v>
      </c>
      <c r="R72" s="191" t="s">
        <v>93</v>
      </c>
      <c r="T72" s="528">
        <v>0.03</v>
      </c>
      <c r="U72" s="529">
        <v>1448772.2266666701</v>
      </c>
      <c r="V72" s="530">
        <v>9.5970696732572205E-2</v>
      </c>
      <c r="W72" s="56">
        <v>4634656</v>
      </c>
      <c r="Y72" s="232"/>
      <c r="Z72" s="528">
        <v>0.03</v>
      </c>
      <c r="AA72" s="529">
        <v>1187347.3834666701</v>
      </c>
      <c r="AB72" s="530">
        <v>5.4322770991991502E-2</v>
      </c>
      <c r="AC72" s="56">
        <v>2150000</v>
      </c>
      <c r="AE72" s="50">
        <f t="shared" si="2"/>
        <v>2.513124396656688E-2</v>
      </c>
      <c r="AF72" s="529">
        <f t="shared" si="7"/>
        <v>4771868.7301333398</v>
      </c>
      <c r="AG72" s="41">
        <f t="shared" si="6"/>
        <v>4.7567322442046714E-2</v>
      </c>
      <c r="AH72" s="56">
        <f t="shared" si="8"/>
        <v>9031985</v>
      </c>
    </row>
    <row r="73" spans="2:34" ht="21">
      <c r="B73" s="81" t="s">
        <v>94</v>
      </c>
      <c r="C73" s="78" t="s">
        <v>112</v>
      </c>
      <c r="E73" s="50"/>
      <c r="F73" s="46"/>
      <c r="J73" s="281"/>
      <c r="K73" s="90" t="s">
        <v>178</v>
      </c>
      <c r="L73" s="56"/>
      <c r="M73" s="50">
        <v>0.1</v>
      </c>
      <c r="N73" s="46">
        <v>3081564.4862222201</v>
      </c>
      <c r="O73" s="41">
        <v>0.14499999999999999</v>
      </c>
      <c r="P73" s="315">
        <v>4468268.5050222203</v>
      </c>
      <c r="R73" s="191" t="s">
        <v>179</v>
      </c>
      <c r="T73" s="50"/>
      <c r="U73" s="46"/>
      <c r="V73" s="41"/>
      <c r="W73" s="315"/>
      <c r="Y73" s="232"/>
      <c r="Z73" s="50"/>
      <c r="AA73" s="46"/>
      <c r="AB73" s="41"/>
      <c r="AC73" s="315"/>
      <c r="AE73" s="50">
        <f t="shared" si="2"/>
        <v>1.6229186778110499E-2</v>
      </c>
      <c r="AF73" s="46">
        <f t="shared" si="7"/>
        <v>3081564.4862222201</v>
      </c>
      <c r="AG73" s="41">
        <f t="shared" si="6"/>
        <v>2.353232082826023E-2</v>
      </c>
      <c r="AH73" s="315">
        <f t="shared" si="8"/>
        <v>4468268.5050222203</v>
      </c>
    </row>
    <row r="74" spans="2:34" ht="21">
      <c r="B74" s="88" t="s">
        <v>95</v>
      </c>
      <c r="C74" s="88" t="s">
        <v>95</v>
      </c>
      <c r="D74" s="78"/>
      <c r="E74" s="50">
        <v>1E-3</v>
      </c>
      <c r="F74" s="46">
        <v>71191.637333333303</v>
      </c>
      <c r="G74" s="527">
        <v>0</v>
      </c>
      <c r="H74" s="519">
        <v>0</v>
      </c>
      <c r="J74" s="89"/>
      <c r="K74" s="89" t="s">
        <v>180</v>
      </c>
      <c r="M74" s="50"/>
      <c r="N74" s="46"/>
      <c r="O74" s="41"/>
      <c r="P74" s="315"/>
      <c r="R74" s="196" t="s">
        <v>95</v>
      </c>
      <c r="T74" s="50">
        <v>1E-3</v>
      </c>
      <c r="U74" s="46">
        <v>48292.407555555597</v>
      </c>
      <c r="V74">
        <v>0</v>
      </c>
      <c r="W74">
        <v>0</v>
      </c>
      <c r="Y74" s="232"/>
      <c r="Z74"/>
      <c r="AA74"/>
      <c r="AB74"/>
      <c r="AC74"/>
      <c r="AE74" s="50">
        <f t="shared" si="2"/>
        <v>6.2926766263559579E-4</v>
      </c>
      <c r="AF74" s="46">
        <f t="shared" si="7"/>
        <v>119484.04488888889</v>
      </c>
      <c r="AG74" s="41">
        <f t="shared" si="6"/>
        <v>0</v>
      </c>
      <c r="AH74">
        <f t="shared" si="8"/>
        <v>0</v>
      </c>
    </row>
    <row r="75" spans="2:34" ht="26.25">
      <c r="B75" s="531" t="s">
        <v>97</v>
      </c>
      <c r="C75" s="86" t="s">
        <v>97</v>
      </c>
      <c r="D75" s="78"/>
      <c r="E75" s="50">
        <v>0.419309122464331</v>
      </c>
      <c r="F75" s="46">
        <v>29851302.977038901</v>
      </c>
      <c r="G75" s="527">
        <v>0.366348551322358</v>
      </c>
      <c r="H75" s="519">
        <v>26080953.2033333</v>
      </c>
      <c r="J75" s="532"/>
      <c r="K75" s="340" t="s">
        <v>97</v>
      </c>
      <c r="L75" s="56"/>
      <c r="M75" s="50">
        <v>0.32181999999999999</v>
      </c>
      <c r="N75" s="46">
        <v>9917090.8295603506</v>
      </c>
      <c r="O75" s="41">
        <v>0.21018670108724699</v>
      </c>
      <c r="P75" s="315">
        <v>6477038.7354666702</v>
      </c>
      <c r="R75" s="201" t="s">
        <v>97</v>
      </c>
      <c r="T75" s="50">
        <v>0.422809122464331</v>
      </c>
      <c r="U75" s="46">
        <v>20418470.4602543</v>
      </c>
      <c r="V75" s="41">
        <v>0.26622691970986301</v>
      </c>
      <c r="W75" s="315">
        <v>12856738.908888901</v>
      </c>
      <c r="Y75" s="232"/>
      <c r="Z75" s="50">
        <v>0.38748830568145898</v>
      </c>
      <c r="AA75" s="46">
        <v>15403670.2636049</v>
      </c>
      <c r="AB75" s="41">
        <v>0.343217103379507</v>
      </c>
      <c r="AC75" s="315">
        <v>13583930.9886222</v>
      </c>
      <c r="AE75" s="50">
        <f t="shared" si="2"/>
        <v>0.398100675496802</v>
      </c>
      <c r="AF75" s="46">
        <f t="shared" si="7"/>
        <v>75590534.53045845</v>
      </c>
      <c r="AG75" s="41">
        <f>AG46-AG47</f>
        <v>0.31071889193982116</v>
      </c>
      <c r="AH75" s="315">
        <f t="shared" si="8"/>
        <v>58998661.836311072</v>
      </c>
    </row>
    <row r="76" spans="2:34" ht="26.25">
      <c r="B76" s="320" t="s">
        <v>98</v>
      </c>
      <c r="C76" s="31" t="s">
        <v>98</v>
      </c>
      <c r="D76" s="31"/>
      <c r="E76" s="50">
        <v>0.44950000000000001</v>
      </c>
      <c r="F76" s="46">
        <v>17050397.141333301</v>
      </c>
      <c r="G76" s="527">
        <v>0.375270040284507</v>
      </c>
      <c r="H76" s="519">
        <v>26716088.609999999</v>
      </c>
      <c r="J76" s="532"/>
      <c r="K76" s="56" t="s">
        <v>98</v>
      </c>
      <c r="L76" s="56"/>
      <c r="M76" s="50">
        <v>0.17</v>
      </c>
      <c r="N76" s="46">
        <v>5238659.6265777797</v>
      </c>
      <c r="O76" s="41">
        <v>8.8750795650322706E-2</v>
      </c>
      <c r="P76" s="315">
        <v>2807314.2625000002</v>
      </c>
      <c r="R76" s="189" t="s">
        <v>98</v>
      </c>
      <c r="T76" s="50">
        <v>0.23949999999999999</v>
      </c>
      <c r="U76" s="46">
        <v>11566031.6095556</v>
      </c>
      <c r="V76" s="41">
        <v>0.221387625642363</v>
      </c>
      <c r="W76" s="315">
        <v>10691341.445277801</v>
      </c>
      <c r="Y76" s="232"/>
      <c r="Z76" s="50">
        <v>0.26400000000000001</v>
      </c>
      <c r="AA76" s="46">
        <v>10448656.9745067</v>
      </c>
      <c r="AB76" s="41">
        <v>0.21827306692249299</v>
      </c>
      <c r="AC76" s="315">
        <v>8638865.1630555596</v>
      </c>
      <c r="AE76" s="50">
        <f t="shared" si="2"/>
        <v>0.23332750669400429</v>
      </c>
      <c r="AF76" s="46">
        <f t="shared" si="7"/>
        <v>44303745.351973385</v>
      </c>
      <c r="AG76" s="41">
        <f>+SUM(AG77:AG88)</f>
        <v>0.25728955424888661</v>
      </c>
      <c r="AH76" s="315">
        <f t="shared" si="8"/>
        <v>48853609.480833359</v>
      </c>
    </row>
    <row r="77" spans="2:34" ht="21">
      <c r="B77" s="339" t="s">
        <v>167</v>
      </c>
      <c r="C77" s="78" t="s">
        <v>167</v>
      </c>
      <c r="D77" s="31"/>
      <c r="E77" s="97">
        <v>0</v>
      </c>
      <c r="F77" s="93">
        <v>0</v>
      </c>
      <c r="G77" s="527">
        <v>0</v>
      </c>
      <c r="H77" s="519">
        <v>0</v>
      </c>
      <c r="J77" s="281"/>
      <c r="K77" s="78" t="s">
        <v>167</v>
      </c>
      <c r="L77" s="78"/>
      <c r="M77" s="97">
        <v>0</v>
      </c>
      <c r="N77" s="93">
        <v>0</v>
      </c>
      <c r="O77" s="41">
        <v>0</v>
      </c>
      <c r="P77" s="315">
        <v>0</v>
      </c>
      <c r="R77" s="191" t="s">
        <v>167</v>
      </c>
      <c r="T77" s="97">
        <v>0</v>
      </c>
      <c r="U77" s="93">
        <v>0</v>
      </c>
      <c r="V77" s="41">
        <v>0</v>
      </c>
      <c r="W77" s="315">
        <v>0</v>
      </c>
      <c r="Y77" s="232"/>
      <c r="Z77" s="97">
        <v>0</v>
      </c>
      <c r="AA77" s="93">
        <v>0</v>
      </c>
      <c r="AB77" s="41">
        <v>0</v>
      </c>
      <c r="AC77" s="315">
        <v>0</v>
      </c>
      <c r="AE77" s="50">
        <f t="shared" si="2"/>
        <v>0</v>
      </c>
      <c r="AF77" s="93">
        <f t="shared" si="7"/>
        <v>0</v>
      </c>
      <c r="AG77" s="41">
        <f t="shared" ref="AG77:AG93" si="9">+AH77/$AH$16</f>
        <v>0</v>
      </c>
      <c r="AH77" s="315">
        <f t="shared" si="8"/>
        <v>0</v>
      </c>
    </row>
    <row r="78" spans="2:34" ht="21">
      <c r="B78" s="339" t="s">
        <v>100</v>
      </c>
      <c r="C78" s="78" t="s">
        <v>100</v>
      </c>
      <c r="D78" s="78"/>
      <c r="E78" s="97">
        <v>2E-3</v>
      </c>
      <c r="F78" s="93">
        <v>142383.27466666701</v>
      </c>
      <c r="G78" s="527">
        <v>1.32659696472215E-3</v>
      </c>
      <c r="H78" s="519">
        <v>94442.61</v>
      </c>
      <c r="J78" s="281"/>
      <c r="K78" s="78" t="s">
        <v>100</v>
      </c>
      <c r="L78" s="78"/>
      <c r="M78" s="97">
        <v>2E-3</v>
      </c>
      <c r="N78" s="93">
        <v>61631.289724444403</v>
      </c>
      <c r="O78" s="41">
        <v>2.34949691378222E-3</v>
      </c>
      <c r="P78" s="315">
        <v>72401.262499999997</v>
      </c>
      <c r="R78" s="191" t="s">
        <v>100</v>
      </c>
      <c r="T78" s="97">
        <v>2E-3</v>
      </c>
      <c r="U78" s="93">
        <v>96584.815111111093</v>
      </c>
      <c r="V78" s="41">
        <v>1.7715908531082899E-3</v>
      </c>
      <c r="W78" s="315">
        <v>85554.387499999997</v>
      </c>
      <c r="Y78" s="232"/>
      <c r="Z78" s="97">
        <v>2E-3</v>
      </c>
      <c r="AA78" s="93">
        <v>79156.4922311111</v>
      </c>
      <c r="AB78" s="41">
        <v>2.1392278791940501E-3</v>
      </c>
      <c r="AC78" s="315">
        <v>84666.887499999997</v>
      </c>
      <c r="AE78" s="50">
        <f t="shared" si="2"/>
        <v>2.0000000000000013E-3</v>
      </c>
      <c r="AF78" s="93">
        <f t="shared" si="7"/>
        <v>379755.87173333357</v>
      </c>
      <c r="AG78" s="41">
        <f t="shared" si="9"/>
        <v>1.7751675357198372E-3</v>
      </c>
      <c r="AH78" s="315">
        <f t="shared" si="8"/>
        <v>337065.14749999996</v>
      </c>
    </row>
    <row r="79" spans="2:34">
      <c r="B79" s="81" t="s">
        <v>101</v>
      </c>
      <c r="C79" s="81" t="s">
        <v>101</v>
      </c>
    </row>
    <row r="80" spans="2:34" ht="21">
      <c r="B80" s="80" t="s">
        <v>102</v>
      </c>
      <c r="C80" s="78" t="s">
        <v>102</v>
      </c>
      <c r="D80" s="78"/>
      <c r="E80" s="50">
        <v>2.5000000000000001E-3</v>
      </c>
      <c r="F80" s="46">
        <v>177979.093333333</v>
      </c>
      <c r="G80" s="527">
        <v>2.25026430070588E-3</v>
      </c>
      <c r="H80" s="519">
        <v>160200</v>
      </c>
      <c r="J80" s="281"/>
      <c r="K80" s="89" t="s">
        <v>102</v>
      </c>
      <c r="L80" s="56"/>
      <c r="M80" s="50">
        <v>5.0000000000000001E-3</v>
      </c>
      <c r="N80" s="46">
        <v>154078.224311111</v>
      </c>
      <c r="O80" s="41">
        <v>2.3851520981832798E-3</v>
      </c>
      <c r="P80" s="315">
        <v>73500</v>
      </c>
      <c r="R80" s="191" t="s">
        <v>102</v>
      </c>
      <c r="T80" s="50">
        <v>2.5000000000000001E-3</v>
      </c>
      <c r="U80" s="46">
        <v>120731.018888889</v>
      </c>
      <c r="V80" s="41">
        <v>2.5956461138492101E-3</v>
      </c>
      <c r="W80" s="315">
        <v>125350</v>
      </c>
      <c r="Y80" s="232"/>
      <c r="Z80" s="50">
        <v>2E-3</v>
      </c>
      <c r="AA80" s="46">
        <v>79156.4922311111</v>
      </c>
      <c r="AB80" s="41">
        <v>3.6004627285389701E-3</v>
      </c>
      <c r="AC80" s="315">
        <v>142500</v>
      </c>
      <c r="AE80" s="50">
        <f>AF80/$AH$16</f>
        <v>2.8015094346611111E-3</v>
      </c>
      <c r="AF80" s="46">
        <f>AA80+U80+N80+F80</f>
        <v>531944.8287644441</v>
      </c>
      <c r="AG80" s="41">
        <f>+AH80/$AH$16</f>
        <v>2.6414338122581612E-3</v>
      </c>
      <c r="AH80" s="315">
        <f>AC80+W80+P80+H80</f>
        <v>501550</v>
      </c>
    </row>
    <row r="81" spans="2:34" ht="19.5" customHeight="1">
      <c r="B81" s="80" t="s">
        <v>103</v>
      </c>
      <c r="C81" s="78" t="s">
        <v>103</v>
      </c>
      <c r="D81" s="78"/>
      <c r="E81" s="50">
        <v>0</v>
      </c>
      <c r="F81" s="46">
        <v>0</v>
      </c>
      <c r="G81" s="527">
        <v>0</v>
      </c>
      <c r="H81" s="519">
        <v>0</v>
      </c>
      <c r="J81" s="281"/>
      <c r="K81" s="89" t="s">
        <v>103</v>
      </c>
      <c r="L81" s="56"/>
      <c r="M81" s="50">
        <v>3.0000000000000001E-3</v>
      </c>
      <c r="N81" s="46">
        <v>92446.934586666699</v>
      </c>
      <c r="O81" s="41">
        <v>0</v>
      </c>
      <c r="P81" s="315">
        <v>0</v>
      </c>
      <c r="R81" s="191" t="s">
        <v>103</v>
      </c>
      <c r="T81" s="50">
        <v>0</v>
      </c>
      <c r="U81" s="46">
        <v>0</v>
      </c>
      <c r="V81" s="41">
        <v>0</v>
      </c>
      <c r="W81" s="315">
        <v>0</v>
      </c>
      <c r="Y81" s="232"/>
      <c r="Z81" s="50">
        <v>0</v>
      </c>
      <c r="AA81" s="46">
        <v>0</v>
      </c>
      <c r="AB81" s="41">
        <v>0</v>
      </c>
      <c r="AC81" s="315">
        <v>0</v>
      </c>
      <c r="AE81" s="50">
        <f t="shared" si="2"/>
        <v>4.8687560334331547E-4</v>
      </c>
      <c r="AF81" s="46">
        <f t="shared" si="7"/>
        <v>92446.934586666699</v>
      </c>
      <c r="AG81" s="41">
        <f t="shared" si="9"/>
        <v>0</v>
      </c>
      <c r="AH81" s="315">
        <f t="shared" si="8"/>
        <v>0</v>
      </c>
    </row>
    <row r="82" spans="2:34" ht="21">
      <c r="B82" s="81" t="s">
        <v>104</v>
      </c>
      <c r="C82" s="88" t="s">
        <v>104</v>
      </c>
      <c r="D82" s="78"/>
      <c r="E82" s="50">
        <v>0.03</v>
      </c>
      <c r="F82" s="46">
        <v>2135749.12</v>
      </c>
      <c r="G82" s="527">
        <v>2.0156861869618799E-2</v>
      </c>
      <c r="H82" s="519">
        <v>1435000</v>
      </c>
      <c r="J82" s="281"/>
      <c r="K82" s="90" t="s">
        <v>104</v>
      </c>
      <c r="L82" s="56"/>
      <c r="M82" s="50">
        <v>0.05</v>
      </c>
      <c r="N82" s="46">
        <v>1540782.2431111101</v>
      </c>
      <c r="O82" s="41">
        <v>2.8232412590740798E-2</v>
      </c>
      <c r="P82" s="315">
        <v>870000</v>
      </c>
      <c r="R82" s="196" t="s">
        <v>104</v>
      </c>
      <c r="T82" s="50">
        <v>0.03</v>
      </c>
      <c r="U82" s="46">
        <v>1448772.2266666701</v>
      </c>
      <c r="V82" s="41">
        <v>2.7437025136419699E-2</v>
      </c>
      <c r="W82" s="315">
        <v>1325000</v>
      </c>
      <c r="Y82" s="232"/>
      <c r="Z82" s="50">
        <v>0.04</v>
      </c>
      <c r="AA82" s="46">
        <v>1583129.8446222199</v>
      </c>
      <c r="AB82" s="41">
        <v>3.1583006390692697E-2</v>
      </c>
      <c r="AC82" s="315">
        <v>1250000</v>
      </c>
      <c r="AE82" s="50">
        <f t="shared" si="2"/>
        <v>3.5330242051455095E-2</v>
      </c>
      <c r="AF82" s="46">
        <f t="shared" si="7"/>
        <v>6708433.4344000006</v>
      </c>
      <c r="AG82" s="41">
        <f t="shared" si="9"/>
        <v>2.5700721770152181E-2</v>
      </c>
      <c r="AH82" s="315">
        <f t="shared" si="8"/>
        <v>4880000</v>
      </c>
    </row>
    <row r="83" spans="2:34" ht="21">
      <c r="B83" s="81" t="s">
        <v>105</v>
      </c>
      <c r="C83" s="88" t="s">
        <v>105</v>
      </c>
      <c r="D83" s="78"/>
      <c r="E83" s="50">
        <v>2.5000000000000001E-2</v>
      </c>
      <c r="F83" s="46">
        <v>1779790.9333333301</v>
      </c>
      <c r="G83" s="527">
        <v>2.1772220137915799E-2</v>
      </c>
      <c r="H83" s="519">
        <v>1550000</v>
      </c>
      <c r="J83" s="281"/>
      <c r="K83" s="90" t="s">
        <v>105</v>
      </c>
      <c r="L83" s="56"/>
      <c r="M83" s="50">
        <v>0.03</v>
      </c>
      <c r="N83" s="46">
        <v>924469.34586666699</v>
      </c>
      <c r="O83" s="41">
        <v>2.4435639863020501E-2</v>
      </c>
      <c r="P83" s="315">
        <v>753000</v>
      </c>
      <c r="R83" s="196" t="s">
        <v>105</v>
      </c>
      <c r="T83" s="50">
        <v>2.5000000000000001E-2</v>
      </c>
      <c r="U83" s="46">
        <v>1207310.18888889</v>
      </c>
      <c r="V83" s="41">
        <v>1.8098082995645901E-2</v>
      </c>
      <c r="W83" s="315">
        <v>874000</v>
      </c>
      <c r="Y83" s="232"/>
      <c r="Z83" s="50">
        <v>0.03</v>
      </c>
      <c r="AA83" s="46">
        <v>1187347.3834666701</v>
      </c>
      <c r="AB83" s="41">
        <v>2.0516320951393999E-2</v>
      </c>
      <c r="AC83" s="315">
        <v>812000</v>
      </c>
      <c r="AE83" s="50">
        <f t="shared" si="2"/>
        <v>2.6853661686822027E-2</v>
      </c>
      <c r="AF83" s="46">
        <f t="shared" si="7"/>
        <v>5098917.851555557</v>
      </c>
      <c r="AG83" s="41">
        <f t="shared" si="9"/>
        <v>2.1008233430560873E-2</v>
      </c>
      <c r="AH83" s="315">
        <f t="shared" si="8"/>
        <v>3989000</v>
      </c>
    </row>
    <row r="84" spans="2:34" ht="21">
      <c r="B84" s="81" t="s">
        <v>106</v>
      </c>
      <c r="C84" s="88" t="s">
        <v>106</v>
      </c>
      <c r="D84" s="78"/>
      <c r="E84" s="50">
        <v>2.5000000000000001E-2</v>
      </c>
      <c r="F84" s="46">
        <v>1779790.9333333301</v>
      </c>
      <c r="G84" s="527">
        <v>1.83663847184448E-2</v>
      </c>
      <c r="H84" s="519">
        <v>1307533</v>
      </c>
      <c r="J84" s="281"/>
      <c r="K84" s="90" t="s">
        <v>106</v>
      </c>
      <c r="L84" s="56"/>
      <c r="M84" s="50">
        <v>0.03</v>
      </c>
      <c r="N84" s="46">
        <v>924469.34586666699</v>
      </c>
      <c r="O84" s="41">
        <v>2.8829933755146898E-2</v>
      </c>
      <c r="P84" s="315">
        <v>888413</v>
      </c>
      <c r="R84" s="196" t="s">
        <v>106</v>
      </c>
      <c r="T84" s="50">
        <v>2.5000000000000001E-2</v>
      </c>
      <c r="U84" s="46">
        <v>1207310.18888889</v>
      </c>
      <c r="V84" s="41">
        <v>2.7602682646677298E-2</v>
      </c>
      <c r="W84" s="315">
        <v>1333000</v>
      </c>
      <c r="Y84" s="232"/>
      <c r="Z84" s="50">
        <v>0.03</v>
      </c>
      <c r="AA84" s="46">
        <v>1187347.3834666701</v>
      </c>
      <c r="AB84" s="41">
        <v>2.29418958421992E-2</v>
      </c>
      <c r="AC84" s="315">
        <v>908000</v>
      </c>
      <c r="AE84" s="50">
        <f t="shared" si="2"/>
        <v>2.6853661686822027E-2</v>
      </c>
      <c r="AF84" s="46">
        <f t="shared" si="7"/>
        <v>5098917.851555557</v>
      </c>
      <c r="AG84" s="41">
        <f t="shared" si="9"/>
        <v>2.336735956048968E-2</v>
      </c>
      <c r="AH84" s="315">
        <f t="shared" si="8"/>
        <v>4436946</v>
      </c>
    </row>
    <row r="85" spans="2:34" ht="21">
      <c r="B85" s="81" t="s">
        <v>109</v>
      </c>
      <c r="C85" s="88" t="s">
        <v>109</v>
      </c>
      <c r="D85" s="78"/>
      <c r="E85" s="50">
        <v>0</v>
      </c>
      <c r="F85" s="46">
        <v>0</v>
      </c>
      <c r="G85" s="527">
        <v>0</v>
      </c>
      <c r="H85" s="519">
        <v>0</v>
      </c>
      <c r="J85" s="281"/>
      <c r="K85" s="90" t="s">
        <v>109</v>
      </c>
      <c r="L85" s="56"/>
      <c r="M85" s="50">
        <v>7.0000000000000001E-3</v>
      </c>
      <c r="N85" s="46">
        <v>215709.514035556</v>
      </c>
      <c r="O85" s="41">
        <v>0</v>
      </c>
      <c r="P85" s="315">
        <v>0</v>
      </c>
      <c r="R85" s="196" t="s">
        <v>109</v>
      </c>
      <c r="T85" s="50">
        <v>0</v>
      </c>
      <c r="U85" s="46">
        <v>0</v>
      </c>
      <c r="V85" s="41">
        <v>0</v>
      </c>
      <c r="W85" s="315">
        <v>0</v>
      </c>
      <c r="Y85" s="232"/>
      <c r="Z85" s="50">
        <v>0</v>
      </c>
      <c r="AA85" s="46">
        <v>0</v>
      </c>
      <c r="AB85" s="41">
        <v>0</v>
      </c>
      <c r="AC85" s="315">
        <v>0</v>
      </c>
      <c r="AE85" s="50">
        <f t="shared" si="2"/>
        <v>1.136043074467738E-3</v>
      </c>
      <c r="AF85" s="46">
        <f t="shared" si="7"/>
        <v>215709.514035556</v>
      </c>
      <c r="AG85" s="41">
        <f t="shared" si="9"/>
        <v>0</v>
      </c>
      <c r="AH85" s="315">
        <f t="shared" si="8"/>
        <v>0</v>
      </c>
    </row>
    <row r="86" spans="2:34" ht="21">
      <c r="B86" s="81" t="s">
        <v>181</v>
      </c>
      <c r="C86" s="88" t="s">
        <v>181</v>
      </c>
      <c r="D86" s="78"/>
      <c r="E86" s="50">
        <v>0.01</v>
      </c>
      <c r="F86" s="46">
        <v>711916.37333333294</v>
      </c>
      <c r="G86" s="527">
        <v>2.63373630700595E-3</v>
      </c>
      <c r="H86" s="519">
        <v>187500</v>
      </c>
      <c r="J86" s="281"/>
      <c r="K86" s="90" t="s">
        <v>181</v>
      </c>
      <c r="L86" s="56"/>
      <c r="M86" s="50">
        <v>5.0000000000000001E-3</v>
      </c>
      <c r="N86" s="46">
        <v>154078.224311111</v>
      </c>
      <c r="O86" s="41">
        <v>4.8676573432311701E-3</v>
      </c>
      <c r="P86" s="315">
        <v>150000</v>
      </c>
      <c r="R86" s="196" t="s">
        <v>181</v>
      </c>
      <c r="T86" s="50">
        <v>0.01</v>
      </c>
      <c r="U86" s="46">
        <v>482924.07555555599</v>
      </c>
      <c r="V86" s="41">
        <v>3.8825978966631602E-3</v>
      </c>
      <c r="W86" s="315">
        <v>187500</v>
      </c>
      <c r="Y86" s="232"/>
      <c r="Z86" s="50">
        <v>0.01</v>
      </c>
      <c r="AA86" s="46">
        <v>395782.46115555603</v>
      </c>
      <c r="AB86" s="41">
        <v>4.7374509586039096E-3</v>
      </c>
      <c r="AC86" s="315">
        <v>187500</v>
      </c>
      <c r="AE86" s="50">
        <f t="shared" si="2"/>
        <v>9.1885406610944763E-3</v>
      </c>
      <c r="AF86" s="46">
        <f t="shared" si="7"/>
        <v>1744701.134355556</v>
      </c>
      <c r="AG86" s="41">
        <f t="shared" si="9"/>
        <v>3.7524107092691454E-3</v>
      </c>
      <c r="AH86" s="315">
        <f t="shared" si="8"/>
        <v>712500</v>
      </c>
    </row>
    <row r="87" spans="2:34" ht="21">
      <c r="B87" s="81" t="s">
        <v>154</v>
      </c>
      <c r="C87" s="78" t="s">
        <v>110</v>
      </c>
      <c r="D87" s="78"/>
      <c r="E87" s="50">
        <v>0.14499999999999999</v>
      </c>
      <c r="F87" s="46">
        <v>10322787.413333301</v>
      </c>
      <c r="G87" s="527">
        <v>0.23843697990146001</v>
      </c>
      <c r="H87" s="519">
        <v>16974719</v>
      </c>
      <c r="K87" s="78" t="s">
        <v>110</v>
      </c>
      <c r="M87" s="50"/>
      <c r="N87" s="46"/>
      <c r="O87" s="41"/>
      <c r="P87" s="315"/>
      <c r="R87" s="191" t="s">
        <v>141</v>
      </c>
      <c r="T87" s="50">
        <v>0.14499999999999999</v>
      </c>
      <c r="U87" s="46">
        <v>7002399.0955555597</v>
      </c>
      <c r="V87" s="41">
        <v>0.14000000000000001</v>
      </c>
      <c r="W87" s="315">
        <v>6760937.0577777801</v>
      </c>
      <c r="Y87" s="232"/>
      <c r="Z87" s="50">
        <v>0.15</v>
      </c>
      <c r="AA87" s="46">
        <v>5936736.91733333</v>
      </c>
      <c r="AB87" s="41">
        <v>0.13275470217186999</v>
      </c>
      <c r="AC87" s="315">
        <v>5254198.2755555604</v>
      </c>
      <c r="AE87" s="50">
        <f t="shared" si="2"/>
        <v>0.12250988151965608</v>
      </c>
      <c r="AF87" s="46">
        <f t="shared" ref="AF87:AF93" si="10">AA87+U87+N87+F87</f>
        <v>23261923.42622219</v>
      </c>
      <c r="AG87" s="41">
        <f t="shared" si="9"/>
        <v>0.15267626647095098</v>
      </c>
      <c r="AH87" s="315">
        <f t="shared" ref="AH87:AH93" si="11">AC87+W87+P87+H87</f>
        <v>28989854.33333334</v>
      </c>
    </row>
    <row r="88" spans="2:34" ht="21">
      <c r="B88" s="81" t="s">
        <v>111</v>
      </c>
      <c r="C88" s="78" t="s">
        <v>111</v>
      </c>
      <c r="D88" s="78"/>
      <c r="E88" s="50">
        <v>0</v>
      </c>
      <c r="F88" s="46">
        <v>0</v>
      </c>
      <c r="G88" s="527">
        <v>7.0326996084633803E-2</v>
      </c>
      <c r="H88" s="519">
        <v>5006694</v>
      </c>
      <c r="K88" s="78" t="s">
        <v>111</v>
      </c>
      <c r="M88" s="50"/>
      <c r="N88" s="46"/>
      <c r="O88" s="41"/>
      <c r="P88" s="315"/>
      <c r="R88" s="191" t="s">
        <v>111</v>
      </c>
      <c r="T88" s="50">
        <v>0</v>
      </c>
      <c r="U88" s="46">
        <v>0</v>
      </c>
      <c r="V88" s="41">
        <v>0</v>
      </c>
      <c r="W88" s="315">
        <v>0</v>
      </c>
      <c r="Y88" s="232"/>
      <c r="Z88" s="50">
        <v>0</v>
      </c>
      <c r="AA88" s="46">
        <v>0</v>
      </c>
      <c r="AB88" s="41">
        <v>0</v>
      </c>
      <c r="AC88" s="315">
        <v>0</v>
      </c>
      <c r="AE88" s="50">
        <f t="shared" si="2"/>
        <v>0</v>
      </c>
      <c r="AF88" s="46">
        <f t="shared" si="10"/>
        <v>0</v>
      </c>
      <c r="AG88" s="41">
        <f t="shared" si="9"/>
        <v>2.6367960959485719E-2</v>
      </c>
      <c r="AH88" s="315">
        <f t="shared" si="11"/>
        <v>5006694</v>
      </c>
    </row>
    <row r="89" spans="2:34" ht="21">
      <c r="B89" s="339" t="s">
        <v>112</v>
      </c>
      <c r="C89" s="78" t="s">
        <v>112</v>
      </c>
      <c r="D89" s="78"/>
      <c r="E89" s="50">
        <v>0.21</v>
      </c>
      <c r="F89" s="46">
        <v>14950243.84</v>
      </c>
      <c r="G89" s="527">
        <v>0</v>
      </c>
      <c r="H89" s="519">
        <v>0</v>
      </c>
      <c r="J89" s="281"/>
      <c r="K89" s="78" t="s">
        <v>112</v>
      </c>
      <c r="M89" s="50"/>
      <c r="N89" s="46"/>
      <c r="O89" s="41"/>
      <c r="P89" s="315"/>
      <c r="R89" s="78" t="s">
        <v>112</v>
      </c>
      <c r="T89" s="50"/>
      <c r="U89" s="46"/>
      <c r="V89" s="41"/>
      <c r="W89" s="315"/>
      <c r="Y89" s="232"/>
      <c r="Z89" s="50"/>
      <c r="AA89" s="46"/>
      <c r="AB89" s="41"/>
      <c r="AC89" s="315"/>
      <c r="AE89" s="50">
        <f>AF89/$AH$16</f>
        <v>7.8736077321264655E-2</v>
      </c>
      <c r="AF89" s="46">
        <f t="shared" si="10"/>
        <v>14950243.84</v>
      </c>
      <c r="AG89" s="41">
        <f t="shared" si="9"/>
        <v>0</v>
      </c>
      <c r="AH89" s="315">
        <f t="shared" si="11"/>
        <v>0</v>
      </c>
    </row>
    <row r="90" spans="2:34" ht="21">
      <c r="B90" s="80" t="s">
        <v>113</v>
      </c>
      <c r="C90" s="78" t="s">
        <v>113</v>
      </c>
      <c r="D90" s="78"/>
      <c r="E90" s="50">
        <v>0.45019999999999999</v>
      </c>
      <c r="F90" s="46">
        <v>32050475.127466701</v>
      </c>
      <c r="G90" s="527">
        <v>0.56608596191298</v>
      </c>
      <c r="H90" s="519">
        <v>40300586.5</v>
      </c>
      <c r="J90" s="281"/>
      <c r="K90" s="89" t="s">
        <v>113</v>
      </c>
      <c r="L90" s="56"/>
      <c r="M90" s="50">
        <v>0.46970000000000001</v>
      </c>
      <c r="N90" s="46">
        <v>14474108.3917858</v>
      </c>
      <c r="O90" s="41">
        <v>0.40034345490461098</v>
      </c>
      <c r="P90" s="315">
        <v>12336841.7292556</v>
      </c>
      <c r="R90" s="191" t="s">
        <v>113</v>
      </c>
      <c r="T90" s="50">
        <v>0.44919999999999999</v>
      </c>
      <c r="U90" s="46">
        <v>21692949.473955601</v>
      </c>
      <c r="V90" s="41">
        <v>0.48858661487938299</v>
      </c>
      <c r="W90" s="315">
        <v>23595023.9319444</v>
      </c>
      <c r="Y90" s="232"/>
      <c r="Z90" s="50">
        <v>0.48649999999999999</v>
      </c>
      <c r="AA90" s="46">
        <v>19254816.735217799</v>
      </c>
      <c r="AB90" s="41">
        <v>0.43552792914727001</v>
      </c>
      <c r="AC90" s="315">
        <v>17237431.569988899</v>
      </c>
      <c r="AE90" s="50">
        <f>AF90/$AH$16</f>
        <v>0.46067674650650009</v>
      </c>
      <c r="AF90" s="46">
        <f t="shared" si="10"/>
        <v>87472349.72842589</v>
      </c>
      <c r="AG90" s="41">
        <f t="shared" si="9"/>
        <v>0.49226300730814748</v>
      </c>
      <c r="AH90" s="315">
        <f t="shared" si="11"/>
        <v>93469883.731188893</v>
      </c>
    </row>
    <row r="91" spans="2:34" ht="21">
      <c r="B91" s="320" t="s">
        <v>114</v>
      </c>
      <c r="C91" s="82" t="s">
        <v>114</v>
      </c>
      <c r="D91" s="78"/>
      <c r="E91" s="50">
        <v>0.17980912246433101</v>
      </c>
      <c r="F91" s="46">
        <v>12800905.835705601</v>
      </c>
      <c r="G91" s="527">
        <v>-8.9214889621492804E-3</v>
      </c>
      <c r="H91" s="519">
        <v>-635135.40666666802</v>
      </c>
      <c r="K91" s="56" t="s">
        <v>114</v>
      </c>
      <c r="L91" s="56"/>
      <c r="M91" s="50">
        <v>0.15032000000000001</v>
      </c>
      <c r="N91" s="46">
        <v>4632207.7356892396</v>
      </c>
      <c r="O91" s="41">
        <v>0.11908640852314201</v>
      </c>
      <c r="P91" s="315">
        <v>3669724.4729666701</v>
      </c>
      <c r="R91" s="140" t="s">
        <v>114</v>
      </c>
      <c r="T91" s="50">
        <v>0.18080912246433101</v>
      </c>
      <c r="U91" s="46">
        <v>8731707.8318098392</v>
      </c>
      <c r="V91" s="41">
        <v>4.4839294067499903E-2</v>
      </c>
      <c r="W91" s="315">
        <v>2165397.4636111101</v>
      </c>
      <c r="Y91" s="232"/>
      <c r="Z91" s="50">
        <v>0.12348830568145901</v>
      </c>
      <c r="AA91" s="46">
        <v>4887450.55465376</v>
      </c>
      <c r="AB91" s="41">
        <v>0.124944036457014</v>
      </c>
      <c r="AC91" s="315">
        <v>4945065.8255666699</v>
      </c>
      <c r="AE91" s="50">
        <f>AF91/$AH$16</f>
        <v>0.16353807416393823</v>
      </c>
      <c r="AF91" s="46">
        <f t="shared" si="10"/>
        <v>31052271.95785844</v>
      </c>
      <c r="AG91" s="41">
        <f t="shared" si="9"/>
        <v>5.3429337690934733E-2</v>
      </c>
      <c r="AH91" s="315">
        <f t="shared" si="11"/>
        <v>10145052.355477782</v>
      </c>
    </row>
    <row r="92" spans="2:34" ht="21">
      <c r="B92" s="320" t="s">
        <v>142</v>
      </c>
      <c r="C92" s="31" t="s">
        <v>142</v>
      </c>
      <c r="D92" s="82"/>
      <c r="E92" s="50">
        <v>0.1</v>
      </c>
      <c r="F92" s="46">
        <v>7119163.7333333297</v>
      </c>
      <c r="G92" s="527">
        <v>0.1</v>
      </c>
      <c r="H92" s="519">
        <v>7119163.7333333297</v>
      </c>
      <c r="K92" s="56" t="s">
        <v>142</v>
      </c>
      <c r="L92" s="56"/>
      <c r="M92" s="50">
        <v>0.1</v>
      </c>
      <c r="N92" s="46">
        <v>3081564.4862222201</v>
      </c>
      <c r="O92" s="41">
        <v>9.60506121524482E-2</v>
      </c>
      <c r="P92" s="315">
        <v>2959861.5528888898</v>
      </c>
      <c r="R92" s="140" t="s">
        <v>142</v>
      </c>
      <c r="T92" s="50">
        <v>0.1</v>
      </c>
      <c r="U92" s="46">
        <v>4829240.7555555599</v>
      </c>
      <c r="V92" s="41">
        <v>0.1</v>
      </c>
      <c r="W92" s="315">
        <v>4829240.7555555599</v>
      </c>
      <c r="Y92" s="232"/>
      <c r="Z92" s="50">
        <v>0.1</v>
      </c>
      <c r="AA92" s="46">
        <v>3957824.61155556</v>
      </c>
      <c r="AB92" s="41">
        <v>0.1</v>
      </c>
      <c r="AC92" s="315">
        <v>3957824.61155556</v>
      </c>
      <c r="AE92" s="50">
        <f>AF92/$AH$16</f>
        <v>0.1</v>
      </c>
      <c r="AF92" s="46">
        <f t="shared" si="10"/>
        <v>18987793.58666667</v>
      </c>
      <c r="AG92" s="41">
        <f t="shared" si="9"/>
        <v>9.9359046469628842E-2</v>
      </c>
      <c r="AH92" s="315">
        <f t="shared" si="11"/>
        <v>18866090.65333334</v>
      </c>
    </row>
    <row r="93" spans="2:34" ht="21">
      <c r="B93" s="320" t="s">
        <v>116</v>
      </c>
      <c r="C93" s="82" t="s">
        <v>116</v>
      </c>
      <c r="D93" s="31"/>
      <c r="E93" s="50">
        <v>7.9809122464331403E-2</v>
      </c>
      <c r="F93" s="46">
        <v>5681742.1023722701</v>
      </c>
      <c r="G93" s="527">
        <v>-0.108921488962149</v>
      </c>
      <c r="H93" s="519">
        <v>-7754299.1399999997</v>
      </c>
      <c r="K93" s="56" t="s">
        <v>116</v>
      </c>
      <c r="L93" s="56"/>
      <c r="M93" s="50">
        <v>5.03199999999999E-2</v>
      </c>
      <c r="N93" s="46">
        <v>1550643.2494670199</v>
      </c>
      <c r="O93" s="41">
        <v>2.3035796370694101E-2</v>
      </c>
      <c r="P93" s="315">
        <v>709862.92007777805</v>
      </c>
      <c r="R93" s="205" t="s">
        <v>116</v>
      </c>
      <c r="T93" s="50">
        <v>8.0809122464331307E-2</v>
      </c>
      <c r="U93" s="46">
        <v>3902467.0762542901</v>
      </c>
      <c r="V93" s="41">
        <v>-5.5160705932500102E-2</v>
      </c>
      <c r="W93" s="315">
        <v>-2663843.29194444</v>
      </c>
      <c r="Y93" s="232"/>
      <c r="Z93" s="50">
        <v>2.34883056814594E-2</v>
      </c>
      <c r="AA93" s="46">
        <v>929625.943098202</v>
      </c>
      <c r="AB93" s="41">
        <v>2.4944036457014599E-2</v>
      </c>
      <c r="AC93" s="315">
        <v>987241.21401111304</v>
      </c>
      <c r="AE93" s="50">
        <f>AF93/$AH$16</f>
        <v>6.3538074163938266E-2</v>
      </c>
      <c r="AF93" s="46">
        <f t="shared" si="10"/>
        <v>12064478.371191781</v>
      </c>
      <c r="AG93" s="41">
        <f t="shared" si="9"/>
        <v>-4.592970877869406E-2</v>
      </c>
      <c r="AH93" s="315">
        <f t="shared" si="11"/>
        <v>-8721038.2978555486</v>
      </c>
    </row>
    <row r="94" spans="2:34" ht="21">
      <c r="C94" s="79"/>
      <c r="D94" s="79"/>
      <c r="E94" s="79"/>
      <c r="F94" s="79"/>
      <c r="G94" s="79"/>
      <c r="H94" s="79"/>
      <c r="K94" s="106"/>
      <c r="L94" s="106"/>
      <c r="M94" s="106"/>
      <c r="N94" s="106"/>
      <c r="O94" s="106"/>
      <c r="P94" s="106"/>
      <c r="Y94" s="232"/>
    </row>
  </sheetData>
  <mergeCells count="16">
    <mergeCell ref="C9:D9"/>
    <mergeCell ref="E9:H9"/>
    <mergeCell ref="M9:P9"/>
    <mergeCell ref="T9:W9"/>
    <mergeCell ref="C10:D10"/>
    <mergeCell ref="M10:N10"/>
    <mergeCell ref="O10:P10"/>
    <mergeCell ref="T10:U10"/>
    <mergeCell ref="AE8:AH8"/>
    <mergeCell ref="Z9:AC9"/>
    <mergeCell ref="AE9:AH9"/>
    <mergeCell ref="V10:W10"/>
    <mergeCell ref="Z10:AA10"/>
    <mergeCell ref="AB10:AC10"/>
    <mergeCell ref="AE10:AF10"/>
    <mergeCell ref="AG10:AH10"/>
  </mergeCells>
  <conditionalFormatting sqref="AG77:AG78 AG80:AG88">
    <cfRule type="top10" dxfId="38" priority="19" rank="5"/>
  </conditionalFormatting>
  <conditionalFormatting sqref="AG23:AG45">
    <cfRule type="top10" dxfId="37" priority="4" rank="5"/>
  </conditionalFormatting>
  <conditionalFormatting sqref="AB23:AB45">
    <cfRule type="top10" dxfId="36" priority="13" rank="5"/>
  </conditionalFormatting>
  <conditionalFormatting sqref="AG48:AG74">
    <cfRule type="top10" dxfId="35" priority="18" rank="5"/>
  </conditionalFormatting>
  <conditionalFormatting sqref="V23:V45">
    <cfRule type="top10" dxfId="34" priority="12" rank="5"/>
  </conditionalFormatting>
  <conditionalFormatting sqref="O23:O45">
    <cfRule type="top10" dxfId="33" priority="5" rank="5"/>
  </conditionalFormatting>
  <conditionalFormatting sqref="G23:G43">
    <cfRule type="top10" dxfId="32" priority="6" rank="5"/>
    <cfRule type="top10" dxfId="31" priority="8" percent="1" rank="5"/>
  </conditionalFormatting>
  <pageMargins left="0.7" right="0.7" top="0.75" bottom="0.75" header="0.3" footer="0.3"/>
  <pageSetup fitToWidth="0" fitToHeight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S173"/>
  <sheetViews>
    <sheetView topLeftCell="A2" zoomScale="84" workbookViewId="0">
      <pane xSplit="2" ySplit="7" topLeftCell="C9" activePane="bottomRight" state="frozen"/>
      <selection pane="topRight" activeCell="A2" sqref="A2"/>
      <selection pane="bottomLeft" activeCell="A2" sqref="A2"/>
      <selection pane="bottomRight" activeCell="K91" sqref="K91"/>
    </sheetView>
  </sheetViews>
  <sheetFormatPr defaultColWidth="9" defaultRowHeight="15"/>
  <cols>
    <col min="1" max="1" width="5" customWidth="1"/>
    <col min="2" max="2" width="26.5703125" style="2" customWidth="1"/>
    <col min="3" max="3" width="1.5703125" customWidth="1"/>
    <col min="4" max="4" width="8" customWidth="1"/>
    <col min="5" max="5" width="14.5703125" customWidth="1"/>
    <col min="6" max="6" width="8" customWidth="1"/>
    <col min="7" max="7" width="13.85546875" customWidth="1"/>
    <col min="8" max="8" width="8.42578125" customWidth="1"/>
    <col min="9" max="9" width="1" customWidth="1"/>
    <col min="10" max="10" width="8" style="1" customWidth="1"/>
    <col min="11" max="11" width="14.85546875" style="1" customWidth="1"/>
    <col min="12" max="12" width="8" style="1" customWidth="1"/>
    <col min="13" max="13" width="13.85546875" style="1" customWidth="1"/>
    <col min="14" max="14" width="8.85546875" style="1" customWidth="1"/>
    <col min="15" max="15" width="1.42578125" customWidth="1"/>
    <col min="16" max="16" width="8" customWidth="1"/>
    <col min="17" max="17" width="13.85546875" customWidth="1"/>
    <col min="18" max="18" width="8" customWidth="1"/>
    <col min="19" max="19" width="13.85546875" customWidth="1"/>
    <col min="20" max="20" width="8.28515625" customWidth="1"/>
    <col min="21" max="21" width="1.7109375" customWidth="1"/>
    <col min="22" max="22" width="8" style="223" customWidth="1"/>
    <col min="23" max="23" width="14.42578125" style="223" customWidth="1"/>
    <col min="24" max="24" width="8" style="223" customWidth="1"/>
    <col min="25" max="25" width="14.42578125" style="223" customWidth="1"/>
    <col min="26" max="26" width="7.42578125" customWidth="1"/>
    <col min="27" max="27" width="1.7109375" customWidth="1"/>
    <col min="28" max="28" width="8" style="223" customWidth="1"/>
    <col min="29" max="29" width="14.42578125" style="223" customWidth="1"/>
    <col min="30" max="30" width="8" style="223" customWidth="1"/>
    <col min="31" max="31" width="16.28515625" style="223" customWidth="1"/>
    <col min="33" max="40" width="3.42578125" customWidth="1"/>
    <col min="41" max="41" width="10.5703125" style="223" customWidth="1"/>
    <col min="42" max="42" width="14.85546875" style="223" customWidth="1"/>
    <col min="43" max="43" width="10.5703125" style="223" customWidth="1"/>
    <col min="44" max="44" width="17.42578125" style="223" customWidth="1"/>
  </cols>
  <sheetData>
    <row r="1" spans="1:45" ht="53.25">
      <c r="B1" s="273"/>
      <c r="J1" s="5"/>
      <c r="K1" s="5"/>
      <c r="L1" s="5"/>
      <c r="M1" s="5"/>
      <c r="N1" s="5"/>
      <c r="V1" s="5"/>
      <c r="W1" s="5"/>
      <c r="X1" s="5"/>
      <c r="Y1" s="5"/>
      <c r="AB1" s="5"/>
      <c r="AC1" s="5"/>
      <c r="AD1" s="5"/>
      <c r="AE1" s="5"/>
      <c r="AO1" s="5"/>
      <c r="AP1" s="5"/>
      <c r="AQ1" s="5"/>
      <c r="AR1" s="5"/>
    </row>
    <row r="2" spans="1:45" ht="8.25" customHeight="1">
      <c r="B2" s="275"/>
      <c r="J2" s="9"/>
      <c r="K2" s="9"/>
      <c r="L2" s="9"/>
      <c r="M2" s="9"/>
      <c r="N2" s="9"/>
      <c r="V2" s="117"/>
      <c r="W2" s="117"/>
      <c r="X2" s="117"/>
      <c r="Y2" s="117"/>
      <c r="AB2" s="117"/>
      <c r="AC2" s="117"/>
      <c r="AD2" s="117"/>
      <c r="AE2" s="117"/>
      <c r="AO2" s="117"/>
      <c r="AP2" s="117"/>
      <c r="AQ2" s="117"/>
      <c r="AR2" s="117"/>
    </row>
    <row r="3" spans="1:45" ht="8.25" customHeight="1">
      <c r="B3" s="275"/>
      <c r="J3" s="11"/>
      <c r="K3" s="11"/>
      <c r="L3" s="11"/>
      <c r="M3" s="11"/>
      <c r="N3" s="11"/>
      <c r="V3" s="117"/>
      <c r="W3" s="117"/>
      <c r="X3" s="117"/>
      <c r="Y3" s="117"/>
      <c r="AB3" s="117"/>
      <c r="AC3" s="117"/>
      <c r="AD3" s="117"/>
      <c r="AE3" s="117"/>
      <c r="AO3" s="117"/>
      <c r="AP3" s="117"/>
      <c r="AQ3" s="117"/>
      <c r="AR3" s="117"/>
    </row>
    <row r="4" spans="1:45" ht="8.25" customHeight="1">
      <c r="B4" s="15"/>
      <c r="J4" s="12"/>
      <c r="K4" s="12"/>
      <c r="L4" s="12"/>
      <c r="M4" s="12"/>
      <c r="N4" s="12"/>
      <c r="V4" s="12"/>
      <c r="W4" s="12"/>
      <c r="X4" s="12"/>
      <c r="Y4" s="12"/>
      <c r="AB4" s="12"/>
      <c r="AC4" s="12"/>
      <c r="AD4" s="12"/>
      <c r="AE4" s="12"/>
      <c r="AO4" s="12"/>
      <c r="AP4" s="12"/>
      <c r="AQ4" s="12"/>
      <c r="AR4" s="12"/>
    </row>
    <row r="5" spans="1:45" s="492" customFormat="1" ht="30" customHeight="1">
      <c r="B5" s="533"/>
      <c r="D5" s="1068" t="s">
        <v>172</v>
      </c>
      <c r="E5" s="1068"/>
      <c r="F5" s="1068"/>
      <c r="G5" s="1068"/>
      <c r="H5" s="534"/>
      <c r="J5" s="1068" t="s">
        <v>0</v>
      </c>
      <c r="K5" s="1068"/>
      <c r="L5" s="1068"/>
      <c r="M5" s="1068"/>
      <c r="N5" s="534"/>
      <c r="P5" s="1068" t="s">
        <v>170</v>
      </c>
      <c r="Q5" s="1068"/>
      <c r="R5" s="1068"/>
      <c r="S5" s="1068"/>
      <c r="T5" s="534"/>
      <c r="V5" s="1068" t="s">
        <v>171</v>
      </c>
      <c r="W5" s="1068"/>
      <c r="X5" s="1068"/>
      <c r="Y5" s="1068"/>
      <c r="AB5" s="1068" t="s">
        <v>159</v>
      </c>
      <c r="AC5" s="1068"/>
      <c r="AD5" s="1068"/>
      <c r="AE5" s="1068"/>
      <c r="AO5" s="1068" t="s">
        <v>182</v>
      </c>
      <c r="AP5" s="1068"/>
      <c r="AQ5" s="1068"/>
      <c r="AR5" s="1068"/>
    </row>
    <row r="6" spans="1:45" s="451" customFormat="1" ht="30.75" customHeight="1">
      <c r="B6" s="523" t="s">
        <v>3</v>
      </c>
      <c r="D6" s="1069" t="s">
        <v>11</v>
      </c>
      <c r="E6" s="1070"/>
      <c r="F6" s="1070"/>
      <c r="G6" s="1070"/>
      <c r="H6" s="535" t="s">
        <v>183</v>
      </c>
      <c r="J6" s="1069" t="s">
        <v>11</v>
      </c>
      <c r="K6" s="1070"/>
      <c r="L6" s="1070"/>
      <c r="M6" s="1070"/>
      <c r="N6" s="535" t="s">
        <v>183</v>
      </c>
      <c r="P6" s="1069" t="s">
        <v>11</v>
      </c>
      <c r="Q6" s="1070"/>
      <c r="R6" s="1070"/>
      <c r="S6" s="1071"/>
      <c r="T6" s="536"/>
      <c r="V6" s="1069" t="s">
        <v>11</v>
      </c>
      <c r="W6" s="1070"/>
      <c r="X6" s="1070"/>
      <c r="Y6" s="1071"/>
      <c r="Z6" s="536"/>
      <c r="AB6" s="1069" t="s">
        <v>11</v>
      </c>
      <c r="AC6" s="1070"/>
      <c r="AD6" s="1070"/>
      <c r="AE6" s="1071"/>
      <c r="AF6" s="536"/>
      <c r="AO6" s="1069" t="s">
        <v>11</v>
      </c>
      <c r="AP6" s="1070"/>
      <c r="AQ6" s="1070"/>
      <c r="AR6" s="1071"/>
      <c r="AS6" s="536"/>
    </row>
    <row r="7" spans="1:45">
      <c r="B7" s="322"/>
      <c r="D7" s="1074" t="s">
        <v>21</v>
      </c>
      <c r="E7" s="1075"/>
      <c r="F7" s="1072" t="s">
        <v>22</v>
      </c>
      <c r="G7" s="1073"/>
      <c r="H7" s="537"/>
      <c r="J7" s="1076" t="s">
        <v>21</v>
      </c>
      <c r="K7" s="1077"/>
      <c r="L7" s="1082" t="s">
        <v>22</v>
      </c>
      <c r="M7" s="1083"/>
      <c r="N7" s="538"/>
      <c r="P7" s="1076" t="s">
        <v>21</v>
      </c>
      <c r="Q7" s="1077"/>
      <c r="R7" s="1082" t="s">
        <v>22</v>
      </c>
      <c r="S7" s="1084"/>
      <c r="T7" s="539"/>
      <c r="V7" s="1078" t="s">
        <v>21</v>
      </c>
      <c r="W7" s="1079"/>
      <c r="X7" s="1080" t="s">
        <v>22</v>
      </c>
      <c r="Y7" s="1081"/>
      <c r="Z7" s="539"/>
      <c r="AB7" s="1078" t="s">
        <v>21</v>
      </c>
      <c r="AC7" s="1079"/>
      <c r="AD7" s="1080" t="s">
        <v>22</v>
      </c>
      <c r="AE7" s="1081"/>
      <c r="AF7" s="539"/>
      <c r="AO7" s="1078" t="s">
        <v>21</v>
      </c>
      <c r="AP7" s="1079"/>
      <c r="AQ7" s="1080" t="s">
        <v>22</v>
      </c>
      <c r="AR7" s="1081"/>
      <c r="AS7" s="539"/>
    </row>
    <row r="8" spans="1:45">
      <c r="B8" s="320"/>
      <c r="D8" s="540" t="s">
        <v>23</v>
      </c>
      <c r="E8" s="541" t="s">
        <v>24</v>
      </c>
      <c r="F8" s="540" t="s">
        <v>23</v>
      </c>
      <c r="G8" s="541" t="s">
        <v>24</v>
      </c>
      <c r="H8" s="542"/>
      <c r="J8" s="540" t="s">
        <v>23</v>
      </c>
      <c r="K8" s="541" t="s">
        <v>24</v>
      </c>
      <c r="L8" s="543" t="s">
        <v>23</v>
      </c>
      <c r="M8" s="544" t="s">
        <v>24</v>
      </c>
      <c r="N8" s="545"/>
      <c r="P8" s="540" t="s">
        <v>23</v>
      </c>
      <c r="Q8" s="541" t="s">
        <v>24</v>
      </c>
      <c r="R8" s="543" t="s">
        <v>23</v>
      </c>
      <c r="S8" s="541" t="s">
        <v>24</v>
      </c>
      <c r="T8" s="546"/>
      <c r="V8" s="547" t="s">
        <v>35</v>
      </c>
      <c r="W8" s="548" t="s">
        <v>36</v>
      </c>
      <c r="X8" s="549" t="s">
        <v>35</v>
      </c>
      <c r="Y8" s="550" t="s">
        <v>36</v>
      </c>
      <c r="Z8" s="546"/>
      <c r="AB8" s="547" t="s">
        <v>35</v>
      </c>
      <c r="AC8" s="548" t="s">
        <v>36</v>
      </c>
      <c r="AD8" s="549" t="s">
        <v>35</v>
      </c>
      <c r="AE8" s="550" t="s">
        <v>36</v>
      </c>
      <c r="AF8" s="546"/>
      <c r="AO8" s="547" t="s">
        <v>35</v>
      </c>
      <c r="AP8" s="548" t="s">
        <v>36</v>
      </c>
      <c r="AQ8" s="549" t="s">
        <v>35</v>
      </c>
      <c r="AR8" s="550" t="s">
        <v>36</v>
      </c>
      <c r="AS8" s="546"/>
    </row>
    <row r="9" spans="1:45">
      <c r="A9" s="312" t="s">
        <v>25</v>
      </c>
      <c r="B9" s="312" t="s">
        <v>25</v>
      </c>
      <c r="D9" s="551">
        <v>1.125</v>
      </c>
      <c r="E9" s="552">
        <v>56221270.649999999</v>
      </c>
      <c r="F9" s="468">
        <v>1.125</v>
      </c>
      <c r="G9" s="553">
        <v>39054226.409999996</v>
      </c>
      <c r="H9" s="554">
        <f>G9/E9</f>
        <v>0.69465214781658435</v>
      </c>
      <c r="J9" s="466">
        <v>1.125</v>
      </c>
      <c r="K9" s="555">
        <v>113350688.54794601</v>
      </c>
      <c r="L9" s="468">
        <v>1.125</v>
      </c>
      <c r="M9" s="553">
        <v>85443411</v>
      </c>
      <c r="N9" s="554">
        <f>M9/K9</f>
        <v>0.7537970178615937</v>
      </c>
      <c r="P9" s="556">
        <v>1.125</v>
      </c>
      <c r="Q9" s="555">
        <v>68380621.663460299</v>
      </c>
      <c r="R9" s="468">
        <v>1.125</v>
      </c>
      <c r="S9" s="557">
        <v>61078826</v>
      </c>
      <c r="T9" s="558">
        <f>S9/Q9</f>
        <v>0.89321834920722765</v>
      </c>
      <c r="V9" s="559">
        <v>1.125</v>
      </c>
      <c r="W9" s="560">
        <v>72074191.560000002</v>
      </c>
      <c r="X9" s="561">
        <v>1.125</v>
      </c>
      <c r="Y9" s="562">
        <v>49417533.380000003</v>
      </c>
      <c r="Z9" s="558">
        <f>Y9/W9</f>
        <v>0.68564811217981003</v>
      </c>
      <c r="AB9" s="559">
        <v>1.125</v>
      </c>
      <c r="AC9" s="560">
        <v>31200000</v>
      </c>
      <c r="AD9" s="561">
        <v>1.125</v>
      </c>
      <c r="AE9" s="562">
        <v>36563154.469999999</v>
      </c>
      <c r="AF9" s="558">
        <f>AE9/AC9</f>
        <v>1.1718959766025641</v>
      </c>
      <c r="AO9" s="559">
        <v>1.125</v>
      </c>
      <c r="AP9" s="560">
        <f>E9+K9+Q9+W9</f>
        <v>310026772.42140633</v>
      </c>
      <c r="AQ9" s="561">
        <v>1.125</v>
      </c>
      <c r="AR9" s="562">
        <f>G9+M9+S9+Y9</f>
        <v>234993996.78999999</v>
      </c>
      <c r="AS9" s="558">
        <f>AR9/AP9</f>
        <v>0.75797968980105546</v>
      </c>
    </row>
    <row r="10" spans="1:45">
      <c r="A10" s="312" t="s">
        <v>26</v>
      </c>
      <c r="B10" s="312" t="s">
        <v>26</v>
      </c>
      <c r="D10" s="551">
        <v>7.4999999999999997E-2</v>
      </c>
      <c r="E10" s="552">
        <v>3748084.71</v>
      </c>
      <c r="F10" s="468">
        <v>7.4999999999999997E-2</v>
      </c>
      <c r="G10" s="553">
        <v>2603615.094</v>
      </c>
      <c r="H10" s="563"/>
      <c r="J10" s="551">
        <v>7.4999999999999997E-2</v>
      </c>
      <c r="K10" s="552">
        <v>7556712.5698630903</v>
      </c>
      <c r="L10" s="468">
        <v>7.4999999999999997E-2</v>
      </c>
      <c r="M10" s="553">
        <v>5696227.4000000004</v>
      </c>
      <c r="N10" s="563"/>
      <c r="P10" s="564">
        <v>7.4999999999999997E-2</v>
      </c>
      <c r="Q10" s="552">
        <v>4558708.1108973501</v>
      </c>
      <c r="R10" s="468">
        <v>7.4999999999999997E-2</v>
      </c>
      <c r="S10" s="557">
        <v>4071921.7333333301</v>
      </c>
      <c r="T10" s="565"/>
      <c r="V10" s="559">
        <v>7.4999999999999997E-2</v>
      </c>
      <c r="W10" s="560">
        <v>4804946.1040000003</v>
      </c>
      <c r="X10" s="561">
        <v>7.4999999999999997E-2</v>
      </c>
      <c r="Y10" s="562">
        <v>3294502.2253333302</v>
      </c>
      <c r="Z10" s="565"/>
      <c r="AB10" s="559">
        <v>7.4999999999999997E-2</v>
      </c>
      <c r="AC10" s="560">
        <v>2173333.3333333302</v>
      </c>
      <c r="AD10" s="561">
        <v>7.4999999999999997E-2</v>
      </c>
      <c r="AE10" s="562">
        <v>2437543.6313333302</v>
      </c>
      <c r="AF10" s="565"/>
      <c r="AO10" s="559">
        <v>7.4999999999999997E-2</v>
      </c>
      <c r="AP10" s="560">
        <f>E10+K10+Q10+W10</f>
        <v>20668451.494760439</v>
      </c>
      <c r="AQ10" s="561">
        <v>7.4999999999999997E-2</v>
      </c>
      <c r="AR10" s="562">
        <f>G10+M10+S10+Y10</f>
        <v>15666266.452666663</v>
      </c>
      <c r="AS10" s="565"/>
    </row>
    <row r="11" spans="1:45">
      <c r="A11" s="312" t="s">
        <v>27</v>
      </c>
      <c r="B11" s="312" t="s">
        <v>27</v>
      </c>
      <c r="D11" s="551">
        <v>0.05</v>
      </c>
      <c r="E11" s="552">
        <v>2498723.14</v>
      </c>
      <c r="F11" s="468">
        <v>0.05</v>
      </c>
      <c r="G11" s="553">
        <v>1735743.3959999999</v>
      </c>
      <c r="H11" s="563"/>
      <c r="J11" s="551">
        <v>0.05</v>
      </c>
      <c r="K11" s="552">
        <v>5037808.37990872</v>
      </c>
      <c r="L11" s="468">
        <v>0.05</v>
      </c>
      <c r="M11" s="553">
        <v>3797484.9333333299</v>
      </c>
      <c r="N11" s="563"/>
      <c r="P11" s="564">
        <v>0.05</v>
      </c>
      <c r="Q11" s="552">
        <v>3039138.7405982399</v>
      </c>
      <c r="R11" s="468">
        <v>0.05</v>
      </c>
      <c r="S11" s="557">
        <v>2714614.48888889</v>
      </c>
      <c r="T11" s="565"/>
      <c r="V11" s="559">
        <v>0.05</v>
      </c>
      <c r="W11" s="560">
        <v>3203297.4026666698</v>
      </c>
      <c r="X11" s="561">
        <v>0.05</v>
      </c>
      <c r="Y11" s="562">
        <v>2196334.8168888902</v>
      </c>
      <c r="Z11" s="565"/>
      <c r="AB11" s="559">
        <v>0.05</v>
      </c>
      <c r="AC11" s="560">
        <v>1448888.8888888899</v>
      </c>
      <c r="AD11" s="561">
        <v>0.05</v>
      </c>
      <c r="AE11" s="562">
        <v>1625029.0875555601</v>
      </c>
      <c r="AF11" s="565"/>
      <c r="AO11" s="559">
        <v>0.05</v>
      </c>
      <c r="AP11" s="560">
        <f>E11+K11+Q11+W11</f>
        <v>13778967.663173631</v>
      </c>
      <c r="AQ11" s="561">
        <v>0.05</v>
      </c>
      <c r="AR11" s="562">
        <f>G11+M11+S11+Y11</f>
        <v>10444177.635111108</v>
      </c>
      <c r="AS11" s="565"/>
    </row>
    <row r="12" spans="1:45">
      <c r="A12" s="312" t="s">
        <v>28</v>
      </c>
      <c r="B12" s="312" t="s">
        <v>28</v>
      </c>
      <c r="D12" s="551"/>
      <c r="E12" s="552">
        <v>0</v>
      </c>
      <c r="F12" s="468"/>
      <c r="G12" s="553">
        <v>0</v>
      </c>
      <c r="H12" s="563"/>
      <c r="J12" s="551"/>
      <c r="K12" s="552">
        <v>0</v>
      </c>
      <c r="L12" s="468"/>
      <c r="M12" s="553">
        <v>0</v>
      </c>
      <c r="N12" s="563"/>
      <c r="P12" s="564"/>
      <c r="Q12" s="552">
        <v>0</v>
      </c>
      <c r="R12" s="468"/>
      <c r="S12" s="557">
        <v>0</v>
      </c>
      <c r="T12" s="565"/>
      <c r="V12" s="559"/>
      <c r="W12" s="560">
        <v>0</v>
      </c>
      <c r="X12" s="561"/>
      <c r="Y12" s="562">
        <v>0</v>
      </c>
      <c r="Z12" s="565"/>
      <c r="AB12" s="559"/>
      <c r="AC12" s="560">
        <v>0</v>
      </c>
      <c r="AD12" s="561"/>
      <c r="AE12" s="562">
        <v>0</v>
      </c>
      <c r="AF12" s="565"/>
      <c r="AO12" s="559"/>
      <c r="AP12" s="560">
        <f>E12+K12+Q12+W12</f>
        <v>0</v>
      </c>
      <c r="AQ12" s="561"/>
      <c r="AR12" s="562">
        <f>G12+M12+S12+Y12</f>
        <v>0</v>
      </c>
      <c r="AS12" s="565"/>
    </row>
    <row r="13" spans="1:45">
      <c r="A13" s="312" t="s">
        <v>29</v>
      </c>
      <c r="B13" s="312" t="s">
        <v>29</v>
      </c>
      <c r="D13" s="551">
        <v>1</v>
      </c>
      <c r="E13" s="552">
        <v>49974462.799999997</v>
      </c>
      <c r="F13" s="468">
        <v>1</v>
      </c>
      <c r="G13" s="553">
        <v>34714867.920000002</v>
      </c>
      <c r="H13" s="563"/>
      <c r="J13" s="551">
        <v>1</v>
      </c>
      <c r="K13" s="552">
        <v>100756167.59817401</v>
      </c>
      <c r="L13" s="468">
        <v>1</v>
      </c>
      <c r="M13" s="553">
        <v>75949698.666666701</v>
      </c>
      <c r="N13" s="563"/>
      <c r="P13" s="564">
        <v>1</v>
      </c>
      <c r="Q13" s="552">
        <v>60782774.811964698</v>
      </c>
      <c r="R13" s="468">
        <v>1</v>
      </c>
      <c r="S13" s="557">
        <v>54292289.777777798</v>
      </c>
      <c r="T13" s="565"/>
      <c r="V13" s="559">
        <v>1</v>
      </c>
      <c r="W13" s="560">
        <v>64065948.053333297</v>
      </c>
      <c r="X13" s="561">
        <v>1</v>
      </c>
      <c r="Y13" s="562">
        <v>43926696.337777801</v>
      </c>
      <c r="Z13" s="565"/>
      <c r="AB13" s="559">
        <v>1</v>
      </c>
      <c r="AC13" s="560">
        <v>27577777.777777798</v>
      </c>
      <c r="AD13" s="561">
        <v>1</v>
      </c>
      <c r="AE13" s="562">
        <v>32500581.751111101</v>
      </c>
      <c r="AF13" s="565"/>
      <c r="AO13" s="559">
        <v>1</v>
      </c>
      <c r="AP13" s="560">
        <f>E13+K13+Q13+W13</f>
        <v>275579353.26347196</v>
      </c>
      <c r="AQ13" s="561">
        <v>1</v>
      </c>
      <c r="AR13" s="562">
        <f>G13+M13+S13+Y13</f>
        <v>208883552.70222229</v>
      </c>
      <c r="AS13" s="558">
        <f>AR13/AP13</f>
        <v>0.75797968980105668</v>
      </c>
    </row>
    <row r="14" spans="1:45">
      <c r="A14" s="320"/>
      <c r="B14" s="320"/>
      <c r="D14" s="566"/>
      <c r="E14" s="567"/>
      <c r="F14" s="566"/>
      <c r="G14" s="568"/>
      <c r="H14" s="569"/>
      <c r="J14" s="566"/>
      <c r="K14" s="567"/>
      <c r="L14" s="566"/>
      <c r="M14" s="568"/>
      <c r="N14" s="569"/>
      <c r="P14" s="570"/>
      <c r="Q14" s="567"/>
      <c r="R14" s="566"/>
      <c r="S14" s="571"/>
      <c r="T14" s="568"/>
      <c r="V14" s="572"/>
      <c r="W14" s="219"/>
      <c r="X14" s="269"/>
      <c r="Y14" s="573"/>
      <c r="Z14" s="568"/>
      <c r="AB14" s="572"/>
      <c r="AC14" s="219">
        <v>0</v>
      </c>
      <c r="AD14" s="269"/>
      <c r="AE14" s="573">
        <v>0</v>
      </c>
      <c r="AF14" s="568"/>
      <c r="AO14" s="572"/>
      <c r="AP14" s="219"/>
      <c r="AQ14" s="269"/>
      <c r="AR14" s="573"/>
      <c r="AS14" s="568"/>
    </row>
    <row r="15" spans="1:45" ht="24.75" customHeight="1">
      <c r="A15" s="322" t="s">
        <v>3</v>
      </c>
      <c r="B15" s="322" t="s">
        <v>3</v>
      </c>
      <c r="D15" s="574" t="s">
        <v>32</v>
      </c>
      <c r="E15" s="574"/>
      <c r="F15" s="575" t="s">
        <v>32</v>
      </c>
      <c r="G15" s="576"/>
      <c r="H15" s="577"/>
      <c r="J15" s="574"/>
      <c r="K15" s="574"/>
      <c r="L15" s="575"/>
      <c r="M15" s="576"/>
      <c r="N15" s="577"/>
      <c r="P15" s="578" t="s">
        <v>31</v>
      </c>
      <c r="Q15" s="574"/>
      <c r="R15" s="575" t="s">
        <v>32</v>
      </c>
      <c r="S15" s="579"/>
      <c r="T15" s="580"/>
      <c r="V15" s="581" t="s">
        <v>32</v>
      </c>
      <c r="W15" s="582"/>
      <c r="X15" s="583" t="s">
        <v>32</v>
      </c>
      <c r="Y15" s="562"/>
      <c r="Z15" s="580"/>
      <c r="AB15" s="581" t="s">
        <v>32</v>
      </c>
      <c r="AC15" s="582">
        <v>0</v>
      </c>
      <c r="AD15" s="583" t="s">
        <v>32</v>
      </c>
      <c r="AE15" s="562">
        <v>0</v>
      </c>
      <c r="AF15" s="580"/>
      <c r="AO15" s="581" t="s">
        <v>32</v>
      </c>
      <c r="AP15" s="582"/>
      <c r="AQ15" s="583" t="s">
        <v>32</v>
      </c>
      <c r="AR15" s="562"/>
      <c r="AS15" s="580"/>
    </row>
    <row r="16" spans="1:45">
      <c r="A16" s="322"/>
      <c r="B16" s="322"/>
      <c r="D16" s="584" t="s">
        <v>35</v>
      </c>
      <c r="E16" s="585"/>
      <c r="F16" s="468" t="s">
        <v>35</v>
      </c>
      <c r="G16" s="553"/>
      <c r="H16" s="563"/>
      <c r="J16" s="584"/>
      <c r="K16" s="585"/>
      <c r="L16" s="468"/>
      <c r="M16" s="553"/>
      <c r="N16" s="563"/>
      <c r="P16" s="586" t="s">
        <v>35</v>
      </c>
      <c r="Q16" s="585" t="s">
        <v>36</v>
      </c>
      <c r="R16" s="468" t="s">
        <v>35</v>
      </c>
      <c r="S16" s="557" t="s">
        <v>36</v>
      </c>
      <c r="T16" s="565"/>
      <c r="V16" s="587" t="s">
        <v>35</v>
      </c>
      <c r="W16" s="588"/>
      <c r="X16" s="589" t="s">
        <v>35</v>
      </c>
      <c r="Y16" s="590"/>
      <c r="Z16" s="565"/>
      <c r="AB16" s="587" t="s">
        <v>35</v>
      </c>
      <c r="AC16" s="588" t="s">
        <v>36</v>
      </c>
      <c r="AD16" s="589" t="s">
        <v>35</v>
      </c>
      <c r="AE16" s="590" t="s">
        <v>36</v>
      </c>
      <c r="AF16" s="565"/>
      <c r="AO16" s="587" t="s">
        <v>35</v>
      </c>
      <c r="AP16" s="588"/>
      <c r="AQ16" s="589" t="s">
        <v>35</v>
      </c>
      <c r="AR16" s="590"/>
      <c r="AS16" s="565"/>
    </row>
    <row r="17" spans="1:45" ht="5.25" customHeight="1">
      <c r="A17" s="320"/>
      <c r="B17" s="320"/>
      <c r="D17" s="566"/>
      <c r="E17" s="567"/>
      <c r="F17" s="566"/>
      <c r="G17" s="568"/>
      <c r="H17" s="569"/>
      <c r="J17" s="566"/>
      <c r="K17" s="567"/>
      <c r="L17" s="566"/>
      <c r="M17" s="568"/>
      <c r="N17" s="569"/>
      <c r="P17" s="570"/>
      <c r="Q17" s="567"/>
      <c r="R17" s="566"/>
      <c r="S17" s="571"/>
      <c r="T17" s="568"/>
      <c r="V17" s="572"/>
      <c r="W17" s="219"/>
      <c r="X17" s="269"/>
      <c r="Y17" s="573"/>
      <c r="Z17" s="568"/>
      <c r="AB17" s="572"/>
      <c r="AC17" s="219"/>
      <c r="AD17" s="269"/>
      <c r="AE17" s="573"/>
      <c r="AF17" s="568"/>
      <c r="AO17" s="572"/>
      <c r="AP17" s="219"/>
      <c r="AQ17" s="269"/>
      <c r="AR17" s="573"/>
      <c r="AS17" s="568"/>
    </row>
    <row r="18" spans="1:45">
      <c r="A18" s="312" t="s">
        <v>37</v>
      </c>
      <c r="B18" s="312" t="s">
        <v>37</v>
      </c>
      <c r="D18" s="591" t="s">
        <v>35</v>
      </c>
      <c r="E18" s="592"/>
      <c r="F18" s="593" t="s">
        <v>35</v>
      </c>
      <c r="G18" s="553"/>
      <c r="H18" s="563"/>
      <c r="J18" s="591"/>
      <c r="K18" s="592" t="s">
        <v>36</v>
      </c>
      <c r="L18" s="468"/>
      <c r="M18" s="553" t="s">
        <v>36</v>
      </c>
      <c r="N18" s="563"/>
      <c r="P18" s="594" t="s">
        <v>35</v>
      </c>
      <c r="Q18" s="592" t="s">
        <v>36</v>
      </c>
      <c r="R18" s="468" t="s">
        <v>35</v>
      </c>
      <c r="S18" s="557" t="s">
        <v>36</v>
      </c>
      <c r="T18" s="565"/>
      <c r="V18" s="547" t="s">
        <v>35</v>
      </c>
      <c r="W18" s="548"/>
      <c r="X18" s="549" t="s">
        <v>35</v>
      </c>
      <c r="Y18" s="550"/>
      <c r="Z18" s="565"/>
      <c r="AB18" s="547" t="s">
        <v>35</v>
      </c>
      <c r="AC18" s="548" t="s">
        <v>36</v>
      </c>
      <c r="AD18" s="549" t="s">
        <v>35</v>
      </c>
      <c r="AE18" s="550" t="s">
        <v>36</v>
      </c>
      <c r="AF18" s="565"/>
      <c r="AO18" s="547" t="s">
        <v>35</v>
      </c>
      <c r="AP18" s="548"/>
      <c r="AQ18" s="549" t="s">
        <v>35</v>
      </c>
      <c r="AR18" s="550"/>
      <c r="AS18" s="565"/>
    </row>
    <row r="19" spans="1:45">
      <c r="A19" s="320" t="s">
        <v>38</v>
      </c>
      <c r="B19" s="320" t="s">
        <v>38</v>
      </c>
      <c r="D19" s="551">
        <v>0.37997999999999998</v>
      </c>
      <c r="E19" s="552">
        <v>13190955.5122416</v>
      </c>
      <c r="F19" s="468">
        <v>0.48423219753388003</v>
      </c>
      <c r="G19" s="553">
        <v>16810056.780000001</v>
      </c>
      <c r="H19" s="554"/>
      <c r="J19" s="551">
        <v>0.367990877535669</v>
      </c>
      <c r="K19" s="552">
        <v>28100695.658249602</v>
      </c>
      <c r="L19" s="468">
        <v>0.46879002701858402</v>
      </c>
      <c r="M19" s="553">
        <v>35616486.600000001</v>
      </c>
      <c r="N19" s="563"/>
      <c r="P19" s="564">
        <v>0.369990877535669</v>
      </c>
      <c r="Q19" s="552">
        <v>20087651.9383008</v>
      </c>
      <c r="R19" s="468">
        <v>0.497396220909681</v>
      </c>
      <c r="S19" s="557">
        <v>27004779.760000002</v>
      </c>
      <c r="T19" s="565"/>
      <c r="V19" s="559">
        <v>0.39001169431854099</v>
      </c>
      <c r="W19" s="560">
        <v>17131925.264512699</v>
      </c>
      <c r="X19" s="561">
        <v>0.48285013780467201</v>
      </c>
      <c r="Y19" s="562">
        <v>21210011.379999999</v>
      </c>
      <c r="Z19" s="565"/>
      <c r="AB19" s="559">
        <v>0.42702189370114002</v>
      </c>
      <c r="AC19" s="560">
        <v>12024918.7625133</v>
      </c>
      <c r="AD19" s="561">
        <v>0.55827071782890103</v>
      </c>
      <c r="AE19" s="562">
        <v>15720880.189999999</v>
      </c>
      <c r="AF19" s="565"/>
      <c r="AO19" s="559">
        <v>0.39001169431854099</v>
      </c>
      <c r="AP19" s="560">
        <f t="shared" ref="AP19:AP84" si="0">E19+K19+Q19+W19</f>
        <v>78511228.37330471</v>
      </c>
      <c r="AQ19" s="561">
        <v>0.48285013780467201</v>
      </c>
      <c r="AR19" s="562">
        <f t="shared" ref="AR19:AR83" si="1">G19+M19+S19+Y19</f>
        <v>100641334.52</v>
      </c>
      <c r="AS19" s="565"/>
    </row>
    <row r="20" spans="1:45">
      <c r="A20" s="80" t="s">
        <v>40</v>
      </c>
      <c r="B20" s="80" t="s">
        <v>40</v>
      </c>
      <c r="D20" s="595">
        <v>0.02</v>
      </c>
      <c r="E20" s="552">
        <v>694297.35840000003</v>
      </c>
      <c r="F20" s="468">
        <v>2.2943408335456501E-2</v>
      </c>
      <c r="G20" s="553">
        <v>796477.39</v>
      </c>
      <c r="H20" s="563"/>
      <c r="J20" s="551">
        <v>0.02</v>
      </c>
      <c r="K20" s="552">
        <v>1518993.9733333299</v>
      </c>
      <c r="L20" s="468">
        <v>2.6092369486513099E-3</v>
      </c>
      <c r="M20" s="553">
        <v>198170.76</v>
      </c>
      <c r="N20" s="563"/>
      <c r="P20" s="564">
        <v>0.02</v>
      </c>
      <c r="Q20" s="552">
        <v>1085845.7955555599</v>
      </c>
      <c r="R20" s="468">
        <v>2.23965878944694E-2</v>
      </c>
      <c r="S20" s="557">
        <v>1215962.04</v>
      </c>
      <c r="T20" s="565"/>
      <c r="V20" s="559">
        <v>2.1999999999999999E-2</v>
      </c>
      <c r="W20" s="560">
        <v>966387.31943111098</v>
      </c>
      <c r="X20" s="561">
        <v>2.08699239057407E-2</v>
      </c>
      <c r="Y20" s="562">
        <v>916746.81</v>
      </c>
      <c r="Z20" s="565"/>
      <c r="AB20" s="559">
        <v>2.3082833638782E-2</v>
      </c>
      <c r="AC20" s="560">
        <v>650011.63502222195</v>
      </c>
      <c r="AD20" s="561">
        <v>2.2163038422670402E-2</v>
      </c>
      <c r="AE20" s="562">
        <v>624110.24</v>
      </c>
      <c r="AF20" s="565"/>
      <c r="AO20" s="559">
        <v>2.1999999999999999E-2</v>
      </c>
      <c r="AP20" s="560">
        <f t="shared" si="0"/>
        <v>4265524.4467200013</v>
      </c>
      <c r="AQ20" s="561">
        <v>2.08699239057407E-2</v>
      </c>
      <c r="AR20" s="562">
        <f t="shared" si="1"/>
        <v>3127357</v>
      </c>
      <c r="AS20" s="565"/>
    </row>
    <row r="21" spans="1:45">
      <c r="A21" s="80" t="s">
        <v>41</v>
      </c>
      <c r="B21" s="80" t="s">
        <v>41</v>
      </c>
      <c r="D21" s="595">
        <v>4.3E-3</v>
      </c>
      <c r="E21" s="552">
        <v>149273.93205599999</v>
      </c>
      <c r="F21" s="468">
        <v>3.0465479587513901E-3</v>
      </c>
      <c r="G21" s="553">
        <v>105760.51</v>
      </c>
      <c r="H21" s="563"/>
      <c r="J21" s="551">
        <v>3.0000000000000001E-3</v>
      </c>
      <c r="K21" s="552">
        <v>227849.09599999999</v>
      </c>
      <c r="L21" s="468">
        <v>3.1009308020252101E-3</v>
      </c>
      <c r="M21" s="553">
        <v>235514.76</v>
      </c>
      <c r="N21" s="563"/>
      <c r="P21" s="564">
        <v>3.0000000000000001E-3</v>
      </c>
      <c r="Q21" s="552">
        <v>162876.86933333299</v>
      </c>
      <c r="R21" s="468">
        <v>3.3900577918770099E-3</v>
      </c>
      <c r="S21" s="557">
        <v>184054</v>
      </c>
      <c r="T21" s="565"/>
      <c r="V21" s="559">
        <v>3.0000000000000001E-3</v>
      </c>
      <c r="W21" s="560">
        <v>131780.089013333</v>
      </c>
      <c r="X21" s="561">
        <v>3.5032115508230599E-3</v>
      </c>
      <c r="Y21" s="562">
        <v>153884.51</v>
      </c>
      <c r="Z21" s="565"/>
      <c r="AB21" s="559">
        <v>3.4624250458172999E-3</v>
      </c>
      <c r="AC21" s="560">
        <v>97501.745253333298</v>
      </c>
      <c r="AD21" s="561">
        <v>4.9357356294958202E-3</v>
      </c>
      <c r="AE21" s="562">
        <v>138990.10999999999</v>
      </c>
      <c r="AF21" s="565"/>
      <c r="AO21" s="559">
        <v>3.0000000000000001E-3</v>
      </c>
      <c r="AP21" s="560">
        <f t="shared" si="0"/>
        <v>671779.98640266596</v>
      </c>
      <c r="AQ21" s="561">
        <v>3.5032115508230599E-3</v>
      </c>
      <c r="AR21" s="562">
        <f t="shared" si="1"/>
        <v>679213.78</v>
      </c>
      <c r="AS21" s="565"/>
    </row>
    <row r="22" spans="1:45">
      <c r="A22" s="80" t="s">
        <v>42</v>
      </c>
      <c r="B22" s="80" t="s">
        <v>42</v>
      </c>
      <c r="D22" s="595">
        <v>3.7799999999999999E-3</v>
      </c>
      <c r="E22" s="552">
        <v>131222.20073760001</v>
      </c>
      <c r="F22" s="468">
        <v>2.6545458911830999E-3</v>
      </c>
      <c r="G22" s="553">
        <v>92152.21</v>
      </c>
      <c r="H22" s="563"/>
      <c r="J22" s="551">
        <v>4.0000000000000001E-3</v>
      </c>
      <c r="K22" s="552">
        <v>303798.794666667</v>
      </c>
      <c r="L22" s="468">
        <v>2.3307424533297299E-2</v>
      </c>
      <c r="M22" s="553">
        <v>1770191.87</v>
      </c>
      <c r="N22" s="563"/>
      <c r="P22" s="564">
        <v>4.0000000000000001E-3</v>
      </c>
      <c r="Q22" s="552">
        <v>217169.15911111099</v>
      </c>
      <c r="R22" s="468">
        <v>4.0948510536204501E-3</v>
      </c>
      <c r="S22" s="557">
        <v>222318.84</v>
      </c>
      <c r="T22" s="565"/>
      <c r="V22" s="559">
        <v>4.4999999999999997E-3</v>
      </c>
      <c r="W22" s="560">
        <v>197670.13352</v>
      </c>
      <c r="X22" s="561">
        <v>3.8245252660969601E-3</v>
      </c>
      <c r="Y22" s="562">
        <v>167998.76</v>
      </c>
      <c r="Z22" s="565"/>
      <c r="AB22" s="559">
        <v>4.6165667277564002E-3</v>
      </c>
      <c r="AC22" s="560">
        <v>130002.327004444</v>
      </c>
      <c r="AD22" s="561">
        <v>6.8603027481745097E-3</v>
      </c>
      <c r="AE22" s="562">
        <v>193185.84</v>
      </c>
      <c r="AF22" s="565"/>
      <c r="AO22" s="559">
        <v>4.4999999999999997E-3</v>
      </c>
      <c r="AP22" s="560">
        <f t="shared" si="0"/>
        <v>849860.28803537798</v>
      </c>
      <c r="AQ22" s="561">
        <v>3.8245252660969601E-3</v>
      </c>
      <c r="AR22" s="562">
        <f t="shared" si="1"/>
        <v>2252661.6800000002</v>
      </c>
      <c r="AS22" s="565"/>
    </row>
    <row r="23" spans="1:45">
      <c r="A23" s="80" t="s">
        <v>43</v>
      </c>
      <c r="B23" s="80" t="s">
        <v>43</v>
      </c>
      <c r="D23" s="595">
        <v>0.08</v>
      </c>
      <c r="E23" s="552">
        <v>2777189.4336000001</v>
      </c>
      <c r="F23" s="468">
        <v>0.155107911757251</v>
      </c>
      <c r="G23" s="553">
        <v>5384550.6699999999</v>
      </c>
      <c r="H23" s="563"/>
      <c r="J23" s="551">
        <v>8.2500000000000004E-2</v>
      </c>
      <c r="K23" s="552">
        <v>6265850.1399999997</v>
      </c>
      <c r="L23" s="468">
        <v>0.13842154892727801</v>
      </c>
      <c r="M23" s="553">
        <v>10513074.93</v>
      </c>
      <c r="N23" s="563"/>
      <c r="P23" s="564">
        <v>8.2500000000000004E-2</v>
      </c>
      <c r="Q23" s="552">
        <v>4479113.90666667</v>
      </c>
      <c r="R23" s="468">
        <v>0.14069123334574199</v>
      </c>
      <c r="S23" s="557">
        <v>7638449.21</v>
      </c>
      <c r="T23" s="565"/>
      <c r="V23" s="559">
        <v>0.09</v>
      </c>
      <c r="W23" s="560">
        <v>3953402.6704000002</v>
      </c>
      <c r="X23" s="561">
        <v>0.160619069910162</v>
      </c>
      <c r="Y23" s="562">
        <v>7055465.1100000003</v>
      </c>
      <c r="Z23" s="565"/>
      <c r="AB23" s="559">
        <v>9.5216688759975798E-2</v>
      </c>
      <c r="AC23" s="560">
        <v>2681297.9944666699</v>
      </c>
      <c r="AD23" s="561">
        <v>0.17276173994631999</v>
      </c>
      <c r="AE23" s="562">
        <v>4864963.41</v>
      </c>
      <c r="AF23" s="565"/>
      <c r="AO23" s="559">
        <v>0.09</v>
      </c>
      <c r="AP23" s="560">
        <f t="shared" si="0"/>
        <v>17475556.150666669</v>
      </c>
      <c r="AQ23" s="561">
        <v>0.160619069910162</v>
      </c>
      <c r="AR23" s="562">
        <f t="shared" si="1"/>
        <v>30591539.919999998</v>
      </c>
      <c r="AS23" s="565"/>
    </row>
    <row r="24" spans="1:45">
      <c r="A24" s="80" t="s">
        <v>44</v>
      </c>
      <c r="B24" s="80" t="s">
        <v>44</v>
      </c>
      <c r="D24" s="595">
        <v>2.8000000000000001E-2</v>
      </c>
      <c r="E24" s="552">
        <v>972016.30175999994</v>
      </c>
      <c r="F24" s="468">
        <v>3.4117894463243599E-2</v>
      </c>
      <c r="G24" s="553">
        <v>1184398.2</v>
      </c>
      <c r="H24" s="563"/>
      <c r="J24" s="551">
        <v>0.03</v>
      </c>
      <c r="K24" s="552">
        <v>2278490.96</v>
      </c>
      <c r="L24" s="468">
        <v>3.7013776872742099E-2</v>
      </c>
      <c r="M24" s="553">
        <v>2811185.2</v>
      </c>
      <c r="N24" s="563"/>
      <c r="P24" s="564">
        <v>0.03</v>
      </c>
      <c r="Q24" s="552">
        <v>1628768.6933333301</v>
      </c>
      <c r="R24" s="468">
        <v>3.6402131096134702E-2</v>
      </c>
      <c r="S24" s="557">
        <v>1976355.05</v>
      </c>
      <c r="T24" s="565"/>
      <c r="V24" s="559">
        <v>0.03</v>
      </c>
      <c r="W24" s="560">
        <v>1317800.8901333299</v>
      </c>
      <c r="X24" s="561">
        <v>3.3453941282085099E-2</v>
      </c>
      <c r="Y24" s="562">
        <v>1469521.12</v>
      </c>
      <c r="Z24" s="565"/>
      <c r="AB24" s="559">
        <v>3.4624250458173002E-2</v>
      </c>
      <c r="AC24" s="560">
        <v>975017.45253333298</v>
      </c>
      <c r="AD24" s="561">
        <v>3.6171322255930602E-2</v>
      </c>
      <c r="AE24" s="562">
        <v>1018582.93</v>
      </c>
      <c r="AF24" s="565"/>
      <c r="AO24" s="559">
        <v>0.03</v>
      </c>
      <c r="AP24" s="560">
        <f t="shared" si="0"/>
        <v>6197076.8452266594</v>
      </c>
      <c r="AQ24" s="561">
        <v>3.3453941282085099E-2</v>
      </c>
      <c r="AR24" s="562">
        <f t="shared" si="1"/>
        <v>7441459.5700000003</v>
      </c>
      <c r="AS24" s="565"/>
    </row>
    <row r="25" spans="1:45">
      <c r="A25" s="80" t="s">
        <v>45</v>
      </c>
      <c r="B25" s="80" t="s">
        <v>45</v>
      </c>
      <c r="D25" s="595">
        <v>5.8999999999999999E-3</v>
      </c>
      <c r="E25" s="552">
        <v>204817.72072799999</v>
      </c>
      <c r="F25" s="468">
        <v>3.0933564329689699E-3</v>
      </c>
      <c r="G25" s="553">
        <v>107385.46</v>
      </c>
      <c r="H25" s="563"/>
      <c r="J25" s="551">
        <v>4.2908775356685896E-3</v>
      </c>
      <c r="K25" s="552">
        <v>325890.855849599</v>
      </c>
      <c r="L25" s="468">
        <v>3.6396514384239602E-3</v>
      </c>
      <c r="M25" s="553">
        <v>276430.43</v>
      </c>
      <c r="N25" s="563"/>
      <c r="P25" s="564">
        <v>4.2908775356685896E-3</v>
      </c>
      <c r="Q25" s="552">
        <v>232961.56656747599</v>
      </c>
      <c r="R25" s="468">
        <v>2.9831823388353899E-3</v>
      </c>
      <c r="S25" s="557">
        <v>161963.79999999999</v>
      </c>
      <c r="T25" s="565"/>
      <c r="V25" s="559">
        <v>4.3E-3</v>
      </c>
      <c r="W25" s="560">
        <v>188884.794252444</v>
      </c>
      <c r="X25" s="561">
        <v>2.38321200381208E-3</v>
      </c>
      <c r="Y25" s="562">
        <v>104686.63</v>
      </c>
      <c r="Z25" s="565"/>
      <c r="AB25" s="559">
        <v>4.9522806160112497E-3</v>
      </c>
      <c r="AC25" s="560">
        <v>139456.01613200299</v>
      </c>
      <c r="AD25" s="561">
        <v>4.0050353909613697E-3</v>
      </c>
      <c r="AE25" s="562">
        <v>112781.63</v>
      </c>
      <c r="AF25" s="565"/>
      <c r="AO25" s="559">
        <v>4.3E-3</v>
      </c>
      <c r="AP25" s="560">
        <f t="shared" si="0"/>
        <v>952554.93739751889</v>
      </c>
      <c r="AQ25" s="561">
        <v>2.38321200381208E-3</v>
      </c>
      <c r="AR25" s="562">
        <f t="shared" si="1"/>
        <v>650466.31999999995</v>
      </c>
      <c r="AS25" s="565"/>
    </row>
    <row r="26" spans="1:45">
      <c r="A26" s="80" t="s">
        <v>46</v>
      </c>
      <c r="B26" s="80" t="s">
        <v>46</v>
      </c>
      <c r="D26" s="595">
        <v>2.5000000000000001E-3</v>
      </c>
      <c r="E26" s="552">
        <v>86787.169800000003</v>
      </c>
      <c r="F26" s="468">
        <v>3.4780630673360199E-4</v>
      </c>
      <c r="G26" s="553">
        <v>12074.05</v>
      </c>
      <c r="H26" s="563"/>
      <c r="J26" s="551">
        <v>1E-3</v>
      </c>
      <c r="K26" s="552">
        <v>75949.698666666707</v>
      </c>
      <c r="L26" s="468">
        <v>1.4376646901421099E-4</v>
      </c>
      <c r="M26" s="553">
        <v>10919.02</v>
      </c>
      <c r="N26" s="563"/>
      <c r="P26" s="564">
        <v>1E-3</v>
      </c>
      <c r="Q26" s="552">
        <v>54292.289777777798</v>
      </c>
      <c r="R26" s="468">
        <v>2.24179898284227E-4</v>
      </c>
      <c r="S26" s="557">
        <v>12171.24</v>
      </c>
      <c r="T26" s="565"/>
      <c r="V26" s="559">
        <v>1E-3</v>
      </c>
      <c r="W26" s="560">
        <v>43926.696337777801</v>
      </c>
      <c r="X26" s="561">
        <v>3.95467937456979E-4</v>
      </c>
      <c r="Y26" s="562">
        <v>17371.599999999999</v>
      </c>
      <c r="Z26" s="565"/>
      <c r="AB26" s="559">
        <v>1.1541416819391E-3</v>
      </c>
      <c r="AC26" s="560">
        <v>32500.581751111102</v>
      </c>
      <c r="AD26" s="561">
        <v>1.28697988417483E-4</v>
      </c>
      <c r="AE26" s="562">
        <v>3624.13</v>
      </c>
      <c r="AF26" s="565"/>
      <c r="AO26" s="559">
        <v>1E-3</v>
      </c>
      <c r="AP26" s="560">
        <f t="shared" si="0"/>
        <v>260955.85458222232</v>
      </c>
      <c r="AQ26" s="561">
        <v>3.95467937456979E-4</v>
      </c>
      <c r="AR26" s="562">
        <f t="shared" si="1"/>
        <v>52535.909999999996</v>
      </c>
      <c r="AS26" s="565"/>
    </row>
    <row r="27" spans="1:45">
      <c r="A27" s="80" t="s">
        <v>47</v>
      </c>
      <c r="B27" s="80" t="s">
        <v>47</v>
      </c>
      <c r="D27" s="595">
        <v>0.04</v>
      </c>
      <c r="E27" s="552">
        <v>1388594.7168000001</v>
      </c>
      <c r="F27" s="468">
        <v>5.6381251817247298E-2</v>
      </c>
      <c r="G27" s="553">
        <v>1957267.71</v>
      </c>
      <c r="H27" s="563"/>
      <c r="J27" s="551">
        <v>3.5000000000000003E-2</v>
      </c>
      <c r="K27" s="552">
        <v>2658239.4533333299</v>
      </c>
      <c r="L27" s="468">
        <v>5.9545039537922902E-2</v>
      </c>
      <c r="M27" s="553">
        <v>4522427.8099999996</v>
      </c>
      <c r="N27" s="563"/>
      <c r="P27" s="564">
        <v>3.5000000000000003E-2</v>
      </c>
      <c r="Q27" s="552">
        <v>1900230.1422222201</v>
      </c>
      <c r="R27" s="468">
        <v>5.48912971288937E-2</v>
      </c>
      <c r="S27" s="557">
        <v>2980174.21</v>
      </c>
      <c r="T27" s="565"/>
      <c r="V27" s="559">
        <v>3.5000000000000003E-2</v>
      </c>
      <c r="W27" s="560">
        <v>1537434.37182222</v>
      </c>
      <c r="X27" s="561">
        <v>5.14251261380946E-2</v>
      </c>
      <c r="Y27" s="562">
        <v>2258935.9</v>
      </c>
      <c r="Z27" s="565"/>
      <c r="AB27" s="559">
        <v>4.0394958867868501E-2</v>
      </c>
      <c r="AC27" s="560">
        <v>1137520.36128889</v>
      </c>
      <c r="AD27" s="561">
        <v>5.4996422508919597E-2</v>
      </c>
      <c r="AE27" s="562">
        <v>1548696.97</v>
      </c>
      <c r="AF27" s="565"/>
      <c r="AO27" s="559">
        <v>3.5000000000000003E-2</v>
      </c>
      <c r="AP27" s="560">
        <f t="shared" si="0"/>
        <v>7484498.6841777703</v>
      </c>
      <c r="AQ27" s="561">
        <v>5.14251261380946E-2</v>
      </c>
      <c r="AR27" s="562">
        <f t="shared" si="1"/>
        <v>11718805.630000001</v>
      </c>
      <c r="AS27" s="565"/>
    </row>
    <row r="28" spans="1:45">
      <c r="A28" s="80" t="s">
        <v>48</v>
      </c>
      <c r="B28" s="80" t="s">
        <v>48</v>
      </c>
      <c r="D28" s="595">
        <v>1.6500000000000001E-2</v>
      </c>
      <c r="E28" s="552">
        <v>572795.32068</v>
      </c>
      <c r="F28" s="468">
        <v>2.2758553534488E-2</v>
      </c>
      <c r="G28" s="553">
        <v>790060.18</v>
      </c>
      <c r="H28" s="563"/>
      <c r="J28" s="551">
        <v>1.4E-2</v>
      </c>
      <c r="K28" s="552">
        <v>1063295.7813333301</v>
      </c>
      <c r="L28" s="468">
        <v>1.67408019033791E-2</v>
      </c>
      <c r="M28" s="553">
        <v>1271458.8600000001</v>
      </c>
      <c r="N28" s="563"/>
      <c r="P28" s="564">
        <v>1.4E-2</v>
      </c>
      <c r="Q28" s="552">
        <v>760092.05688888906</v>
      </c>
      <c r="R28" s="468">
        <v>1.81224511625354E-2</v>
      </c>
      <c r="S28" s="557">
        <v>983909.37</v>
      </c>
      <c r="T28" s="565"/>
      <c r="V28" s="559">
        <v>1.7500000000000002E-2</v>
      </c>
      <c r="W28" s="560">
        <v>768717.18591111095</v>
      </c>
      <c r="X28" s="561">
        <v>1.7098602276494301E-2</v>
      </c>
      <c r="Y28" s="562">
        <v>751085.11</v>
      </c>
      <c r="Z28" s="565"/>
      <c r="AB28" s="559">
        <v>1.6157983547147401E-2</v>
      </c>
      <c r="AC28" s="560">
        <v>455008.14451555599</v>
      </c>
      <c r="AD28" s="561">
        <v>2.44962016705252E-2</v>
      </c>
      <c r="AE28" s="562">
        <v>689812.02</v>
      </c>
      <c r="AF28" s="565"/>
      <c r="AO28" s="559">
        <v>1.7500000000000002E-2</v>
      </c>
      <c r="AP28" s="560">
        <f t="shared" si="0"/>
        <v>3164900.3448133301</v>
      </c>
      <c r="AQ28" s="561">
        <v>1.7098602276494301E-2</v>
      </c>
      <c r="AR28" s="562">
        <f t="shared" si="1"/>
        <v>3796513.52</v>
      </c>
      <c r="AS28" s="565"/>
    </row>
    <row r="29" spans="1:45">
      <c r="A29" s="80" t="s">
        <v>49</v>
      </c>
      <c r="B29" s="80" t="s">
        <v>49</v>
      </c>
      <c r="D29" s="595">
        <v>2.5000000000000001E-2</v>
      </c>
      <c r="E29" s="552">
        <v>867871.69799999997</v>
      </c>
      <c r="F29" s="468">
        <v>4.4971582308701998E-2</v>
      </c>
      <c r="G29" s="553">
        <v>1561182.54</v>
      </c>
      <c r="H29" s="563"/>
      <c r="J29" s="551">
        <v>3.2000000000000001E-2</v>
      </c>
      <c r="K29" s="552">
        <v>2430390.35733333</v>
      </c>
      <c r="L29" s="468">
        <v>3.7336288751393602E-2</v>
      </c>
      <c r="M29" s="553">
        <v>2835679.88</v>
      </c>
      <c r="N29" s="563"/>
      <c r="P29" s="564">
        <v>3.2000000000000001E-2</v>
      </c>
      <c r="Q29" s="552">
        <v>1737353.27288889</v>
      </c>
      <c r="R29" s="468">
        <v>3.9944559879065103E-2</v>
      </c>
      <c r="S29" s="557">
        <v>2168681.62</v>
      </c>
      <c r="T29" s="565"/>
      <c r="V29" s="559">
        <v>0.03</v>
      </c>
      <c r="W29" s="560">
        <v>1317800.8901333299</v>
      </c>
      <c r="X29" s="561">
        <v>4.5466670533162098E-2</v>
      </c>
      <c r="Y29" s="562">
        <v>1997200.63</v>
      </c>
      <c r="Z29" s="565"/>
      <c r="AB29" s="559">
        <v>3.6932533822051201E-2</v>
      </c>
      <c r="AC29" s="560">
        <v>1040018.61603556</v>
      </c>
      <c r="AD29" s="561">
        <v>5.9520398297179297E-2</v>
      </c>
      <c r="AE29" s="562">
        <v>1676091.94</v>
      </c>
      <c r="AF29" s="565"/>
      <c r="AO29" s="559">
        <v>0.03</v>
      </c>
      <c r="AP29" s="560">
        <f t="shared" si="0"/>
        <v>6353416.2183555495</v>
      </c>
      <c r="AQ29" s="561">
        <v>4.5466670533162098E-2</v>
      </c>
      <c r="AR29" s="562">
        <f t="shared" si="1"/>
        <v>8562744.6699999999</v>
      </c>
      <c r="AS29" s="565"/>
    </row>
    <row r="30" spans="1:45">
      <c r="A30" s="80" t="s">
        <v>50</v>
      </c>
      <c r="B30" s="80" t="s">
        <v>50</v>
      </c>
      <c r="D30" s="595">
        <v>4.0000000000000001E-3</v>
      </c>
      <c r="E30" s="552">
        <v>138859.47167999999</v>
      </c>
      <c r="F30" s="468">
        <v>7.8501934856274099E-3</v>
      </c>
      <c r="G30" s="553">
        <v>272518.43</v>
      </c>
      <c r="H30" s="563"/>
      <c r="J30" s="551">
        <v>4.4999999999999997E-3</v>
      </c>
      <c r="K30" s="552">
        <v>341773.64399999997</v>
      </c>
      <c r="L30" s="468">
        <v>9.2169608607970896E-3</v>
      </c>
      <c r="M30" s="553">
        <v>700025.4</v>
      </c>
      <c r="N30" s="563"/>
      <c r="P30" s="564">
        <v>4.4999999999999997E-3</v>
      </c>
      <c r="Q30" s="552">
        <v>244315.304</v>
      </c>
      <c r="R30" s="468">
        <v>8.1293598374009308E-3</v>
      </c>
      <c r="S30" s="557">
        <v>441361.56</v>
      </c>
      <c r="T30" s="565"/>
      <c r="V30" s="559">
        <v>4.4999999999999997E-3</v>
      </c>
      <c r="W30" s="560">
        <v>197670.13352</v>
      </c>
      <c r="X30" s="561">
        <v>6.7256157332715501E-3</v>
      </c>
      <c r="Y30" s="562">
        <v>295434.08</v>
      </c>
      <c r="Z30" s="565"/>
      <c r="AB30" s="559">
        <v>5.1936375687259501E-3</v>
      </c>
      <c r="AC30" s="560">
        <v>146252.61788000001</v>
      </c>
      <c r="AD30" s="561">
        <v>8.8985827479063292E-3</v>
      </c>
      <c r="AE30" s="562">
        <v>250583.72</v>
      </c>
      <c r="AF30" s="565"/>
      <c r="AO30" s="559">
        <v>4.4999999999999997E-3</v>
      </c>
      <c r="AP30" s="560">
        <f t="shared" si="0"/>
        <v>922618.55319999997</v>
      </c>
      <c r="AQ30" s="561">
        <v>6.7256157332715501E-3</v>
      </c>
      <c r="AR30" s="562">
        <f t="shared" si="1"/>
        <v>1709339.4700000002</v>
      </c>
      <c r="AS30" s="565"/>
    </row>
    <row r="31" spans="1:45">
      <c r="A31" s="80" t="s">
        <v>51</v>
      </c>
      <c r="B31" s="80" t="s">
        <v>51</v>
      </c>
      <c r="D31" s="595">
        <v>5.5E-2</v>
      </c>
      <c r="E31" s="552">
        <v>1909317.7356</v>
      </c>
      <c r="F31" s="468">
        <v>4.15716284251961E-2</v>
      </c>
      <c r="G31" s="553">
        <v>1443153.59</v>
      </c>
      <c r="H31" s="563"/>
      <c r="J31" s="551">
        <v>4.4999999999999998E-2</v>
      </c>
      <c r="K31" s="552">
        <v>3417736.44</v>
      </c>
      <c r="L31" s="468">
        <v>4.6566747098263701E-2</v>
      </c>
      <c r="M31" s="553">
        <v>3536730.41</v>
      </c>
      <c r="N31" s="563"/>
      <c r="P31" s="564">
        <v>4.4999999999999998E-2</v>
      </c>
      <c r="Q31" s="552">
        <v>2443153.04</v>
      </c>
      <c r="R31" s="468">
        <v>3.9892993625155797E-2</v>
      </c>
      <c r="S31" s="557">
        <v>2165881.9700000002</v>
      </c>
      <c r="T31" s="565"/>
      <c r="V31" s="559">
        <v>5.5E-2</v>
      </c>
      <c r="W31" s="560">
        <v>2415968.2985777799</v>
      </c>
      <c r="X31" s="561">
        <v>3.9864621653643503E-2</v>
      </c>
      <c r="Y31" s="562">
        <v>1751121.13</v>
      </c>
      <c r="Z31" s="565"/>
      <c r="AB31" s="559">
        <v>5.1936375687259499E-2</v>
      </c>
      <c r="AC31" s="560">
        <v>1462526.1788000001</v>
      </c>
      <c r="AD31" s="561">
        <v>5.2428572124595202E-2</v>
      </c>
      <c r="AE31" s="562">
        <v>1476386.41</v>
      </c>
      <c r="AF31" s="565"/>
      <c r="AO31" s="559">
        <v>5.5E-2</v>
      </c>
      <c r="AP31" s="560">
        <f t="shared" si="0"/>
        <v>10186175.514177781</v>
      </c>
      <c r="AQ31" s="561">
        <v>3.9864621653643503E-2</v>
      </c>
      <c r="AR31" s="562">
        <f t="shared" si="1"/>
        <v>8896887.1000000015</v>
      </c>
      <c r="AS31" s="565"/>
    </row>
    <row r="32" spans="1:45">
      <c r="A32" s="80" t="s">
        <v>52</v>
      </c>
      <c r="B32" s="80" t="s">
        <v>52</v>
      </c>
      <c r="D32" s="595">
        <v>0.03</v>
      </c>
      <c r="E32" s="552">
        <v>1041446.0376</v>
      </c>
      <c r="F32" s="468">
        <v>2.7870222701973601E-2</v>
      </c>
      <c r="G32" s="553">
        <v>967511.1</v>
      </c>
      <c r="H32" s="563"/>
      <c r="J32" s="551">
        <v>2.8000000000000001E-2</v>
      </c>
      <c r="K32" s="552">
        <v>2126591.56266667</v>
      </c>
      <c r="L32" s="468">
        <v>2.9970149980318599E-2</v>
      </c>
      <c r="M32" s="553">
        <v>2276223.86</v>
      </c>
      <c r="N32" s="563"/>
      <c r="P32" s="564">
        <v>2.8000000000000001E-2</v>
      </c>
      <c r="Q32" s="552">
        <v>1520184.11377778</v>
      </c>
      <c r="R32" s="468">
        <v>3.8190976812488203E-2</v>
      </c>
      <c r="S32" s="557">
        <v>2073475.58</v>
      </c>
      <c r="T32" s="565"/>
      <c r="V32" s="559">
        <v>2.8000000000000001E-2</v>
      </c>
      <c r="W32" s="560">
        <v>1229947.4974577799</v>
      </c>
      <c r="X32" s="561">
        <v>2.7087191826367901E-2</v>
      </c>
      <c r="Y32" s="562">
        <v>1189850.8500000001</v>
      </c>
      <c r="Z32" s="565"/>
      <c r="AB32" s="559">
        <v>3.2315967094294802E-2</v>
      </c>
      <c r="AC32" s="560">
        <v>910016.28903111105</v>
      </c>
      <c r="AD32" s="561">
        <v>2.7154292955205502E-2</v>
      </c>
      <c r="AE32" s="562">
        <v>764663.76</v>
      </c>
      <c r="AF32" s="565"/>
      <c r="AO32" s="559">
        <v>2.8000000000000001E-2</v>
      </c>
      <c r="AP32" s="560">
        <f t="shared" si="0"/>
        <v>5918169.2115022298</v>
      </c>
      <c r="AQ32" s="561">
        <v>2.7087191826367901E-2</v>
      </c>
      <c r="AR32" s="562">
        <f t="shared" si="1"/>
        <v>6507061.3900000006</v>
      </c>
      <c r="AS32" s="565"/>
    </row>
    <row r="33" spans="1:45">
      <c r="A33" s="80" t="s">
        <v>53</v>
      </c>
      <c r="B33" s="80" t="s">
        <v>53</v>
      </c>
      <c r="D33" s="595">
        <v>0</v>
      </c>
      <c r="E33" s="552">
        <v>0</v>
      </c>
      <c r="F33" s="468">
        <v>0</v>
      </c>
      <c r="G33" s="553">
        <v>0</v>
      </c>
      <c r="H33" s="563"/>
      <c r="J33" s="551">
        <v>0</v>
      </c>
      <c r="K33" s="552">
        <v>0</v>
      </c>
      <c r="L33" s="468">
        <v>0</v>
      </c>
      <c r="M33" s="553">
        <v>0</v>
      </c>
      <c r="N33" s="563"/>
      <c r="P33" s="564">
        <v>0</v>
      </c>
      <c r="Q33" s="552">
        <v>0</v>
      </c>
      <c r="R33" s="468">
        <v>0</v>
      </c>
      <c r="S33" s="557">
        <v>0</v>
      </c>
      <c r="T33" s="565"/>
      <c r="V33" s="559">
        <v>0</v>
      </c>
      <c r="W33" s="560">
        <v>0</v>
      </c>
      <c r="X33" s="561">
        <v>0</v>
      </c>
      <c r="Y33" s="562">
        <v>0</v>
      </c>
      <c r="Z33" s="565"/>
      <c r="AB33" s="559"/>
      <c r="AC33" s="560"/>
      <c r="AD33" s="561"/>
      <c r="AE33" s="562"/>
      <c r="AF33" s="565"/>
      <c r="AO33" s="559">
        <v>0</v>
      </c>
      <c r="AP33" s="560">
        <f t="shared" si="0"/>
        <v>0</v>
      </c>
      <c r="AQ33" s="561">
        <v>0</v>
      </c>
      <c r="AR33" s="562">
        <f t="shared" si="1"/>
        <v>0</v>
      </c>
      <c r="AS33" s="565"/>
    </row>
    <row r="34" spans="1:45">
      <c r="A34" s="80" t="s">
        <v>54</v>
      </c>
      <c r="B34" s="80" t="s">
        <v>54</v>
      </c>
      <c r="D34" s="595">
        <v>1.0999999999999999E-2</v>
      </c>
      <c r="E34" s="552">
        <v>381863.54712</v>
      </c>
      <c r="F34" s="468">
        <v>2.2179143005075799E-2</v>
      </c>
      <c r="G34" s="553">
        <v>769946.02</v>
      </c>
      <c r="H34" s="563"/>
      <c r="J34" s="551">
        <v>1.9E-2</v>
      </c>
      <c r="K34" s="552">
        <v>1443044.27466667</v>
      </c>
      <c r="L34" s="468">
        <v>2.05827686935392E-2</v>
      </c>
      <c r="M34" s="553">
        <v>1563255.08</v>
      </c>
      <c r="N34" s="563"/>
      <c r="P34" s="564">
        <v>1.9E-2</v>
      </c>
      <c r="Q34" s="552">
        <v>1031553.50577778</v>
      </c>
      <c r="R34" s="468">
        <v>3.0771634735579201E-2</v>
      </c>
      <c r="S34" s="557">
        <v>1670662.51</v>
      </c>
      <c r="T34" s="565"/>
      <c r="V34" s="559">
        <v>1.7500000000000002E-2</v>
      </c>
      <c r="W34" s="560">
        <v>768717.18591111095</v>
      </c>
      <c r="X34" s="561">
        <v>2.2392971518644399E-2</v>
      </c>
      <c r="Y34" s="562">
        <v>983649.26</v>
      </c>
      <c r="Z34" s="565"/>
      <c r="AB34" s="559">
        <v>7.1118448495687799E-3</v>
      </c>
      <c r="AC34" s="560">
        <v>200269.25511111101</v>
      </c>
      <c r="AD34" s="561">
        <v>6.4863710878209297E-3</v>
      </c>
      <c r="AE34" s="562">
        <v>182655.94</v>
      </c>
      <c r="AF34" s="565"/>
      <c r="AO34" s="559">
        <v>1.7500000000000002E-2</v>
      </c>
      <c r="AP34" s="560">
        <f t="shared" si="0"/>
        <v>3625178.513475561</v>
      </c>
      <c r="AQ34" s="561">
        <v>2.2392971518644399E-2</v>
      </c>
      <c r="AR34" s="562">
        <f t="shared" si="1"/>
        <v>4987512.87</v>
      </c>
      <c r="AS34" s="565"/>
    </row>
    <row r="35" spans="1:45">
      <c r="A35" s="80" t="s">
        <v>55</v>
      </c>
      <c r="B35" s="80" t="s">
        <v>55</v>
      </c>
      <c r="D35" s="595">
        <v>3.0000000000000001E-3</v>
      </c>
      <c r="E35" s="552">
        <v>104144.60376</v>
      </c>
      <c r="F35" s="468">
        <v>2.3808098648240498E-3</v>
      </c>
      <c r="G35" s="553">
        <v>82649.5</v>
      </c>
      <c r="H35" s="563"/>
      <c r="J35" s="551">
        <v>2.2000000000000001E-3</v>
      </c>
      <c r="K35" s="552">
        <v>167089.33706666701</v>
      </c>
      <c r="L35" s="468">
        <v>1.7527879943837899E-3</v>
      </c>
      <c r="M35" s="553">
        <v>133123.72</v>
      </c>
      <c r="N35" s="563"/>
      <c r="P35" s="564">
        <v>2.2000000000000001E-3</v>
      </c>
      <c r="Q35" s="552">
        <v>119443.037511111</v>
      </c>
      <c r="R35" s="468">
        <v>2.7454791575398001E-3</v>
      </c>
      <c r="S35" s="557">
        <v>149058.35</v>
      </c>
      <c r="T35" s="565"/>
      <c r="V35" s="559">
        <v>2.2000000000000001E-3</v>
      </c>
      <c r="W35" s="560">
        <v>96638.731943111095</v>
      </c>
      <c r="X35" s="561">
        <v>1.4046701697194299E-3</v>
      </c>
      <c r="Y35" s="562">
        <v>61702.52</v>
      </c>
      <c r="Z35" s="565"/>
      <c r="AB35" s="559">
        <v>1.5640323879329499E-2</v>
      </c>
      <c r="AC35" s="560">
        <v>440430.86980444402</v>
      </c>
      <c r="AD35" s="561">
        <v>1.96784164993653E-2</v>
      </c>
      <c r="AE35" s="562">
        <v>554143.39</v>
      </c>
      <c r="AF35" s="565"/>
      <c r="AO35" s="559">
        <v>2.2000000000000001E-3</v>
      </c>
      <c r="AP35" s="560">
        <f t="shared" si="0"/>
        <v>487315.71028088912</v>
      </c>
      <c r="AQ35" s="561">
        <v>1.4046701697194299E-3</v>
      </c>
      <c r="AR35" s="562">
        <f t="shared" si="1"/>
        <v>426534.09</v>
      </c>
      <c r="AS35" s="565"/>
    </row>
    <row r="36" spans="1:45">
      <c r="A36" s="80" t="s">
        <v>56</v>
      </c>
      <c r="B36" s="80" t="s">
        <v>56</v>
      </c>
      <c r="D36" s="595">
        <v>5.0000000000000001E-3</v>
      </c>
      <c r="E36" s="552">
        <v>173574.33960000001</v>
      </c>
      <c r="F36" s="468">
        <v>4.7970054324781098E-3</v>
      </c>
      <c r="G36" s="553">
        <v>166527.41</v>
      </c>
      <c r="H36" s="563"/>
      <c r="J36" s="551">
        <v>3.5000000000000001E-3</v>
      </c>
      <c r="K36" s="552">
        <v>265823.94533333299</v>
      </c>
      <c r="L36" s="468">
        <v>2.4078802577298798E-3</v>
      </c>
      <c r="M36" s="553">
        <v>182877.78</v>
      </c>
      <c r="N36" s="563"/>
      <c r="P36" s="564">
        <v>3.5000000000000001E-3</v>
      </c>
      <c r="Q36" s="552">
        <v>190023.014222222</v>
      </c>
      <c r="R36" s="468">
        <v>3.1186030409294401E-3</v>
      </c>
      <c r="S36" s="557">
        <v>169316.1</v>
      </c>
      <c r="T36" s="565"/>
      <c r="V36" s="559">
        <v>3.5000000000000001E-3</v>
      </c>
      <c r="W36" s="560">
        <v>153743.437182222</v>
      </c>
      <c r="X36" s="561">
        <v>2.0906860214074102E-3</v>
      </c>
      <c r="Y36" s="562">
        <v>91836.93</v>
      </c>
      <c r="Z36" s="565"/>
      <c r="AB36" s="559">
        <v>3.0257116110259902E-3</v>
      </c>
      <c r="AC36" s="560">
        <v>85203.913096888893</v>
      </c>
      <c r="AD36" s="561">
        <v>7.64871442423722E-3</v>
      </c>
      <c r="AE36" s="562">
        <v>215387.48</v>
      </c>
      <c r="AF36" s="565"/>
      <c r="AO36" s="559">
        <v>3.5000000000000001E-3</v>
      </c>
      <c r="AP36" s="560">
        <f t="shared" si="0"/>
        <v>783164.73633777699</v>
      </c>
      <c r="AQ36" s="561">
        <v>2.0906860214074102E-3</v>
      </c>
      <c r="AR36" s="562">
        <f t="shared" si="1"/>
        <v>610558.22</v>
      </c>
      <c r="AS36" s="565"/>
    </row>
    <row r="37" spans="1:45">
      <c r="A37" s="80" t="s">
        <v>57</v>
      </c>
      <c r="B37" s="80" t="s">
        <v>57</v>
      </c>
      <c r="D37" s="595">
        <v>0.04</v>
      </c>
      <c r="E37" s="552">
        <v>1388594.7168000001</v>
      </c>
      <c r="F37" s="468">
        <v>3.0220017613709502E-2</v>
      </c>
      <c r="G37" s="553">
        <v>1049083.92</v>
      </c>
      <c r="H37" s="563"/>
      <c r="J37" s="551">
        <v>3.2000000000000001E-2</v>
      </c>
      <c r="K37" s="552">
        <v>2430390.35733333</v>
      </c>
      <c r="L37" s="468">
        <v>3.4034878944615203E-2</v>
      </c>
      <c r="M37" s="553">
        <v>2584938.7999999998</v>
      </c>
      <c r="N37" s="563"/>
      <c r="P37" s="564">
        <v>3.2000000000000001E-2</v>
      </c>
      <c r="Q37" s="552">
        <v>1737353.27288889</v>
      </c>
      <c r="R37" s="468">
        <v>4.9328726435409899E-2</v>
      </c>
      <c r="S37" s="557">
        <v>2678169.5099999998</v>
      </c>
      <c r="T37" s="565"/>
      <c r="V37" s="559">
        <v>3.5000000000000003E-2</v>
      </c>
      <c r="W37" s="560">
        <v>1537434.37182222</v>
      </c>
      <c r="X37" s="561">
        <v>3.9408125225006897E-2</v>
      </c>
      <c r="Y37" s="562">
        <v>1731068.75</v>
      </c>
      <c r="Z37" s="565"/>
      <c r="AB37" s="559">
        <v>1.4707263161140001E-2</v>
      </c>
      <c r="AC37" s="560">
        <v>414155.918795556</v>
      </c>
      <c r="AD37" s="561">
        <v>1.6304673234176399E-2</v>
      </c>
      <c r="AE37" s="562">
        <v>459138.92</v>
      </c>
      <c r="AF37" s="565"/>
      <c r="AO37" s="559">
        <v>3.5000000000000003E-2</v>
      </c>
      <c r="AP37" s="560">
        <f t="shared" si="0"/>
        <v>7093772.7188444408</v>
      </c>
      <c r="AQ37" s="561">
        <v>3.9408125225006897E-2</v>
      </c>
      <c r="AR37" s="562">
        <f t="shared" si="1"/>
        <v>8043260.9799999995</v>
      </c>
      <c r="AS37" s="565"/>
    </row>
    <row r="38" spans="1:45">
      <c r="A38" s="80" t="s">
        <v>58</v>
      </c>
      <c r="B38" s="80" t="s">
        <v>58</v>
      </c>
      <c r="D38" s="595">
        <v>1E-3</v>
      </c>
      <c r="E38" s="552">
        <v>34714.867919999997</v>
      </c>
      <c r="F38" s="468">
        <v>1.5839812534133399E-4</v>
      </c>
      <c r="G38" s="553">
        <v>5498.77</v>
      </c>
      <c r="H38" s="563"/>
      <c r="J38" s="551">
        <v>0</v>
      </c>
      <c r="K38" s="552">
        <v>0</v>
      </c>
      <c r="L38" s="468">
        <v>-1.0488981707436701E-4</v>
      </c>
      <c r="M38" s="553">
        <v>-7966.35</v>
      </c>
      <c r="N38" s="563"/>
      <c r="P38" s="564">
        <v>0</v>
      </c>
      <c r="Q38" s="552">
        <v>0</v>
      </c>
      <c r="R38" s="468">
        <v>3.1330415551864098E-5</v>
      </c>
      <c r="S38" s="557">
        <v>1701</v>
      </c>
      <c r="T38" s="565"/>
      <c r="V38" s="559">
        <v>1.1694318540583999E-5</v>
      </c>
      <c r="W38" s="560">
        <v>513.692779409477</v>
      </c>
      <c r="X38" s="561">
        <v>1.4175889650605599E-5</v>
      </c>
      <c r="Y38" s="562">
        <v>622.70000000000005</v>
      </c>
      <c r="Z38" s="565"/>
      <c r="AB38" s="559">
        <v>2.4954689864882799E-2</v>
      </c>
      <c r="AC38" s="560">
        <v>702723.02847999998</v>
      </c>
      <c r="AD38" s="561">
        <v>3.2810660331089099E-2</v>
      </c>
      <c r="AE38" s="562">
        <v>923946.83</v>
      </c>
      <c r="AF38" s="565"/>
      <c r="AO38" s="559">
        <v>1.1694318540583999E-5</v>
      </c>
      <c r="AP38" s="560">
        <f t="shared" si="0"/>
        <v>35228.560699409471</v>
      </c>
      <c r="AQ38" s="561">
        <v>1.4175889650605599E-5</v>
      </c>
      <c r="AR38" s="562">
        <f t="shared" si="1"/>
        <v>-143.87999999999988</v>
      </c>
      <c r="AS38" s="565"/>
    </row>
    <row r="39" spans="1:45">
      <c r="A39" s="80" t="s">
        <v>59</v>
      </c>
      <c r="B39" s="80" t="s">
        <v>59</v>
      </c>
      <c r="D39" s="595">
        <v>4.0000000000000001E-3</v>
      </c>
      <c r="E39" s="552">
        <v>138859.47167999999</v>
      </c>
      <c r="F39" s="468">
        <v>1.6312949866467499E-3</v>
      </c>
      <c r="G39" s="553">
        <v>56630.19</v>
      </c>
      <c r="H39" s="563"/>
      <c r="J39" s="551">
        <v>8.0000000000000002E-3</v>
      </c>
      <c r="K39" s="552">
        <v>607597.58933333296</v>
      </c>
      <c r="L39" s="468">
        <v>2.5042768218839001E-3</v>
      </c>
      <c r="M39" s="553">
        <v>190199.07</v>
      </c>
      <c r="N39" s="563"/>
      <c r="P39" s="564">
        <v>8.0000000000000002E-3</v>
      </c>
      <c r="Q39" s="552">
        <v>434338.31822222198</v>
      </c>
      <c r="R39" s="468">
        <v>1.8890459477724701E-3</v>
      </c>
      <c r="S39" s="557">
        <v>102560.63</v>
      </c>
      <c r="T39" s="565"/>
      <c r="V39" s="559">
        <v>6.0000000000000001E-3</v>
      </c>
      <c r="W39" s="560">
        <v>263560.17802666698</v>
      </c>
      <c r="X39" s="561">
        <v>4.4109822990116999E-3</v>
      </c>
      <c r="Y39" s="562">
        <v>193759.88</v>
      </c>
      <c r="Z39" s="565"/>
      <c r="AB39" s="559">
        <v>2.99446098929212E-3</v>
      </c>
      <c r="AC39" s="560">
        <v>84323.896888888907</v>
      </c>
      <c r="AD39" s="561">
        <v>1.71531858512973E-4</v>
      </c>
      <c r="AE39" s="562">
        <v>4830.33</v>
      </c>
      <c r="AF39" s="565"/>
      <c r="AO39" s="559">
        <v>6.0000000000000001E-3</v>
      </c>
      <c r="AP39" s="560">
        <f t="shared" si="0"/>
        <v>1444355.5572622218</v>
      </c>
      <c r="AQ39" s="561">
        <v>4.4109822990116999E-3</v>
      </c>
      <c r="AR39" s="562">
        <f t="shared" si="1"/>
        <v>543149.77</v>
      </c>
      <c r="AS39" s="565"/>
    </row>
    <row r="40" spans="1:45">
      <c r="A40" s="80" t="s">
        <v>61</v>
      </c>
      <c r="B40" s="80" t="s">
        <v>61</v>
      </c>
      <c r="D40" s="595">
        <v>1E-3</v>
      </c>
      <c r="E40" s="552">
        <v>34714.867919999997</v>
      </c>
      <c r="F40" s="468">
        <v>1.5062508698146301E-4</v>
      </c>
      <c r="G40" s="553">
        <v>5228.93</v>
      </c>
      <c r="H40" s="563"/>
      <c r="J40" s="551"/>
      <c r="K40" s="552"/>
      <c r="L40" s="468"/>
      <c r="M40" s="553"/>
      <c r="N40" s="563"/>
      <c r="P40" s="564">
        <v>2E-3</v>
      </c>
      <c r="Q40" s="552">
        <v>108584.579555556</v>
      </c>
      <c r="R40" s="468">
        <v>1.5753931239608301E-4</v>
      </c>
      <c r="S40" s="557">
        <v>8553.17</v>
      </c>
      <c r="T40" s="565"/>
      <c r="V40" s="559">
        <v>1E-3</v>
      </c>
      <c r="W40" s="560">
        <v>43926.696337777801</v>
      </c>
      <c r="X40" s="561">
        <v>4.1134666402080898E-4</v>
      </c>
      <c r="Y40" s="562">
        <v>18069.099999999999</v>
      </c>
      <c r="Z40" s="565"/>
      <c r="AB40" s="559">
        <v>6.9872877135437198E-3</v>
      </c>
      <c r="AC40" s="560">
        <v>196761.73134222199</v>
      </c>
      <c r="AD40" s="561">
        <v>3.8033436867577201E-4</v>
      </c>
      <c r="AE40" s="562">
        <v>10710.2</v>
      </c>
      <c r="AF40" s="565"/>
      <c r="AO40" s="559">
        <v>1E-3</v>
      </c>
      <c r="AP40" s="560">
        <f t="shared" si="0"/>
        <v>187226.14381333379</v>
      </c>
      <c r="AQ40" s="561">
        <v>4.1134666402080898E-4</v>
      </c>
      <c r="AR40" s="562">
        <f t="shared" si="1"/>
        <v>31851.199999999997</v>
      </c>
      <c r="AS40" s="565"/>
    </row>
    <row r="41" spans="1:45">
      <c r="A41" s="80" t="s">
        <v>63</v>
      </c>
      <c r="B41" s="80" t="s">
        <v>63</v>
      </c>
      <c r="D41" s="595">
        <v>0</v>
      </c>
      <c r="E41" s="552">
        <v>0</v>
      </c>
      <c r="F41" s="468">
        <v>0</v>
      </c>
      <c r="G41" s="553">
        <v>0</v>
      </c>
      <c r="H41" s="563"/>
      <c r="J41" s="551"/>
      <c r="K41" s="552"/>
      <c r="L41" s="468"/>
      <c r="M41" s="553"/>
      <c r="N41" s="563"/>
      <c r="P41" s="564">
        <v>0</v>
      </c>
      <c r="Q41" s="552">
        <v>0</v>
      </c>
      <c r="R41" s="468">
        <v>0</v>
      </c>
      <c r="S41" s="557">
        <v>0</v>
      </c>
      <c r="T41" s="565"/>
      <c r="V41" s="559">
        <v>0</v>
      </c>
      <c r="W41" s="560">
        <v>0</v>
      </c>
      <c r="X41" s="561">
        <v>0</v>
      </c>
      <c r="Y41" s="562">
        <v>0</v>
      </c>
      <c r="Z41" s="565"/>
      <c r="AB41" s="559">
        <v>1.55966811655517E-3</v>
      </c>
      <c r="AC41" s="560">
        <v>43920.189279999999</v>
      </c>
      <c r="AD41" s="561">
        <v>2.6967333872197799E-4</v>
      </c>
      <c r="AE41" s="562">
        <v>7593.99</v>
      </c>
      <c r="AF41" s="565"/>
      <c r="AO41" s="559">
        <v>0</v>
      </c>
      <c r="AP41" s="560">
        <f t="shared" si="0"/>
        <v>0</v>
      </c>
      <c r="AQ41" s="561">
        <v>0</v>
      </c>
      <c r="AR41" s="562">
        <f t="shared" si="1"/>
        <v>0</v>
      </c>
      <c r="AS41" s="565"/>
    </row>
    <row r="42" spans="1:45">
      <c r="A42" s="81" t="s">
        <v>65</v>
      </c>
      <c r="B42" s="81" t="s">
        <v>65</v>
      </c>
      <c r="D42" s="595">
        <v>0</v>
      </c>
      <c r="E42" s="552">
        <v>0</v>
      </c>
      <c r="F42" s="468">
        <v>0</v>
      </c>
      <c r="G42" s="553">
        <v>0</v>
      </c>
      <c r="H42" s="563"/>
      <c r="J42" s="551"/>
      <c r="K42" s="552"/>
      <c r="L42" s="468"/>
      <c r="M42" s="553"/>
      <c r="N42" s="563"/>
      <c r="P42" s="564">
        <v>0</v>
      </c>
      <c r="Q42" s="552">
        <v>0</v>
      </c>
      <c r="R42" s="468">
        <v>0</v>
      </c>
      <c r="S42" s="557">
        <v>0</v>
      </c>
      <c r="T42" s="565"/>
      <c r="V42" s="559">
        <v>0</v>
      </c>
      <c r="W42" s="560">
        <v>0</v>
      </c>
      <c r="X42" s="561">
        <v>0</v>
      </c>
      <c r="Y42" s="562">
        <v>0</v>
      </c>
      <c r="Z42" s="565"/>
      <c r="AB42" s="559">
        <v>0</v>
      </c>
      <c r="AC42" s="560">
        <v>0</v>
      </c>
      <c r="AD42" s="561">
        <v>0</v>
      </c>
      <c r="AE42" s="562">
        <v>0</v>
      </c>
      <c r="AF42" s="565"/>
      <c r="AO42" s="559">
        <v>0</v>
      </c>
      <c r="AP42" s="560">
        <f t="shared" si="0"/>
        <v>0</v>
      </c>
      <c r="AQ42" s="561">
        <v>0</v>
      </c>
      <c r="AR42" s="562">
        <f t="shared" si="1"/>
        <v>0</v>
      </c>
      <c r="AS42" s="565"/>
    </row>
    <row r="43" spans="1:45">
      <c r="A43" s="320" t="s">
        <v>66</v>
      </c>
      <c r="B43" s="320" t="s">
        <v>66</v>
      </c>
      <c r="D43" s="551">
        <v>0.62002000000000002</v>
      </c>
      <c r="E43" s="552">
        <v>21523912.4077584</v>
      </c>
      <c r="F43" s="468">
        <v>0.51576780246611997</v>
      </c>
      <c r="G43" s="596">
        <v>17904811.140000001</v>
      </c>
      <c r="H43" s="597"/>
      <c r="J43" s="551">
        <v>0.63200912246433105</v>
      </c>
      <c r="K43" s="552">
        <v>47849003.0084171</v>
      </c>
      <c r="L43" s="468">
        <v>0.53120997298141603</v>
      </c>
      <c r="M43" s="553">
        <v>40333212.0666667</v>
      </c>
      <c r="N43" s="563"/>
      <c r="P43" s="564">
        <v>0.63000912246433105</v>
      </c>
      <c r="Q43" s="552">
        <v>34204637.839477003</v>
      </c>
      <c r="R43" s="468">
        <v>0.50260377909031895</v>
      </c>
      <c r="S43" s="557">
        <v>27287510.017777801</v>
      </c>
      <c r="T43" s="565"/>
      <c r="V43" s="559">
        <v>0.60998830568145901</v>
      </c>
      <c r="W43" s="560">
        <v>26794771.073265001</v>
      </c>
      <c r="X43" s="561">
        <v>0.51714986219532699</v>
      </c>
      <c r="Y43" s="562">
        <v>22716684.957777798</v>
      </c>
      <c r="Z43" s="565"/>
      <c r="AB43" s="559">
        <v>0.2358172175147</v>
      </c>
      <c r="AC43" s="560">
        <v>6640603.0352177098</v>
      </c>
      <c r="AD43" s="561">
        <v>0.199379683427058</v>
      </c>
      <c r="AE43" s="562">
        <v>5614523.5911111096</v>
      </c>
      <c r="AF43" s="565"/>
      <c r="AO43" s="559">
        <v>0.60998830568145901</v>
      </c>
      <c r="AP43" s="560">
        <f t="shared" si="0"/>
        <v>130372324.3289175</v>
      </c>
      <c r="AQ43" s="561">
        <v>0.51714986219532699</v>
      </c>
      <c r="AR43" s="562">
        <f t="shared" si="1"/>
        <v>108242218.18222231</v>
      </c>
      <c r="AS43" s="565"/>
    </row>
    <row r="44" spans="1:45">
      <c r="A44" s="320" t="s">
        <v>67</v>
      </c>
      <c r="B44" s="320" t="s">
        <v>67</v>
      </c>
      <c r="D44" s="551">
        <v>0.29820000000000002</v>
      </c>
      <c r="E44" s="552">
        <v>10351973.613744</v>
      </c>
      <c r="F44" s="468">
        <v>0.29854058506525899</v>
      </c>
      <c r="G44" s="596">
        <v>10363796.9793</v>
      </c>
      <c r="H44" s="597"/>
      <c r="J44" s="551">
        <v>0.2097</v>
      </c>
      <c r="K44" s="552">
        <v>16002601.509066699</v>
      </c>
      <c r="L44" s="468">
        <v>0.18865081997077601</v>
      </c>
      <c r="M44" s="553">
        <v>14327972.93</v>
      </c>
      <c r="N44" s="563"/>
      <c r="P44" s="564">
        <v>0.1797</v>
      </c>
      <c r="Q44" s="552">
        <v>11249362.4419556</v>
      </c>
      <c r="R44" s="468">
        <v>0.25918029220838301</v>
      </c>
      <c r="S44" s="557">
        <v>14071491.5292667</v>
      </c>
      <c r="T44" s="565"/>
      <c r="V44" s="559">
        <v>0.22</v>
      </c>
      <c r="W44" s="560">
        <v>9663873.1943111103</v>
      </c>
      <c r="X44" s="561">
        <v>0.19590929278161201</v>
      </c>
      <c r="Y44" s="562">
        <v>8605648.0137666706</v>
      </c>
      <c r="Z44" s="565"/>
      <c r="AB44" s="559">
        <v>0.56081149643720396</v>
      </c>
      <c r="AC44" s="560">
        <v>15792428.4099134</v>
      </c>
      <c r="AD44" s="561">
        <v>0.48100234026918298</v>
      </c>
      <c r="AE44" s="562">
        <v>13545005.892282801</v>
      </c>
      <c r="AF44" s="565"/>
      <c r="AO44" s="559">
        <v>0.22</v>
      </c>
      <c r="AP44" s="560">
        <f t="shared" si="0"/>
        <v>47267810.759077415</v>
      </c>
      <c r="AQ44" s="561">
        <v>0.19590929278161201</v>
      </c>
      <c r="AR44" s="562">
        <f t="shared" si="1"/>
        <v>47368909.452333368</v>
      </c>
      <c r="AS44" s="565"/>
    </row>
    <row r="45" spans="1:45">
      <c r="A45" s="80" t="s">
        <v>68</v>
      </c>
      <c r="B45" s="80" t="s">
        <v>68</v>
      </c>
      <c r="D45" s="551">
        <v>0.03</v>
      </c>
      <c r="E45" s="552">
        <v>1041446.0376</v>
      </c>
      <c r="F45" s="468">
        <v>0.02</v>
      </c>
      <c r="G45" s="553">
        <v>694297.35840000003</v>
      </c>
      <c r="H45" s="563"/>
      <c r="J45" s="551">
        <v>2.5000000000000001E-2</v>
      </c>
      <c r="K45" s="552">
        <v>1898742.4666666701</v>
      </c>
      <c r="L45" s="468">
        <v>0.02</v>
      </c>
      <c r="M45" s="553">
        <v>1518993.9733333299</v>
      </c>
      <c r="N45" s="563"/>
      <c r="P45" s="564">
        <v>2.5000000000000001E-2</v>
      </c>
      <c r="Q45" s="552">
        <v>1357307.2444444399</v>
      </c>
      <c r="R45" s="468">
        <v>0.02</v>
      </c>
      <c r="S45" s="557">
        <v>1085845.7955555599</v>
      </c>
      <c r="T45" s="565"/>
      <c r="V45" s="559">
        <v>0.03</v>
      </c>
      <c r="W45" s="560">
        <v>1317800.8901333299</v>
      </c>
      <c r="X45" s="561">
        <v>0.02</v>
      </c>
      <c r="Y45" s="562">
        <v>878533.92675555602</v>
      </c>
      <c r="Z45" s="565"/>
      <c r="AB45" s="559">
        <v>0.153764957186837</v>
      </c>
      <c r="AC45" s="560">
        <v>4330014.7977591101</v>
      </c>
      <c r="AD45" s="561">
        <v>0.20518991065474301</v>
      </c>
      <c r="AE45" s="562">
        <v>5778139.3481372697</v>
      </c>
      <c r="AF45" s="565"/>
      <c r="AO45" s="559">
        <v>0.03</v>
      </c>
      <c r="AP45" s="560">
        <f t="shared" si="0"/>
        <v>5615296.6388444398</v>
      </c>
      <c r="AQ45" s="561">
        <v>0.02</v>
      </c>
      <c r="AR45" s="562">
        <f t="shared" si="1"/>
        <v>4177671.054044446</v>
      </c>
      <c r="AS45" s="565"/>
    </row>
    <row r="46" spans="1:45">
      <c r="A46" s="80" t="s">
        <v>69</v>
      </c>
      <c r="B46" s="80" t="s">
        <v>69</v>
      </c>
      <c r="D46" s="551">
        <v>5.0000000000000001E-3</v>
      </c>
      <c r="E46" s="552">
        <v>173574.33960000001</v>
      </c>
      <c r="F46" s="468">
        <v>7.1173796849635304E-3</v>
      </c>
      <c r="G46" s="553">
        <v>247078.89569999999</v>
      </c>
      <c r="H46" s="563"/>
      <c r="J46" s="551">
        <v>3.2000000000000002E-3</v>
      </c>
      <c r="K46" s="552">
        <v>243039.035733333</v>
      </c>
      <c r="L46" s="468">
        <v>7.3304799067537198E-3</v>
      </c>
      <c r="M46" s="596">
        <v>556747.74</v>
      </c>
      <c r="N46" s="597"/>
      <c r="P46" s="564">
        <v>3.2000000000000002E-3</v>
      </c>
      <c r="Q46" s="552">
        <v>173735.32728888901</v>
      </c>
      <c r="R46" s="468">
        <v>1.25188323311093E-2</v>
      </c>
      <c r="S46" s="598">
        <v>679676.07259999996</v>
      </c>
      <c r="T46" s="599"/>
      <c r="V46" s="559">
        <v>4.0000000000000001E-3</v>
      </c>
      <c r="W46" s="560">
        <v>175706.785351111</v>
      </c>
      <c r="X46" s="561">
        <v>6.0341092228245897E-3</v>
      </c>
      <c r="Y46" s="562">
        <v>265058.48349999997</v>
      </c>
      <c r="Z46" s="599"/>
      <c r="AB46" s="559">
        <v>2.0693635852656499E-2</v>
      </c>
      <c r="AC46" s="560">
        <v>582731.92475555604</v>
      </c>
      <c r="AD46" s="561">
        <v>1.99503450971007E-2</v>
      </c>
      <c r="AE46" s="562">
        <v>561800.88800000004</v>
      </c>
      <c r="AF46" s="599"/>
      <c r="AO46" s="559">
        <v>4.0000000000000001E-3</v>
      </c>
      <c r="AP46" s="560">
        <f t="shared" si="0"/>
        <v>766055.48797333299</v>
      </c>
      <c r="AQ46" s="561">
        <v>6.0341092228245897E-3</v>
      </c>
      <c r="AR46" s="562">
        <f t="shared" si="1"/>
        <v>1748561.1918000001</v>
      </c>
      <c r="AS46" s="599"/>
    </row>
    <row r="47" spans="1:45">
      <c r="A47" s="80" t="s">
        <v>70</v>
      </c>
      <c r="B47" s="80" t="s">
        <v>70</v>
      </c>
      <c r="D47" s="551">
        <v>7.0000000000000001E-3</v>
      </c>
      <c r="E47" s="552">
        <v>243004.07543999999</v>
      </c>
      <c r="F47" s="468">
        <v>4.9445309829656402E-3</v>
      </c>
      <c r="G47" s="553">
        <v>171648.74</v>
      </c>
      <c r="H47" s="563"/>
      <c r="J47" s="551">
        <v>8.9999999999999993E-3</v>
      </c>
      <c r="K47" s="552">
        <v>683547.28799999994</v>
      </c>
      <c r="L47" s="468">
        <v>5.4679927279588604E-3</v>
      </c>
      <c r="M47" s="596">
        <v>415292.4</v>
      </c>
      <c r="N47" s="597"/>
      <c r="P47" s="564">
        <v>8.9999999999999993E-3</v>
      </c>
      <c r="Q47" s="552">
        <v>488630.60800000001</v>
      </c>
      <c r="R47" s="468">
        <v>5.44172756774991E-3</v>
      </c>
      <c r="S47" s="598">
        <v>295443.84999999998</v>
      </c>
      <c r="T47" s="599"/>
      <c r="V47" s="559">
        <v>8.0000000000000002E-3</v>
      </c>
      <c r="W47" s="560">
        <v>351413.570702222</v>
      </c>
      <c r="X47" s="561">
        <v>4.7143322231110504E-3</v>
      </c>
      <c r="Y47" s="562">
        <v>207085.04</v>
      </c>
      <c r="Z47" s="599"/>
      <c r="AB47" s="559">
        <v>5.8642375994419097E-3</v>
      </c>
      <c r="AC47" s="560">
        <v>165136.68684800001</v>
      </c>
      <c r="AD47" s="561">
        <v>5.8490647276666398E-3</v>
      </c>
      <c r="AE47" s="562">
        <v>164709.41941</v>
      </c>
      <c r="AF47" s="599"/>
      <c r="AO47" s="559">
        <v>8.0000000000000002E-3</v>
      </c>
      <c r="AP47" s="560">
        <f t="shared" si="0"/>
        <v>1766595.5421422219</v>
      </c>
      <c r="AQ47" s="561">
        <v>4.7143322231110504E-3</v>
      </c>
      <c r="AR47" s="562">
        <f t="shared" si="1"/>
        <v>1089470.03</v>
      </c>
      <c r="AS47" s="599"/>
    </row>
    <row r="48" spans="1:45">
      <c r="A48" s="80" t="s">
        <v>71</v>
      </c>
      <c r="B48" s="80" t="s">
        <v>71</v>
      </c>
      <c r="D48" s="551">
        <v>0.04</v>
      </c>
      <c r="E48" s="552">
        <v>1388594.7168000001</v>
      </c>
      <c r="F48" s="468">
        <v>0.04</v>
      </c>
      <c r="G48" s="553">
        <v>1388594.7168000001</v>
      </c>
      <c r="H48" s="563"/>
      <c r="J48" s="551">
        <v>0.04</v>
      </c>
      <c r="K48" s="552">
        <v>3037987.94666667</v>
      </c>
      <c r="L48" s="468">
        <v>0.04</v>
      </c>
      <c r="M48" s="553">
        <v>3037987.94666667</v>
      </c>
      <c r="N48" s="563"/>
      <c r="P48" s="564">
        <v>0.04</v>
      </c>
      <c r="Q48" s="552">
        <v>2171691.5911111101</v>
      </c>
      <c r="R48" s="468">
        <v>0.04</v>
      </c>
      <c r="S48" s="557">
        <v>2171691.5911111101</v>
      </c>
      <c r="T48" s="565"/>
      <c r="V48" s="559">
        <v>0.04</v>
      </c>
      <c r="W48" s="560">
        <v>1757067.8535111099</v>
      </c>
      <c r="X48" s="561">
        <v>0.04</v>
      </c>
      <c r="Y48" s="562">
        <v>1757067.8535111099</v>
      </c>
      <c r="Z48" s="565"/>
      <c r="AB48" s="559">
        <v>4.6165667277564E-2</v>
      </c>
      <c r="AC48" s="560">
        <v>1300023.2700444399</v>
      </c>
      <c r="AD48" s="561">
        <v>4.6165667277564E-2</v>
      </c>
      <c r="AE48" s="562">
        <v>1300023.2700444399</v>
      </c>
      <c r="AF48" s="565"/>
      <c r="AO48" s="559">
        <v>0.04</v>
      </c>
      <c r="AP48" s="560">
        <f t="shared" si="0"/>
        <v>8355342.1080888901</v>
      </c>
      <c r="AQ48" s="561">
        <v>0.04</v>
      </c>
      <c r="AR48" s="562">
        <f t="shared" si="1"/>
        <v>8355342.1080888901</v>
      </c>
      <c r="AS48" s="565"/>
    </row>
    <row r="49" spans="1:45">
      <c r="A49" s="81" t="s">
        <v>72</v>
      </c>
      <c r="B49" s="81" t="s">
        <v>72</v>
      </c>
      <c r="D49" s="551">
        <v>1.4999999999999999E-2</v>
      </c>
      <c r="E49" s="552">
        <v>520723.01880000002</v>
      </c>
      <c r="F49" s="468">
        <v>1.7032228420473298E-2</v>
      </c>
      <c r="G49" s="553">
        <v>591271.56000000006</v>
      </c>
      <c r="H49" s="563"/>
      <c r="J49" s="551">
        <v>1.2E-2</v>
      </c>
      <c r="K49" s="552">
        <v>911396.38399999996</v>
      </c>
      <c r="L49" s="468">
        <v>2.0838429089049398E-2</v>
      </c>
      <c r="M49" s="553">
        <v>1582672.41</v>
      </c>
      <c r="N49" s="563"/>
      <c r="P49" s="564">
        <v>1.2E-2</v>
      </c>
      <c r="Q49" s="552">
        <v>651507.47733333299</v>
      </c>
      <c r="R49" s="468">
        <v>2.5744670481223701E-2</v>
      </c>
      <c r="S49" s="557">
        <v>1397737.11</v>
      </c>
      <c r="T49" s="565"/>
      <c r="V49" s="559">
        <v>1.6500000000000001E-2</v>
      </c>
      <c r="W49" s="560">
        <v>724790.48957333295</v>
      </c>
      <c r="X49" s="561">
        <v>2.24261998313037E-2</v>
      </c>
      <c r="Y49" s="562">
        <v>985108.87</v>
      </c>
      <c r="Z49" s="565"/>
      <c r="AB49" s="559">
        <v>2.0544188748990999E-2</v>
      </c>
      <c r="AC49" s="560">
        <v>578523.50053333305</v>
      </c>
      <c r="AD49" s="561">
        <v>5.7244047278137998E-2</v>
      </c>
      <c r="AE49" s="562">
        <v>1611989.99</v>
      </c>
      <c r="AF49" s="565"/>
      <c r="AO49" s="559">
        <v>1.6500000000000001E-2</v>
      </c>
      <c r="AP49" s="560">
        <f t="shared" si="0"/>
        <v>2808417.3697066661</v>
      </c>
      <c r="AQ49" s="561">
        <v>2.24261998313037E-2</v>
      </c>
      <c r="AR49" s="562">
        <f t="shared" si="1"/>
        <v>4556789.95</v>
      </c>
      <c r="AS49" s="565"/>
    </row>
    <row r="50" spans="1:45">
      <c r="A50" s="80" t="s">
        <v>73</v>
      </c>
      <c r="B50" s="80" t="s">
        <v>73</v>
      </c>
      <c r="D50" s="551">
        <v>0.02</v>
      </c>
      <c r="E50" s="552">
        <v>694297.35840000003</v>
      </c>
      <c r="F50" s="468">
        <v>1.11792765824241E-2</v>
      </c>
      <c r="G50" s="553">
        <v>388087.11</v>
      </c>
      <c r="H50" s="563"/>
      <c r="J50" s="551">
        <v>1.7500000000000002E-2</v>
      </c>
      <c r="K50" s="552">
        <v>1329119.7266666701</v>
      </c>
      <c r="L50" s="468">
        <v>1.3279613977489699E-2</v>
      </c>
      <c r="M50" s="553">
        <v>1008582.68</v>
      </c>
      <c r="N50" s="563"/>
      <c r="P50" s="564">
        <v>1.7500000000000002E-2</v>
      </c>
      <c r="Q50" s="552">
        <v>950115.07111111097</v>
      </c>
      <c r="R50" s="468">
        <v>1.3289179788753601E-2</v>
      </c>
      <c r="S50" s="557">
        <v>721500</v>
      </c>
      <c r="T50" s="565"/>
      <c r="V50" s="559">
        <v>0.02</v>
      </c>
      <c r="W50" s="560">
        <v>878533.92675555602</v>
      </c>
      <c r="X50" s="561">
        <v>7.0890830852715497E-3</v>
      </c>
      <c r="Y50" s="562">
        <v>311400</v>
      </c>
      <c r="Z50" s="565"/>
      <c r="AB50" s="559">
        <v>1.3688948883927E-2</v>
      </c>
      <c r="AC50" s="560">
        <v>385480.231111111</v>
      </c>
      <c r="AD50" s="561">
        <v>1.45241691834317E-2</v>
      </c>
      <c r="AE50" s="562">
        <v>409000</v>
      </c>
      <c r="AF50" s="565"/>
      <c r="AO50" s="559">
        <v>0.02</v>
      </c>
      <c r="AP50" s="560">
        <f t="shared" si="0"/>
        <v>3852066.082933337</v>
      </c>
      <c r="AQ50" s="561">
        <v>7.0890830852715497E-3</v>
      </c>
      <c r="AR50" s="562">
        <f t="shared" si="1"/>
        <v>2429569.79</v>
      </c>
      <c r="AS50" s="565"/>
    </row>
    <row r="51" spans="1:45">
      <c r="A51" s="80" t="s">
        <v>74</v>
      </c>
      <c r="B51" s="80" t="s">
        <v>74</v>
      </c>
      <c r="D51" s="551">
        <v>5.0000000000000001E-4</v>
      </c>
      <c r="E51" s="552">
        <v>17357.433959999998</v>
      </c>
      <c r="F51" s="468">
        <v>0</v>
      </c>
      <c r="G51" s="553">
        <v>0</v>
      </c>
      <c r="H51" s="563"/>
      <c r="J51" s="551">
        <v>1E-3</v>
      </c>
      <c r="K51" s="552">
        <v>75949.698666666707</v>
      </c>
      <c r="L51" s="468">
        <v>2.6333218368353802E-6</v>
      </c>
      <c r="M51" s="553">
        <v>200</v>
      </c>
      <c r="N51" s="563"/>
      <c r="P51" s="564">
        <v>0</v>
      </c>
      <c r="Q51" s="552">
        <v>0</v>
      </c>
      <c r="R51" s="468">
        <v>0</v>
      </c>
      <c r="S51" s="557">
        <v>0</v>
      </c>
      <c r="T51" s="565"/>
      <c r="V51" s="559">
        <v>1.5E-3</v>
      </c>
      <c r="W51" s="560">
        <v>65890.044506666702</v>
      </c>
      <c r="X51" s="561">
        <v>0</v>
      </c>
      <c r="Y51" s="562">
        <v>0</v>
      </c>
      <c r="Z51" s="565"/>
      <c r="AB51" s="559">
        <v>5.24521802765795E-3</v>
      </c>
      <c r="AC51" s="560">
        <v>147705.121457778</v>
      </c>
      <c r="AD51" s="561">
        <v>9.6212855200808797E-3</v>
      </c>
      <c r="AE51" s="562">
        <v>270935</v>
      </c>
      <c r="AF51" s="565"/>
      <c r="AO51" s="559">
        <v>1.5E-3</v>
      </c>
      <c r="AP51" s="560">
        <f t="shared" si="0"/>
        <v>159197.1771333334</v>
      </c>
      <c r="AQ51" s="561">
        <v>0</v>
      </c>
      <c r="AR51" s="562">
        <f t="shared" si="1"/>
        <v>200</v>
      </c>
      <c r="AS51" s="565"/>
    </row>
    <row r="52" spans="1:45">
      <c r="A52" s="80" t="s">
        <v>75</v>
      </c>
      <c r="B52" s="80" t="s">
        <v>75</v>
      </c>
      <c r="D52" s="551">
        <v>5.0000000000000001E-4</v>
      </c>
      <c r="E52" s="552">
        <v>17357.433959999998</v>
      </c>
      <c r="F52" s="468">
        <v>2.3289732856342101E-3</v>
      </c>
      <c r="G52" s="553">
        <v>80850</v>
      </c>
      <c r="H52" s="563"/>
      <c r="J52" s="551">
        <v>5.0000000000000001E-4</v>
      </c>
      <c r="K52" s="552">
        <v>37974.849333333303</v>
      </c>
      <c r="L52" s="468">
        <v>5.7933080410378303E-5</v>
      </c>
      <c r="M52" s="553">
        <v>4400</v>
      </c>
      <c r="N52" s="563"/>
      <c r="P52" s="564">
        <v>5.0000000000000001E-4</v>
      </c>
      <c r="Q52" s="552">
        <v>27146.144888888899</v>
      </c>
      <c r="R52" s="468">
        <v>6.3802798043302296E-4</v>
      </c>
      <c r="S52" s="557">
        <v>34640</v>
      </c>
      <c r="T52" s="565"/>
      <c r="V52" s="559">
        <v>5.0000000000000001E-4</v>
      </c>
      <c r="W52" s="560">
        <v>21963.348168888901</v>
      </c>
      <c r="X52" s="561">
        <v>1.8817713803100399E-3</v>
      </c>
      <c r="Y52" s="562">
        <v>82660</v>
      </c>
      <c r="Z52" s="565"/>
      <c r="AB52" s="559">
        <v>6.8996433752623104E-3</v>
      </c>
      <c r="AC52" s="560">
        <v>194293.670422222</v>
      </c>
      <c r="AD52" s="561">
        <v>8.5261063453843707E-3</v>
      </c>
      <c r="AE52" s="562">
        <v>240094.8</v>
      </c>
      <c r="AF52" s="565"/>
      <c r="AO52" s="559">
        <v>5.0000000000000001E-4</v>
      </c>
      <c r="AP52" s="560">
        <f t="shared" si="0"/>
        <v>104441.7763511111</v>
      </c>
      <c r="AQ52" s="561">
        <v>1.8817713803100399E-3</v>
      </c>
      <c r="AR52" s="562">
        <f t="shared" si="1"/>
        <v>202550</v>
      </c>
      <c r="AS52" s="565"/>
    </row>
    <row r="53" spans="1:45">
      <c r="A53" s="80" t="s">
        <v>76</v>
      </c>
      <c r="B53" s="80" t="s">
        <v>76</v>
      </c>
      <c r="D53" s="551">
        <v>2E-3</v>
      </c>
      <c r="E53" s="552">
        <v>69429.735839999994</v>
      </c>
      <c r="F53" s="468">
        <v>1.20503123031902E-3</v>
      </c>
      <c r="G53" s="553">
        <v>41832.5</v>
      </c>
      <c r="H53" s="563"/>
      <c r="J53" s="551">
        <v>1.5E-3</v>
      </c>
      <c r="K53" s="552">
        <v>113924.548</v>
      </c>
      <c r="L53" s="468">
        <v>8.3175116042593397E-4</v>
      </c>
      <c r="M53" s="553">
        <v>63171.25</v>
      </c>
      <c r="N53" s="563"/>
      <c r="P53" s="564">
        <v>1.5E-3</v>
      </c>
      <c r="Q53" s="552">
        <v>81438.434666666697</v>
      </c>
      <c r="R53" s="468">
        <v>7.5266672610897897E-4</v>
      </c>
      <c r="S53" s="557">
        <v>40864</v>
      </c>
      <c r="T53" s="565"/>
      <c r="V53" s="559">
        <v>1.5E-3</v>
      </c>
      <c r="W53" s="560">
        <v>65890.044506666702</v>
      </c>
      <c r="X53" s="561">
        <v>9.0457519715242396E-4</v>
      </c>
      <c r="Y53" s="562">
        <v>39735</v>
      </c>
      <c r="Z53" s="565"/>
      <c r="AB53" s="559">
        <v>1.54525450719416E-3</v>
      </c>
      <c r="AC53" s="560">
        <v>43514.302640000002</v>
      </c>
      <c r="AD53" s="561">
        <v>8.72870607649761E-4</v>
      </c>
      <c r="AE53" s="562">
        <v>24580</v>
      </c>
      <c r="AF53" s="565"/>
      <c r="AO53" s="559">
        <v>1.5E-3</v>
      </c>
      <c r="AP53" s="560">
        <f t="shared" si="0"/>
        <v>330682.76301333343</v>
      </c>
      <c r="AQ53" s="561">
        <v>9.0457519715242396E-4</v>
      </c>
      <c r="AR53" s="562">
        <f t="shared" si="1"/>
        <v>185602.75</v>
      </c>
      <c r="AS53" s="565"/>
    </row>
    <row r="54" spans="1:45">
      <c r="A54" s="81" t="s">
        <v>78</v>
      </c>
      <c r="B54" s="81" t="s">
        <v>78</v>
      </c>
      <c r="D54" s="551">
        <v>3.0000000000000001E-3</v>
      </c>
      <c r="E54" s="552">
        <v>104144.60376</v>
      </c>
      <c r="F54" s="468">
        <v>0</v>
      </c>
      <c r="G54" s="553">
        <v>0</v>
      </c>
      <c r="H54" s="563"/>
      <c r="J54" s="551">
        <v>0</v>
      </c>
      <c r="K54" s="552">
        <v>0</v>
      </c>
      <c r="L54" s="468">
        <v>0</v>
      </c>
      <c r="M54" s="553">
        <v>0</v>
      </c>
      <c r="N54" s="563"/>
      <c r="P54" s="564">
        <v>0</v>
      </c>
      <c r="Q54" s="552">
        <v>0</v>
      </c>
      <c r="R54" s="468">
        <v>0</v>
      </c>
      <c r="S54" s="557">
        <v>0</v>
      </c>
      <c r="T54" s="565"/>
      <c r="V54" s="559">
        <v>0</v>
      </c>
      <c r="W54" s="560">
        <v>0</v>
      </c>
      <c r="X54" s="561">
        <v>0</v>
      </c>
      <c r="Y54" s="562">
        <v>0</v>
      </c>
      <c r="Z54" s="565"/>
      <c r="AB54" s="559">
        <v>6.6766444498724802E-3</v>
      </c>
      <c r="AC54" s="560">
        <v>188014.02996000001</v>
      </c>
      <c r="AD54" s="561">
        <v>3.00533114423919E-3</v>
      </c>
      <c r="AE54" s="562">
        <v>84630</v>
      </c>
      <c r="AF54" s="565"/>
      <c r="AO54" s="559">
        <v>0</v>
      </c>
      <c r="AP54" s="560">
        <f t="shared" si="0"/>
        <v>104144.60376</v>
      </c>
      <c r="AQ54" s="561">
        <v>0</v>
      </c>
      <c r="AR54" s="562">
        <f t="shared" si="1"/>
        <v>0</v>
      </c>
      <c r="AS54" s="565"/>
    </row>
    <row r="55" spans="1:45">
      <c r="A55" s="80" t="s">
        <v>79</v>
      </c>
      <c r="B55" s="80" t="s">
        <v>79</v>
      </c>
      <c r="D55" s="551">
        <v>3.5000000000000001E-3</v>
      </c>
      <c r="E55" s="552">
        <v>121502.03771999999</v>
      </c>
      <c r="F55" s="468">
        <v>2.07691989974306E-3</v>
      </c>
      <c r="G55" s="553">
        <v>72100</v>
      </c>
      <c r="H55" s="563"/>
      <c r="J55" s="551">
        <v>1.4999999999999999E-2</v>
      </c>
      <c r="K55" s="552">
        <v>1139245.48</v>
      </c>
      <c r="L55" s="468">
        <v>4.2830979676127404E-3</v>
      </c>
      <c r="M55" s="553">
        <v>325300</v>
      </c>
      <c r="N55" s="563"/>
      <c r="P55" s="564">
        <v>1.4999999999999999E-2</v>
      </c>
      <c r="Q55" s="552">
        <v>814384.34666666703</v>
      </c>
      <c r="R55" s="468">
        <v>4.3859314273656802E-3</v>
      </c>
      <c r="S55" s="557">
        <v>238122.26</v>
      </c>
      <c r="T55" s="565"/>
      <c r="V55" s="559">
        <v>1.4999999999999999E-2</v>
      </c>
      <c r="W55" s="560">
        <v>658900.44506666705</v>
      </c>
      <c r="X55" s="561">
        <v>2.1695235004058401E-3</v>
      </c>
      <c r="Y55" s="562">
        <v>95300</v>
      </c>
      <c r="Z55" s="565"/>
      <c r="AB55" s="559">
        <v>9.3337746692125807E-3</v>
      </c>
      <c r="AC55" s="560">
        <v>262838.70640000002</v>
      </c>
      <c r="AD55" s="561">
        <v>5.9581550991685203E-3</v>
      </c>
      <c r="AE55" s="562">
        <v>167781.399733333</v>
      </c>
      <c r="AF55" s="565"/>
      <c r="AO55" s="559">
        <v>1.4999999999999999E-2</v>
      </c>
      <c r="AP55" s="560">
        <f t="shared" si="0"/>
        <v>2734032.3094533342</v>
      </c>
      <c r="AQ55" s="561">
        <v>2.1695235004058401E-3</v>
      </c>
      <c r="AR55" s="562">
        <f t="shared" si="1"/>
        <v>730822.26</v>
      </c>
      <c r="AS55" s="565"/>
    </row>
    <row r="56" spans="1:45">
      <c r="A56" s="81" t="s">
        <v>80</v>
      </c>
      <c r="B56" s="81" t="s">
        <v>80</v>
      </c>
      <c r="D56" s="551">
        <v>5.0000000000000001E-4</v>
      </c>
      <c r="E56" s="552">
        <v>17357.433959999998</v>
      </c>
      <c r="F56" s="468">
        <v>0</v>
      </c>
      <c r="G56" s="553">
        <v>0</v>
      </c>
      <c r="H56" s="563"/>
      <c r="J56" s="551">
        <v>0</v>
      </c>
      <c r="K56" s="552">
        <v>0</v>
      </c>
      <c r="L56" s="468">
        <v>0</v>
      </c>
      <c r="M56" s="553">
        <v>0</v>
      </c>
      <c r="N56" s="563"/>
      <c r="P56" s="564">
        <v>0</v>
      </c>
      <c r="Q56" s="552">
        <v>0</v>
      </c>
      <c r="R56" s="468">
        <v>0</v>
      </c>
      <c r="S56" s="557">
        <v>0</v>
      </c>
      <c r="T56" s="565"/>
      <c r="V56" s="559">
        <v>0</v>
      </c>
      <c r="W56" s="560">
        <v>0</v>
      </c>
      <c r="X56" s="561">
        <v>0</v>
      </c>
      <c r="Y56" s="562">
        <v>0</v>
      </c>
      <c r="Z56" s="565"/>
      <c r="AB56" s="559">
        <v>1.0197950671215E-3</v>
      </c>
      <c r="AC56" s="560">
        <v>28717.386666666702</v>
      </c>
      <c r="AD56" s="561">
        <v>2.1306849657846101E-3</v>
      </c>
      <c r="AE56" s="562">
        <v>60000</v>
      </c>
      <c r="AF56" s="565"/>
      <c r="AO56" s="559">
        <v>0</v>
      </c>
      <c r="AP56" s="560">
        <f t="shared" si="0"/>
        <v>17357.433959999998</v>
      </c>
      <c r="AQ56" s="561">
        <v>0</v>
      </c>
      <c r="AR56" s="562">
        <f t="shared" si="1"/>
        <v>0</v>
      </c>
      <c r="AS56" s="565"/>
    </row>
    <row r="57" spans="1:45">
      <c r="A57" s="81" t="s">
        <v>99</v>
      </c>
      <c r="B57" s="81" t="s">
        <v>99</v>
      </c>
      <c r="D57" s="551">
        <v>1.6999999999999999E-3</v>
      </c>
      <c r="E57" s="552">
        <v>59015.275463999998</v>
      </c>
      <c r="F57" s="468">
        <v>5.0410677178229597E-3</v>
      </c>
      <c r="G57" s="553">
        <v>175000</v>
      </c>
      <c r="H57" s="563"/>
      <c r="J57" s="551">
        <v>2.5000000000000001E-3</v>
      </c>
      <c r="K57" s="552">
        <v>189874.24666666699</v>
      </c>
      <c r="L57" s="468">
        <v>2.8801957590386899E-3</v>
      </c>
      <c r="M57" s="553">
        <v>218750</v>
      </c>
      <c r="N57" s="563"/>
      <c r="P57" s="564">
        <v>2.5000000000000001E-3</v>
      </c>
      <c r="Q57" s="552">
        <v>135730.724444444</v>
      </c>
      <c r="R57" s="468">
        <v>4.0291172263199702E-3</v>
      </c>
      <c r="S57" s="557">
        <v>218750</v>
      </c>
      <c r="T57" s="565"/>
      <c r="V57" s="559">
        <v>2.5000000000000001E-3</v>
      </c>
      <c r="W57" s="560">
        <v>109816.74084444399</v>
      </c>
      <c r="X57" s="561">
        <v>3.9839098905668597E-3</v>
      </c>
      <c r="Y57" s="562">
        <v>175000</v>
      </c>
      <c r="Z57" s="565"/>
      <c r="AB57" s="559">
        <v>1.05936897990746E-2</v>
      </c>
      <c r="AC57" s="560">
        <v>298317.864044444</v>
      </c>
      <c r="AD57" s="561">
        <v>1.9415104912465599E-2</v>
      </c>
      <c r="AE57" s="562">
        <v>546728.54666666698</v>
      </c>
      <c r="AF57" s="565"/>
      <c r="AO57" s="559">
        <v>2.5000000000000001E-3</v>
      </c>
      <c r="AP57" s="560">
        <f t="shared" si="0"/>
        <v>494436.98741955496</v>
      </c>
      <c r="AQ57" s="561">
        <v>3.9839098905668597E-3</v>
      </c>
      <c r="AR57" s="562">
        <f t="shared" si="1"/>
        <v>787500</v>
      </c>
      <c r="AS57" s="565"/>
    </row>
    <row r="58" spans="1:45">
      <c r="A58" s="81" t="s">
        <v>81</v>
      </c>
      <c r="B58" s="81" t="s">
        <v>81</v>
      </c>
      <c r="D58" s="551">
        <v>3.5000000000000003E-2</v>
      </c>
      <c r="E58" s="552">
        <v>1215020.3772</v>
      </c>
      <c r="F58" s="468">
        <v>3.6307676667663401E-2</v>
      </c>
      <c r="G58" s="553">
        <v>1260416.2</v>
      </c>
      <c r="H58" s="563"/>
      <c r="J58" s="551">
        <v>3.5000000000000003E-2</v>
      </c>
      <c r="K58" s="552">
        <v>2658239.4533333299</v>
      </c>
      <c r="L58" s="468">
        <v>3.6386231394132898E-2</v>
      </c>
      <c r="M58" s="553">
        <v>2763523.31</v>
      </c>
      <c r="N58" s="563"/>
      <c r="P58" s="564">
        <v>3.5000000000000003E-2</v>
      </c>
      <c r="Q58" s="552">
        <v>1900230.1422222201</v>
      </c>
      <c r="R58" s="468">
        <v>3.6386761326257303E-2</v>
      </c>
      <c r="S58" s="557">
        <v>1975520.59</v>
      </c>
      <c r="T58" s="565"/>
      <c r="V58" s="559">
        <v>3.5000000000000003E-2</v>
      </c>
      <c r="W58" s="560">
        <v>1537434.37182222</v>
      </c>
      <c r="X58" s="561">
        <v>3.6382030592762099E-2</v>
      </c>
      <c r="Y58" s="562">
        <v>1598142.41</v>
      </c>
      <c r="Z58" s="565"/>
      <c r="AB58" s="559">
        <v>3.9290342523296403E-3</v>
      </c>
      <c r="AC58" s="560">
        <v>110641.44109777801</v>
      </c>
      <c r="AD58" s="561">
        <v>7.1965738809866703E-3</v>
      </c>
      <c r="AE58" s="562">
        <v>202655.22111111099</v>
      </c>
      <c r="AF58" s="565"/>
      <c r="AO58" s="559">
        <v>3.5000000000000003E-2</v>
      </c>
      <c r="AP58" s="560">
        <f t="shared" si="0"/>
        <v>7310924.3445777697</v>
      </c>
      <c r="AQ58" s="561">
        <v>3.6382030592762099E-2</v>
      </c>
      <c r="AR58" s="562">
        <f t="shared" si="1"/>
        <v>7597602.5099999998</v>
      </c>
      <c r="AS58" s="565"/>
    </row>
    <row r="59" spans="1:45">
      <c r="A59" s="81" t="s">
        <v>82</v>
      </c>
      <c r="B59" s="81" t="s">
        <v>82</v>
      </c>
      <c r="D59" s="551">
        <v>1E-3</v>
      </c>
      <c r="E59" s="552">
        <v>34714.867919999997</v>
      </c>
      <c r="F59" s="468">
        <v>0</v>
      </c>
      <c r="G59" s="553">
        <v>0</v>
      </c>
      <c r="H59" s="563"/>
      <c r="J59" s="551">
        <v>0</v>
      </c>
      <c r="K59" s="552">
        <v>0</v>
      </c>
      <c r="L59" s="468">
        <v>0</v>
      </c>
      <c r="M59" s="553">
        <v>0</v>
      </c>
      <c r="N59" s="563"/>
      <c r="P59" s="564">
        <v>0</v>
      </c>
      <c r="Q59" s="552">
        <v>0</v>
      </c>
      <c r="R59" s="468">
        <v>0</v>
      </c>
      <c r="S59" s="557">
        <v>0</v>
      </c>
      <c r="T59" s="565"/>
      <c r="V59" s="600"/>
      <c r="Y59" s="601"/>
      <c r="Z59" s="565"/>
      <c r="AB59" s="600">
        <v>1.2237540805458001E-2</v>
      </c>
      <c r="AC59" s="223">
        <v>344608.64</v>
      </c>
      <c r="AD59" s="223">
        <v>2.8101319922404399E-2</v>
      </c>
      <c r="AE59" s="601">
        <v>791332</v>
      </c>
      <c r="AF59" s="565"/>
      <c r="AO59" s="600"/>
      <c r="AR59" s="601"/>
      <c r="AS59" s="565"/>
    </row>
    <row r="60" spans="1:45">
      <c r="A60" s="80" t="s">
        <v>83</v>
      </c>
      <c r="B60" s="80" t="s">
        <v>83</v>
      </c>
      <c r="D60" s="551">
        <v>4.0000000000000001E-3</v>
      </c>
      <c r="E60" s="552">
        <v>138859.47167999999</v>
      </c>
      <c r="F60" s="468">
        <v>6.1490670364042696E-3</v>
      </c>
      <c r="G60" s="553">
        <v>213464.05</v>
      </c>
      <c r="H60" s="563"/>
      <c r="J60" s="551">
        <v>5.0000000000000001E-3</v>
      </c>
      <c r="K60" s="552">
        <v>379748.493333333</v>
      </c>
      <c r="L60" s="468">
        <v>2.5947834350854701E-3</v>
      </c>
      <c r="M60" s="553">
        <v>197073.02</v>
      </c>
      <c r="N60" s="563"/>
      <c r="P60" s="564">
        <v>5.0000000000000001E-3</v>
      </c>
      <c r="Q60" s="552">
        <v>271461.44888888899</v>
      </c>
      <c r="R60" s="468">
        <v>3.7979658040578602E-3</v>
      </c>
      <c r="S60" s="557">
        <v>206200.26</v>
      </c>
      <c r="T60" s="565"/>
      <c r="V60" s="559">
        <v>3.0000000000000001E-3</v>
      </c>
      <c r="W60" s="560">
        <v>131780.089013333</v>
      </c>
      <c r="X60" s="561">
        <v>4.4883054369477303E-3</v>
      </c>
      <c r="Y60" s="562">
        <v>197156.43</v>
      </c>
      <c r="Z60" s="565"/>
      <c r="AB60" s="559">
        <v>2.8013281968800401E-3</v>
      </c>
      <c r="AC60" s="560">
        <v>78885.285488888898</v>
      </c>
      <c r="AD60" s="561">
        <v>3.0176493442547101E-3</v>
      </c>
      <c r="AE60" s="562">
        <v>84976.88</v>
      </c>
      <c r="AF60" s="565"/>
      <c r="AO60" s="559">
        <v>3.0000000000000001E-3</v>
      </c>
      <c r="AP60" s="560">
        <f t="shared" si="0"/>
        <v>921849.50291555491</v>
      </c>
      <c r="AQ60" s="561">
        <v>4.4883054369477303E-3</v>
      </c>
      <c r="AR60" s="562">
        <f t="shared" si="1"/>
        <v>813893.76</v>
      </c>
      <c r="AS60" s="565"/>
    </row>
    <row r="61" spans="1:45">
      <c r="A61" s="81" t="s">
        <v>84</v>
      </c>
      <c r="B61" s="81" t="s">
        <v>84</v>
      </c>
      <c r="D61" s="551">
        <v>2E-3</v>
      </c>
      <c r="E61" s="552">
        <v>69429.735839999994</v>
      </c>
      <c r="F61" s="468">
        <v>0</v>
      </c>
      <c r="G61" s="553">
        <v>0</v>
      </c>
      <c r="H61" s="563"/>
      <c r="J61" s="551">
        <v>1E-3</v>
      </c>
      <c r="K61" s="552">
        <v>75949.698666666707</v>
      </c>
      <c r="L61" s="468">
        <v>0</v>
      </c>
      <c r="M61" s="553">
        <v>0</v>
      </c>
      <c r="N61" s="563"/>
      <c r="P61" s="564">
        <v>1E-3</v>
      </c>
      <c r="Q61" s="552">
        <v>54292.289777777798</v>
      </c>
      <c r="R61" s="468">
        <v>0</v>
      </c>
      <c r="S61" s="557">
        <v>0</v>
      </c>
      <c r="T61" s="565"/>
      <c r="V61" s="559">
        <v>1E-3</v>
      </c>
      <c r="W61" s="560">
        <v>43926.696337777801</v>
      </c>
      <c r="X61" s="561">
        <v>0</v>
      </c>
      <c r="Y61" s="562">
        <v>0</v>
      </c>
      <c r="Z61" s="565"/>
      <c r="AB61" s="559">
        <v>2.4138977579045199E-3</v>
      </c>
      <c r="AC61" s="560">
        <v>67975.2604444444</v>
      </c>
      <c r="AD61" s="561">
        <v>3.2584085777626701E-3</v>
      </c>
      <c r="AE61" s="562">
        <v>91756.65</v>
      </c>
      <c r="AF61" s="565"/>
      <c r="AO61" s="559">
        <v>1E-3</v>
      </c>
      <c r="AP61" s="560">
        <f t="shared" si="0"/>
        <v>243598.4206222223</v>
      </c>
      <c r="AQ61" s="561">
        <v>0</v>
      </c>
      <c r="AR61" s="562">
        <f t="shared" si="1"/>
        <v>0</v>
      </c>
      <c r="AS61" s="565"/>
    </row>
    <row r="62" spans="1:45">
      <c r="A62" s="81" t="s">
        <v>86</v>
      </c>
      <c r="B62" s="81" t="s">
        <v>86</v>
      </c>
      <c r="D62" s="551">
        <v>1E-3</v>
      </c>
      <c r="E62" s="552">
        <v>34714.867919999997</v>
      </c>
      <c r="F62" s="468">
        <v>0</v>
      </c>
      <c r="G62" s="553">
        <v>0</v>
      </c>
      <c r="H62" s="563"/>
      <c r="J62" s="551">
        <v>0</v>
      </c>
      <c r="K62" s="552">
        <v>0</v>
      </c>
      <c r="L62" s="468">
        <v>0</v>
      </c>
      <c r="M62" s="553">
        <v>0</v>
      </c>
      <c r="N62" s="563"/>
      <c r="P62" s="564">
        <v>1E-3</v>
      </c>
      <c r="Q62" s="552">
        <v>54292.289777777798</v>
      </c>
      <c r="R62" s="468">
        <v>0</v>
      </c>
      <c r="S62" s="557"/>
      <c r="T62" s="565"/>
      <c r="V62" s="559">
        <v>1E-3</v>
      </c>
      <c r="W62" s="560">
        <v>43926.696337777801</v>
      </c>
      <c r="X62" s="561">
        <v>0</v>
      </c>
      <c r="Y62" s="562">
        <v>0</v>
      </c>
      <c r="Z62" s="565"/>
      <c r="AB62" s="559">
        <v>1.18775208512619E-3</v>
      </c>
      <c r="AC62" s="560">
        <v>33447.049306666697</v>
      </c>
      <c r="AD62" s="561">
        <v>0</v>
      </c>
      <c r="AE62" s="562">
        <v>0</v>
      </c>
      <c r="AF62" s="565"/>
      <c r="AO62" s="559">
        <v>1E-3</v>
      </c>
      <c r="AP62" s="560">
        <f t="shared" si="0"/>
        <v>132933.85403555559</v>
      </c>
      <c r="AQ62" s="561">
        <v>0</v>
      </c>
      <c r="AR62" s="562">
        <f t="shared" si="1"/>
        <v>0</v>
      </c>
      <c r="AS62" s="565"/>
    </row>
    <row r="63" spans="1:45">
      <c r="A63" s="80" t="s">
        <v>87</v>
      </c>
      <c r="B63" s="80" t="s">
        <v>87</v>
      </c>
      <c r="D63" s="551">
        <v>3.5000000000000001E-3</v>
      </c>
      <c r="E63" s="552">
        <v>121502.03771999999</v>
      </c>
      <c r="F63" s="468">
        <v>0</v>
      </c>
      <c r="G63" s="553">
        <v>0</v>
      </c>
      <c r="H63" s="563"/>
      <c r="J63" s="551">
        <v>2E-3</v>
      </c>
      <c r="K63" s="552">
        <v>151899.39733333301</v>
      </c>
      <c r="L63" s="468">
        <v>0</v>
      </c>
      <c r="M63" s="553">
        <v>0</v>
      </c>
      <c r="N63" s="563"/>
      <c r="P63" s="564">
        <v>2E-3</v>
      </c>
      <c r="Q63" s="552">
        <v>108584.579555556</v>
      </c>
      <c r="R63" s="468">
        <v>2.7628232409051199E-5</v>
      </c>
      <c r="S63" s="557">
        <v>1500</v>
      </c>
      <c r="T63" s="565"/>
      <c r="V63" s="559">
        <v>3.5000000000000001E-3</v>
      </c>
      <c r="W63" s="560">
        <v>153743.437182222</v>
      </c>
      <c r="X63" s="561">
        <v>0</v>
      </c>
      <c r="Y63" s="562">
        <v>0</v>
      </c>
      <c r="Z63" s="565"/>
      <c r="AB63" s="559">
        <v>1.7324083190249199E-3</v>
      </c>
      <c r="AC63" s="560">
        <v>48784.546195555602</v>
      </c>
      <c r="AD63" s="561">
        <v>1.0653424828923001E-3</v>
      </c>
      <c r="AE63" s="562">
        <v>30000</v>
      </c>
      <c r="AF63" s="565"/>
      <c r="AO63" s="559">
        <v>3.5000000000000001E-3</v>
      </c>
      <c r="AP63" s="560">
        <f t="shared" si="0"/>
        <v>535729.45179111103</v>
      </c>
      <c r="AQ63" s="561">
        <v>0</v>
      </c>
      <c r="AR63" s="562">
        <f t="shared" si="1"/>
        <v>1500</v>
      </c>
      <c r="AS63" s="565"/>
    </row>
    <row r="64" spans="1:45">
      <c r="A64" s="81" t="s">
        <v>88</v>
      </c>
      <c r="B64" s="81" t="s">
        <v>88</v>
      </c>
      <c r="D64" s="551">
        <v>2.5000000000000001E-3</v>
      </c>
      <c r="E64" s="552">
        <v>86787.169800000003</v>
      </c>
      <c r="F64" s="468">
        <v>0</v>
      </c>
      <c r="G64" s="553">
        <v>0</v>
      </c>
      <c r="H64" s="563"/>
      <c r="J64" s="551">
        <v>1.5E-3</v>
      </c>
      <c r="K64" s="552">
        <v>113924.548</v>
      </c>
      <c r="L64" s="468">
        <v>0</v>
      </c>
      <c r="M64" s="553">
        <v>0</v>
      </c>
      <c r="N64" s="563"/>
      <c r="P64" s="564">
        <v>1.5E-3</v>
      </c>
      <c r="Q64" s="552">
        <v>81438.434666666697</v>
      </c>
      <c r="R64" s="468">
        <v>0</v>
      </c>
      <c r="S64" s="557">
        <v>0</v>
      </c>
      <c r="T64" s="565"/>
      <c r="V64" s="559">
        <v>1.5E-3</v>
      </c>
      <c r="W64" s="560">
        <v>65890.044506666702</v>
      </c>
      <c r="X64" s="561">
        <v>0</v>
      </c>
      <c r="Y64" s="562">
        <v>0</v>
      </c>
      <c r="Z64" s="565"/>
      <c r="AB64" s="559">
        <v>1.5092525117745401E-3</v>
      </c>
      <c r="AC64" s="560">
        <v>42500.487946666697</v>
      </c>
      <c r="AD64" s="561">
        <v>3.4321783657180402E-3</v>
      </c>
      <c r="AE64" s="562">
        <v>96650</v>
      </c>
      <c r="AF64" s="565"/>
      <c r="AO64" s="559">
        <v>1.5E-3</v>
      </c>
      <c r="AP64" s="560">
        <f t="shared" si="0"/>
        <v>348040.19697333337</v>
      </c>
      <c r="AQ64" s="561">
        <v>0</v>
      </c>
      <c r="AR64" s="562">
        <f t="shared" si="1"/>
        <v>0</v>
      </c>
      <c r="AS64" s="565"/>
    </row>
    <row r="65" spans="1:45">
      <c r="A65" s="80" t="s">
        <v>89</v>
      </c>
      <c r="B65" s="80" t="s">
        <v>89</v>
      </c>
      <c r="D65" s="551">
        <v>1.5E-3</v>
      </c>
      <c r="E65" s="552">
        <v>52072.301879999999</v>
      </c>
      <c r="F65" s="468">
        <v>1.2962745560116199E-4</v>
      </c>
      <c r="G65" s="553">
        <v>4500</v>
      </c>
      <c r="H65" s="563"/>
      <c r="J65" s="551">
        <v>5.0000000000000001E-4</v>
      </c>
      <c r="K65" s="552">
        <v>37974.849333333303</v>
      </c>
      <c r="L65" s="468">
        <v>5.7933080410378303E-5</v>
      </c>
      <c r="M65" s="553">
        <v>4400</v>
      </c>
      <c r="N65" s="563"/>
      <c r="P65" s="564">
        <v>5.0000000000000001E-4</v>
      </c>
      <c r="Q65" s="552">
        <v>27146.144888888899</v>
      </c>
      <c r="R65" s="468">
        <v>4.7888936175688802E-5</v>
      </c>
      <c r="S65" s="557">
        <v>2600</v>
      </c>
      <c r="T65" s="565"/>
      <c r="V65" s="559">
        <v>5.0000000000000001E-4</v>
      </c>
      <c r="W65" s="560">
        <v>21963.348168888901</v>
      </c>
      <c r="X65" s="561">
        <v>7.7401677873870398E-5</v>
      </c>
      <c r="Y65" s="562">
        <v>3400</v>
      </c>
      <c r="Z65" s="565"/>
      <c r="AB65" s="559">
        <v>7.4502785897423603E-4</v>
      </c>
      <c r="AC65" s="560">
        <v>20979.9535155556</v>
      </c>
      <c r="AD65" s="561">
        <v>1.7045479726276899E-4</v>
      </c>
      <c r="AE65" s="562">
        <v>4800</v>
      </c>
      <c r="AF65" s="565"/>
      <c r="AO65" s="559">
        <v>5.0000000000000001E-4</v>
      </c>
      <c r="AP65" s="560">
        <f t="shared" si="0"/>
        <v>139156.64427111112</v>
      </c>
      <c r="AQ65" s="561">
        <v>7.7401677873870398E-5</v>
      </c>
      <c r="AR65" s="562">
        <f t="shared" si="1"/>
        <v>14900</v>
      </c>
      <c r="AS65" s="565"/>
    </row>
    <row r="66" spans="1:45">
      <c r="A66" s="80" t="s">
        <v>90</v>
      </c>
      <c r="B66" s="80" t="s">
        <v>90</v>
      </c>
      <c r="D66" s="551">
        <v>0</v>
      </c>
      <c r="E66" s="552">
        <v>0</v>
      </c>
      <c r="F66" s="468">
        <v>0</v>
      </c>
      <c r="G66" s="553">
        <v>0</v>
      </c>
      <c r="H66" s="563"/>
      <c r="J66" s="551">
        <v>0</v>
      </c>
      <c r="K66" s="552">
        <v>0</v>
      </c>
      <c r="L66" s="468">
        <v>0</v>
      </c>
      <c r="M66" s="553">
        <v>0</v>
      </c>
      <c r="N66" s="563"/>
      <c r="P66" s="564">
        <v>0</v>
      </c>
      <c r="Q66" s="552">
        <v>0</v>
      </c>
      <c r="R66" s="468">
        <v>0</v>
      </c>
      <c r="S66" s="557">
        <v>0</v>
      </c>
      <c r="T66" s="565"/>
      <c r="V66" s="559">
        <v>0</v>
      </c>
      <c r="W66" s="560">
        <v>0</v>
      </c>
      <c r="X66" s="561">
        <v>0</v>
      </c>
      <c r="Y66" s="562">
        <v>0</v>
      </c>
      <c r="Z66" s="565"/>
      <c r="AB66" s="559">
        <v>2.2255481499574899E-3</v>
      </c>
      <c r="AC66" s="560">
        <v>62671.34332</v>
      </c>
      <c r="AD66" s="561">
        <v>6.3742991893056197E-4</v>
      </c>
      <c r="AE66" s="562">
        <v>17950</v>
      </c>
      <c r="AF66" s="565"/>
      <c r="AO66" s="559">
        <v>0</v>
      </c>
      <c r="AP66" s="560">
        <f t="shared" si="0"/>
        <v>0</v>
      </c>
      <c r="AQ66" s="561">
        <v>0</v>
      </c>
      <c r="AR66" s="562">
        <f t="shared" si="1"/>
        <v>0</v>
      </c>
      <c r="AS66" s="565"/>
    </row>
    <row r="67" spans="1:45">
      <c r="A67" s="80" t="s">
        <v>91</v>
      </c>
      <c r="B67" s="80" t="s">
        <v>91</v>
      </c>
      <c r="D67" s="551">
        <v>0.01</v>
      </c>
      <c r="E67" s="552">
        <v>347148.67920000001</v>
      </c>
      <c r="F67" s="468">
        <v>0</v>
      </c>
      <c r="G67" s="553">
        <v>0</v>
      </c>
      <c r="H67" s="563"/>
      <c r="J67" s="551">
        <v>5.0000000000000001E-3</v>
      </c>
      <c r="K67" s="552">
        <v>379748.493333333</v>
      </c>
      <c r="L67" s="468">
        <v>0</v>
      </c>
      <c r="M67" s="553">
        <v>0</v>
      </c>
      <c r="N67" s="563"/>
      <c r="P67" s="564">
        <v>5.0000000000000001E-3</v>
      </c>
      <c r="Q67" s="552">
        <v>271461.44888888899</v>
      </c>
      <c r="R67" s="468">
        <v>0</v>
      </c>
      <c r="S67" s="557">
        <v>0</v>
      </c>
      <c r="T67" s="565"/>
      <c r="V67" s="559">
        <v>5.0000000000000001E-3</v>
      </c>
      <c r="W67" s="560">
        <v>219633.48168888901</v>
      </c>
      <c r="X67" s="561">
        <v>0</v>
      </c>
      <c r="Y67" s="562">
        <v>0</v>
      </c>
      <c r="Z67" s="565"/>
      <c r="AB67" s="559">
        <v>2.8913331854290699E-3</v>
      </c>
      <c r="AC67" s="560">
        <v>81419.822222222196</v>
      </c>
      <c r="AD67" s="561">
        <v>3.55114160964101E-4</v>
      </c>
      <c r="AE67" s="562">
        <v>10000</v>
      </c>
      <c r="AF67" s="565"/>
      <c r="AO67" s="559">
        <v>5.0000000000000001E-3</v>
      </c>
      <c r="AP67" s="560">
        <f t="shared" si="0"/>
        <v>1217992.1031111111</v>
      </c>
      <c r="AQ67" s="561">
        <v>0</v>
      </c>
      <c r="AR67" s="562">
        <f t="shared" si="1"/>
        <v>0</v>
      </c>
      <c r="AS67" s="565"/>
    </row>
    <row r="68" spans="1:45">
      <c r="A68" s="80" t="s">
        <v>92</v>
      </c>
      <c r="B68" s="80" t="s">
        <v>92</v>
      </c>
      <c r="D68" s="551">
        <v>8.9999999999999993E-3</v>
      </c>
      <c r="E68" s="552">
        <v>312433.81128000002</v>
      </c>
      <c r="F68" s="468">
        <v>2.8806101244702599E-5</v>
      </c>
      <c r="G68" s="553">
        <v>1000</v>
      </c>
      <c r="H68" s="563"/>
      <c r="J68" s="551">
        <v>2.5000000000000001E-3</v>
      </c>
      <c r="K68" s="552">
        <v>189874.24666666699</v>
      </c>
      <c r="L68" s="468">
        <v>0</v>
      </c>
      <c r="M68" s="553">
        <v>0</v>
      </c>
      <c r="N68" s="563"/>
      <c r="P68" s="564">
        <v>2.5000000000000001E-3</v>
      </c>
      <c r="Q68" s="552">
        <v>135730.724444444</v>
      </c>
      <c r="R68" s="468">
        <v>0</v>
      </c>
      <c r="S68" s="557">
        <v>0</v>
      </c>
      <c r="T68" s="565"/>
      <c r="V68" s="559">
        <v>2.5000000000000001E-3</v>
      </c>
      <c r="W68" s="560">
        <v>109816.74084444399</v>
      </c>
      <c r="X68" s="561">
        <v>0</v>
      </c>
      <c r="Y68" s="562">
        <v>0</v>
      </c>
      <c r="Z68" s="565"/>
      <c r="AB68" s="559">
        <v>3.2032672431473201E-3</v>
      </c>
      <c r="AC68" s="560">
        <v>90203.872311111103</v>
      </c>
      <c r="AD68" s="561">
        <v>3.55114160964101E-4</v>
      </c>
      <c r="AE68" s="562">
        <v>10000</v>
      </c>
      <c r="AF68" s="565"/>
      <c r="AO68" s="559">
        <v>2.5000000000000001E-3</v>
      </c>
      <c r="AP68" s="560">
        <f t="shared" si="0"/>
        <v>747855.52323555504</v>
      </c>
      <c r="AQ68" s="561">
        <v>0</v>
      </c>
      <c r="AR68" s="562">
        <f t="shared" si="1"/>
        <v>1000</v>
      </c>
      <c r="AS68" s="565"/>
    </row>
    <row r="69" spans="1:45">
      <c r="A69" s="81" t="s">
        <v>157</v>
      </c>
      <c r="B69" s="81" t="s">
        <v>157</v>
      </c>
      <c r="D69" s="551"/>
      <c r="E69" s="552"/>
      <c r="F69" s="468"/>
      <c r="G69" s="553"/>
      <c r="H69" s="563"/>
      <c r="J69" s="551">
        <v>0.03</v>
      </c>
      <c r="K69" s="552">
        <v>2278490.96</v>
      </c>
      <c r="L69" s="468">
        <v>3.4639745070570702E-2</v>
      </c>
      <c r="M69" s="553">
        <v>2630878.2000000002</v>
      </c>
      <c r="N69" s="563"/>
      <c r="P69" s="564">
        <v>0.03</v>
      </c>
      <c r="Q69" s="552">
        <v>1628768.6933333301</v>
      </c>
      <c r="R69" s="468">
        <v>9.2119894380419204E-2</v>
      </c>
      <c r="S69" s="557">
        <v>5001400</v>
      </c>
      <c r="T69" s="565"/>
      <c r="V69" s="559">
        <v>0.03</v>
      </c>
      <c r="W69" s="560">
        <v>1317800.8901333299</v>
      </c>
      <c r="X69" s="561">
        <v>4.5758050743082201E-2</v>
      </c>
      <c r="Y69" s="562">
        <v>2010000</v>
      </c>
      <c r="Z69" s="565"/>
      <c r="AB69" s="559">
        <v>1.8247735234343702E-2</v>
      </c>
      <c r="AC69" s="560">
        <v>513855.46509333298</v>
      </c>
      <c r="AD69" s="561">
        <v>3.07121984242704E-2</v>
      </c>
      <c r="AE69" s="562">
        <v>864854.23</v>
      </c>
      <c r="AF69" s="565"/>
      <c r="AO69" s="559">
        <v>0.03</v>
      </c>
      <c r="AP69" s="560">
        <f t="shared" si="0"/>
        <v>5225060.5434666602</v>
      </c>
      <c r="AQ69" s="561">
        <v>4.5758050743082201E-2</v>
      </c>
      <c r="AR69" s="562">
        <f t="shared" si="1"/>
        <v>9642278.1999999993</v>
      </c>
      <c r="AS69" s="565"/>
    </row>
    <row r="70" spans="1:45">
      <c r="A70" s="81" t="s">
        <v>94</v>
      </c>
      <c r="B70" s="81" t="s">
        <v>94</v>
      </c>
      <c r="D70" s="551">
        <v>0.1</v>
      </c>
      <c r="E70" s="552">
        <v>3471486.7919999999</v>
      </c>
      <c r="F70" s="468">
        <v>0.14499999999999999</v>
      </c>
      <c r="G70" s="553">
        <v>5033655.8483999996</v>
      </c>
      <c r="H70" s="563"/>
      <c r="J70" s="551"/>
      <c r="K70" s="552"/>
      <c r="L70" s="468"/>
      <c r="M70" s="553"/>
      <c r="N70" s="563"/>
      <c r="P70" s="564"/>
      <c r="Q70" s="552"/>
      <c r="R70" s="468"/>
      <c r="S70" s="557"/>
      <c r="T70" s="565"/>
      <c r="V70" s="559"/>
      <c r="W70" s="560"/>
      <c r="X70" s="561"/>
      <c r="Y70" s="562"/>
      <c r="Z70" s="565"/>
      <c r="AB70" s="559"/>
      <c r="AC70" s="560"/>
      <c r="AD70" s="561"/>
      <c r="AE70" s="562"/>
      <c r="AF70" s="565"/>
      <c r="AO70" s="559"/>
      <c r="AP70" s="560"/>
      <c r="AQ70" s="561"/>
      <c r="AR70" s="562"/>
      <c r="AS70" s="565"/>
    </row>
    <row r="71" spans="1:45">
      <c r="A71" s="478" t="s">
        <v>95</v>
      </c>
      <c r="B71" s="478" t="s">
        <v>95</v>
      </c>
      <c r="D71" s="551"/>
      <c r="E71" s="552"/>
      <c r="F71" s="468"/>
      <c r="G71" s="553"/>
      <c r="H71" s="563"/>
      <c r="J71" s="551"/>
      <c r="K71" s="552"/>
      <c r="L71" s="468"/>
      <c r="M71" s="553"/>
      <c r="N71" s="563"/>
      <c r="P71" s="564">
        <v>0</v>
      </c>
      <c r="Q71" s="552">
        <v>0</v>
      </c>
      <c r="R71" s="468">
        <v>0</v>
      </c>
      <c r="S71" s="557">
        <v>0</v>
      </c>
      <c r="T71" s="565"/>
      <c r="V71" s="559"/>
      <c r="W71" s="560"/>
      <c r="X71" s="561"/>
      <c r="Y71" s="562"/>
      <c r="Z71" s="565"/>
      <c r="AB71" s="559">
        <v>2.6418058076550402E-3</v>
      </c>
      <c r="AC71" s="560">
        <v>74393.141644444506</v>
      </c>
      <c r="AD71" s="561">
        <v>2.4788612613859499E-3</v>
      </c>
      <c r="AE71" s="562">
        <v>69804.63</v>
      </c>
      <c r="AF71" s="565"/>
      <c r="AO71" s="559"/>
      <c r="AP71" s="560">
        <f t="shared" si="0"/>
        <v>0</v>
      </c>
      <c r="AQ71" s="561"/>
      <c r="AR71" s="562">
        <f t="shared" si="1"/>
        <v>0</v>
      </c>
      <c r="AS71" s="565"/>
    </row>
    <row r="72" spans="1:45">
      <c r="A72" s="531" t="s">
        <v>97</v>
      </c>
      <c r="B72" s="531" t="s">
        <v>97</v>
      </c>
      <c r="D72" s="551">
        <v>0.32181999999999999</v>
      </c>
      <c r="E72" s="552">
        <v>11171938.7940144</v>
      </c>
      <c r="F72" s="468">
        <v>0.21722721740086101</v>
      </c>
      <c r="G72" s="596">
        <v>7541014.1606999999</v>
      </c>
      <c r="H72" s="597"/>
      <c r="J72" s="551">
        <v>0.422309122464331</v>
      </c>
      <c r="K72" s="552">
        <v>31846401.499350399</v>
      </c>
      <c r="L72" s="468">
        <v>0.34255915301063999</v>
      </c>
      <c r="M72" s="553">
        <v>26005239.1366667</v>
      </c>
      <c r="N72" s="563"/>
      <c r="P72" s="564">
        <v>0.45030912246433102</v>
      </c>
      <c r="Q72" s="552">
        <v>22955275.397521399</v>
      </c>
      <c r="R72" s="468">
        <v>0.24342348688193499</v>
      </c>
      <c r="S72" s="557">
        <v>13216018.4885111</v>
      </c>
      <c r="T72" s="565"/>
      <c r="V72" s="559">
        <v>0.38998830568145898</v>
      </c>
      <c r="W72" s="560">
        <v>17130897.8789539</v>
      </c>
      <c r="X72" s="561">
        <v>0.32124056941371598</v>
      </c>
      <c r="Y72" s="562">
        <v>14111036.9440111</v>
      </c>
      <c r="Z72" s="565"/>
      <c r="AB72" s="559">
        <v>0.34888770045266099</v>
      </c>
      <c r="AC72" s="560">
        <v>9824663.1310185995</v>
      </c>
      <c r="AD72" s="561">
        <v>0.218292960397199</v>
      </c>
      <c r="AE72" s="562">
        <v>6147120.6837979797</v>
      </c>
      <c r="AF72" s="565"/>
      <c r="AO72" s="559">
        <v>0.38998830568145898</v>
      </c>
      <c r="AP72" s="560">
        <f t="shared" si="0"/>
        <v>83104513.569840103</v>
      </c>
      <c r="AQ72" s="561">
        <v>0.32124056941371598</v>
      </c>
      <c r="AR72" s="562">
        <f t="shared" si="1"/>
        <v>60873308.729888901</v>
      </c>
      <c r="AS72" s="565"/>
    </row>
    <row r="73" spans="1:45">
      <c r="A73" s="320" t="s">
        <v>98</v>
      </c>
      <c r="B73" s="320" t="s">
        <v>98</v>
      </c>
      <c r="D73" s="551">
        <v>0.17</v>
      </c>
      <c r="E73" s="552">
        <v>5901527.5464000003</v>
      </c>
      <c r="F73" s="468">
        <v>8.3338931511049194E-2</v>
      </c>
      <c r="G73" s="596">
        <v>2965501.2625000002</v>
      </c>
      <c r="H73" s="597"/>
      <c r="J73" s="551">
        <v>0.44700000000000001</v>
      </c>
      <c r="K73" s="552">
        <v>18189952.830666699</v>
      </c>
      <c r="L73" s="468">
        <v>0.33640056588155198</v>
      </c>
      <c r="M73" s="553">
        <v>25732921.609999999</v>
      </c>
      <c r="N73" s="563"/>
      <c r="P73" s="564">
        <v>0.23949999999999999</v>
      </c>
      <c r="Q73" s="552">
        <v>13003003.4017778</v>
      </c>
      <c r="R73" s="468">
        <v>0.20877688163059199</v>
      </c>
      <c r="S73" s="557">
        <v>11473474.9563889</v>
      </c>
      <c r="T73" s="565"/>
      <c r="V73" s="559">
        <v>0.26400000000000001</v>
      </c>
      <c r="W73" s="560">
        <v>11596647.833173299</v>
      </c>
      <c r="X73" s="561">
        <v>0.21678986094484601</v>
      </c>
      <c r="Y73" s="562">
        <v>9522862.3908333294</v>
      </c>
      <c r="Z73" s="565"/>
      <c r="AB73" s="559">
        <v>0.35258872885180198</v>
      </c>
      <c r="AC73" s="560">
        <v>9928883.9367756192</v>
      </c>
      <c r="AD73" s="561">
        <v>0.26981216531374103</v>
      </c>
      <c r="AE73" s="562">
        <v>7597899.3510488803</v>
      </c>
      <c r="AF73" s="565"/>
      <c r="AO73" s="559">
        <v>0.26400000000000001</v>
      </c>
      <c r="AP73" s="560">
        <f t="shared" si="0"/>
        <v>48691131.612017795</v>
      </c>
      <c r="AQ73" s="561">
        <v>0.21678986094484601</v>
      </c>
      <c r="AR73" s="562">
        <f t="shared" si="1"/>
        <v>49694760.219722226</v>
      </c>
      <c r="AS73" s="565"/>
    </row>
    <row r="74" spans="1:45">
      <c r="A74" s="339" t="s">
        <v>167</v>
      </c>
      <c r="B74" s="339" t="s">
        <v>167</v>
      </c>
      <c r="D74" s="602">
        <v>0</v>
      </c>
      <c r="E74" s="603">
        <v>0</v>
      </c>
      <c r="F74" s="468">
        <v>0</v>
      </c>
      <c r="G74" s="604">
        <v>0</v>
      </c>
      <c r="H74" s="605"/>
      <c r="J74" s="551">
        <v>0</v>
      </c>
      <c r="K74" s="552">
        <v>0</v>
      </c>
      <c r="L74" s="468">
        <v>0</v>
      </c>
      <c r="M74" s="553">
        <v>0</v>
      </c>
      <c r="N74" s="563"/>
      <c r="P74" s="564">
        <v>0</v>
      </c>
      <c r="Q74" s="552">
        <v>0</v>
      </c>
      <c r="R74" s="468">
        <v>0</v>
      </c>
      <c r="S74" s="557">
        <v>0</v>
      </c>
      <c r="T74" s="565"/>
      <c r="V74" s="559">
        <v>0</v>
      </c>
      <c r="W74" s="560">
        <v>0</v>
      </c>
      <c r="X74" s="561">
        <v>0</v>
      </c>
      <c r="Y74" s="562">
        <v>0</v>
      </c>
      <c r="Z74" s="565"/>
      <c r="AB74" s="559">
        <v>8.9073889527242101E-2</v>
      </c>
      <c r="AC74" s="560">
        <v>2508317.02361333</v>
      </c>
      <c r="AD74" s="561">
        <v>8.7124215556876897E-2</v>
      </c>
      <c r="AE74" s="562">
        <v>2453414.2857142901</v>
      </c>
      <c r="AF74" s="565"/>
      <c r="AO74" s="559">
        <v>0</v>
      </c>
      <c r="AP74" s="560">
        <f t="shared" si="0"/>
        <v>0</v>
      </c>
      <c r="AQ74" s="561">
        <v>0</v>
      </c>
      <c r="AR74" s="562">
        <f t="shared" si="1"/>
        <v>0</v>
      </c>
      <c r="AS74" s="565"/>
    </row>
    <row r="75" spans="1:45">
      <c r="A75" s="339" t="s">
        <v>100</v>
      </c>
      <c r="B75" s="339" t="s">
        <v>100</v>
      </c>
      <c r="D75" s="602">
        <v>2E-3</v>
      </c>
      <c r="E75" s="603">
        <v>69429.735839999994</v>
      </c>
      <c r="F75" s="468">
        <v>2.0855980978192901E-3</v>
      </c>
      <c r="G75" s="553">
        <v>72401.262499999997</v>
      </c>
      <c r="H75" s="563"/>
      <c r="J75" s="551">
        <v>2E-3</v>
      </c>
      <c r="K75" s="552">
        <v>151899.39733333301</v>
      </c>
      <c r="L75" s="468">
        <v>1.2434889362036401E-3</v>
      </c>
      <c r="M75" s="596">
        <v>94442.61</v>
      </c>
      <c r="N75" s="597"/>
      <c r="P75" s="564">
        <v>2E-3</v>
      </c>
      <c r="Q75" s="552">
        <v>108584.579555556</v>
      </c>
      <c r="R75" s="468">
        <v>1.5758110009760199E-3</v>
      </c>
      <c r="S75" s="598">
        <v>85554.387499999997</v>
      </c>
      <c r="T75" s="599"/>
      <c r="V75" s="559">
        <v>2E-3</v>
      </c>
      <c r="W75" s="560">
        <v>87853.3926755555</v>
      </c>
      <c r="X75" s="561">
        <v>1.9274585743700699E-3</v>
      </c>
      <c r="Y75" s="562">
        <v>84666.887499999997</v>
      </c>
      <c r="Z75" s="599"/>
      <c r="AB75" s="559">
        <v>1.5644513010202299E-3</v>
      </c>
      <c r="AC75" s="560">
        <v>44054.8835555556</v>
      </c>
      <c r="AD75" s="561">
        <v>1.7755708048205099E-3</v>
      </c>
      <c r="AE75" s="562">
        <v>50000</v>
      </c>
      <c r="AF75" s="599"/>
      <c r="AO75" s="559">
        <v>2E-3</v>
      </c>
      <c r="AP75" s="560">
        <f t="shared" si="0"/>
        <v>417767.1054044445</v>
      </c>
      <c r="AQ75" s="561">
        <v>1.9274585743700699E-3</v>
      </c>
      <c r="AR75" s="562">
        <f t="shared" si="1"/>
        <v>337065.14750000002</v>
      </c>
      <c r="AS75" s="599"/>
    </row>
    <row r="76" spans="1:45">
      <c r="A76" s="81" t="s">
        <v>101</v>
      </c>
      <c r="B76" s="81" t="s">
        <v>101</v>
      </c>
      <c r="D76" s="602">
        <v>0.04</v>
      </c>
      <c r="E76" s="552">
        <v>1388594.7168000001</v>
      </c>
      <c r="F76" s="468">
        <v>0</v>
      </c>
      <c r="G76" s="553">
        <v>0</v>
      </c>
      <c r="H76" s="563"/>
      <c r="J76" s="551">
        <v>0</v>
      </c>
      <c r="K76" s="552">
        <v>0</v>
      </c>
      <c r="L76" s="606">
        <v>0</v>
      </c>
      <c r="M76" s="596">
        <v>0</v>
      </c>
      <c r="N76" s="597"/>
      <c r="P76" s="564">
        <v>0</v>
      </c>
      <c r="Q76" s="552">
        <v>0</v>
      </c>
      <c r="R76" s="606">
        <v>0</v>
      </c>
      <c r="S76" s="598">
        <v>0</v>
      </c>
      <c r="T76" s="599"/>
      <c r="V76" s="559">
        <v>0</v>
      </c>
      <c r="W76" s="560">
        <v>0</v>
      </c>
      <c r="X76" s="561">
        <v>0</v>
      </c>
      <c r="Y76" s="562">
        <v>0</v>
      </c>
      <c r="Z76" s="599"/>
      <c r="AB76" s="559">
        <v>7.4383206285797202E-4</v>
      </c>
      <c r="AC76" s="560">
        <v>20946.279946666698</v>
      </c>
      <c r="AD76" s="561">
        <v>8.8778540241025398E-4</v>
      </c>
      <c r="AE76" s="562">
        <v>25000</v>
      </c>
      <c r="AF76" s="599"/>
      <c r="AO76" s="559">
        <v>0</v>
      </c>
      <c r="AP76" s="560">
        <f t="shared" si="0"/>
        <v>1388594.7168000001</v>
      </c>
      <c r="AQ76" s="561">
        <v>0</v>
      </c>
      <c r="AR76" s="562">
        <f t="shared" si="1"/>
        <v>0</v>
      </c>
      <c r="AS76" s="599"/>
    </row>
    <row r="77" spans="1:45">
      <c r="A77" s="80" t="s">
        <v>102</v>
      </c>
      <c r="B77" s="80" t="s">
        <v>102</v>
      </c>
      <c r="D77" s="602">
        <v>5.0000000000000001E-3</v>
      </c>
      <c r="E77" s="552">
        <v>173574.33960000001</v>
      </c>
      <c r="F77" s="468">
        <v>2.8546846333500301E-3</v>
      </c>
      <c r="G77" s="553">
        <v>99100</v>
      </c>
      <c r="H77" s="563"/>
      <c r="J77" s="551"/>
      <c r="K77" s="552"/>
      <c r="L77" s="606"/>
      <c r="M77" s="596"/>
      <c r="N77" s="597"/>
      <c r="P77" s="564">
        <v>2.5000000000000001E-3</v>
      </c>
      <c r="Q77" s="552">
        <v>135730.724444444</v>
      </c>
      <c r="R77" s="606">
        <v>0</v>
      </c>
      <c r="S77" s="598"/>
      <c r="T77" s="599"/>
      <c r="V77" s="559"/>
      <c r="W77" s="560"/>
      <c r="X77" s="561"/>
      <c r="Y77" s="562"/>
      <c r="Z77" s="599"/>
      <c r="AB77" s="559">
        <v>2.88535420484775E-3</v>
      </c>
      <c r="AC77" s="560">
        <v>81251.454377777802</v>
      </c>
      <c r="AD77" s="561">
        <v>2.13423610739425E-3</v>
      </c>
      <c r="AE77" s="562">
        <v>60100</v>
      </c>
      <c r="AF77" s="599"/>
      <c r="AO77" s="559"/>
      <c r="AP77" s="560">
        <f t="shared" si="0"/>
        <v>309305.06404444401</v>
      </c>
      <c r="AQ77" s="561"/>
      <c r="AR77" s="562">
        <f t="shared" si="1"/>
        <v>99100</v>
      </c>
      <c r="AS77" s="599"/>
    </row>
    <row r="78" spans="1:45">
      <c r="A78" s="80" t="s">
        <v>103</v>
      </c>
      <c r="B78" s="80" t="s">
        <v>103</v>
      </c>
      <c r="D78" s="602">
        <v>3.0000000000000001E-3</v>
      </c>
      <c r="E78" s="552">
        <v>104144.60376</v>
      </c>
      <c r="F78" s="468">
        <v>0</v>
      </c>
      <c r="G78" s="553">
        <v>0</v>
      </c>
      <c r="H78" s="563"/>
      <c r="J78" s="551">
        <v>0</v>
      </c>
      <c r="K78" s="603">
        <v>0</v>
      </c>
      <c r="L78" s="606">
        <v>0</v>
      </c>
      <c r="M78" s="604">
        <v>0</v>
      </c>
      <c r="N78" s="605"/>
      <c r="P78" s="564">
        <v>0</v>
      </c>
      <c r="Q78" s="603">
        <v>0</v>
      </c>
      <c r="R78" s="606">
        <v>0</v>
      </c>
      <c r="S78" s="607">
        <v>0</v>
      </c>
      <c r="T78" s="608"/>
      <c r="V78" s="559">
        <v>0</v>
      </c>
      <c r="W78" s="560">
        <v>0</v>
      </c>
      <c r="X78" s="561">
        <v>0</v>
      </c>
      <c r="Y78" s="562">
        <v>0</v>
      </c>
      <c r="Z78" s="608"/>
      <c r="AB78" s="559">
        <v>0</v>
      </c>
      <c r="AC78" s="560">
        <v>0</v>
      </c>
      <c r="AD78" s="561">
        <v>0</v>
      </c>
      <c r="AE78" s="562">
        <v>0</v>
      </c>
      <c r="AF78" s="608"/>
      <c r="AO78" s="559">
        <v>0</v>
      </c>
      <c r="AP78" s="560">
        <f t="shared" si="0"/>
        <v>104144.60376</v>
      </c>
      <c r="AQ78" s="561">
        <v>0</v>
      </c>
      <c r="AR78" s="562">
        <f t="shared" si="1"/>
        <v>0</v>
      </c>
      <c r="AS78" s="608"/>
    </row>
    <row r="79" spans="1:45">
      <c r="A79" s="81" t="s">
        <v>104</v>
      </c>
      <c r="B79" s="81" t="s">
        <v>104</v>
      </c>
      <c r="D79" s="602">
        <v>0.05</v>
      </c>
      <c r="E79" s="552">
        <v>1735743.3959999999</v>
      </c>
      <c r="F79" s="468">
        <v>2.7365796182467501E-2</v>
      </c>
      <c r="G79" s="553">
        <v>950000</v>
      </c>
      <c r="H79" s="563"/>
      <c r="J79" s="551">
        <v>0.03</v>
      </c>
      <c r="K79" s="603">
        <v>2278490.96</v>
      </c>
      <c r="L79" s="468">
        <v>1.8959917225214701E-2</v>
      </c>
      <c r="M79" s="553">
        <v>1440000</v>
      </c>
      <c r="N79" s="563"/>
      <c r="P79" s="564">
        <v>0.03</v>
      </c>
      <c r="Q79" s="603">
        <v>1628768.6933333301</v>
      </c>
      <c r="R79" s="468">
        <v>2.3852373979814202E-2</v>
      </c>
      <c r="S79" s="557">
        <v>1295000</v>
      </c>
      <c r="T79" s="565"/>
      <c r="V79" s="559">
        <v>0.04</v>
      </c>
      <c r="W79" s="560">
        <v>1757067.8535111099</v>
      </c>
      <c r="X79" s="561">
        <v>2.93671071933214E-2</v>
      </c>
      <c r="Y79" s="562">
        <v>1290000</v>
      </c>
      <c r="Z79" s="565"/>
      <c r="AB79" s="559">
        <v>3.4624250458173002E-2</v>
      </c>
      <c r="AC79" s="560">
        <v>975017.45253333298</v>
      </c>
      <c r="AD79" s="561">
        <v>4.4211713040030597E-2</v>
      </c>
      <c r="AE79" s="562">
        <v>1245000</v>
      </c>
      <c r="AF79" s="565"/>
      <c r="AO79" s="559">
        <v>0.04</v>
      </c>
      <c r="AP79" s="560">
        <f t="shared" si="0"/>
        <v>7400070.9028444402</v>
      </c>
      <c r="AQ79" s="561">
        <v>2.93671071933214E-2</v>
      </c>
      <c r="AR79" s="562">
        <f t="shared" si="1"/>
        <v>4975000</v>
      </c>
      <c r="AS79" s="565"/>
    </row>
    <row r="80" spans="1:45">
      <c r="A80" s="81" t="s">
        <v>105</v>
      </c>
      <c r="B80" s="81" t="s">
        <v>105</v>
      </c>
      <c r="D80" s="602">
        <v>0.03</v>
      </c>
      <c r="E80" s="552">
        <v>1041446.0376</v>
      </c>
      <c r="F80" s="468">
        <v>2.3448166413188001E-2</v>
      </c>
      <c r="G80" s="553">
        <v>814000</v>
      </c>
      <c r="H80" s="563"/>
      <c r="J80" s="551">
        <v>2.5000000000000001E-2</v>
      </c>
      <c r="K80" s="552">
        <v>1898742.4666666701</v>
      </c>
      <c r="L80" s="468">
        <v>1.65767609628787E-2</v>
      </c>
      <c r="M80" s="553">
        <v>1259000</v>
      </c>
      <c r="N80" s="563"/>
      <c r="P80" s="564">
        <v>2.5000000000000001E-2</v>
      </c>
      <c r="Q80" s="552">
        <v>1357307.2444444399</v>
      </c>
      <c r="R80" s="468">
        <v>1.8566172178882401E-2</v>
      </c>
      <c r="S80" s="557">
        <v>1008000</v>
      </c>
      <c r="T80" s="565"/>
      <c r="V80" s="559">
        <v>0.03</v>
      </c>
      <c r="W80" s="560">
        <v>1317800.8901333299</v>
      </c>
      <c r="X80" s="561">
        <v>2.3698572549029202E-2</v>
      </c>
      <c r="Y80" s="562">
        <v>1041000</v>
      </c>
      <c r="Z80" s="565"/>
      <c r="AB80" s="559">
        <v>2.8853542048477499E-2</v>
      </c>
      <c r="AC80" s="560">
        <v>812514.54377777805</v>
      </c>
      <c r="AD80" s="561">
        <v>4.1299776920125E-2</v>
      </c>
      <c r="AE80" s="562">
        <v>1163000</v>
      </c>
      <c r="AF80" s="565"/>
      <c r="AO80" s="559">
        <v>0.03</v>
      </c>
      <c r="AP80" s="560">
        <f t="shared" si="0"/>
        <v>5615296.6388444398</v>
      </c>
      <c r="AQ80" s="561">
        <v>2.3698572549029202E-2</v>
      </c>
      <c r="AR80" s="562">
        <f t="shared" si="1"/>
        <v>4122000</v>
      </c>
      <c r="AS80" s="565"/>
    </row>
    <row r="81" spans="1:45">
      <c r="A81" s="81" t="s">
        <v>106</v>
      </c>
      <c r="B81" s="81" t="s">
        <v>106</v>
      </c>
      <c r="D81" s="602">
        <v>0.03</v>
      </c>
      <c r="E81" s="552">
        <v>1041446.0376</v>
      </c>
      <c r="F81" s="468">
        <v>2.53493690953383E-2</v>
      </c>
      <c r="G81" s="553">
        <v>880000</v>
      </c>
      <c r="H81" s="563"/>
      <c r="J81" s="551">
        <v>2.5000000000000001E-2</v>
      </c>
      <c r="K81" s="552">
        <v>1898742.4666666701</v>
      </c>
      <c r="L81" s="468">
        <v>1.28901103913092E-2</v>
      </c>
      <c r="M81" s="553">
        <v>979000</v>
      </c>
      <c r="N81" s="563"/>
      <c r="P81" s="564">
        <v>2.5000000000000001E-2</v>
      </c>
      <c r="Q81" s="552">
        <v>1357307.2444444399</v>
      </c>
      <c r="R81" s="468">
        <v>2.13289954197875E-2</v>
      </c>
      <c r="S81" s="557">
        <v>1158000</v>
      </c>
      <c r="T81" s="565"/>
      <c r="V81" s="559">
        <v>0.03</v>
      </c>
      <c r="W81" s="560">
        <v>1317800.8901333299</v>
      </c>
      <c r="X81" s="561">
        <v>2.1330991814063699E-2</v>
      </c>
      <c r="Y81" s="562">
        <v>937000</v>
      </c>
      <c r="Z81" s="565"/>
      <c r="AB81" s="559">
        <v>2.8853542048477499E-2</v>
      </c>
      <c r="AC81" s="560">
        <v>812514.54377777805</v>
      </c>
      <c r="AD81" s="561">
        <v>1.7436105303337401E-2</v>
      </c>
      <c r="AE81" s="562">
        <v>491000</v>
      </c>
      <c r="AF81" s="565"/>
      <c r="AO81" s="559">
        <v>0.03</v>
      </c>
      <c r="AP81" s="560">
        <f t="shared" si="0"/>
        <v>5615296.6388444398</v>
      </c>
      <c r="AQ81" s="561">
        <v>2.1330991814063699E-2</v>
      </c>
      <c r="AR81" s="562">
        <f t="shared" si="1"/>
        <v>3954000</v>
      </c>
      <c r="AS81" s="565"/>
    </row>
    <row r="82" spans="1:45">
      <c r="A82" s="81" t="s">
        <v>109</v>
      </c>
      <c r="B82" s="81" t="s">
        <v>109</v>
      </c>
      <c r="D82" s="602">
        <v>7.0000000000000001E-3</v>
      </c>
      <c r="E82" s="552">
        <v>243004.07543999999</v>
      </c>
      <c r="F82" s="468">
        <v>0</v>
      </c>
      <c r="G82" s="553">
        <v>0</v>
      </c>
      <c r="H82" s="563"/>
      <c r="J82" s="551">
        <v>0</v>
      </c>
      <c r="K82" s="552">
        <v>0</v>
      </c>
      <c r="L82" s="468">
        <v>0</v>
      </c>
      <c r="M82" s="553">
        <v>0</v>
      </c>
      <c r="N82" s="563"/>
      <c r="P82" s="564">
        <v>0</v>
      </c>
      <c r="Q82" s="552">
        <v>0</v>
      </c>
      <c r="R82" s="468">
        <v>0</v>
      </c>
      <c r="S82" s="557">
        <v>0</v>
      </c>
      <c r="T82" s="565"/>
      <c r="V82" s="559">
        <v>0</v>
      </c>
      <c r="W82" s="560">
        <v>0</v>
      </c>
      <c r="X82" s="561">
        <v>0</v>
      </c>
      <c r="Y82" s="562">
        <v>0</v>
      </c>
      <c r="Z82" s="565"/>
      <c r="AB82" s="559">
        <v>0</v>
      </c>
      <c r="AC82" s="560">
        <v>0</v>
      </c>
      <c r="AD82" s="561">
        <v>0</v>
      </c>
      <c r="AE82" s="562">
        <v>0</v>
      </c>
      <c r="AF82" s="565"/>
      <c r="AO82" s="559">
        <v>0</v>
      </c>
      <c r="AP82" s="560">
        <f t="shared" si="0"/>
        <v>243004.07543999999</v>
      </c>
      <c r="AQ82" s="561">
        <v>0</v>
      </c>
      <c r="AR82" s="562">
        <f t="shared" si="1"/>
        <v>0</v>
      </c>
      <c r="AS82" s="565"/>
    </row>
    <row r="83" spans="1:45">
      <c r="A83" s="81" t="s">
        <v>181</v>
      </c>
      <c r="B83" s="81" t="s">
        <v>181</v>
      </c>
      <c r="D83" s="602">
        <v>5.0000000000000001E-3</v>
      </c>
      <c r="E83" s="552">
        <v>173574.33960000001</v>
      </c>
      <c r="F83" s="468">
        <v>4.3209151867054001E-3</v>
      </c>
      <c r="G83" s="553">
        <v>150000</v>
      </c>
      <c r="H83" s="563"/>
      <c r="J83" s="551">
        <v>0.01</v>
      </c>
      <c r="K83" s="552">
        <v>759496.98666666704</v>
      </c>
      <c r="L83" s="468">
        <v>2.4687392220331698E-3</v>
      </c>
      <c r="M83" s="553">
        <v>187500</v>
      </c>
      <c r="N83" s="563"/>
      <c r="P83" s="564">
        <v>0.01</v>
      </c>
      <c r="Q83" s="552">
        <v>542922.89777777798</v>
      </c>
      <c r="R83" s="468">
        <v>3.4535290511314002E-3</v>
      </c>
      <c r="S83" s="557">
        <v>187500</v>
      </c>
      <c r="T83" s="565"/>
      <c r="V83" s="559">
        <v>0.01</v>
      </c>
      <c r="W83" s="560">
        <v>439266.96337777801</v>
      </c>
      <c r="X83" s="561">
        <v>4.2684748827502101E-3</v>
      </c>
      <c r="Y83" s="562">
        <v>187500</v>
      </c>
      <c r="Z83" s="565"/>
      <c r="AB83" s="559">
        <v>1.1541416819391E-2</v>
      </c>
      <c r="AC83" s="560">
        <v>325005.81751111097</v>
      </c>
      <c r="AD83" s="561">
        <v>3.8047945817582299E-3</v>
      </c>
      <c r="AE83" s="562">
        <v>107142.857142857</v>
      </c>
      <c r="AF83" s="565"/>
      <c r="AO83" s="559">
        <v>0.01</v>
      </c>
      <c r="AP83" s="560">
        <f t="shared" si="0"/>
        <v>1915261.1874222229</v>
      </c>
      <c r="AQ83" s="561">
        <v>4.2684748827502101E-3</v>
      </c>
      <c r="AR83" s="562">
        <f t="shared" si="1"/>
        <v>712500</v>
      </c>
      <c r="AS83" s="565"/>
    </row>
    <row r="84" spans="1:45" ht="14.25" customHeight="1">
      <c r="A84" s="81" t="s">
        <v>154</v>
      </c>
      <c r="B84" s="81" t="s">
        <v>154</v>
      </c>
      <c r="D84" s="551"/>
      <c r="E84" s="552"/>
      <c r="F84" s="468"/>
      <c r="G84" s="553"/>
      <c r="H84" s="563"/>
      <c r="J84" s="551">
        <v>0.14499999999999999</v>
      </c>
      <c r="K84" s="552">
        <v>11012706.3066667</v>
      </c>
      <c r="L84" s="468">
        <v>0.218340365941149</v>
      </c>
      <c r="M84" s="553">
        <v>16582885</v>
      </c>
      <c r="N84" s="563"/>
      <c r="P84" s="564">
        <v>0.14499999999999999</v>
      </c>
      <c r="Q84" s="552">
        <v>7872382.0177777801</v>
      </c>
      <c r="R84" s="468">
        <v>0.14000000000000001</v>
      </c>
      <c r="S84" s="557">
        <v>7600920.5688888896</v>
      </c>
      <c r="T84" s="565"/>
      <c r="V84" s="559">
        <v>0.15</v>
      </c>
      <c r="W84" s="560">
        <v>6589004.4506666698</v>
      </c>
      <c r="X84" s="561">
        <v>0.13293955590079701</v>
      </c>
      <c r="Y84" s="562">
        <v>5839595.5033333302</v>
      </c>
      <c r="Z84" s="565"/>
      <c r="AB84" s="559">
        <v>0.16735054388116999</v>
      </c>
      <c r="AC84" s="560">
        <v>4712584.3539111102</v>
      </c>
      <c r="AD84" s="561">
        <v>0.11558965939381501</v>
      </c>
      <c r="AE84" s="562">
        <v>3255000</v>
      </c>
      <c r="AF84" s="565"/>
      <c r="AO84" s="559">
        <v>0.15</v>
      </c>
      <c r="AP84" s="560">
        <f t="shared" si="0"/>
        <v>25474092.77511115</v>
      </c>
      <c r="AQ84" s="561">
        <v>0.13293955590079701</v>
      </c>
      <c r="AR84" s="562">
        <f t="shared" ref="AR84:AR90" si="2">G84+M84+S84+Y84</f>
        <v>30023401.072222218</v>
      </c>
      <c r="AS84" s="565"/>
    </row>
    <row r="85" spans="1:45" ht="11.25" customHeight="1">
      <c r="A85" s="81" t="s">
        <v>111</v>
      </c>
      <c r="B85" s="81" t="s">
        <v>111</v>
      </c>
      <c r="D85" s="551"/>
      <c r="E85" s="552"/>
      <c r="F85" s="468"/>
      <c r="G85" s="553"/>
      <c r="H85" s="563"/>
      <c r="J85" s="551">
        <v>0</v>
      </c>
      <c r="K85" s="552">
        <v>0</v>
      </c>
      <c r="L85" s="468">
        <v>6.59211832027633E-2</v>
      </c>
      <c r="M85" s="553">
        <v>5006694</v>
      </c>
      <c r="N85" s="563"/>
      <c r="P85" s="564">
        <v>0</v>
      </c>
      <c r="Q85" s="552">
        <v>0</v>
      </c>
      <c r="R85" s="468">
        <v>0</v>
      </c>
      <c r="S85" s="557">
        <v>0</v>
      </c>
      <c r="T85" s="565"/>
      <c r="V85" s="559">
        <v>0</v>
      </c>
      <c r="W85" s="560">
        <v>0</v>
      </c>
      <c r="X85" s="561">
        <v>0</v>
      </c>
      <c r="Y85" s="562">
        <v>0</v>
      </c>
      <c r="Z85" s="565"/>
      <c r="AB85" s="559">
        <v>0</v>
      </c>
      <c r="AC85" s="560">
        <v>0</v>
      </c>
      <c r="AD85" s="561">
        <v>3.40909594525537E-2</v>
      </c>
      <c r="AE85" s="562">
        <v>960000</v>
      </c>
      <c r="AF85" s="565"/>
      <c r="AO85" s="559">
        <v>0</v>
      </c>
      <c r="AP85" s="560">
        <f>E85+K85+Q85+W85</f>
        <v>0</v>
      </c>
      <c r="AQ85" s="561">
        <v>0</v>
      </c>
      <c r="AR85" s="562">
        <f t="shared" si="2"/>
        <v>5006694</v>
      </c>
      <c r="AS85" s="565"/>
    </row>
    <row r="86" spans="1:45" ht="14.25" customHeight="1">
      <c r="A86" s="339" t="s">
        <v>112</v>
      </c>
      <c r="B86" s="339" t="s">
        <v>112</v>
      </c>
      <c r="D86" s="551"/>
      <c r="E86" s="552"/>
      <c r="F86" s="468"/>
      <c r="G86" s="553"/>
      <c r="H86" s="563"/>
      <c r="J86" s="551">
        <v>0.21</v>
      </c>
      <c r="K86" s="552">
        <v>15949436.720000001</v>
      </c>
      <c r="L86" s="468">
        <v>0</v>
      </c>
      <c r="M86" s="553">
        <v>0</v>
      </c>
      <c r="N86" s="563"/>
      <c r="P86" s="564">
        <v>0</v>
      </c>
      <c r="Q86" s="552"/>
      <c r="R86" s="468">
        <v>0</v>
      </c>
      <c r="S86" s="557"/>
      <c r="T86" s="565"/>
      <c r="V86" s="559"/>
      <c r="W86" s="560"/>
      <c r="X86" s="561"/>
      <c r="Y86" s="562"/>
      <c r="Z86" s="565"/>
      <c r="AB86" s="559">
        <v>0.15813869656360499</v>
      </c>
      <c r="AC86" s="560">
        <v>4453179.1166613298</v>
      </c>
      <c r="AD86" s="561">
        <v>0.18719105598633701</v>
      </c>
      <c r="AE86" s="562">
        <v>5271292.3494273201</v>
      </c>
      <c r="AF86" s="565"/>
      <c r="AO86" s="559"/>
      <c r="AP86" s="560">
        <f>E86+K86+Q87+W86</f>
        <v>40337533.288177803</v>
      </c>
      <c r="AQ86" s="561"/>
      <c r="AR86" s="562">
        <f t="shared" si="2"/>
        <v>0</v>
      </c>
      <c r="AS86" s="565"/>
    </row>
    <row r="87" spans="1:45">
      <c r="A87" s="80" t="s">
        <v>113</v>
      </c>
      <c r="B87" s="80" t="s">
        <v>113</v>
      </c>
      <c r="D87" s="551">
        <v>0.46970000000000001</v>
      </c>
      <c r="E87" s="552">
        <v>16305573.462024</v>
      </c>
      <c r="F87" s="468">
        <v>0.38396511467412803</v>
      </c>
      <c r="G87" s="553">
        <v>13329298.241800001</v>
      </c>
      <c r="H87" s="563"/>
      <c r="J87" s="551">
        <v>0.45019999999999999</v>
      </c>
      <c r="K87" s="552">
        <v>34192554.339733303</v>
      </c>
      <c r="L87" s="468">
        <v>0.52746614197670505</v>
      </c>
      <c r="M87" s="553">
        <v>40060894.539999999</v>
      </c>
      <c r="N87" s="563"/>
      <c r="P87" s="564">
        <v>0.44919999999999999</v>
      </c>
      <c r="Q87" s="552">
        <v>24388096.568177801</v>
      </c>
      <c r="R87" s="468">
        <v>0.47050818063141098</v>
      </c>
      <c r="S87" s="557">
        <v>25544966.485655598</v>
      </c>
      <c r="T87" s="565"/>
      <c r="V87" s="559">
        <v>0.48649999999999999</v>
      </c>
      <c r="W87" s="560">
        <v>21370337.768328901</v>
      </c>
      <c r="X87" s="561">
        <v>0.41269915372645799</v>
      </c>
      <c r="Y87" s="562">
        <v>18128510.404599998</v>
      </c>
      <c r="Z87" s="565"/>
      <c r="AB87" s="559">
        <v>0.40836622459743999</v>
      </c>
      <c r="AC87" s="560">
        <v>11499575.896629</v>
      </c>
      <c r="AD87" s="561">
        <v>0.364493333176032</v>
      </c>
      <c r="AE87" s="562">
        <v>10264117.099314401</v>
      </c>
      <c r="AF87" s="565"/>
      <c r="AO87" s="559">
        <v>0.48649999999999999</v>
      </c>
      <c r="AP87" s="560">
        <f>E87+K87+Q88+W87</f>
        <v>81685006.841385394</v>
      </c>
      <c r="AQ87" s="561">
        <v>0.41269915372645799</v>
      </c>
      <c r="AR87" s="562">
        <f t="shared" si="2"/>
        <v>97063669.672055602</v>
      </c>
      <c r="AS87" s="565"/>
    </row>
    <row r="88" spans="1:45">
      <c r="A88" s="320" t="s">
        <v>114</v>
      </c>
      <c r="B88" s="320" t="s">
        <v>114</v>
      </c>
      <c r="D88" s="551">
        <v>0.15032000000000001</v>
      </c>
      <c r="E88" s="552">
        <v>5218338.9457344003</v>
      </c>
      <c r="F88" s="468">
        <v>0.131802687791992</v>
      </c>
      <c r="G88" s="553">
        <v>4575512.8981999997</v>
      </c>
      <c r="H88" s="563"/>
      <c r="J88" s="551">
        <v>0.17980912246433101</v>
      </c>
      <c r="K88" s="552">
        <v>13656448.6686837</v>
      </c>
      <c r="L88" s="468">
        <v>3.5854984476218002E-3</v>
      </c>
      <c r="M88" s="553">
        <v>272317.52666667697</v>
      </c>
      <c r="N88" s="563"/>
      <c r="P88" s="564">
        <v>0.18080912246433101</v>
      </c>
      <c r="Q88" s="552">
        <v>9816541.2712991908</v>
      </c>
      <c r="R88" s="468">
        <v>3.2095598458907797E-2</v>
      </c>
      <c r="S88" s="557">
        <v>1742543.5321222199</v>
      </c>
      <c r="T88" s="565"/>
      <c r="V88" s="559">
        <v>0.12348830568145901</v>
      </c>
      <c r="W88" s="560">
        <v>5424433.3049361501</v>
      </c>
      <c r="X88" s="561">
        <v>0.104450708468869</v>
      </c>
      <c r="Y88" s="562">
        <v>4588174.5531777795</v>
      </c>
      <c r="Z88" s="565"/>
      <c r="AB88" s="559">
        <v>0.19780647021981501</v>
      </c>
      <c r="AC88" s="560">
        <v>5570221.9726408198</v>
      </c>
      <c r="AD88" s="561">
        <v>4.4186574947831299E-2</v>
      </c>
      <c r="AE88" s="562">
        <v>1244292.11236941</v>
      </c>
      <c r="AF88" s="565"/>
      <c r="AO88" s="559">
        <v>0.12348830568145901</v>
      </c>
      <c r="AP88" s="560">
        <f>E88+K88+Q89+W88</f>
        <v>29728449.897132032</v>
      </c>
      <c r="AQ88" s="561">
        <v>0.104450708468869</v>
      </c>
      <c r="AR88" s="562">
        <f t="shared" si="2"/>
        <v>11178548.510166675</v>
      </c>
      <c r="AS88" s="565"/>
    </row>
    <row r="89" spans="1:45">
      <c r="A89" s="320" t="s">
        <v>142</v>
      </c>
      <c r="B89" s="320" t="s">
        <v>142</v>
      </c>
      <c r="D89" s="551">
        <v>0.1</v>
      </c>
      <c r="E89" s="552">
        <v>3471486.7919999999</v>
      </c>
      <c r="F89" s="468">
        <v>0.1</v>
      </c>
      <c r="G89" s="553">
        <v>3471486.7919999999</v>
      </c>
      <c r="H89" s="563"/>
      <c r="J89" s="551">
        <v>0.1</v>
      </c>
      <c r="K89" s="552">
        <v>7594969.86666667</v>
      </c>
      <c r="L89" s="468">
        <v>0.1</v>
      </c>
      <c r="M89" s="553">
        <v>7594969.86666667</v>
      </c>
      <c r="N89" s="563"/>
      <c r="P89" s="564">
        <v>0.1</v>
      </c>
      <c r="Q89" s="552">
        <v>5429228.97777778</v>
      </c>
      <c r="R89" s="468">
        <v>0.1</v>
      </c>
      <c r="S89" s="557">
        <v>5429228.97777778</v>
      </c>
      <c r="T89" s="565"/>
      <c r="V89" s="559">
        <v>0.1</v>
      </c>
      <c r="W89" s="560">
        <v>4392669.6337777805</v>
      </c>
      <c r="X89" s="561">
        <v>0.1</v>
      </c>
      <c r="Y89" s="562">
        <v>4392669.6337777805</v>
      </c>
      <c r="Z89" s="565"/>
      <c r="AB89" s="559">
        <v>0.1172027579355</v>
      </c>
      <c r="AC89" s="560">
        <v>3300424.78782896</v>
      </c>
      <c r="AD89" s="561">
        <v>8.5815643074962193E-3</v>
      </c>
      <c r="AE89" s="562">
        <v>241656.493906018</v>
      </c>
      <c r="AF89" s="565"/>
      <c r="AO89" s="559">
        <v>0.1</v>
      </c>
      <c r="AP89" s="560" t="e">
        <f>E89+K89+#REF!+W89</f>
        <v>#REF!</v>
      </c>
      <c r="AQ89" s="561">
        <v>0.1</v>
      </c>
      <c r="AR89" s="562">
        <f t="shared" si="2"/>
        <v>20888355.270222232</v>
      </c>
      <c r="AS89" s="565"/>
    </row>
    <row r="90" spans="1:45">
      <c r="A90" s="320" t="s">
        <v>116</v>
      </c>
      <c r="B90" s="320" t="s">
        <v>116</v>
      </c>
      <c r="D90" s="551">
        <v>5.03199999999999E-2</v>
      </c>
      <c r="E90" s="552">
        <v>1746852.1537343999</v>
      </c>
      <c r="F90" s="468">
        <v>3.1802687791992003E-2</v>
      </c>
      <c r="G90" s="553">
        <v>1104026.1062</v>
      </c>
      <c r="H90" s="609">
        <f>G90/E90</f>
        <v>0.63200889888696421</v>
      </c>
      <c r="J90" s="551">
        <v>7.9809122464331403E-2</v>
      </c>
      <c r="K90" s="552">
        <v>6061478.8020170601</v>
      </c>
      <c r="L90" s="468">
        <v>-9.6414501552378198E-2</v>
      </c>
      <c r="M90" s="553">
        <v>-7322652.3399999896</v>
      </c>
      <c r="N90" s="609">
        <f>M90/K90</f>
        <v>-1.2080636721130251</v>
      </c>
      <c r="P90" s="610">
        <v>8.0809122464331307E-2</v>
      </c>
      <c r="Q90" s="611">
        <v>4387312.2935214099</v>
      </c>
      <c r="R90" s="612">
        <v>-6.7904401541092202E-2</v>
      </c>
      <c r="S90" s="613">
        <v>-3686685.4456555601</v>
      </c>
      <c r="T90" s="614">
        <f>S90/Q90</f>
        <v>-0.84030613710803292</v>
      </c>
      <c r="V90" s="615">
        <v>2.34883056814594E-2</v>
      </c>
      <c r="W90" s="616">
        <v>1031763.67115837</v>
      </c>
      <c r="X90" s="617">
        <v>4.4507084688693499E-3</v>
      </c>
      <c r="Y90" s="618">
        <v>195504.91940000001</v>
      </c>
      <c r="Z90" s="614">
        <f>Y90/W90</f>
        <v>0.18948614383806028</v>
      </c>
      <c r="AB90" s="615">
        <v>0.12170851940502</v>
      </c>
      <c r="AC90" s="616">
        <v>3427306.8433709601</v>
      </c>
      <c r="AD90" s="617">
        <v>5.37543478850162E-2</v>
      </c>
      <c r="AE90" s="618">
        <v>1513720.2002611801</v>
      </c>
      <c r="AF90" s="614">
        <f>AE90/AC90</f>
        <v>0.44166462748702889</v>
      </c>
      <c r="AO90" s="615">
        <v>2.34883056814594E-2</v>
      </c>
      <c r="AP90" s="616">
        <f>E90+K90+Q90+W90</f>
        <v>13227406.92043124</v>
      </c>
      <c r="AQ90" s="617">
        <v>4.4507084688693499E-3</v>
      </c>
      <c r="AR90" s="618">
        <f t="shared" si="2"/>
        <v>-9709806.7600555494</v>
      </c>
      <c r="AS90" s="614">
        <f>AR90/AP90</f>
        <v>-0.73406729062350418</v>
      </c>
    </row>
    <row r="91" spans="1:45">
      <c r="B91" s="619"/>
      <c r="J91" s="620"/>
      <c r="K91" s="620"/>
      <c r="L91" s="620"/>
      <c r="M91" s="620"/>
      <c r="N91" s="620"/>
      <c r="P91" s="620"/>
      <c r="Q91" s="620"/>
      <c r="R91" s="620"/>
      <c r="S91" s="620"/>
      <c r="T91" s="620"/>
      <c r="V91" s="621"/>
      <c r="W91" s="219"/>
      <c r="X91" s="269"/>
      <c r="Y91" s="219"/>
      <c r="Z91" s="620"/>
      <c r="AB91" s="621"/>
      <c r="AC91" s="219"/>
      <c r="AD91" s="269"/>
      <c r="AE91" s="219"/>
      <c r="AF91" s="620"/>
      <c r="AO91" s="621"/>
      <c r="AP91" s="219"/>
      <c r="AQ91" s="269"/>
      <c r="AR91" s="219"/>
      <c r="AS91" s="620"/>
    </row>
    <row r="92" spans="1:45" ht="18.75">
      <c r="B92" s="56"/>
      <c r="J92" s="622"/>
      <c r="K92" s="622"/>
      <c r="L92" s="622"/>
      <c r="M92" s="622"/>
      <c r="N92" s="622"/>
      <c r="P92" s="622"/>
      <c r="Q92" s="622"/>
      <c r="R92" s="622"/>
      <c r="S92" s="622"/>
      <c r="T92" s="622"/>
      <c r="V92" s="623"/>
      <c r="W92" s="219"/>
      <c r="X92" s="269"/>
      <c r="Y92" s="219"/>
      <c r="AB92" s="623"/>
      <c r="AC92" s="219"/>
      <c r="AD92" s="269"/>
      <c r="AE92" s="219"/>
      <c r="AO92" s="623"/>
      <c r="AP92" s="219"/>
      <c r="AQ92" s="269"/>
      <c r="AR92" s="219"/>
    </row>
    <row r="93" spans="1:45" ht="18.75">
      <c r="B93" s="56"/>
      <c r="J93" s="432"/>
      <c r="K93" s="432"/>
      <c r="L93" s="432"/>
      <c r="M93" s="432"/>
      <c r="N93" s="432"/>
      <c r="P93" s="432"/>
      <c r="Q93" s="432"/>
      <c r="R93" s="432"/>
      <c r="S93" s="432"/>
      <c r="T93" s="432"/>
      <c r="V93" s="219"/>
      <c r="W93" s="219"/>
      <c r="X93" s="269"/>
      <c r="Y93" s="219"/>
      <c r="AB93" s="219"/>
      <c r="AC93" s="219"/>
      <c r="AD93" s="269"/>
      <c r="AE93" s="219"/>
      <c r="AO93" s="219"/>
      <c r="AP93" s="219"/>
      <c r="AQ93" s="269"/>
      <c r="AR93" s="219"/>
    </row>
    <row r="94" spans="1:45" ht="18.75">
      <c r="B94" s="56"/>
      <c r="J94" s="432"/>
      <c r="K94" s="432"/>
      <c r="L94" s="432"/>
      <c r="M94" s="432"/>
      <c r="N94" s="432"/>
      <c r="P94" s="432"/>
      <c r="Q94" s="432"/>
      <c r="R94" s="432"/>
      <c r="S94" s="432"/>
      <c r="T94" s="432"/>
      <c r="V94" s="219"/>
      <c r="W94" s="219"/>
      <c r="X94" s="269"/>
      <c r="Y94" s="219"/>
      <c r="AB94" s="219"/>
      <c r="AC94" s="219"/>
      <c r="AD94" s="269"/>
      <c r="AE94" s="219"/>
      <c r="AO94" s="219"/>
      <c r="AP94" s="219"/>
      <c r="AQ94" s="269"/>
      <c r="AR94" s="219"/>
    </row>
    <row r="95" spans="1:45" ht="18.75">
      <c r="B95" s="56"/>
      <c r="J95" s="432"/>
      <c r="K95" s="432"/>
      <c r="L95" s="432"/>
      <c r="M95" s="432"/>
      <c r="N95" s="432"/>
      <c r="V95" s="219"/>
      <c r="W95" s="219"/>
      <c r="X95" s="219"/>
      <c r="Y95" s="219"/>
      <c r="AB95" s="219"/>
      <c r="AC95" s="219"/>
      <c r="AD95" s="219"/>
      <c r="AE95" s="219"/>
      <c r="AO95" s="219"/>
      <c r="AP95" s="219"/>
      <c r="AQ95" s="219"/>
      <c r="AR95" s="219"/>
    </row>
    <row r="96" spans="1:45" ht="18.75">
      <c r="B96" s="56"/>
      <c r="J96" s="432"/>
      <c r="K96" s="432"/>
      <c r="L96" s="432"/>
      <c r="M96" s="432"/>
      <c r="N96" s="432"/>
      <c r="V96" s="219"/>
      <c r="W96" s="219"/>
      <c r="X96" s="219"/>
      <c r="Y96" s="219"/>
      <c r="AB96" s="219"/>
      <c r="AC96" s="219"/>
      <c r="AD96" s="219"/>
      <c r="AE96" s="219"/>
      <c r="AO96" s="219"/>
      <c r="AP96" s="219"/>
      <c r="AQ96" s="219"/>
      <c r="AR96" s="219"/>
    </row>
    <row r="97" spans="2:44" ht="18.75">
      <c r="B97" s="56"/>
      <c r="J97" s="432"/>
      <c r="K97" s="432"/>
      <c r="L97" s="432"/>
      <c r="M97" s="432"/>
      <c r="N97" s="432"/>
      <c r="V97" s="219"/>
      <c r="W97" s="219"/>
      <c r="X97" s="219"/>
      <c r="Y97" s="219"/>
      <c r="AB97" s="219"/>
      <c r="AC97" s="219"/>
      <c r="AD97" s="219"/>
      <c r="AE97" s="219"/>
      <c r="AO97" s="219"/>
      <c r="AP97" s="219"/>
      <c r="AQ97" s="219"/>
      <c r="AR97" s="219"/>
    </row>
    <row r="98" spans="2:44" ht="18.75">
      <c r="B98" s="56"/>
      <c r="J98" s="432"/>
      <c r="K98" s="432"/>
      <c r="L98" s="432"/>
      <c r="M98" s="432"/>
      <c r="N98" s="432"/>
      <c r="V98" s="219"/>
      <c r="W98" s="219"/>
      <c r="X98" s="219"/>
      <c r="Y98" s="219"/>
      <c r="AB98" s="219"/>
      <c r="AC98" s="219"/>
      <c r="AD98" s="219"/>
      <c r="AE98" s="219"/>
      <c r="AO98" s="219"/>
      <c r="AP98" s="219"/>
      <c r="AQ98" s="219"/>
      <c r="AR98" s="219"/>
    </row>
    <row r="99" spans="2:44" ht="18.75">
      <c r="B99" s="56"/>
      <c r="J99" s="432"/>
      <c r="K99" s="432"/>
      <c r="L99" s="432"/>
      <c r="M99" s="432"/>
      <c r="N99" s="432"/>
      <c r="V99" s="219"/>
      <c r="W99" s="219"/>
      <c r="X99" s="219"/>
      <c r="Y99" s="219"/>
      <c r="AB99" s="219"/>
      <c r="AC99" s="219"/>
      <c r="AD99" s="219"/>
      <c r="AE99" s="219"/>
      <c r="AO99" s="219"/>
      <c r="AP99" s="219"/>
      <c r="AQ99" s="219"/>
      <c r="AR99" s="219"/>
    </row>
    <row r="100" spans="2:44" ht="18.75">
      <c r="B100" s="56"/>
      <c r="J100" s="432"/>
      <c r="K100" s="432"/>
      <c r="L100" s="432"/>
      <c r="M100" s="432"/>
      <c r="N100" s="432"/>
      <c r="V100" s="219"/>
      <c r="W100" s="219"/>
      <c r="X100" s="219"/>
      <c r="Y100" s="219"/>
      <c r="AB100" s="219"/>
      <c r="AC100" s="219"/>
      <c r="AD100" s="219"/>
      <c r="AE100" s="219"/>
      <c r="AO100" s="219"/>
      <c r="AP100" s="219"/>
      <c r="AQ100" s="219"/>
      <c r="AR100" s="219"/>
    </row>
    <row r="101" spans="2:44" ht="18.75">
      <c r="B101" s="56"/>
      <c r="J101" s="432"/>
      <c r="K101" s="432"/>
      <c r="L101" s="432"/>
      <c r="M101" s="432"/>
      <c r="N101" s="432"/>
      <c r="V101" s="219"/>
      <c r="W101" s="219"/>
      <c r="X101" s="219"/>
      <c r="Y101" s="219"/>
      <c r="AB101" s="219"/>
      <c r="AC101" s="219"/>
      <c r="AD101" s="219"/>
      <c r="AE101" s="219"/>
      <c r="AO101" s="219"/>
      <c r="AP101" s="219"/>
      <c r="AQ101" s="219"/>
      <c r="AR101" s="219"/>
    </row>
    <row r="102" spans="2:44" ht="18.75">
      <c r="B102" s="56"/>
      <c r="J102" s="432"/>
      <c r="K102" s="432"/>
      <c r="L102" s="432"/>
      <c r="M102" s="432"/>
      <c r="N102" s="432"/>
      <c r="V102" s="219"/>
      <c r="W102" s="219"/>
      <c r="X102" s="219"/>
      <c r="Y102" s="219"/>
      <c r="AB102" s="219"/>
      <c r="AC102" s="219"/>
      <c r="AD102" s="219"/>
      <c r="AE102" s="219"/>
      <c r="AO102" s="219"/>
      <c r="AP102" s="219"/>
      <c r="AQ102" s="219"/>
      <c r="AR102" s="219"/>
    </row>
    <row r="103" spans="2:44" ht="18.75">
      <c r="B103" s="56"/>
      <c r="J103" s="432"/>
      <c r="K103" s="432"/>
      <c r="L103" s="432"/>
      <c r="M103" s="432"/>
      <c r="N103" s="432"/>
      <c r="V103" s="219"/>
      <c r="W103" s="219"/>
      <c r="X103" s="219"/>
      <c r="Y103" s="219"/>
      <c r="AB103" s="219"/>
      <c r="AC103" s="219"/>
      <c r="AD103" s="219"/>
      <c r="AE103" s="219"/>
      <c r="AO103" s="219"/>
      <c r="AP103" s="219"/>
      <c r="AQ103" s="219"/>
      <c r="AR103" s="219"/>
    </row>
    <row r="104" spans="2:44" ht="18.75">
      <c r="B104" s="56"/>
      <c r="J104" s="432"/>
      <c r="K104" s="432"/>
      <c r="L104" s="432"/>
      <c r="M104" s="432"/>
      <c r="N104" s="432"/>
      <c r="V104" s="219"/>
      <c r="W104" s="219"/>
      <c r="X104" s="219"/>
      <c r="Y104" s="219"/>
      <c r="AB104" s="219"/>
      <c r="AC104" s="219"/>
      <c r="AD104" s="219"/>
      <c r="AE104" s="219"/>
      <c r="AO104" s="219"/>
      <c r="AP104" s="219"/>
      <c r="AQ104" s="219"/>
      <c r="AR104" s="219"/>
    </row>
    <row r="105" spans="2:44" ht="18.75">
      <c r="B105" s="56"/>
      <c r="J105" s="432"/>
      <c r="K105" s="432"/>
      <c r="L105" s="432"/>
      <c r="M105" s="432"/>
      <c r="N105" s="432"/>
      <c r="V105" s="219"/>
      <c r="W105" s="219"/>
      <c r="X105" s="219"/>
      <c r="Y105" s="219"/>
      <c r="AB105" s="219"/>
      <c r="AC105" s="219"/>
      <c r="AD105" s="219"/>
      <c r="AE105" s="219"/>
      <c r="AO105" s="219"/>
      <c r="AP105" s="219"/>
      <c r="AQ105" s="219"/>
      <c r="AR105" s="219"/>
    </row>
    <row r="106" spans="2:44" ht="18.75">
      <c r="B106" s="56"/>
      <c r="J106" s="432"/>
      <c r="K106" s="432"/>
      <c r="L106" s="432"/>
      <c r="M106" s="432"/>
      <c r="N106" s="432"/>
      <c r="V106" s="219"/>
      <c r="W106" s="219"/>
      <c r="X106" s="219"/>
      <c r="Y106" s="219"/>
      <c r="AB106" s="219"/>
      <c r="AC106" s="219"/>
      <c r="AD106" s="219"/>
      <c r="AE106" s="219"/>
      <c r="AO106" s="219"/>
      <c r="AP106" s="219"/>
      <c r="AQ106" s="219"/>
      <c r="AR106" s="219"/>
    </row>
    <row r="107" spans="2:44" ht="18.75">
      <c r="B107" s="56"/>
      <c r="J107" s="432"/>
      <c r="K107" s="432"/>
      <c r="L107" s="432"/>
      <c r="M107" s="432"/>
      <c r="N107" s="432"/>
      <c r="V107" s="219"/>
      <c r="W107" s="219"/>
      <c r="X107" s="219"/>
      <c r="Y107" s="219"/>
      <c r="AB107" s="219"/>
      <c r="AC107" s="219"/>
      <c r="AD107" s="219"/>
      <c r="AE107" s="219"/>
      <c r="AO107" s="219"/>
      <c r="AP107" s="219"/>
      <c r="AQ107" s="219"/>
      <c r="AR107" s="219"/>
    </row>
    <row r="108" spans="2:44" ht="18.75">
      <c r="B108" s="56"/>
      <c r="J108" s="432"/>
      <c r="K108" s="432"/>
      <c r="L108" s="432"/>
      <c r="M108" s="432"/>
      <c r="N108" s="432"/>
      <c r="V108" s="219"/>
      <c r="W108" s="219"/>
      <c r="X108" s="219"/>
      <c r="Y108" s="219"/>
      <c r="AB108" s="219"/>
      <c r="AC108" s="219"/>
      <c r="AD108" s="219"/>
      <c r="AE108" s="219"/>
      <c r="AO108" s="219"/>
      <c r="AP108" s="219"/>
      <c r="AQ108" s="219"/>
      <c r="AR108" s="219"/>
    </row>
    <row r="109" spans="2:44" ht="18.75">
      <c r="B109" s="56"/>
      <c r="J109" s="432"/>
      <c r="K109" s="432"/>
      <c r="L109" s="432"/>
      <c r="M109" s="432"/>
      <c r="N109" s="432"/>
      <c r="V109" s="219"/>
      <c r="W109" s="219"/>
      <c r="X109" s="219"/>
      <c r="Y109" s="219"/>
      <c r="AB109" s="219"/>
      <c r="AC109" s="219"/>
      <c r="AD109" s="219"/>
      <c r="AE109" s="219"/>
      <c r="AO109" s="219"/>
      <c r="AP109" s="219"/>
      <c r="AQ109" s="219"/>
      <c r="AR109" s="219"/>
    </row>
    <row r="110" spans="2:44" ht="18.75">
      <c r="B110" s="56"/>
      <c r="J110" s="432"/>
      <c r="K110" s="432"/>
      <c r="L110" s="432"/>
      <c r="M110" s="432"/>
      <c r="N110" s="432"/>
      <c r="V110" s="219"/>
      <c r="W110" s="219"/>
      <c r="X110" s="219"/>
      <c r="Y110" s="219"/>
      <c r="AB110" s="219"/>
      <c r="AC110" s="219"/>
      <c r="AD110" s="219"/>
      <c r="AE110" s="219"/>
      <c r="AO110" s="219"/>
      <c r="AP110" s="219"/>
      <c r="AQ110" s="219"/>
      <c r="AR110" s="219"/>
    </row>
    <row r="111" spans="2:44" ht="18.75">
      <c r="B111" s="56"/>
      <c r="J111" s="432"/>
      <c r="K111" s="432"/>
      <c r="L111" s="432"/>
      <c r="M111" s="432"/>
      <c r="N111" s="432"/>
      <c r="V111" s="219"/>
      <c r="W111" s="219"/>
      <c r="X111" s="219"/>
      <c r="Y111" s="219"/>
      <c r="AB111" s="219"/>
      <c r="AC111" s="219"/>
      <c r="AD111" s="219"/>
      <c r="AE111" s="219"/>
      <c r="AO111" s="219"/>
      <c r="AP111" s="219"/>
      <c r="AQ111" s="219"/>
      <c r="AR111" s="219"/>
    </row>
    <row r="112" spans="2:44" ht="18.75">
      <c r="B112" s="56"/>
      <c r="J112" s="432"/>
      <c r="K112" s="432"/>
      <c r="L112" s="432"/>
      <c r="M112" s="432"/>
      <c r="N112" s="432"/>
      <c r="V112" s="219"/>
      <c r="W112" s="219"/>
      <c r="X112" s="219"/>
      <c r="Y112" s="219"/>
      <c r="AB112" s="219"/>
      <c r="AC112" s="219"/>
      <c r="AD112" s="219"/>
      <c r="AE112" s="219"/>
      <c r="AO112" s="219"/>
      <c r="AP112" s="219"/>
      <c r="AQ112" s="219"/>
      <c r="AR112" s="219"/>
    </row>
    <row r="113" spans="2:44" ht="18.75">
      <c r="B113" s="56"/>
      <c r="J113" s="432"/>
      <c r="K113" s="432"/>
      <c r="L113" s="432"/>
      <c r="M113" s="432"/>
      <c r="N113" s="432"/>
      <c r="V113" s="219"/>
      <c r="W113" s="219"/>
      <c r="X113" s="219"/>
      <c r="Y113" s="219"/>
      <c r="AB113" s="219"/>
      <c r="AC113" s="219"/>
      <c r="AD113" s="219"/>
      <c r="AE113" s="219"/>
      <c r="AO113" s="219"/>
      <c r="AP113" s="219"/>
      <c r="AQ113" s="219"/>
      <c r="AR113" s="219"/>
    </row>
    <row r="114" spans="2:44" ht="18.75">
      <c r="B114" s="56"/>
      <c r="J114" s="432"/>
      <c r="K114" s="432"/>
      <c r="L114" s="432"/>
      <c r="M114" s="432"/>
      <c r="N114" s="432"/>
      <c r="V114" s="219"/>
      <c r="W114" s="219"/>
      <c r="X114" s="219"/>
      <c r="Y114" s="219"/>
      <c r="AB114" s="219"/>
      <c r="AC114" s="219"/>
      <c r="AD114" s="219"/>
      <c r="AE114" s="219"/>
      <c r="AO114" s="219"/>
      <c r="AP114" s="219"/>
      <c r="AQ114" s="219"/>
      <c r="AR114" s="219"/>
    </row>
    <row r="115" spans="2:44" ht="18.75">
      <c r="B115" s="56"/>
      <c r="J115" s="432"/>
      <c r="K115" s="432"/>
      <c r="L115" s="432"/>
      <c r="M115" s="432"/>
      <c r="N115" s="432"/>
      <c r="V115" s="219"/>
      <c r="W115" s="219"/>
      <c r="X115" s="219"/>
      <c r="Y115" s="219"/>
      <c r="AB115" s="219"/>
      <c r="AC115" s="219"/>
      <c r="AD115" s="219"/>
      <c r="AE115" s="219"/>
      <c r="AO115" s="219"/>
      <c r="AP115" s="219"/>
      <c r="AQ115" s="219"/>
      <c r="AR115" s="219"/>
    </row>
    <row r="116" spans="2:44" ht="18.75">
      <c r="B116" s="56"/>
      <c r="J116" s="432"/>
      <c r="K116" s="432"/>
      <c r="L116" s="432"/>
      <c r="M116" s="432"/>
      <c r="N116" s="432"/>
      <c r="V116" s="219"/>
      <c r="W116" s="219"/>
      <c r="X116" s="219"/>
      <c r="Y116" s="219"/>
      <c r="AB116" s="219"/>
      <c r="AC116" s="219"/>
      <c r="AD116" s="219"/>
      <c r="AE116" s="219"/>
      <c r="AO116" s="219"/>
      <c r="AP116" s="219"/>
      <c r="AQ116" s="219"/>
      <c r="AR116" s="219"/>
    </row>
    <row r="117" spans="2:44" ht="18.75">
      <c r="B117" s="56"/>
      <c r="J117" s="432"/>
      <c r="K117" s="432"/>
      <c r="L117" s="432"/>
      <c r="M117" s="432"/>
      <c r="N117" s="432"/>
      <c r="V117" s="219"/>
      <c r="W117" s="219"/>
      <c r="X117" s="219"/>
      <c r="Y117" s="219"/>
      <c r="AB117" s="219"/>
      <c r="AC117" s="219"/>
      <c r="AD117" s="219"/>
      <c r="AE117" s="219"/>
      <c r="AO117" s="219"/>
      <c r="AP117" s="219"/>
      <c r="AQ117" s="219"/>
      <c r="AR117" s="219"/>
    </row>
    <row r="118" spans="2:44" ht="18.75">
      <c r="B118" s="56"/>
      <c r="J118" s="432"/>
      <c r="K118" s="432"/>
      <c r="L118" s="432"/>
      <c r="M118" s="432"/>
      <c r="N118" s="432"/>
      <c r="V118" s="219"/>
      <c r="W118" s="219"/>
      <c r="X118" s="219"/>
      <c r="Y118" s="219"/>
      <c r="AB118" s="219"/>
      <c r="AC118" s="219"/>
      <c r="AD118" s="219"/>
      <c r="AE118" s="219"/>
      <c r="AO118" s="219"/>
      <c r="AP118" s="219"/>
      <c r="AQ118" s="219"/>
      <c r="AR118" s="219"/>
    </row>
    <row r="119" spans="2:44" ht="18.75">
      <c r="B119" s="56"/>
      <c r="J119" s="432"/>
      <c r="K119" s="432"/>
      <c r="L119" s="432"/>
      <c r="M119" s="432"/>
      <c r="N119" s="432"/>
      <c r="V119" s="219"/>
      <c r="W119" s="219"/>
      <c r="X119" s="219"/>
      <c r="Y119" s="219"/>
      <c r="AB119" s="219"/>
      <c r="AC119" s="219"/>
      <c r="AD119" s="219"/>
      <c r="AE119" s="219"/>
      <c r="AO119" s="219"/>
      <c r="AP119" s="219"/>
      <c r="AQ119" s="219"/>
      <c r="AR119" s="219"/>
    </row>
    <row r="120" spans="2:44" ht="18.75">
      <c r="B120" s="56"/>
      <c r="J120" s="432"/>
      <c r="K120" s="432"/>
      <c r="L120" s="432"/>
      <c r="M120" s="432"/>
      <c r="N120" s="432"/>
      <c r="V120" s="219"/>
      <c r="W120" s="219"/>
      <c r="X120" s="219"/>
      <c r="Y120" s="219"/>
      <c r="AB120" s="219"/>
      <c r="AC120" s="219"/>
      <c r="AD120" s="219"/>
      <c r="AE120" s="219"/>
      <c r="AO120" s="219"/>
      <c r="AP120" s="219"/>
      <c r="AQ120" s="219"/>
      <c r="AR120" s="219"/>
    </row>
    <row r="121" spans="2:44" ht="18.75">
      <c r="B121" s="56"/>
      <c r="J121" s="432"/>
      <c r="K121" s="432"/>
      <c r="L121" s="432"/>
      <c r="M121" s="432"/>
      <c r="N121" s="432"/>
      <c r="V121" s="219"/>
      <c r="W121" s="219"/>
      <c r="X121" s="219"/>
      <c r="Y121" s="219"/>
      <c r="AB121" s="219"/>
      <c r="AC121" s="219"/>
      <c r="AD121" s="219"/>
      <c r="AE121" s="219"/>
      <c r="AO121" s="219"/>
      <c r="AP121" s="219"/>
      <c r="AQ121" s="219"/>
      <c r="AR121" s="219"/>
    </row>
    <row r="122" spans="2:44" ht="18.75">
      <c r="B122" s="56"/>
      <c r="J122" s="432"/>
      <c r="K122" s="432"/>
      <c r="L122" s="432"/>
      <c r="M122" s="432"/>
      <c r="N122" s="432"/>
      <c r="V122" s="219"/>
      <c r="W122" s="219"/>
      <c r="X122" s="219"/>
      <c r="Y122" s="219"/>
      <c r="AB122" s="219"/>
      <c r="AC122" s="219"/>
      <c r="AD122" s="219"/>
      <c r="AE122" s="219"/>
      <c r="AO122" s="219"/>
      <c r="AP122" s="219"/>
      <c r="AQ122" s="219"/>
      <c r="AR122" s="219"/>
    </row>
    <row r="123" spans="2:44" ht="18.75">
      <c r="B123" s="56"/>
      <c r="J123" s="432"/>
      <c r="K123" s="432"/>
      <c r="L123" s="432"/>
      <c r="M123" s="432"/>
      <c r="N123" s="432"/>
      <c r="V123" s="219"/>
      <c r="W123" s="219"/>
      <c r="X123" s="219"/>
      <c r="Y123" s="219"/>
      <c r="AB123" s="219"/>
      <c r="AC123" s="219"/>
      <c r="AD123" s="219"/>
      <c r="AE123" s="219"/>
      <c r="AO123" s="219"/>
      <c r="AP123" s="219"/>
      <c r="AQ123" s="219"/>
      <c r="AR123" s="219"/>
    </row>
    <row r="124" spans="2:44" ht="18.75">
      <c r="B124" s="56"/>
      <c r="J124" s="432"/>
      <c r="K124" s="432"/>
      <c r="L124" s="432"/>
      <c r="M124" s="432"/>
      <c r="N124" s="432"/>
      <c r="V124" s="219"/>
      <c r="W124" s="219"/>
      <c r="X124" s="219"/>
      <c r="Y124" s="219"/>
      <c r="AB124" s="219"/>
      <c r="AC124" s="219"/>
      <c r="AD124" s="219"/>
      <c r="AE124" s="219"/>
      <c r="AO124" s="219"/>
      <c r="AP124" s="219"/>
      <c r="AQ124" s="219"/>
      <c r="AR124" s="219"/>
    </row>
    <row r="125" spans="2:44" ht="18.75">
      <c r="B125" s="56"/>
      <c r="J125" s="432"/>
      <c r="K125" s="432"/>
      <c r="L125" s="432"/>
      <c r="M125" s="432"/>
      <c r="N125" s="432"/>
      <c r="V125" s="219"/>
      <c r="W125" s="219"/>
      <c r="X125" s="219"/>
      <c r="Y125" s="219"/>
      <c r="AB125" s="219"/>
      <c r="AC125" s="219"/>
      <c r="AD125" s="219"/>
      <c r="AE125" s="219"/>
      <c r="AO125" s="219"/>
      <c r="AP125" s="219"/>
      <c r="AQ125" s="219"/>
      <c r="AR125" s="219"/>
    </row>
    <row r="126" spans="2:44" ht="18.75">
      <c r="B126" s="56"/>
      <c r="J126" s="432"/>
      <c r="K126" s="432"/>
      <c r="L126" s="432"/>
      <c r="M126" s="432"/>
      <c r="N126" s="432"/>
      <c r="V126" s="219"/>
      <c r="W126" s="219"/>
      <c r="X126" s="219"/>
      <c r="Y126" s="219"/>
      <c r="AB126" s="219"/>
      <c r="AC126" s="219"/>
      <c r="AD126" s="219"/>
      <c r="AE126" s="219"/>
      <c r="AO126" s="219"/>
      <c r="AP126" s="219"/>
      <c r="AQ126" s="219"/>
      <c r="AR126" s="219"/>
    </row>
    <row r="127" spans="2:44" ht="18.75">
      <c r="B127" s="56"/>
      <c r="J127" s="432"/>
      <c r="K127" s="432"/>
      <c r="L127" s="432"/>
      <c r="M127" s="432"/>
      <c r="N127" s="432"/>
      <c r="V127" s="219"/>
      <c r="W127" s="219"/>
      <c r="X127" s="219"/>
      <c r="Y127" s="219"/>
      <c r="AB127" s="219"/>
      <c r="AC127" s="219"/>
      <c r="AD127" s="219"/>
      <c r="AE127" s="219"/>
      <c r="AO127" s="219"/>
      <c r="AP127" s="219"/>
      <c r="AQ127" s="219"/>
      <c r="AR127" s="219"/>
    </row>
    <row r="128" spans="2:44" ht="18.75">
      <c r="B128" s="56"/>
      <c r="J128" s="432"/>
      <c r="K128" s="432"/>
      <c r="L128" s="432"/>
      <c r="M128" s="432"/>
      <c r="N128" s="432"/>
      <c r="V128" s="219"/>
      <c r="W128" s="219"/>
      <c r="X128" s="219"/>
      <c r="Y128" s="219"/>
      <c r="AB128" s="219"/>
      <c r="AC128" s="219"/>
      <c r="AD128" s="219"/>
      <c r="AE128" s="219"/>
      <c r="AO128" s="219"/>
      <c r="AP128" s="219"/>
      <c r="AQ128" s="219"/>
      <c r="AR128" s="219"/>
    </row>
    <row r="129" spans="2:44" ht="18.75">
      <c r="B129" s="56"/>
      <c r="J129" s="432"/>
      <c r="K129" s="432"/>
      <c r="L129" s="432"/>
      <c r="M129" s="432"/>
      <c r="N129" s="432"/>
      <c r="V129" s="219"/>
      <c r="W129" s="219"/>
      <c r="X129" s="219"/>
      <c r="Y129" s="219"/>
      <c r="AB129" s="219"/>
      <c r="AC129" s="219"/>
      <c r="AD129" s="219"/>
      <c r="AE129" s="219"/>
      <c r="AO129" s="219"/>
      <c r="AP129" s="219"/>
      <c r="AQ129" s="219"/>
      <c r="AR129" s="219"/>
    </row>
    <row r="130" spans="2:44" ht="18.75">
      <c r="B130" s="56"/>
      <c r="J130" s="432"/>
      <c r="K130" s="432"/>
      <c r="L130" s="432"/>
      <c r="M130" s="432"/>
      <c r="N130" s="432"/>
      <c r="V130" s="219"/>
      <c r="W130" s="219"/>
      <c r="X130" s="219"/>
      <c r="Y130" s="219"/>
      <c r="AB130" s="219"/>
      <c r="AC130" s="219"/>
      <c r="AD130" s="219"/>
      <c r="AE130" s="219"/>
      <c r="AO130" s="219"/>
      <c r="AP130" s="219"/>
      <c r="AQ130" s="219"/>
      <c r="AR130" s="219"/>
    </row>
    <row r="131" spans="2:44" ht="18.75">
      <c r="B131" s="56"/>
      <c r="J131" s="432"/>
      <c r="K131" s="432"/>
      <c r="L131" s="432"/>
      <c r="M131" s="432"/>
      <c r="N131" s="432"/>
      <c r="V131" s="219"/>
      <c r="W131" s="219"/>
      <c r="X131" s="219"/>
      <c r="Y131" s="219"/>
      <c r="AB131" s="219"/>
      <c r="AC131" s="219"/>
      <c r="AD131" s="219"/>
      <c r="AE131" s="219"/>
      <c r="AO131" s="219"/>
      <c r="AP131" s="219"/>
      <c r="AQ131" s="219"/>
      <c r="AR131" s="219"/>
    </row>
    <row r="132" spans="2:44" ht="18.75">
      <c r="B132" s="56"/>
      <c r="J132" s="432"/>
      <c r="K132" s="432"/>
      <c r="L132" s="432"/>
      <c r="M132" s="432"/>
      <c r="N132" s="432"/>
      <c r="V132" s="219"/>
      <c r="W132" s="219"/>
      <c r="X132" s="219"/>
      <c r="Y132" s="219"/>
      <c r="AB132" s="219"/>
      <c r="AC132" s="219"/>
      <c r="AD132" s="219"/>
      <c r="AE132" s="219"/>
      <c r="AO132" s="219"/>
      <c r="AP132" s="219"/>
      <c r="AQ132" s="219"/>
      <c r="AR132" s="219"/>
    </row>
    <row r="133" spans="2:44" ht="18.75">
      <c r="B133" s="56"/>
      <c r="J133" s="432"/>
      <c r="K133" s="432"/>
      <c r="L133" s="432"/>
      <c r="M133" s="432"/>
      <c r="N133" s="432"/>
      <c r="V133" s="219"/>
      <c r="W133" s="219"/>
      <c r="X133" s="219"/>
      <c r="Y133" s="219"/>
      <c r="AB133" s="219"/>
      <c r="AC133" s="219"/>
      <c r="AD133" s="219"/>
      <c r="AE133" s="219"/>
      <c r="AO133" s="219"/>
      <c r="AP133" s="219"/>
      <c r="AQ133" s="219"/>
      <c r="AR133" s="219"/>
    </row>
    <row r="134" spans="2:44" ht="18.75">
      <c r="B134" s="56"/>
      <c r="J134" s="432"/>
      <c r="K134" s="432"/>
      <c r="L134" s="432"/>
      <c r="M134" s="432"/>
      <c r="N134" s="432"/>
      <c r="V134" s="219"/>
      <c r="W134" s="219"/>
      <c r="X134" s="219"/>
      <c r="Y134" s="219"/>
      <c r="AB134" s="219"/>
      <c r="AC134" s="219"/>
      <c r="AD134" s="219"/>
      <c r="AE134" s="219"/>
      <c r="AO134" s="219"/>
      <c r="AP134" s="219"/>
      <c r="AQ134" s="219"/>
      <c r="AR134" s="219"/>
    </row>
    <row r="135" spans="2:44" ht="18.75">
      <c r="B135" s="56"/>
      <c r="J135" s="432"/>
      <c r="K135" s="432"/>
      <c r="L135" s="432"/>
      <c r="M135" s="432"/>
      <c r="N135" s="432"/>
      <c r="V135" s="219"/>
      <c r="W135" s="219"/>
      <c r="X135" s="219"/>
      <c r="Y135" s="219"/>
      <c r="AB135" s="219"/>
      <c r="AC135" s="219"/>
      <c r="AD135" s="219"/>
      <c r="AE135" s="219"/>
      <c r="AO135" s="219"/>
      <c r="AP135" s="219"/>
      <c r="AQ135" s="219"/>
      <c r="AR135" s="219"/>
    </row>
    <row r="136" spans="2:44" ht="18.75">
      <c r="B136" s="56"/>
      <c r="J136" s="432"/>
      <c r="K136" s="432"/>
      <c r="L136" s="432"/>
      <c r="M136" s="432"/>
      <c r="N136" s="432"/>
      <c r="V136" s="219"/>
      <c r="W136" s="219"/>
      <c r="X136" s="219"/>
      <c r="Y136" s="219"/>
      <c r="AB136" s="219"/>
      <c r="AC136" s="219"/>
      <c r="AD136" s="219"/>
      <c r="AE136" s="219"/>
      <c r="AO136" s="219"/>
      <c r="AP136" s="219"/>
      <c r="AQ136" s="219"/>
      <c r="AR136" s="219"/>
    </row>
    <row r="137" spans="2:44" ht="18.75">
      <c r="B137" s="56"/>
      <c r="J137" s="432"/>
      <c r="K137" s="432"/>
      <c r="L137" s="432"/>
      <c r="M137" s="432"/>
      <c r="N137" s="432"/>
      <c r="V137" s="219"/>
      <c r="W137" s="219"/>
      <c r="X137" s="219"/>
      <c r="Y137" s="219"/>
      <c r="AB137" s="219"/>
      <c r="AC137" s="219"/>
      <c r="AD137" s="219"/>
      <c r="AE137" s="219"/>
      <c r="AO137" s="219"/>
      <c r="AP137" s="219"/>
      <c r="AQ137" s="219"/>
      <c r="AR137" s="219"/>
    </row>
    <row r="138" spans="2:44" ht="18.75">
      <c r="B138" s="56"/>
      <c r="J138" s="432"/>
      <c r="K138" s="432"/>
      <c r="L138" s="432"/>
      <c r="M138" s="432"/>
      <c r="N138" s="432"/>
      <c r="V138" s="219"/>
      <c r="W138" s="219"/>
      <c r="X138" s="219"/>
      <c r="Y138" s="219"/>
      <c r="AB138" s="219"/>
      <c r="AC138" s="219"/>
      <c r="AD138" s="219"/>
      <c r="AE138" s="219"/>
      <c r="AO138" s="219"/>
      <c r="AP138" s="219"/>
      <c r="AQ138" s="219"/>
      <c r="AR138" s="219"/>
    </row>
    <row r="139" spans="2:44" ht="18.75">
      <c r="B139" s="56"/>
      <c r="J139" s="432"/>
      <c r="K139" s="432"/>
      <c r="L139" s="432"/>
      <c r="M139" s="432"/>
      <c r="N139" s="432"/>
      <c r="V139" s="219"/>
      <c r="W139" s="219"/>
      <c r="X139" s="219"/>
      <c r="Y139" s="219"/>
      <c r="AB139" s="219"/>
      <c r="AC139" s="219"/>
      <c r="AD139" s="219"/>
      <c r="AE139" s="219"/>
      <c r="AO139" s="219"/>
      <c r="AP139" s="219"/>
      <c r="AQ139" s="219"/>
      <c r="AR139" s="219"/>
    </row>
    <row r="140" spans="2:44" ht="18.75">
      <c r="B140" s="56"/>
      <c r="J140" s="432"/>
      <c r="K140" s="432"/>
      <c r="L140" s="432"/>
      <c r="M140" s="432"/>
      <c r="N140" s="432"/>
      <c r="V140" s="219"/>
      <c r="W140" s="219"/>
      <c r="X140" s="219"/>
      <c r="Y140" s="219"/>
      <c r="AB140" s="219"/>
      <c r="AC140" s="219"/>
      <c r="AD140" s="219"/>
      <c r="AE140" s="219"/>
      <c r="AO140" s="219"/>
      <c r="AP140" s="219"/>
      <c r="AQ140" s="219"/>
      <c r="AR140" s="219"/>
    </row>
    <row r="141" spans="2:44" ht="18.75">
      <c r="B141" s="56"/>
      <c r="J141" s="432"/>
      <c r="K141" s="432"/>
      <c r="L141" s="432"/>
      <c r="M141" s="432"/>
      <c r="N141" s="432"/>
      <c r="V141" s="219"/>
      <c r="W141" s="219"/>
      <c r="X141" s="219"/>
      <c r="Y141" s="219"/>
      <c r="AB141" s="219"/>
      <c r="AC141" s="219"/>
      <c r="AD141" s="219"/>
      <c r="AE141" s="219"/>
      <c r="AO141" s="219"/>
      <c r="AP141" s="219"/>
      <c r="AQ141" s="219"/>
      <c r="AR141" s="219"/>
    </row>
    <row r="142" spans="2:44" ht="18.75">
      <c r="B142" s="56"/>
      <c r="J142" s="432"/>
      <c r="K142" s="432"/>
      <c r="L142" s="432"/>
      <c r="M142" s="432"/>
      <c r="N142" s="432"/>
      <c r="V142" s="219"/>
      <c r="W142" s="219"/>
      <c r="X142" s="219"/>
      <c r="Y142" s="219"/>
      <c r="AB142" s="219"/>
      <c r="AC142" s="219"/>
      <c r="AD142" s="219"/>
      <c r="AE142" s="219"/>
      <c r="AO142" s="219"/>
      <c r="AP142" s="219"/>
      <c r="AQ142" s="219"/>
      <c r="AR142" s="219"/>
    </row>
    <row r="143" spans="2:44" ht="18.75">
      <c r="B143" s="110"/>
      <c r="J143" s="624"/>
      <c r="K143" s="624"/>
      <c r="L143" s="624"/>
      <c r="M143" s="624"/>
      <c r="N143" s="624"/>
    </row>
    <row r="144" spans="2:44" ht="18.75">
      <c r="B144" s="110"/>
      <c r="J144" s="624"/>
      <c r="K144" s="624"/>
      <c r="L144" s="624"/>
      <c r="M144" s="624"/>
      <c r="N144" s="624"/>
    </row>
    <row r="145" spans="2:14" ht="18.75">
      <c r="B145" s="110"/>
      <c r="J145" s="624"/>
      <c r="K145" s="624"/>
      <c r="L145" s="624"/>
      <c r="M145" s="624"/>
      <c r="N145" s="624"/>
    </row>
    <row r="146" spans="2:14" ht="18.75">
      <c r="B146" s="110"/>
      <c r="J146" s="624"/>
      <c r="K146" s="624"/>
      <c r="L146" s="624"/>
      <c r="M146" s="624"/>
      <c r="N146" s="624"/>
    </row>
    <row r="147" spans="2:14" ht="18.75">
      <c r="B147" s="110"/>
      <c r="J147" s="624"/>
      <c r="K147" s="624"/>
      <c r="L147" s="624"/>
      <c r="M147" s="624"/>
      <c r="N147" s="624"/>
    </row>
    <row r="148" spans="2:14" ht="18.75">
      <c r="B148" s="110"/>
      <c r="J148" s="624"/>
      <c r="K148" s="624"/>
      <c r="L148" s="624"/>
      <c r="M148" s="624"/>
      <c r="N148" s="624"/>
    </row>
    <row r="149" spans="2:14" ht="18.75">
      <c r="B149" s="110"/>
      <c r="J149" s="624"/>
      <c r="K149" s="624"/>
      <c r="L149" s="624"/>
      <c r="M149" s="624"/>
      <c r="N149" s="624"/>
    </row>
    <row r="150" spans="2:14" ht="18.75">
      <c r="B150" s="110"/>
      <c r="J150" s="624"/>
      <c r="K150" s="624"/>
      <c r="L150" s="624"/>
      <c r="M150" s="624"/>
      <c r="N150" s="624"/>
    </row>
    <row r="151" spans="2:14" ht="18.75">
      <c r="B151" s="110"/>
      <c r="J151" s="624"/>
      <c r="K151" s="624"/>
      <c r="L151" s="624"/>
      <c r="M151" s="624"/>
      <c r="N151" s="624"/>
    </row>
    <row r="152" spans="2:14" ht="18.75">
      <c r="B152" s="110"/>
      <c r="J152" s="624"/>
      <c r="K152" s="624"/>
      <c r="L152" s="624"/>
      <c r="M152" s="624"/>
      <c r="N152" s="624"/>
    </row>
    <row r="153" spans="2:14" ht="18.75">
      <c r="B153" s="110"/>
      <c r="J153" s="624"/>
      <c r="K153" s="624"/>
      <c r="L153" s="624"/>
      <c r="M153" s="624"/>
      <c r="N153" s="624"/>
    </row>
    <row r="154" spans="2:14" ht="18.75">
      <c r="B154" s="110"/>
      <c r="J154" s="624"/>
      <c r="K154" s="624"/>
      <c r="L154" s="624"/>
      <c r="M154" s="624"/>
      <c r="N154" s="624"/>
    </row>
    <row r="155" spans="2:14" ht="18.75">
      <c r="B155" s="110"/>
      <c r="J155" s="624"/>
      <c r="K155" s="624"/>
      <c r="L155" s="624"/>
      <c r="M155" s="624"/>
      <c r="N155" s="624"/>
    </row>
    <row r="156" spans="2:14" ht="18.75">
      <c r="B156" s="110"/>
      <c r="J156" s="624"/>
      <c r="K156" s="624"/>
      <c r="L156" s="624"/>
      <c r="M156" s="624"/>
      <c r="N156" s="624"/>
    </row>
    <row r="157" spans="2:14" ht="18.75">
      <c r="B157" s="110"/>
      <c r="J157" s="624"/>
      <c r="K157" s="624"/>
      <c r="L157" s="624"/>
      <c r="M157" s="624"/>
      <c r="N157" s="624"/>
    </row>
    <row r="158" spans="2:14" ht="18.75">
      <c r="B158" s="110"/>
      <c r="J158" s="624"/>
      <c r="K158" s="624"/>
      <c r="L158" s="624"/>
      <c r="M158" s="624"/>
      <c r="N158" s="624"/>
    </row>
    <row r="159" spans="2:14" ht="18.75">
      <c r="B159" s="110"/>
      <c r="J159" s="624"/>
      <c r="K159" s="624"/>
      <c r="L159" s="624"/>
      <c r="M159" s="624"/>
      <c r="N159" s="624"/>
    </row>
    <row r="160" spans="2:14" ht="18.75">
      <c r="B160" s="110"/>
      <c r="J160" s="624"/>
      <c r="K160" s="624"/>
      <c r="L160" s="624"/>
      <c r="M160" s="624"/>
      <c r="N160" s="624"/>
    </row>
    <row r="161" spans="2:14" ht="18.75">
      <c r="B161" s="110"/>
      <c r="J161" s="624"/>
      <c r="K161" s="624"/>
      <c r="L161" s="624"/>
      <c r="M161" s="624"/>
      <c r="N161" s="624"/>
    </row>
    <row r="162" spans="2:14" ht="18.75">
      <c r="B162" s="110"/>
      <c r="J162" s="624"/>
      <c r="K162" s="624"/>
      <c r="L162" s="624"/>
      <c r="M162" s="624"/>
      <c r="N162" s="624"/>
    </row>
    <row r="163" spans="2:14" ht="18.75">
      <c r="B163" s="110"/>
      <c r="J163" s="624"/>
      <c r="K163" s="624"/>
      <c r="L163" s="624"/>
      <c r="M163" s="624"/>
      <c r="N163" s="624"/>
    </row>
    <row r="164" spans="2:14" ht="18.75">
      <c r="B164" s="110"/>
      <c r="J164" s="21"/>
      <c r="K164" s="21"/>
      <c r="L164" s="21"/>
      <c r="M164" s="21"/>
      <c r="N164" s="21"/>
    </row>
    <row r="173" spans="2:14" ht="18.75">
      <c r="B173" s="110"/>
    </row>
  </sheetData>
  <mergeCells count="24">
    <mergeCell ref="L7:M7"/>
    <mergeCell ref="AD7:AE7"/>
    <mergeCell ref="R7:S7"/>
    <mergeCell ref="AO5:AR5"/>
    <mergeCell ref="AO6:AR6"/>
    <mergeCell ref="F7:G7"/>
    <mergeCell ref="D6:G6"/>
    <mergeCell ref="D7:E7"/>
    <mergeCell ref="V6:Y6"/>
    <mergeCell ref="P7:Q7"/>
    <mergeCell ref="J6:M6"/>
    <mergeCell ref="V7:W7"/>
    <mergeCell ref="X7:Y7"/>
    <mergeCell ref="P6:S6"/>
    <mergeCell ref="AO7:AP7"/>
    <mergeCell ref="J7:K7"/>
    <mergeCell ref="AB7:AC7"/>
    <mergeCell ref="AQ7:AR7"/>
    <mergeCell ref="AB6:AE6"/>
    <mergeCell ref="D5:G5"/>
    <mergeCell ref="J5:M5"/>
    <mergeCell ref="P5:S5"/>
    <mergeCell ref="V5:Y5"/>
    <mergeCell ref="AB5:AE5"/>
  </mergeCells>
  <pageMargins left="0.19" right="0.16" top="0.75" bottom="0.75" header="0.3" footer="0.3"/>
  <pageSetup scale="44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141"/>
  <sheetViews>
    <sheetView workbookViewId="0">
      <pane xSplit="2" ySplit="8" topLeftCell="R16" activePane="bottomRight" state="frozen"/>
      <selection pane="topRight"/>
      <selection pane="bottomLeft"/>
      <selection pane="bottomRight" activeCell="K91" sqref="K91"/>
    </sheetView>
  </sheetViews>
  <sheetFormatPr defaultColWidth="9" defaultRowHeight="15"/>
  <cols>
    <col min="1" max="1" width="2.7109375" customWidth="1"/>
    <col min="4" max="4" width="9.7109375" style="1" customWidth="1"/>
    <col min="5" max="5" width="15.5703125" style="1" customWidth="1"/>
    <col min="6" max="6" width="9.7109375" style="1" customWidth="1"/>
    <col min="7" max="7" width="15.5703125" style="1" customWidth="1"/>
    <col min="8" max="8" width="8.42578125" style="1" customWidth="1"/>
    <col min="9" max="9" width="2.5703125" customWidth="1"/>
    <col min="10" max="10" width="12" style="1" customWidth="1"/>
    <col min="11" max="11" width="21.140625" style="1" customWidth="1"/>
    <col min="12" max="12" width="11.28515625" style="1" customWidth="1"/>
    <col min="13" max="13" width="19.42578125" style="1" customWidth="1"/>
    <col min="14" max="14" width="8" style="1" customWidth="1"/>
    <col min="15" max="15" width="4" customWidth="1"/>
    <col min="16" max="16" width="10.140625" style="1" customWidth="1"/>
    <col min="17" max="17" width="14" style="1" customWidth="1"/>
    <col min="18" max="18" width="10.140625" style="1" customWidth="1"/>
    <col min="19" max="19" width="14" style="1" customWidth="1"/>
    <col min="20" max="20" width="9" style="1" customWidth="1"/>
    <col min="22" max="22" width="9.42578125" style="1" customWidth="1"/>
    <col min="23" max="23" width="14.140625" style="1" customWidth="1"/>
    <col min="24" max="24" width="9.42578125" style="1" customWidth="1"/>
    <col min="25" max="25" width="14.140625" style="1" customWidth="1"/>
    <col min="26" max="26" width="8.42578125" style="1" customWidth="1"/>
    <col min="28" max="28" width="12" style="1" customWidth="1"/>
    <col min="29" max="29" width="14" style="1" customWidth="1"/>
    <col min="30" max="30" width="11.28515625" style="1" customWidth="1"/>
    <col min="31" max="31" width="14" style="1" customWidth="1"/>
    <col min="32" max="32" width="9.140625" style="1" customWidth="1"/>
  </cols>
  <sheetData>
    <row r="1" spans="1:32" ht="17.25">
      <c r="D1" s="625"/>
      <c r="E1" s="625"/>
      <c r="F1" s="625"/>
      <c r="G1" s="625"/>
      <c r="H1" s="625"/>
      <c r="J1" s="625"/>
      <c r="K1" s="625"/>
      <c r="L1" s="625"/>
      <c r="M1" s="625"/>
      <c r="N1" s="625"/>
      <c r="P1" s="625"/>
      <c r="Q1" s="625"/>
      <c r="R1" s="625"/>
      <c r="S1" s="625"/>
      <c r="T1" s="625"/>
      <c r="V1" s="625"/>
      <c r="W1" s="625"/>
      <c r="X1" s="625"/>
      <c r="Y1" s="625"/>
      <c r="Z1" s="625"/>
      <c r="AB1" s="625"/>
      <c r="AC1" s="625"/>
      <c r="AD1" s="625"/>
      <c r="AE1" s="625"/>
      <c r="AF1" s="625"/>
    </row>
    <row r="2" spans="1:32">
      <c r="D2" s="626"/>
      <c r="E2" s="626"/>
      <c r="F2" s="626"/>
      <c r="G2" s="626"/>
      <c r="H2" s="626"/>
      <c r="J2" s="626"/>
      <c r="K2" s="626"/>
      <c r="L2" s="626"/>
      <c r="M2" s="626"/>
      <c r="N2" s="626"/>
      <c r="P2" s="626"/>
      <c r="Q2" s="626"/>
      <c r="R2" s="626"/>
      <c r="S2" s="626"/>
      <c r="T2" s="626"/>
      <c r="V2" s="626"/>
      <c r="W2" s="626"/>
      <c r="X2" s="626"/>
      <c r="Y2" s="626"/>
      <c r="Z2" s="626"/>
      <c r="AB2" s="626"/>
      <c r="AC2" s="626"/>
      <c r="AD2" s="626"/>
      <c r="AE2" s="626"/>
      <c r="AF2" s="626"/>
    </row>
    <row r="3" spans="1:32">
      <c r="D3" s="15"/>
      <c r="E3" s="15"/>
      <c r="F3" s="15"/>
      <c r="G3" s="15"/>
      <c r="H3" s="15"/>
      <c r="J3" s="15"/>
      <c r="K3" s="15"/>
      <c r="L3" s="15"/>
      <c r="M3" s="15"/>
      <c r="N3" s="15"/>
      <c r="P3" s="15"/>
      <c r="Q3" s="15"/>
      <c r="R3" s="15"/>
      <c r="S3" s="15"/>
      <c r="T3" s="15"/>
      <c r="V3" s="15"/>
      <c r="W3" s="15"/>
      <c r="X3" s="15"/>
      <c r="Y3" s="15"/>
      <c r="Z3" s="15"/>
      <c r="AB3" s="15"/>
      <c r="AC3" s="15"/>
      <c r="AD3" s="15"/>
      <c r="AE3" s="15"/>
      <c r="AF3" s="15"/>
    </row>
    <row r="4" spans="1:32">
      <c r="D4" s="12"/>
      <c r="E4" s="12"/>
      <c r="F4" s="12"/>
      <c r="G4" s="12"/>
      <c r="H4" s="12"/>
      <c r="J4" s="12"/>
      <c r="K4" s="12"/>
      <c r="L4" s="12"/>
      <c r="M4" s="12"/>
      <c r="N4" s="12"/>
      <c r="P4" s="12"/>
      <c r="Q4" s="12"/>
      <c r="R4" s="12"/>
      <c r="S4" s="12"/>
      <c r="T4" s="12"/>
      <c r="V4" s="12"/>
      <c r="W4" s="12"/>
      <c r="X4" s="12"/>
      <c r="Y4" s="12"/>
      <c r="Z4" s="12"/>
      <c r="AB4" s="12"/>
      <c r="AC4" s="12"/>
      <c r="AD4" s="12"/>
      <c r="AE4" s="12"/>
      <c r="AF4" s="12"/>
    </row>
    <row r="5" spans="1:32">
      <c r="D5" s="12"/>
      <c r="E5" s="12"/>
      <c r="F5" s="12"/>
      <c r="G5" s="12"/>
      <c r="H5" s="12"/>
      <c r="J5" s="12"/>
      <c r="K5" s="12"/>
      <c r="L5" s="12"/>
      <c r="M5" s="12"/>
      <c r="N5" s="12"/>
      <c r="P5" s="12"/>
      <c r="Q5" s="12"/>
      <c r="R5" s="12"/>
      <c r="S5" s="12"/>
      <c r="T5" s="12"/>
      <c r="V5" s="12"/>
      <c r="W5" s="12"/>
      <c r="X5" s="12"/>
      <c r="Y5" s="12"/>
      <c r="Z5" s="12"/>
      <c r="AB5" s="12"/>
      <c r="AC5" s="12"/>
      <c r="AD5" s="12"/>
      <c r="AE5" s="12"/>
      <c r="AF5" s="12"/>
    </row>
    <row r="6" spans="1:32">
      <c r="A6" s="402"/>
      <c r="B6" s="402" t="s">
        <v>3</v>
      </c>
      <c r="D6" s="1085" t="s">
        <v>184</v>
      </c>
      <c r="E6" s="1086"/>
      <c r="F6" s="1086"/>
      <c r="G6" s="1086"/>
      <c r="H6" s="1087"/>
      <c r="J6" s="1085" t="s">
        <v>170</v>
      </c>
      <c r="K6" s="1086"/>
      <c r="L6" s="1086"/>
      <c r="M6" s="1086"/>
      <c r="N6" s="1087"/>
      <c r="P6" s="1085" t="s">
        <v>171</v>
      </c>
      <c r="Q6" s="1086"/>
      <c r="R6" s="1086"/>
      <c r="S6" s="1086"/>
      <c r="T6" s="1087"/>
      <c r="V6" s="1085" t="s">
        <v>172</v>
      </c>
      <c r="W6" s="1086"/>
      <c r="X6" s="1086"/>
      <c r="Y6" s="1086"/>
      <c r="Z6" s="1087"/>
      <c r="AB6" s="1085" t="s">
        <v>159</v>
      </c>
      <c r="AC6" s="1086"/>
      <c r="AD6" s="1086"/>
      <c r="AE6" s="1086"/>
      <c r="AF6" s="1087"/>
    </row>
    <row r="7" spans="1:32">
      <c r="A7" s="402"/>
      <c r="B7" s="402"/>
      <c r="D7" s="1088" t="s">
        <v>21</v>
      </c>
      <c r="E7" s="1089"/>
      <c r="F7" s="1090" t="s">
        <v>22</v>
      </c>
      <c r="G7" s="1091"/>
      <c r="H7" s="627"/>
      <c r="J7" s="1088" t="s">
        <v>21</v>
      </c>
      <c r="K7" s="1089"/>
      <c r="L7" s="1090" t="s">
        <v>22</v>
      </c>
      <c r="M7" s="1091"/>
      <c r="N7" s="627"/>
      <c r="P7" s="1088" t="s">
        <v>21</v>
      </c>
      <c r="Q7" s="1089"/>
      <c r="R7" s="1090" t="s">
        <v>22</v>
      </c>
      <c r="S7" s="1091"/>
      <c r="T7" s="627"/>
      <c r="V7" s="1088" t="s">
        <v>21</v>
      </c>
      <c r="W7" s="1089"/>
      <c r="X7" s="1090" t="s">
        <v>22</v>
      </c>
      <c r="Y7" s="1091"/>
      <c r="Z7" s="627"/>
      <c r="AB7" s="1088" t="s">
        <v>21</v>
      </c>
      <c r="AC7" s="1089"/>
      <c r="AD7" s="1090" t="s">
        <v>22</v>
      </c>
      <c r="AE7" s="1091"/>
      <c r="AF7" s="627"/>
    </row>
    <row r="8" spans="1:32">
      <c r="A8" s="432"/>
      <c r="B8" s="432"/>
      <c r="D8" s="628" t="s">
        <v>23</v>
      </c>
      <c r="E8" s="629" t="s">
        <v>24</v>
      </c>
      <c r="F8" s="630" t="s">
        <v>23</v>
      </c>
      <c r="G8" s="629" t="s">
        <v>24</v>
      </c>
      <c r="H8" s="631"/>
      <c r="J8" s="628" t="s">
        <v>23</v>
      </c>
      <c r="K8" s="629" t="s">
        <v>24</v>
      </c>
      <c r="L8" s="630" t="s">
        <v>23</v>
      </c>
      <c r="M8" s="629" t="s">
        <v>24</v>
      </c>
      <c r="N8" s="631"/>
      <c r="P8" s="628" t="s">
        <v>23</v>
      </c>
      <c r="Q8" s="629" t="s">
        <v>24</v>
      </c>
      <c r="R8" s="630" t="s">
        <v>23</v>
      </c>
      <c r="S8" s="629" t="s">
        <v>24</v>
      </c>
      <c r="T8" s="631"/>
      <c r="V8" s="628" t="s">
        <v>23</v>
      </c>
      <c r="W8" s="629" t="s">
        <v>24</v>
      </c>
      <c r="X8" s="630" t="s">
        <v>23</v>
      </c>
      <c r="Y8" s="629" t="s">
        <v>24</v>
      </c>
      <c r="Z8" s="631"/>
      <c r="AB8" s="628" t="s">
        <v>23</v>
      </c>
      <c r="AC8" s="629" t="s">
        <v>24</v>
      </c>
      <c r="AD8" s="630" t="s">
        <v>23</v>
      </c>
      <c r="AE8" s="629" t="s">
        <v>24</v>
      </c>
      <c r="AF8" s="631"/>
    </row>
    <row r="9" spans="1:32">
      <c r="A9" s="402"/>
      <c r="B9" s="402" t="s">
        <v>25</v>
      </c>
      <c r="D9" s="632">
        <v>1.125</v>
      </c>
      <c r="E9" s="633">
        <v>98220118.439999998</v>
      </c>
      <c r="F9" s="634">
        <v>1.125</v>
      </c>
      <c r="G9" s="635">
        <v>92439936.5</v>
      </c>
      <c r="H9" s="636">
        <v>0.94115073335478705</v>
      </c>
      <c r="J9" s="632">
        <v>1.125</v>
      </c>
      <c r="K9" s="633">
        <v>53909868.270000003</v>
      </c>
      <c r="L9" s="634">
        <v>1.125</v>
      </c>
      <c r="M9" s="635">
        <v>61541956.5</v>
      </c>
      <c r="N9" s="636">
        <f>M9/K9</f>
        <v>1.141571264685266</v>
      </c>
      <c r="P9" s="632">
        <v>1.125</v>
      </c>
      <c r="Q9" s="633">
        <v>65385763.530000001</v>
      </c>
      <c r="R9" s="634">
        <v>1.125</v>
      </c>
      <c r="S9" s="635">
        <v>46452840.219999999</v>
      </c>
      <c r="T9" s="636">
        <f>S9/Q9</f>
        <v>0.71044272808234032</v>
      </c>
      <c r="V9" s="632">
        <v>1.125</v>
      </c>
      <c r="W9" s="633">
        <v>39970776.600000001</v>
      </c>
      <c r="X9" s="634">
        <v>1.125</v>
      </c>
      <c r="Y9" s="635">
        <v>39557052</v>
      </c>
      <c r="Z9" s="636">
        <f>Y9/W9</f>
        <v>0.98964932295060781</v>
      </c>
      <c r="AB9" s="632">
        <v>1.125</v>
      </c>
      <c r="AC9" s="633">
        <v>33600000</v>
      </c>
      <c r="AD9" s="634">
        <v>1.125</v>
      </c>
      <c r="AE9" s="635">
        <v>30712460</v>
      </c>
      <c r="AF9" s="636">
        <v>0.94115073335478705</v>
      </c>
    </row>
    <row r="10" spans="1:32">
      <c r="A10" s="402"/>
      <c r="B10" s="402" t="s">
        <v>26</v>
      </c>
      <c r="D10" s="637">
        <v>7.4999999999999997E-2</v>
      </c>
      <c r="E10" s="633">
        <v>6548007.8959999997</v>
      </c>
      <c r="F10" s="634">
        <v>7.4999999999999997E-2</v>
      </c>
      <c r="G10" s="635">
        <v>6162662.4333333299</v>
      </c>
      <c r="H10" s="638"/>
      <c r="J10" s="637">
        <v>7.4999999999999997E-2</v>
      </c>
      <c r="K10" s="633">
        <v>3593991.2179999999</v>
      </c>
      <c r="L10" s="634">
        <v>7.4999999999999997E-2</v>
      </c>
      <c r="M10" s="635">
        <v>4102797.1</v>
      </c>
      <c r="N10" s="638"/>
      <c r="P10" s="637">
        <v>7.4999999999999997E-2</v>
      </c>
      <c r="Q10" s="633">
        <v>4359050.9019999998</v>
      </c>
      <c r="R10" s="634">
        <v>7.4999999999999997E-2</v>
      </c>
      <c r="S10" s="635">
        <v>3096856.01466667</v>
      </c>
      <c r="T10" s="638"/>
      <c r="V10" s="637">
        <v>7.4999999999999997E-2</v>
      </c>
      <c r="W10" s="633">
        <v>2664718.44</v>
      </c>
      <c r="X10" s="634">
        <v>7.4999999999999997E-2</v>
      </c>
      <c r="Y10" s="635">
        <v>2637136.7999999998</v>
      </c>
      <c r="Z10" s="638"/>
      <c r="AB10" s="637">
        <v>7.4999999999999997E-2</v>
      </c>
      <c r="AC10" s="633">
        <v>2520000</v>
      </c>
      <c r="AD10" s="634">
        <v>7.4999999999999997E-2</v>
      </c>
      <c r="AE10" s="635">
        <v>2047497.33333333</v>
      </c>
      <c r="AF10" s="638"/>
    </row>
    <row r="11" spans="1:32">
      <c r="A11" s="402"/>
      <c r="B11" s="402" t="s">
        <v>27</v>
      </c>
      <c r="D11" s="637">
        <v>0.05</v>
      </c>
      <c r="E11" s="633">
        <v>4365338.5973333297</v>
      </c>
      <c r="F11" s="634">
        <v>0.05</v>
      </c>
      <c r="G11" s="635">
        <v>4108441.6222222201</v>
      </c>
      <c r="H11" s="638"/>
      <c r="J11" s="637">
        <v>0.05</v>
      </c>
      <c r="K11" s="633">
        <v>2395994.1453333301</v>
      </c>
      <c r="L11" s="634">
        <v>0.05</v>
      </c>
      <c r="M11" s="635">
        <v>2735198.0666666701</v>
      </c>
      <c r="N11" s="638"/>
      <c r="P11" s="637">
        <v>0.05</v>
      </c>
      <c r="Q11" s="633">
        <v>2906033.9346666699</v>
      </c>
      <c r="R11" s="634">
        <v>0.05</v>
      </c>
      <c r="S11" s="635">
        <v>2064570.6764444399</v>
      </c>
      <c r="T11" s="638"/>
      <c r="V11" s="637">
        <v>0.05</v>
      </c>
      <c r="W11" s="633">
        <v>1776478.96</v>
      </c>
      <c r="X11" s="634">
        <v>0.05</v>
      </c>
      <c r="Y11" s="635">
        <v>1758091.2</v>
      </c>
      <c r="Z11" s="638"/>
      <c r="AB11" s="637">
        <v>0.05</v>
      </c>
      <c r="AC11" s="633">
        <v>1680000</v>
      </c>
      <c r="AD11" s="634">
        <v>0.05</v>
      </c>
      <c r="AE11" s="635">
        <v>1364998.2222222199</v>
      </c>
      <c r="AF11" s="638"/>
    </row>
    <row r="12" spans="1:32">
      <c r="A12" s="402"/>
      <c r="B12" s="402" t="s">
        <v>28</v>
      </c>
      <c r="D12" s="637"/>
      <c r="E12" s="633">
        <v>0</v>
      </c>
      <c r="F12" s="634"/>
      <c r="G12" s="635">
        <v>0</v>
      </c>
      <c r="H12" s="638"/>
      <c r="J12" s="637"/>
      <c r="K12" s="633">
        <v>0</v>
      </c>
      <c r="L12" s="634"/>
      <c r="M12" s="635">
        <v>0</v>
      </c>
      <c r="N12" s="638"/>
      <c r="P12" s="637"/>
      <c r="Q12" s="633">
        <v>0</v>
      </c>
      <c r="R12" s="634"/>
      <c r="S12" s="635">
        <v>0</v>
      </c>
      <c r="T12" s="638"/>
      <c r="V12" s="637"/>
      <c r="W12" s="633">
        <v>0</v>
      </c>
      <c r="X12" s="634"/>
      <c r="Y12" s="635">
        <v>0</v>
      </c>
      <c r="Z12" s="638"/>
      <c r="AB12" s="637"/>
      <c r="AC12" s="633">
        <v>0</v>
      </c>
      <c r="AD12" s="634"/>
      <c r="AE12" s="635">
        <v>0</v>
      </c>
      <c r="AF12" s="638"/>
    </row>
    <row r="13" spans="1:32">
      <c r="A13" s="402"/>
      <c r="B13" s="402" t="s">
        <v>29</v>
      </c>
      <c r="D13" s="637">
        <v>1</v>
      </c>
      <c r="E13" s="633">
        <v>87306771.946666703</v>
      </c>
      <c r="F13" s="634">
        <v>1</v>
      </c>
      <c r="G13" s="635">
        <v>82168832.444444403</v>
      </c>
      <c r="H13" s="638"/>
      <c r="J13" s="637">
        <v>1</v>
      </c>
      <c r="K13" s="633">
        <v>47919882.906666704</v>
      </c>
      <c r="L13" s="634">
        <v>1</v>
      </c>
      <c r="M13" s="635">
        <v>54703961.333333299</v>
      </c>
      <c r="N13" s="638"/>
      <c r="P13" s="637">
        <v>1</v>
      </c>
      <c r="Q13" s="633">
        <v>58120678.693333298</v>
      </c>
      <c r="R13" s="634">
        <v>1</v>
      </c>
      <c r="S13" s="635">
        <v>41291413.528888904</v>
      </c>
      <c r="T13" s="638"/>
      <c r="V13" s="637">
        <v>1</v>
      </c>
      <c r="W13" s="633">
        <v>35529579.200000003</v>
      </c>
      <c r="X13" s="634">
        <v>1</v>
      </c>
      <c r="Y13" s="635">
        <v>35161824</v>
      </c>
      <c r="Z13" s="638"/>
      <c r="AB13" s="637">
        <v>1</v>
      </c>
      <c r="AC13" s="633">
        <v>29400000</v>
      </c>
      <c r="AD13" s="634">
        <v>1</v>
      </c>
      <c r="AE13" s="635">
        <v>27299964.444444399</v>
      </c>
      <c r="AF13" s="638"/>
    </row>
    <row r="14" spans="1:32">
      <c r="A14" s="432"/>
      <c r="B14" s="432"/>
      <c r="D14" s="639"/>
      <c r="E14" s="320"/>
      <c r="F14" s="639"/>
      <c r="G14" s="640"/>
      <c r="H14" s="640"/>
      <c r="J14" s="639"/>
      <c r="K14" s="320"/>
      <c r="L14" s="639"/>
      <c r="M14" s="640"/>
      <c r="N14" s="640"/>
      <c r="P14" s="639"/>
      <c r="Q14" s="320"/>
      <c r="R14" s="639"/>
      <c r="S14" s="640"/>
      <c r="T14" s="640"/>
      <c r="V14" s="639"/>
      <c r="W14" s="320"/>
      <c r="X14" s="639"/>
      <c r="Y14" s="640"/>
      <c r="Z14" s="640"/>
      <c r="AB14" s="639"/>
      <c r="AC14" s="320">
        <v>0</v>
      </c>
      <c r="AD14" s="639"/>
      <c r="AE14" s="640">
        <v>0</v>
      </c>
      <c r="AF14" s="640"/>
    </row>
    <row r="15" spans="1:32" ht="30">
      <c r="A15" s="425"/>
      <c r="B15" s="425" t="s">
        <v>3</v>
      </c>
      <c r="D15" s="641"/>
      <c r="E15" s="641"/>
      <c r="F15" s="642"/>
      <c r="G15" s="643"/>
      <c r="H15" s="643"/>
      <c r="J15" s="641" t="s">
        <v>31</v>
      </c>
      <c r="K15" s="641"/>
      <c r="L15" s="642" t="s">
        <v>32</v>
      </c>
      <c r="M15" s="643"/>
      <c r="N15" s="643"/>
      <c r="P15" s="641" t="s">
        <v>32</v>
      </c>
      <c r="Q15" s="641"/>
      <c r="R15" s="642" t="s">
        <v>32</v>
      </c>
      <c r="S15" s="643"/>
      <c r="T15" s="643"/>
      <c r="V15" s="641" t="s">
        <v>32</v>
      </c>
      <c r="W15" s="641"/>
      <c r="X15" s="642" t="s">
        <v>32</v>
      </c>
      <c r="Y15" s="643"/>
      <c r="Z15" s="643"/>
      <c r="AB15" s="641" t="s">
        <v>32</v>
      </c>
      <c r="AC15" s="641">
        <v>0</v>
      </c>
      <c r="AD15" s="642" t="s">
        <v>32</v>
      </c>
      <c r="AE15" s="643">
        <v>0</v>
      </c>
      <c r="AF15" s="643"/>
    </row>
    <row r="16" spans="1:32">
      <c r="A16" s="425"/>
      <c r="B16" s="425"/>
      <c r="D16" s="644"/>
      <c r="E16" s="645"/>
      <c r="F16" s="634"/>
      <c r="G16" s="635"/>
      <c r="H16" s="638"/>
      <c r="J16" s="644" t="s">
        <v>35</v>
      </c>
      <c r="K16" s="645" t="s">
        <v>36</v>
      </c>
      <c r="L16" s="634" t="s">
        <v>35</v>
      </c>
      <c r="M16" s="635" t="s">
        <v>36</v>
      </c>
      <c r="N16" s="638"/>
      <c r="P16" s="644" t="s">
        <v>35</v>
      </c>
      <c r="Q16" s="645"/>
      <c r="R16" s="634" t="s">
        <v>35</v>
      </c>
      <c r="S16" s="635"/>
      <c r="T16" s="638"/>
      <c r="V16" s="644" t="s">
        <v>35</v>
      </c>
      <c r="W16" s="645"/>
      <c r="X16" s="634" t="s">
        <v>35</v>
      </c>
      <c r="Y16" s="635"/>
      <c r="Z16" s="638"/>
      <c r="AB16" s="644" t="s">
        <v>35</v>
      </c>
      <c r="AC16" s="645" t="s">
        <v>36</v>
      </c>
      <c r="AD16" s="634" t="s">
        <v>35</v>
      </c>
      <c r="AE16" s="635" t="s">
        <v>36</v>
      </c>
      <c r="AF16" s="638"/>
    </row>
    <row r="17" spans="1:32">
      <c r="A17" s="432"/>
      <c r="B17" s="432"/>
      <c r="D17" s="639"/>
      <c r="E17" s="320"/>
      <c r="F17" s="639"/>
      <c r="G17" s="640"/>
      <c r="H17" s="640"/>
      <c r="J17" s="639"/>
      <c r="K17" s="320"/>
      <c r="L17" s="639"/>
      <c r="M17" s="640"/>
      <c r="N17" s="640"/>
      <c r="P17" s="639"/>
      <c r="Q17" s="320"/>
      <c r="R17" s="639"/>
      <c r="S17" s="640"/>
      <c r="T17" s="640"/>
      <c r="V17" s="639"/>
      <c r="W17" s="320"/>
      <c r="X17" s="639"/>
      <c r="Y17" s="640"/>
      <c r="Z17" s="640"/>
      <c r="AB17" s="639"/>
      <c r="AC17" s="320"/>
      <c r="AD17" s="639"/>
      <c r="AE17" s="640"/>
      <c r="AF17" s="640"/>
    </row>
    <row r="18" spans="1:32">
      <c r="A18" s="425"/>
      <c r="B18" s="425" t="s">
        <v>37</v>
      </c>
      <c r="D18" s="646"/>
      <c r="E18" s="647" t="s">
        <v>36</v>
      </c>
      <c r="F18" s="634"/>
      <c r="G18" s="635" t="s">
        <v>36</v>
      </c>
      <c r="H18" s="638"/>
      <c r="J18" s="646" t="s">
        <v>35</v>
      </c>
      <c r="K18" s="647" t="s">
        <v>36</v>
      </c>
      <c r="L18" s="634" t="s">
        <v>35</v>
      </c>
      <c r="M18" s="635" t="s">
        <v>36</v>
      </c>
      <c r="N18" s="638"/>
      <c r="P18" s="646" t="s">
        <v>35</v>
      </c>
      <c r="Q18" s="647"/>
      <c r="R18" s="634" t="s">
        <v>35</v>
      </c>
      <c r="S18" s="635"/>
      <c r="T18" s="638"/>
      <c r="V18" s="646" t="s">
        <v>35</v>
      </c>
      <c r="W18" s="647"/>
      <c r="X18" s="634" t="s">
        <v>35</v>
      </c>
      <c r="Y18" s="635"/>
      <c r="Z18" s="638"/>
      <c r="AB18" s="646" t="s">
        <v>35</v>
      </c>
      <c r="AC18" s="647" t="s">
        <v>36</v>
      </c>
      <c r="AD18" s="634" t="s">
        <v>35</v>
      </c>
      <c r="AE18" s="635" t="s">
        <v>36</v>
      </c>
      <c r="AF18" s="638"/>
    </row>
    <row r="19" spans="1:32">
      <c r="A19" s="425"/>
      <c r="B19" s="425" t="s">
        <v>38</v>
      </c>
      <c r="D19" s="637">
        <v>0.37949048943771702</v>
      </c>
      <c r="E19" s="633">
        <v>31233405.462201301</v>
      </c>
      <c r="F19" s="634">
        <v>0.41719748169937299</v>
      </c>
      <c r="G19" s="635">
        <v>34285947.310000002</v>
      </c>
      <c r="H19" s="648"/>
      <c r="J19" s="637">
        <v>0.37927322298726301</v>
      </c>
      <c r="K19" s="633">
        <v>20747747.725063901</v>
      </c>
      <c r="L19" s="634">
        <v>0.43379010315913502</v>
      </c>
      <c r="M19" s="635">
        <v>23730037.030000001</v>
      </c>
      <c r="N19" s="648"/>
      <c r="P19" s="637">
        <v>0.39288338675689799</v>
      </c>
      <c r="Q19" s="633">
        <v>16222710.3912095</v>
      </c>
      <c r="R19" s="634">
        <v>0.44565578766455899</v>
      </c>
      <c r="S19" s="635">
        <v>18401757.420000002</v>
      </c>
      <c r="T19" s="648"/>
      <c r="V19" s="637">
        <v>0.38618301078048001</v>
      </c>
      <c r="W19" s="633">
        <v>13578899.0568533</v>
      </c>
      <c r="X19" s="634">
        <v>0.43794060996380602</v>
      </c>
      <c r="Y19" s="635">
        <v>15398790.65</v>
      </c>
      <c r="Z19" s="648"/>
      <c r="AB19" s="637">
        <v>0.369990877535669</v>
      </c>
      <c r="AC19" s="633">
        <v>10100737.8014926</v>
      </c>
      <c r="AD19" s="634">
        <v>0.46069777840166498</v>
      </c>
      <c r="AE19" s="635">
        <v>12577032.970000001</v>
      </c>
      <c r="AF19" s="648"/>
    </row>
    <row r="20" spans="1:32" s="366" customFormat="1" hidden="1">
      <c r="A20" s="408"/>
      <c r="B20" s="408" t="s">
        <v>40</v>
      </c>
      <c r="D20" s="649">
        <v>0.02</v>
      </c>
      <c r="E20" s="650">
        <v>1643376.6488888899</v>
      </c>
      <c r="F20" s="651">
        <v>2.57178754660871E-3</v>
      </c>
      <c r="G20" s="652">
        <v>211320.78</v>
      </c>
      <c r="H20" s="653"/>
      <c r="J20" s="649">
        <v>0.02</v>
      </c>
      <c r="K20" s="650">
        <v>1094079.2266666701</v>
      </c>
      <c r="L20" s="651">
        <v>1.7077871459936399E-2</v>
      </c>
      <c r="M20" s="652">
        <v>934227.22</v>
      </c>
      <c r="N20" s="653"/>
      <c r="P20" s="649">
        <v>2.1999999999999999E-2</v>
      </c>
      <c r="Q20" s="650">
        <v>908411.09763555601</v>
      </c>
      <c r="R20" s="651">
        <v>1.7253942868813502E-2</v>
      </c>
      <c r="S20" s="652">
        <v>712439.69</v>
      </c>
      <c r="T20" s="653"/>
      <c r="V20" s="649">
        <v>0.02</v>
      </c>
      <c r="W20" s="650">
        <v>703236.48</v>
      </c>
      <c r="X20" s="651">
        <v>1.9462592725565098E-2</v>
      </c>
      <c r="Y20" s="652">
        <v>684340.26</v>
      </c>
      <c r="Z20" s="653"/>
      <c r="AB20" s="649">
        <v>0.02</v>
      </c>
      <c r="AC20" s="650">
        <v>545999.28888888902</v>
      </c>
      <c r="AD20" s="651">
        <v>1.7388850852390201E-2</v>
      </c>
      <c r="AE20" s="652">
        <v>474715.01</v>
      </c>
      <c r="AF20" s="653"/>
    </row>
    <row r="21" spans="1:32" s="366" customFormat="1" hidden="1">
      <c r="A21" s="408"/>
      <c r="B21" s="408" t="s">
        <v>41</v>
      </c>
      <c r="D21" s="649">
        <v>3.0000000000000001E-3</v>
      </c>
      <c r="E21" s="650">
        <v>246506.49733333301</v>
      </c>
      <c r="F21" s="651">
        <v>4.8474962847902901E-3</v>
      </c>
      <c r="G21" s="652">
        <v>398313.11</v>
      </c>
      <c r="H21" s="653"/>
      <c r="J21" s="649">
        <v>3.0000000000000001E-3</v>
      </c>
      <c r="K21" s="650">
        <v>164111.88399999999</v>
      </c>
      <c r="L21" s="651">
        <v>3.0897060446883899E-3</v>
      </c>
      <c r="M21" s="652">
        <v>169019.16</v>
      </c>
      <c r="N21" s="653"/>
      <c r="P21" s="649">
        <v>3.0000000000000001E-3</v>
      </c>
      <c r="Q21" s="650">
        <v>123874.240586667</v>
      </c>
      <c r="R21" s="651">
        <v>3.1258661055451002E-3</v>
      </c>
      <c r="S21" s="652">
        <v>129071.43</v>
      </c>
      <c r="T21" s="653"/>
      <c r="V21" s="649">
        <v>4.3E-3</v>
      </c>
      <c r="W21" s="650">
        <v>151195.8432</v>
      </c>
      <c r="X21" s="651">
        <v>2.7249249071947998E-3</v>
      </c>
      <c r="Y21" s="652">
        <v>95813.33</v>
      </c>
      <c r="Z21" s="653"/>
      <c r="AB21" s="649">
        <v>3.0000000000000001E-3</v>
      </c>
      <c r="AC21" s="650">
        <v>81899.893333333297</v>
      </c>
      <c r="AD21" s="651">
        <v>3.5088283794264602E-3</v>
      </c>
      <c r="AE21" s="652">
        <v>95790.89</v>
      </c>
      <c r="AF21" s="653"/>
    </row>
    <row r="22" spans="1:32" s="366" customFormat="1" hidden="1">
      <c r="A22" s="408"/>
      <c r="B22" s="408" t="s">
        <v>42</v>
      </c>
      <c r="D22" s="649">
        <v>4.0000000000000001E-3</v>
      </c>
      <c r="E22" s="650">
        <v>328675.32977777801</v>
      </c>
      <c r="F22" s="651">
        <v>1.5765152813578601E-2</v>
      </c>
      <c r="G22" s="652">
        <v>1295404.2</v>
      </c>
      <c r="H22" s="653"/>
      <c r="J22" s="649">
        <v>4.0000000000000001E-3</v>
      </c>
      <c r="K22" s="650">
        <v>218815.84533333301</v>
      </c>
      <c r="L22" s="651">
        <v>8.15328011224342E-3</v>
      </c>
      <c r="M22" s="652">
        <v>446016.72</v>
      </c>
      <c r="N22" s="653"/>
      <c r="P22" s="649">
        <v>4.4999999999999997E-3</v>
      </c>
      <c r="Q22" s="650">
        <v>185811.36087999999</v>
      </c>
      <c r="R22" s="651">
        <v>4.1641856091872804E-3</v>
      </c>
      <c r="S22" s="652">
        <v>171945.11</v>
      </c>
      <c r="T22" s="653"/>
      <c r="V22" s="649">
        <v>3.7799999999999999E-3</v>
      </c>
      <c r="W22" s="650">
        <v>132911.69472</v>
      </c>
      <c r="X22" s="651">
        <v>3.43904656368225E-3</v>
      </c>
      <c r="Y22" s="652">
        <v>120923.15</v>
      </c>
      <c r="Z22" s="653"/>
      <c r="AB22" s="649">
        <v>4.0000000000000001E-3</v>
      </c>
      <c r="AC22" s="650">
        <v>109199.857777778</v>
      </c>
      <c r="AD22" s="651">
        <v>5.8830684679768404E-3</v>
      </c>
      <c r="AE22" s="652">
        <v>160607.56</v>
      </c>
      <c r="AF22" s="653"/>
    </row>
    <row r="23" spans="1:32" s="366" customFormat="1" hidden="1">
      <c r="A23" s="408"/>
      <c r="B23" s="408" t="s">
        <v>43</v>
      </c>
      <c r="D23" s="649">
        <v>8.9247790009570199E-2</v>
      </c>
      <c r="E23" s="650">
        <v>7333386.7033333303</v>
      </c>
      <c r="F23" s="651">
        <v>0.111608811725547</v>
      </c>
      <c r="G23" s="652">
        <v>9170765.75</v>
      </c>
      <c r="H23" s="653"/>
      <c r="J23" s="649">
        <v>8.8688230301063001E-2</v>
      </c>
      <c r="K23" s="650">
        <v>4851597.5211111102</v>
      </c>
      <c r="L23" s="651">
        <v>0.118750229447125</v>
      </c>
      <c r="M23" s="652">
        <v>6496107.96</v>
      </c>
      <c r="N23" s="653"/>
      <c r="P23" s="649">
        <v>9.2871692438357398E-2</v>
      </c>
      <c r="Q23" s="650">
        <v>3834803.4575999998</v>
      </c>
      <c r="R23" s="651">
        <v>0.14087367209965601</v>
      </c>
      <c r="S23" s="652">
        <v>5816873.0499999998</v>
      </c>
      <c r="T23" s="653"/>
      <c r="V23" s="649">
        <v>8.6203010780479802E-2</v>
      </c>
      <c r="W23" s="650">
        <v>3031055.09333333</v>
      </c>
      <c r="X23" s="651">
        <v>0.13491339613098599</v>
      </c>
      <c r="Y23" s="652">
        <v>4743801.09</v>
      </c>
      <c r="Z23" s="653"/>
      <c r="AB23" s="649">
        <v>8.2500000000000004E-2</v>
      </c>
      <c r="AC23" s="650">
        <v>2252247.0666666701</v>
      </c>
      <c r="AD23" s="651">
        <v>0.14162341485345001</v>
      </c>
      <c r="AE23" s="652">
        <v>3866314.19</v>
      </c>
      <c r="AF23" s="653"/>
    </row>
    <row r="24" spans="1:32" s="366" customFormat="1" hidden="1">
      <c r="A24" s="408"/>
      <c r="B24" s="408" t="s">
        <v>44</v>
      </c>
      <c r="D24" s="649">
        <v>0.03</v>
      </c>
      <c r="E24" s="650">
        <v>2465064.9733333299</v>
      </c>
      <c r="F24" s="651">
        <v>3.1828887209371902E-2</v>
      </c>
      <c r="G24" s="652">
        <v>2615342.5</v>
      </c>
      <c r="H24" s="653"/>
      <c r="J24" s="649">
        <v>0.03</v>
      </c>
      <c r="K24" s="650">
        <v>1641118.84</v>
      </c>
      <c r="L24" s="651">
        <v>3.4889932163596399E-2</v>
      </c>
      <c r="M24" s="652">
        <v>1908617.5</v>
      </c>
      <c r="N24" s="653"/>
      <c r="P24" s="649">
        <v>0.03</v>
      </c>
      <c r="Q24" s="650">
        <v>1238742.40586667</v>
      </c>
      <c r="R24" s="651">
        <v>3.17363894331971E-2</v>
      </c>
      <c r="S24" s="652">
        <v>1310440.3799999999</v>
      </c>
      <c r="T24" s="653"/>
      <c r="V24" s="649">
        <v>2.8000000000000001E-2</v>
      </c>
      <c r="W24" s="650">
        <v>984531.07200000004</v>
      </c>
      <c r="X24" s="651">
        <v>3.5638971687020599E-2</v>
      </c>
      <c r="Y24" s="652">
        <v>1253131.25</v>
      </c>
      <c r="Z24" s="653"/>
      <c r="AB24" s="649">
        <v>0.03</v>
      </c>
      <c r="AC24" s="650">
        <v>818998.933333333</v>
      </c>
      <c r="AD24" s="651">
        <v>3.1604260941650399E-2</v>
      </c>
      <c r="AE24" s="652">
        <v>862795.2</v>
      </c>
      <c r="AF24" s="653"/>
    </row>
    <row r="25" spans="1:32" s="366" customFormat="1" hidden="1">
      <c r="A25" s="408"/>
      <c r="B25" s="408" t="s">
        <v>45</v>
      </c>
      <c r="D25" s="649">
        <v>4.2908775356685896E-3</v>
      </c>
      <c r="E25" s="650">
        <v>352576.397267983</v>
      </c>
      <c r="F25" s="651">
        <v>1.17842309692629E-3</v>
      </c>
      <c r="G25" s="652">
        <v>96829.65</v>
      </c>
      <c r="H25" s="653"/>
      <c r="J25" s="649">
        <v>4.2908775356685896E-3</v>
      </c>
      <c r="K25" s="650">
        <v>234727.99879728301</v>
      </c>
      <c r="L25" s="651">
        <v>1.06610195273854E-3</v>
      </c>
      <c r="M25" s="652">
        <v>58320</v>
      </c>
      <c r="N25" s="653"/>
      <c r="P25" s="649">
        <v>4.3E-3</v>
      </c>
      <c r="Q25" s="650">
        <v>177553.078174222</v>
      </c>
      <c r="R25" s="651">
        <v>1.67506980480601E-3</v>
      </c>
      <c r="S25" s="652">
        <v>69166</v>
      </c>
      <c r="T25" s="653"/>
      <c r="V25" s="649">
        <v>5.8999999999999999E-3</v>
      </c>
      <c r="W25" s="650">
        <v>207454.7616</v>
      </c>
      <c r="X25" s="651">
        <v>1.60391366500213E-3</v>
      </c>
      <c r="Y25" s="652">
        <v>56396.53</v>
      </c>
      <c r="Z25" s="653"/>
      <c r="AB25" s="649">
        <v>4.2908775356685896E-3</v>
      </c>
      <c r="AC25" s="650">
        <v>117140.80415921799</v>
      </c>
      <c r="AD25" s="651">
        <v>2.1619075775760098E-3</v>
      </c>
      <c r="AE25" s="652">
        <v>59020</v>
      </c>
      <c r="AF25" s="653"/>
    </row>
    <row r="26" spans="1:32" s="366" customFormat="1" hidden="1">
      <c r="A26" s="408"/>
      <c r="B26" s="408" t="s">
        <v>46</v>
      </c>
      <c r="D26" s="649">
        <v>1E-3</v>
      </c>
      <c r="E26" s="650">
        <v>82168.832444444401</v>
      </c>
      <c r="F26" s="651">
        <v>3.6387969879230701E-4</v>
      </c>
      <c r="G26" s="652">
        <v>29899.57</v>
      </c>
      <c r="H26" s="653"/>
      <c r="J26" s="649">
        <v>1E-3</v>
      </c>
      <c r="K26" s="650">
        <v>54703.961333333304</v>
      </c>
      <c r="L26" s="651">
        <v>6.2015106718292295E-4</v>
      </c>
      <c r="M26" s="652">
        <v>33924.720000000001</v>
      </c>
      <c r="N26" s="653"/>
      <c r="P26" s="649">
        <v>1E-3</v>
      </c>
      <c r="Q26" s="650">
        <v>41291.413528888901</v>
      </c>
      <c r="R26" s="651">
        <v>3.4339148961514201E-4</v>
      </c>
      <c r="S26" s="652">
        <v>14179.12</v>
      </c>
      <c r="T26" s="653"/>
      <c r="V26" s="649">
        <v>2.5000000000000001E-3</v>
      </c>
      <c r="W26" s="650">
        <v>87904.56</v>
      </c>
      <c r="X26" s="651">
        <v>5.7443095102233598E-4</v>
      </c>
      <c r="Y26" s="652">
        <v>20198.04</v>
      </c>
      <c r="Z26" s="653"/>
      <c r="AB26" s="649">
        <v>1E-3</v>
      </c>
      <c r="AC26" s="650">
        <v>27299.964444444398</v>
      </c>
      <c r="AD26" s="651">
        <v>0</v>
      </c>
      <c r="AE26" s="652">
        <v>0</v>
      </c>
      <c r="AF26" s="653"/>
    </row>
    <row r="27" spans="1:32" s="366" customFormat="1" hidden="1">
      <c r="A27" s="408"/>
      <c r="B27" s="408" t="s">
        <v>47</v>
      </c>
      <c r="D27" s="649">
        <v>3.8373895004785101E-2</v>
      </c>
      <c r="E27" s="650">
        <v>3153138.1488888902</v>
      </c>
      <c r="F27" s="651">
        <v>5.5217203713678401E-2</v>
      </c>
      <c r="G27" s="652">
        <v>4537133.16</v>
      </c>
      <c r="H27" s="653"/>
      <c r="J27" s="649">
        <v>3.8094115150531502E-2</v>
      </c>
      <c r="K27" s="650">
        <v>2083899.0022222199</v>
      </c>
      <c r="L27" s="651">
        <v>5.0189627461713897E-2</v>
      </c>
      <c r="M27" s="652">
        <v>2745571.44</v>
      </c>
      <c r="N27" s="653"/>
      <c r="P27" s="649">
        <v>3.5000000000000003E-2</v>
      </c>
      <c r="Q27" s="650">
        <v>1445199.4735111101</v>
      </c>
      <c r="R27" s="651">
        <v>5.0940522501812302E-2</v>
      </c>
      <c r="S27" s="652">
        <v>2103406.1800000002</v>
      </c>
      <c r="T27" s="653"/>
      <c r="V27" s="649">
        <v>0.04</v>
      </c>
      <c r="W27" s="650">
        <v>1406472.96</v>
      </c>
      <c r="X27" s="651">
        <v>5.3040024886080998E-2</v>
      </c>
      <c r="Y27" s="652">
        <v>1864984.02</v>
      </c>
      <c r="Z27" s="653"/>
      <c r="AB27" s="649">
        <v>3.5000000000000003E-2</v>
      </c>
      <c r="AC27" s="650">
        <v>955498.75555555604</v>
      </c>
      <c r="AD27" s="651">
        <v>3.8730391834454203E-2</v>
      </c>
      <c r="AE27" s="652">
        <v>1057338.32</v>
      </c>
      <c r="AF27" s="653"/>
    </row>
    <row r="28" spans="1:32" s="366" customFormat="1" hidden="1">
      <c r="A28" s="408"/>
      <c r="B28" s="408" t="s">
        <v>48</v>
      </c>
      <c r="D28" s="649">
        <v>1.4E-2</v>
      </c>
      <c r="E28" s="650">
        <v>1150363.6542222199</v>
      </c>
      <c r="F28" s="651">
        <v>1.8599782235354499E-2</v>
      </c>
      <c r="G28" s="652">
        <v>1528322.39</v>
      </c>
      <c r="H28" s="653"/>
      <c r="J28" s="649">
        <v>1.4E-2</v>
      </c>
      <c r="K28" s="650">
        <v>765855.45866666699</v>
      </c>
      <c r="L28" s="651">
        <v>1.4984065322167599E-2</v>
      </c>
      <c r="M28" s="652">
        <v>819687.73</v>
      </c>
      <c r="N28" s="653"/>
      <c r="P28" s="649">
        <v>1.7500000000000002E-2</v>
      </c>
      <c r="Q28" s="650">
        <v>722599.73675555596</v>
      </c>
      <c r="R28" s="651">
        <v>2.1945723397577901E-2</v>
      </c>
      <c r="S28" s="652">
        <v>906169.94</v>
      </c>
      <c r="T28" s="653"/>
      <c r="V28" s="649">
        <v>1.6500000000000001E-2</v>
      </c>
      <c r="W28" s="650">
        <v>580170.09600000002</v>
      </c>
      <c r="X28" s="651">
        <v>2.5130276802477602E-2</v>
      </c>
      <c r="Y28" s="652">
        <v>883626.37</v>
      </c>
      <c r="Z28" s="653"/>
      <c r="AB28" s="649">
        <v>1.4E-2</v>
      </c>
      <c r="AC28" s="650">
        <v>382199.50222222198</v>
      </c>
      <c r="AD28" s="651">
        <v>2.7376166790286399E-2</v>
      </c>
      <c r="AE28" s="652">
        <v>747368.38</v>
      </c>
      <c r="AF28" s="653"/>
    </row>
    <row r="29" spans="1:32" s="366" customFormat="1" hidden="1">
      <c r="A29" s="408"/>
      <c r="B29" s="408" t="s">
        <v>49</v>
      </c>
      <c r="D29" s="649">
        <v>3.2000000000000001E-2</v>
      </c>
      <c r="E29" s="650">
        <v>2629402.6382222199</v>
      </c>
      <c r="F29" s="651">
        <v>2.9033978566179602E-2</v>
      </c>
      <c r="G29" s="652">
        <v>2385688.12</v>
      </c>
      <c r="H29" s="653"/>
      <c r="J29" s="649">
        <v>3.2000000000000001E-2</v>
      </c>
      <c r="K29" s="650">
        <v>1750526.7626666699</v>
      </c>
      <c r="L29" s="651">
        <v>3.5519919995556197E-2</v>
      </c>
      <c r="M29" s="652">
        <v>1943080.33</v>
      </c>
      <c r="N29" s="653"/>
      <c r="P29" s="649">
        <v>0.03</v>
      </c>
      <c r="Q29" s="650">
        <v>1238742.40586667</v>
      </c>
      <c r="R29" s="651">
        <v>4.0992862567317101E-2</v>
      </c>
      <c r="S29" s="652">
        <v>1692653.24</v>
      </c>
      <c r="T29" s="653"/>
      <c r="V29" s="649">
        <v>2.5000000000000001E-2</v>
      </c>
      <c r="W29" s="650">
        <v>879045.6</v>
      </c>
      <c r="X29" s="651">
        <v>3.9463962961648398E-2</v>
      </c>
      <c r="Y29" s="652">
        <v>1387624.92</v>
      </c>
      <c r="Z29" s="653"/>
      <c r="AB29" s="649">
        <v>3.2000000000000001E-2</v>
      </c>
      <c r="AC29" s="650">
        <v>873598.86222222203</v>
      </c>
      <c r="AD29" s="651">
        <v>3.8950136076693301E-2</v>
      </c>
      <c r="AE29" s="652">
        <v>1063337.33</v>
      </c>
      <c r="AF29" s="653"/>
    </row>
    <row r="30" spans="1:32" s="366" customFormat="1" hidden="1">
      <c r="A30" s="408"/>
      <c r="B30" s="408" t="s">
        <v>50</v>
      </c>
      <c r="D30" s="649">
        <v>4.4999999999999997E-3</v>
      </c>
      <c r="E30" s="650">
        <v>369759.74599999998</v>
      </c>
      <c r="F30" s="651">
        <v>6.0415585232471503E-3</v>
      </c>
      <c r="G30" s="652">
        <v>496427.81</v>
      </c>
      <c r="H30" s="653"/>
      <c r="J30" s="649">
        <v>4.4999999999999997E-3</v>
      </c>
      <c r="K30" s="650">
        <v>246167.826</v>
      </c>
      <c r="L30" s="651">
        <v>8.3339171220531503E-3</v>
      </c>
      <c r="M30" s="652">
        <v>455898.28</v>
      </c>
      <c r="N30" s="653"/>
      <c r="P30" s="649">
        <v>4.4999999999999997E-3</v>
      </c>
      <c r="Q30" s="650">
        <v>185811.36087999999</v>
      </c>
      <c r="R30" s="651">
        <v>5.3165636929917697E-3</v>
      </c>
      <c r="S30" s="652">
        <v>219528.43</v>
      </c>
      <c r="T30" s="653"/>
      <c r="V30" s="649">
        <v>4.0000000000000001E-3</v>
      </c>
      <c r="W30" s="650">
        <v>140647.296</v>
      </c>
      <c r="X30" s="651">
        <v>7.1752844789849399E-3</v>
      </c>
      <c r="Y30" s="652">
        <v>252296.09</v>
      </c>
      <c r="Z30" s="653"/>
      <c r="AB30" s="649">
        <v>4.4999999999999997E-3</v>
      </c>
      <c r="AC30" s="650">
        <v>122849.84</v>
      </c>
      <c r="AD30" s="651">
        <v>6.4264684431009399E-3</v>
      </c>
      <c r="AE30" s="652">
        <v>175442.36</v>
      </c>
      <c r="AF30" s="653"/>
    </row>
    <row r="31" spans="1:32" s="366" customFormat="1" hidden="1">
      <c r="A31" s="408"/>
      <c r="B31" s="408" t="s">
        <v>51</v>
      </c>
      <c r="D31" s="649">
        <v>4.4999999999999998E-2</v>
      </c>
      <c r="E31" s="650">
        <v>3697597.46</v>
      </c>
      <c r="F31" s="651">
        <v>4.5405546714108798E-2</v>
      </c>
      <c r="G31" s="652">
        <v>3730920.76</v>
      </c>
      <c r="H31" s="653"/>
      <c r="J31" s="649">
        <v>4.4999999999999998E-2</v>
      </c>
      <c r="K31" s="650">
        <v>2461678.2599999998</v>
      </c>
      <c r="L31" s="651">
        <v>3.4751938135083503E-2</v>
      </c>
      <c r="M31" s="652">
        <v>1901068.68</v>
      </c>
      <c r="N31" s="653"/>
      <c r="P31" s="649">
        <v>5.5E-2</v>
      </c>
      <c r="Q31" s="650">
        <v>2271027.74408889</v>
      </c>
      <c r="R31" s="651">
        <v>3.5606752938388997E-2</v>
      </c>
      <c r="S31" s="652">
        <v>1470253.16</v>
      </c>
      <c r="T31" s="653"/>
      <c r="V31" s="649">
        <v>5.5E-2</v>
      </c>
      <c r="W31" s="650">
        <v>1933900.32</v>
      </c>
      <c r="X31" s="651">
        <v>2.9629978808835399E-2</v>
      </c>
      <c r="Y31" s="652">
        <v>1041844.1</v>
      </c>
      <c r="Z31" s="653"/>
      <c r="AB31" s="649">
        <v>4.4999999999999998E-2</v>
      </c>
      <c r="AC31" s="650">
        <v>1228498.3999999999</v>
      </c>
      <c r="AD31" s="651">
        <v>3.5681886032574398E-2</v>
      </c>
      <c r="AE31" s="652">
        <v>974114.22</v>
      </c>
      <c r="AF31" s="653"/>
    </row>
    <row r="32" spans="1:32" s="366" customFormat="1" hidden="1">
      <c r="A32" s="408"/>
      <c r="B32" s="408" t="s">
        <v>52</v>
      </c>
      <c r="D32" s="649">
        <v>2.8000000000000001E-2</v>
      </c>
      <c r="E32" s="650">
        <v>2300727.3084444399</v>
      </c>
      <c r="F32" s="651">
        <v>3.9103602234733199E-2</v>
      </c>
      <c r="G32" s="652">
        <v>3213097.34</v>
      </c>
      <c r="H32" s="653"/>
      <c r="J32" s="649">
        <v>2.8000000000000001E-2</v>
      </c>
      <c r="K32" s="650">
        <v>1531710.91733333</v>
      </c>
      <c r="L32" s="651">
        <v>3.2229433792862902E-2</v>
      </c>
      <c r="M32" s="652">
        <v>1763077.7</v>
      </c>
      <c r="N32" s="653"/>
      <c r="P32" s="649">
        <v>2.8000000000000001E-2</v>
      </c>
      <c r="Q32" s="650">
        <v>1156159.57880889</v>
      </c>
      <c r="R32" s="651">
        <v>2.0159340619754201E-2</v>
      </c>
      <c r="S32" s="652">
        <v>832407.67</v>
      </c>
      <c r="T32" s="653"/>
      <c r="V32" s="649">
        <v>0.03</v>
      </c>
      <c r="W32" s="650">
        <v>1054854.72</v>
      </c>
      <c r="X32" s="651">
        <v>2.07780227783405E-2</v>
      </c>
      <c r="Y32" s="652">
        <v>730593.18</v>
      </c>
      <c r="Z32" s="653"/>
      <c r="AB32" s="649">
        <v>2.8000000000000001E-2</v>
      </c>
      <c r="AC32" s="650">
        <v>764399.00444444502</v>
      </c>
      <c r="AD32" s="651">
        <v>3.4828457082239597E-2</v>
      </c>
      <c r="AE32" s="652">
        <v>950815.64</v>
      </c>
      <c r="AF32" s="653"/>
    </row>
    <row r="33" spans="1:32" s="366" customFormat="1" hidden="1">
      <c r="A33" s="408"/>
      <c r="B33" s="473" t="s">
        <v>53</v>
      </c>
      <c r="D33" s="649">
        <v>0</v>
      </c>
      <c r="E33" s="650">
        <v>0</v>
      </c>
      <c r="F33" s="651">
        <v>0</v>
      </c>
      <c r="G33" s="652">
        <v>0</v>
      </c>
      <c r="H33" s="653"/>
      <c r="J33" s="649">
        <v>0</v>
      </c>
      <c r="K33" s="650">
        <v>0</v>
      </c>
      <c r="L33" s="651">
        <v>0</v>
      </c>
      <c r="M33" s="652">
        <v>0</v>
      </c>
      <c r="N33" s="653"/>
      <c r="P33" s="649">
        <v>0</v>
      </c>
      <c r="Q33" s="650">
        <v>0</v>
      </c>
      <c r="R33" s="651">
        <v>0</v>
      </c>
      <c r="S33" s="652">
        <v>0</v>
      </c>
      <c r="T33" s="653"/>
      <c r="V33" s="649">
        <v>0</v>
      </c>
      <c r="W33" s="650">
        <v>0</v>
      </c>
      <c r="X33" s="651">
        <v>0</v>
      </c>
      <c r="Y33" s="652">
        <v>0</v>
      </c>
      <c r="Z33" s="653"/>
      <c r="AB33" s="649">
        <v>0</v>
      </c>
      <c r="AC33" s="650"/>
      <c r="AD33" s="651">
        <v>0</v>
      </c>
      <c r="AE33" s="652"/>
      <c r="AF33" s="653"/>
    </row>
    <row r="34" spans="1:32" s="366" customFormat="1" hidden="1">
      <c r="A34" s="408"/>
      <c r="B34" s="408" t="s">
        <v>54</v>
      </c>
      <c r="D34" s="649">
        <v>1.30903054330852E-2</v>
      </c>
      <c r="E34" s="650">
        <v>1075615.11377778</v>
      </c>
      <c r="F34" s="651">
        <v>1.10437678497323E-2</v>
      </c>
      <c r="G34" s="652">
        <v>907453.51</v>
      </c>
      <c r="H34" s="653"/>
      <c r="J34" s="649">
        <v>1.9E-2</v>
      </c>
      <c r="K34" s="650">
        <v>1039375.26533333</v>
      </c>
      <c r="L34" s="651">
        <v>2.6546287592433E-2</v>
      </c>
      <c r="M34" s="652">
        <v>1452187.09</v>
      </c>
      <c r="N34" s="653"/>
      <c r="P34" s="649">
        <v>1.7500000000000002E-2</v>
      </c>
      <c r="Q34" s="650">
        <v>722599.73675555596</v>
      </c>
      <c r="R34" s="651">
        <v>2.41387030575415E-2</v>
      </c>
      <c r="S34" s="652">
        <v>996721.17</v>
      </c>
      <c r="T34" s="653"/>
      <c r="V34" s="649">
        <v>1.0999999999999999E-2</v>
      </c>
      <c r="W34" s="650">
        <v>386780.06400000001</v>
      </c>
      <c r="X34" s="651">
        <v>2.36053018751246E-2</v>
      </c>
      <c r="Y34" s="652">
        <v>830005.47</v>
      </c>
      <c r="Z34" s="653"/>
      <c r="AB34" s="649">
        <v>1.9E-2</v>
      </c>
      <c r="AC34" s="650">
        <v>518699.32444444398</v>
      </c>
      <c r="AD34" s="651">
        <v>2.3364952042265599E-2</v>
      </c>
      <c r="AE34" s="652">
        <v>637862.36</v>
      </c>
      <c r="AF34" s="653"/>
    </row>
    <row r="35" spans="1:32" s="366" customFormat="1" hidden="1">
      <c r="A35" s="408"/>
      <c r="B35" s="408" t="s">
        <v>55</v>
      </c>
      <c r="D35" s="649">
        <v>7.4254141433772996E-3</v>
      </c>
      <c r="E35" s="650">
        <v>610137.61057777796</v>
      </c>
      <c r="F35" s="651">
        <v>5.7647580707717201E-3</v>
      </c>
      <c r="G35" s="652">
        <v>473683.44</v>
      </c>
      <c r="H35" s="653"/>
      <c r="J35" s="649">
        <v>2.2000000000000001E-3</v>
      </c>
      <c r="K35" s="650">
        <v>120348.714933333</v>
      </c>
      <c r="L35" s="651">
        <v>2.4300744728517E-3</v>
      </c>
      <c r="M35" s="652">
        <v>132934.70000000001</v>
      </c>
      <c r="N35" s="653"/>
      <c r="P35" s="649">
        <v>2.2000000000000001E-3</v>
      </c>
      <c r="Q35" s="650">
        <v>90841.109763555607</v>
      </c>
      <c r="R35" s="651">
        <v>9.4093412357553396E-4</v>
      </c>
      <c r="S35" s="652">
        <v>38852.5</v>
      </c>
      <c r="T35" s="653"/>
      <c r="V35" s="649">
        <v>3.0000000000000001E-3</v>
      </c>
      <c r="W35" s="650">
        <v>105485.47199999999</v>
      </c>
      <c r="X35" s="651">
        <v>5.4071853610324603E-4</v>
      </c>
      <c r="Y35" s="652">
        <v>19012.650000000001</v>
      </c>
      <c r="Z35" s="653"/>
      <c r="AB35" s="649">
        <v>2.2000000000000001E-3</v>
      </c>
      <c r="AC35" s="650">
        <v>60059.921777777803</v>
      </c>
      <c r="AD35" s="651">
        <v>5.3447402943300497E-3</v>
      </c>
      <c r="AE35" s="652">
        <v>145911.22</v>
      </c>
      <c r="AF35" s="653"/>
    </row>
    <row r="36" spans="1:32" s="366" customFormat="1" hidden="1">
      <c r="A36" s="408"/>
      <c r="B36" s="408" t="s">
        <v>56</v>
      </c>
      <c r="D36" s="649">
        <v>3.0956524770005701E-3</v>
      </c>
      <c r="E36" s="650">
        <v>254366.14968888901</v>
      </c>
      <c r="F36" s="651">
        <v>1.52886339336678E-3</v>
      </c>
      <c r="G36" s="652">
        <v>125624.92</v>
      </c>
      <c r="H36" s="653"/>
      <c r="J36" s="649">
        <v>3.5000000000000001E-3</v>
      </c>
      <c r="K36" s="650">
        <v>191463.86466666701</v>
      </c>
      <c r="L36" s="651">
        <v>1.9466497014926701E-3</v>
      </c>
      <c r="M36" s="652">
        <v>106489.45</v>
      </c>
      <c r="N36" s="653"/>
      <c r="P36" s="649">
        <v>3.5000000000000001E-3</v>
      </c>
      <c r="Q36" s="650">
        <v>144519.94735111101</v>
      </c>
      <c r="R36" s="651">
        <v>1.3899955243683901E-3</v>
      </c>
      <c r="S36" s="652">
        <v>57394.879999999997</v>
      </c>
      <c r="T36" s="653"/>
      <c r="V36" s="649">
        <v>5.0000000000000001E-3</v>
      </c>
      <c r="W36" s="650">
        <v>175809.12</v>
      </c>
      <c r="X36" s="651">
        <v>3.9160320579501202E-3</v>
      </c>
      <c r="Y36" s="652">
        <v>137694.82999999999</v>
      </c>
      <c r="Z36" s="653"/>
      <c r="AB36" s="649">
        <v>3.5000000000000001E-3</v>
      </c>
      <c r="AC36" s="650">
        <v>95549.875555555598</v>
      </c>
      <c r="AD36" s="651">
        <v>2.9015264895745898E-3</v>
      </c>
      <c r="AE36" s="652">
        <v>79211.570000000007</v>
      </c>
      <c r="AF36" s="653"/>
    </row>
    <row r="37" spans="1:32" s="366" customFormat="1" hidden="1">
      <c r="A37" s="408"/>
      <c r="B37" s="408" t="s">
        <v>57</v>
      </c>
      <c r="D37" s="649">
        <v>2.3135458149627801E-2</v>
      </c>
      <c r="E37" s="650">
        <v>1901013.5842222199</v>
      </c>
      <c r="F37" s="651">
        <v>2.4618269236911499E-2</v>
      </c>
      <c r="G37" s="652">
        <v>2022854.44</v>
      </c>
      <c r="H37" s="653"/>
      <c r="J37" s="649">
        <v>3.2000000000000001E-2</v>
      </c>
      <c r="K37" s="650">
        <v>1750526.7626666699</v>
      </c>
      <c r="L37" s="651">
        <v>4.1822382588697797E-2</v>
      </c>
      <c r="M37" s="652">
        <v>2287850</v>
      </c>
      <c r="N37" s="653"/>
      <c r="P37" s="649">
        <v>3.5000000000000003E-2</v>
      </c>
      <c r="Q37" s="650">
        <v>1445199.4735111101</v>
      </c>
      <c r="R37" s="651">
        <v>4.2717113541437597E-2</v>
      </c>
      <c r="S37" s="652">
        <v>1763850</v>
      </c>
      <c r="T37" s="653"/>
      <c r="V37" s="649">
        <v>0.04</v>
      </c>
      <c r="W37" s="650">
        <v>1406472.96</v>
      </c>
      <c r="X37" s="651">
        <v>3.36714614122407E-2</v>
      </c>
      <c r="Y37" s="652">
        <v>1183950</v>
      </c>
      <c r="Z37" s="653"/>
      <c r="AB37" s="649">
        <v>3.2000000000000001E-2</v>
      </c>
      <c r="AC37" s="650">
        <v>873598.86222222203</v>
      </c>
      <c r="AD37" s="651">
        <v>4.4761963059943802E-2</v>
      </c>
      <c r="AE37" s="652">
        <v>1222000</v>
      </c>
      <c r="AF37" s="653"/>
    </row>
    <row r="38" spans="1:32" s="366" customFormat="1" hidden="1">
      <c r="A38" s="408"/>
      <c r="B38" s="408" t="s">
        <v>58</v>
      </c>
      <c r="D38" s="649">
        <v>9.9531697969091493E-3</v>
      </c>
      <c r="E38" s="650">
        <v>817840.34133333305</v>
      </c>
      <c r="F38" s="651">
        <v>1.1155800718231801E-2</v>
      </c>
      <c r="G38" s="652">
        <v>916659.12</v>
      </c>
      <c r="H38" s="653"/>
      <c r="J38" s="649">
        <v>0</v>
      </c>
      <c r="K38" s="650">
        <v>0</v>
      </c>
      <c r="L38" s="651">
        <v>2.3371982007104401E-5</v>
      </c>
      <c r="M38" s="652">
        <v>1278.54</v>
      </c>
      <c r="N38" s="653"/>
      <c r="P38" s="649">
        <v>1.1694318540583999E-5</v>
      </c>
      <c r="Q38" s="650">
        <v>482.874942797806</v>
      </c>
      <c r="R38" s="651">
        <v>0</v>
      </c>
      <c r="S38" s="652">
        <v>0</v>
      </c>
      <c r="T38" s="653"/>
      <c r="V38" s="649">
        <v>1E-3</v>
      </c>
      <c r="W38" s="650">
        <v>35161.824000000001</v>
      </c>
      <c r="X38" s="651">
        <v>6.4322601694383105E-5</v>
      </c>
      <c r="Y38" s="652">
        <v>2261.6999999999998</v>
      </c>
      <c r="Z38" s="653"/>
      <c r="AB38" s="649">
        <v>0</v>
      </c>
      <c r="AC38" s="650">
        <v>0</v>
      </c>
      <c r="AD38" s="651">
        <v>0</v>
      </c>
      <c r="AE38" s="652">
        <v>0</v>
      </c>
      <c r="AF38" s="653"/>
    </row>
    <row r="39" spans="1:32" s="366" customFormat="1" hidden="1">
      <c r="A39" s="408"/>
      <c r="B39" s="408" t="s">
        <v>60</v>
      </c>
      <c r="D39" s="649">
        <v>5.5117075507727098E-3</v>
      </c>
      <c r="E39" s="650">
        <v>452890.57422222203</v>
      </c>
      <c r="F39" s="651">
        <v>9.7624266541983197E-4</v>
      </c>
      <c r="G39" s="652">
        <v>80216.72</v>
      </c>
      <c r="H39" s="653"/>
      <c r="J39" s="649">
        <v>8.0000000000000002E-3</v>
      </c>
      <c r="K39" s="650">
        <v>437631.69066666701</v>
      </c>
      <c r="L39" s="651">
        <v>1.2815995092713701E-3</v>
      </c>
      <c r="M39" s="652">
        <v>70108.570000000007</v>
      </c>
      <c r="N39" s="653"/>
      <c r="P39" s="649">
        <v>6.0000000000000001E-3</v>
      </c>
      <c r="Q39" s="650">
        <v>247748.48117333301</v>
      </c>
      <c r="R39" s="651">
        <v>2.2158006273141498E-3</v>
      </c>
      <c r="S39" s="652">
        <v>91493.54</v>
      </c>
      <c r="T39" s="653"/>
      <c r="V39" s="649">
        <v>4.0000000000000001E-3</v>
      </c>
      <c r="W39" s="650">
        <v>140647.296</v>
      </c>
      <c r="X39" s="651">
        <v>2.4260843237256398E-3</v>
      </c>
      <c r="Y39" s="652">
        <v>85305.55</v>
      </c>
      <c r="Z39" s="653"/>
      <c r="AB39" s="649">
        <v>8.0000000000000002E-3</v>
      </c>
      <c r="AC39" s="650">
        <v>218399.715555556</v>
      </c>
      <c r="AD39" s="651">
        <v>0</v>
      </c>
      <c r="AE39" s="652">
        <v>0</v>
      </c>
      <c r="AF39" s="653"/>
    </row>
    <row r="40" spans="1:32" s="366" customFormat="1" hidden="1">
      <c r="A40" s="414"/>
      <c r="B40" s="408" t="s">
        <v>61</v>
      </c>
      <c r="D40" s="649">
        <v>3.86621933692047E-3</v>
      </c>
      <c r="E40" s="650">
        <v>317682.72888888902</v>
      </c>
      <c r="F40" s="651">
        <v>5.4366940202301003E-4</v>
      </c>
      <c r="G40" s="652">
        <v>44672.68</v>
      </c>
      <c r="H40" s="653"/>
      <c r="J40" s="649">
        <v>2E-3</v>
      </c>
      <c r="K40" s="650">
        <v>109407.922666667</v>
      </c>
      <c r="L40" s="651">
        <v>8.3563235432724707E-5</v>
      </c>
      <c r="M40" s="652">
        <v>4571.24</v>
      </c>
      <c r="N40" s="653"/>
      <c r="P40" s="649">
        <v>1E-3</v>
      </c>
      <c r="Q40" s="650">
        <v>41291.413528888901</v>
      </c>
      <c r="R40" s="651">
        <v>1.1895766165920799E-4</v>
      </c>
      <c r="S40" s="652">
        <v>4911.93</v>
      </c>
      <c r="T40" s="653"/>
      <c r="V40" s="649">
        <v>1E-3</v>
      </c>
      <c r="W40" s="650">
        <v>35161.824000000001</v>
      </c>
      <c r="X40" s="651">
        <v>1.41861810126801E-4</v>
      </c>
      <c r="Y40" s="652">
        <v>4988.12</v>
      </c>
      <c r="Z40" s="653"/>
      <c r="AB40" s="649">
        <v>2E-3</v>
      </c>
      <c r="AC40" s="650">
        <v>54599.928888888899</v>
      </c>
      <c r="AD40" s="651">
        <v>1.6075918373194501E-4</v>
      </c>
      <c r="AE40" s="652">
        <v>4388.72</v>
      </c>
      <c r="AF40" s="653"/>
    </row>
    <row r="41" spans="1:32" s="366" customFormat="1" hidden="1">
      <c r="A41" s="414"/>
      <c r="B41" s="473" t="s">
        <v>63</v>
      </c>
      <c r="D41" s="649">
        <v>6.2207311230682205E-4</v>
      </c>
      <c r="E41" s="650">
        <v>51115.021333333301</v>
      </c>
      <c r="F41" s="651">
        <v>6.4712371367758295E-5</v>
      </c>
      <c r="G41" s="652">
        <v>5317.34</v>
      </c>
      <c r="H41" s="653"/>
      <c r="J41" s="649">
        <v>0</v>
      </c>
      <c r="K41" s="650">
        <v>0</v>
      </c>
      <c r="L41" s="651">
        <v>0</v>
      </c>
      <c r="M41" s="652">
        <v>0</v>
      </c>
      <c r="N41" s="653"/>
      <c r="P41" s="649">
        <v>0</v>
      </c>
      <c r="Q41" s="650">
        <v>0</v>
      </c>
      <c r="R41" s="651">
        <v>0</v>
      </c>
      <c r="S41" s="652">
        <v>0</v>
      </c>
      <c r="T41" s="653"/>
      <c r="V41" s="649">
        <v>0</v>
      </c>
      <c r="W41" s="650">
        <v>0</v>
      </c>
      <c r="X41" s="651">
        <v>0</v>
      </c>
      <c r="Y41" s="652">
        <v>0</v>
      </c>
      <c r="Z41" s="653"/>
      <c r="AB41" s="649">
        <v>0</v>
      </c>
      <c r="AC41" s="650">
        <v>0</v>
      </c>
      <c r="AD41" s="651">
        <v>0</v>
      </c>
      <c r="AE41" s="652">
        <v>0</v>
      </c>
      <c r="AF41" s="653"/>
    </row>
    <row r="42" spans="1:32" s="366" customFormat="1" hidden="1">
      <c r="A42" s="408"/>
      <c r="B42" s="474" t="s">
        <v>65</v>
      </c>
      <c r="D42" s="649">
        <v>0</v>
      </c>
      <c r="E42" s="650">
        <v>0</v>
      </c>
      <c r="F42" s="651">
        <v>0</v>
      </c>
      <c r="G42" s="652">
        <v>0</v>
      </c>
      <c r="H42" s="653"/>
      <c r="J42" s="649">
        <v>0</v>
      </c>
      <c r="K42" s="650">
        <v>0</v>
      </c>
      <c r="L42" s="651">
        <v>0</v>
      </c>
      <c r="M42" s="652">
        <v>0</v>
      </c>
      <c r="N42" s="653"/>
      <c r="P42" s="649">
        <v>0</v>
      </c>
      <c r="Q42" s="650">
        <v>0</v>
      </c>
      <c r="R42" s="651">
        <v>0</v>
      </c>
      <c r="S42" s="652">
        <v>0</v>
      </c>
      <c r="T42" s="653"/>
      <c r="V42" s="649">
        <v>0</v>
      </c>
      <c r="W42" s="650">
        <v>0</v>
      </c>
      <c r="X42" s="651">
        <v>0</v>
      </c>
      <c r="Y42" s="652">
        <v>0</v>
      </c>
      <c r="Z42" s="653"/>
      <c r="AB42" s="649">
        <v>0</v>
      </c>
      <c r="AC42" s="650">
        <v>0</v>
      </c>
      <c r="AD42" s="651">
        <v>0</v>
      </c>
      <c r="AE42" s="652">
        <v>0</v>
      </c>
      <c r="AF42" s="653"/>
    </row>
    <row r="43" spans="1:32">
      <c r="A43" s="432"/>
      <c r="B43" s="425" t="s">
        <v>66</v>
      </c>
      <c r="D43" s="637">
        <v>0.61988743744997599</v>
      </c>
      <c r="E43" s="633">
        <v>50935426.982243098</v>
      </c>
      <c r="F43" s="634">
        <v>0.58273780592925895</v>
      </c>
      <c r="G43" s="635">
        <v>47882885.134444401</v>
      </c>
      <c r="H43" s="636">
        <v>0.94007035910658299</v>
      </c>
      <c r="J43" s="637">
        <v>0.62072677701273704</v>
      </c>
      <c r="K43" s="633">
        <v>33956213.608269401</v>
      </c>
      <c r="L43" s="634">
        <v>0.56620989684086498</v>
      </c>
      <c r="M43" s="635">
        <v>30973924.303333301</v>
      </c>
      <c r="N43" s="636">
        <v>0.94007035910658299</v>
      </c>
      <c r="P43" s="637">
        <v>0.60711661324310195</v>
      </c>
      <c r="Q43" s="633">
        <v>25068703.137679402</v>
      </c>
      <c r="R43" s="634">
        <v>0.55434421233544096</v>
      </c>
      <c r="S43" s="635">
        <v>22889656.108888902</v>
      </c>
      <c r="T43" s="636">
        <v>0.94007035910658299</v>
      </c>
      <c r="V43" s="637">
        <v>0.61381698921951999</v>
      </c>
      <c r="W43" s="633">
        <v>21582924.943146698</v>
      </c>
      <c r="X43" s="634">
        <v>0.56205939003619398</v>
      </c>
      <c r="Y43" s="635">
        <v>19763033.350000001</v>
      </c>
      <c r="Z43" s="636">
        <v>0.94007035910658299</v>
      </c>
      <c r="AB43" s="637">
        <v>0.63000912246433105</v>
      </c>
      <c r="AC43" s="633">
        <v>17199226.642951898</v>
      </c>
      <c r="AD43" s="634">
        <v>0.53930222159833496</v>
      </c>
      <c r="AE43" s="635">
        <v>14722931.474444401</v>
      </c>
      <c r="AF43" s="636">
        <v>0.94007035910658299</v>
      </c>
    </row>
    <row r="44" spans="1:32">
      <c r="A44" s="432"/>
      <c r="B44" s="425" t="s">
        <v>67</v>
      </c>
      <c r="D44" s="637">
        <v>0.2107</v>
      </c>
      <c r="E44" s="633">
        <v>17312972.996044401</v>
      </c>
      <c r="F44" s="634">
        <v>0.19566211042965401</v>
      </c>
      <c r="G44" s="635">
        <v>16077327.1676207</v>
      </c>
      <c r="H44" s="648"/>
      <c r="J44" s="637">
        <v>0.197475062590836</v>
      </c>
      <c r="K44" s="633">
        <v>10802668.1882667</v>
      </c>
      <c r="L44" s="634">
        <v>0.224393332223144</v>
      </c>
      <c r="M44" s="635">
        <v>12275204.169392699</v>
      </c>
      <c r="N44" s="648"/>
      <c r="P44" s="637">
        <v>0.21151471439134301</v>
      </c>
      <c r="Q44" s="633">
        <v>8733741.5393777806</v>
      </c>
      <c r="R44" s="634">
        <v>0.20732571633215299</v>
      </c>
      <c r="S44" s="635">
        <v>8560771.8882440496</v>
      </c>
      <c r="T44" s="648"/>
      <c r="V44" s="637">
        <v>0.29820000000000002</v>
      </c>
      <c r="W44" s="633">
        <v>10485255.9168</v>
      </c>
      <c r="X44" s="634">
        <v>0.29238390509329998</v>
      </c>
      <c r="Y44" s="635">
        <v>10280751.4113233</v>
      </c>
      <c r="Z44" s="648"/>
      <c r="AB44" s="637">
        <v>0.1857</v>
      </c>
      <c r="AC44" s="633">
        <v>5069603.3973333295</v>
      </c>
      <c r="AD44" s="634">
        <v>0.22385988078099001</v>
      </c>
      <c r="AE44" s="635">
        <v>6111366.7858585902</v>
      </c>
      <c r="AF44" s="648"/>
    </row>
    <row r="45" spans="1:32" s="366" customFormat="1" hidden="1">
      <c r="A45" s="408"/>
      <c r="B45" s="408" t="s">
        <v>68</v>
      </c>
      <c r="D45" s="649">
        <v>2.5000000000000001E-2</v>
      </c>
      <c r="E45" s="650">
        <v>2054220.81111111</v>
      </c>
      <c r="F45" s="651">
        <v>2.01536639821253E-2</v>
      </c>
      <c r="G45" s="652">
        <v>1656003.0388888901</v>
      </c>
      <c r="H45" s="653"/>
      <c r="J45" s="649">
        <v>2.5000000000000001E-2</v>
      </c>
      <c r="K45" s="650">
        <v>1367599.0333333299</v>
      </c>
      <c r="L45" s="651">
        <v>2.0001778786477201E-2</v>
      </c>
      <c r="M45" s="652">
        <v>1094176.5333333299</v>
      </c>
      <c r="N45" s="653"/>
      <c r="P45" s="649">
        <v>0.03</v>
      </c>
      <c r="Q45" s="650">
        <v>1238742.40586667</v>
      </c>
      <c r="R45" s="651">
        <v>0.02</v>
      </c>
      <c r="S45" s="652">
        <v>825828.27057777799</v>
      </c>
      <c r="T45" s="653"/>
      <c r="V45" s="649">
        <v>0.03</v>
      </c>
      <c r="W45" s="650">
        <v>1054854.72</v>
      </c>
      <c r="X45" s="651">
        <v>0.02</v>
      </c>
      <c r="Y45" s="652">
        <v>703236.48</v>
      </c>
      <c r="Z45" s="653"/>
      <c r="AB45" s="649">
        <v>2.5000000000000001E-2</v>
      </c>
      <c r="AC45" s="650">
        <v>682499.11111111101</v>
      </c>
      <c r="AD45" s="651">
        <v>2.26049343358008E-2</v>
      </c>
      <c r="AE45" s="652">
        <v>617113.90363636403</v>
      </c>
      <c r="AF45" s="653"/>
    </row>
    <row r="46" spans="1:32" s="366" customFormat="1" hidden="1">
      <c r="A46" s="408"/>
      <c r="B46" s="408" t="s">
        <v>69</v>
      </c>
      <c r="D46" s="649">
        <v>3.2000000000000002E-3</v>
      </c>
      <c r="E46" s="650">
        <v>262940.26382222201</v>
      </c>
      <c r="F46" s="651">
        <v>7.8915303000370394E-3</v>
      </c>
      <c r="G46" s="652">
        <v>648437.830954</v>
      </c>
      <c r="H46" s="654"/>
      <c r="J46" s="649">
        <v>3.2000000000000002E-3</v>
      </c>
      <c r="K46" s="650">
        <v>175052.676266667</v>
      </c>
      <c r="L46" s="651">
        <v>6.5878008455377904E-3</v>
      </c>
      <c r="M46" s="652">
        <v>360378.80272600002</v>
      </c>
      <c r="N46" s="654"/>
      <c r="P46" s="649">
        <v>4.0000000000000001E-3</v>
      </c>
      <c r="Q46" s="650">
        <v>165165.65411555601</v>
      </c>
      <c r="R46" s="651">
        <v>7.2411906392792803E-3</v>
      </c>
      <c r="S46" s="652">
        <v>298998.99712800002</v>
      </c>
      <c r="T46" s="654"/>
      <c r="V46" s="649">
        <v>5.0000000000000001E-3</v>
      </c>
      <c r="W46" s="650">
        <v>175809.12</v>
      </c>
      <c r="X46" s="651">
        <v>7.37685473853689E-3</v>
      </c>
      <c r="Y46" s="652">
        <v>259383.66798999999</v>
      </c>
      <c r="Z46" s="654"/>
      <c r="AB46" s="649">
        <v>3.2000000000000002E-3</v>
      </c>
      <c r="AC46" s="650">
        <v>87359.886222222194</v>
      </c>
      <c r="AD46" s="651">
        <v>4.47664978643847E-3</v>
      </c>
      <c r="AE46" s="652">
        <v>122212.38</v>
      </c>
      <c r="AF46" s="654"/>
    </row>
    <row r="47" spans="1:32" s="366" customFormat="1" hidden="1">
      <c r="A47" s="408"/>
      <c r="B47" s="408" t="s">
        <v>70</v>
      </c>
      <c r="D47" s="649">
        <v>8.9999999999999993E-3</v>
      </c>
      <c r="E47" s="650">
        <v>739519.49199999997</v>
      </c>
      <c r="F47" s="651">
        <v>4.85399412568831E-3</v>
      </c>
      <c r="G47" s="652">
        <v>398847.03</v>
      </c>
      <c r="H47" s="654"/>
      <c r="J47" s="649">
        <v>8.9999999999999993E-3</v>
      </c>
      <c r="K47" s="650">
        <v>492335.652</v>
      </c>
      <c r="L47" s="651">
        <v>6.4885886021514398E-3</v>
      </c>
      <c r="M47" s="652">
        <v>354951.5</v>
      </c>
      <c r="N47" s="654"/>
      <c r="P47" s="649">
        <v>8.0000000000000002E-3</v>
      </c>
      <c r="Q47" s="650">
        <v>330331.30823111098</v>
      </c>
      <c r="R47" s="651">
        <v>4.6939778378959204E-3</v>
      </c>
      <c r="S47" s="652">
        <v>193820.98</v>
      </c>
      <c r="T47" s="654"/>
      <c r="V47" s="649">
        <v>7.0000000000000001E-3</v>
      </c>
      <c r="W47" s="650">
        <v>246132.76800000001</v>
      </c>
      <c r="X47" s="651">
        <v>5.7730403860732603E-3</v>
      </c>
      <c r="Y47" s="652">
        <v>202990.63</v>
      </c>
      <c r="Z47" s="654"/>
      <c r="AB47" s="649">
        <v>8.9999999999999993E-3</v>
      </c>
      <c r="AC47" s="650">
        <v>245699.68</v>
      </c>
      <c r="AD47" s="651">
        <v>8.7562766056512604E-3</v>
      </c>
      <c r="AE47" s="652">
        <v>239046.04</v>
      </c>
      <c r="AF47" s="654"/>
    </row>
    <row r="48" spans="1:32" s="366" customFormat="1" hidden="1">
      <c r="A48" s="408"/>
      <c r="B48" s="408" t="s">
        <v>71</v>
      </c>
      <c r="D48" s="649">
        <v>3.1290976427704502E-2</v>
      </c>
      <c r="E48" s="650">
        <v>2571142.9991111099</v>
      </c>
      <c r="F48" s="651">
        <v>3.1714590478975499E-2</v>
      </c>
      <c r="G48" s="652">
        <v>2605950.8711111099</v>
      </c>
      <c r="H48" s="653"/>
      <c r="J48" s="649">
        <v>0.04</v>
      </c>
      <c r="K48" s="650">
        <v>2188158.4533333299</v>
      </c>
      <c r="L48" s="651">
        <v>0.04</v>
      </c>
      <c r="M48" s="652">
        <v>2188158.4533333299</v>
      </c>
      <c r="N48" s="653"/>
      <c r="P48" s="649">
        <v>0.04</v>
      </c>
      <c r="Q48" s="650">
        <v>1651656.5411555599</v>
      </c>
      <c r="R48" s="651">
        <v>3.8334124585752999E-2</v>
      </c>
      <c r="S48" s="652">
        <v>1582870.1905382699</v>
      </c>
      <c r="T48" s="653"/>
      <c r="V48" s="649">
        <v>0.04</v>
      </c>
      <c r="W48" s="650">
        <v>1406472.96</v>
      </c>
      <c r="X48" s="651">
        <v>0.04</v>
      </c>
      <c r="Y48" s="652">
        <v>1406472.96</v>
      </c>
      <c r="Z48" s="653"/>
      <c r="AB48" s="649">
        <v>0.04</v>
      </c>
      <c r="AC48" s="650">
        <v>1091998.5777777799</v>
      </c>
      <c r="AD48" s="651">
        <v>0.04</v>
      </c>
      <c r="AE48" s="652">
        <v>1091998.5777777799</v>
      </c>
      <c r="AF48" s="653"/>
    </row>
    <row r="49" spans="1:32" s="366" customFormat="1" hidden="1">
      <c r="A49" s="408"/>
      <c r="B49" s="434" t="s">
        <v>72</v>
      </c>
      <c r="D49" s="649">
        <v>1.37107010588438E-2</v>
      </c>
      <c r="E49" s="650">
        <v>1126592.298</v>
      </c>
      <c r="F49" s="651">
        <v>1.6532011829649002E-2</v>
      </c>
      <c r="G49" s="652">
        <v>1358416.11</v>
      </c>
      <c r="H49" s="653"/>
      <c r="J49" s="649">
        <v>1.2E-2</v>
      </c>
      <c r="K49" s="650">
        <v>656447.53599999996</v>
      </c>
      <c r="L49" s="651">
        <v>1.5912555302820101E-2</v>
      </c>
      <c r="M49" s="652">
        <v>870479.81</v>
      </c>
      <c r="N49" s="653"/>
      <c r="P49" s="649">
        <v>1.6500000000000001E-2</v>
      </c>
      <c r="Q49" s="650">
        <v>681308.32322666701</v>
      </c>
      <c r="R49" s="651">
        <v>2.1945913751923399E-2</v>
      </c>
      <c r="S49" s="652">
        <v>906177.8</v>
      </c>
      <c r="T49" s="653"/>
      <c r="V49" s="649">
        <v>1.4999999999999999E-2</v>
      </c>
      <c r="W49" s="650">
        <v>527427.36</v>
      </c>
      <c r="X49" s="651">
        <v>2.0837258044406299E-2</v>
      </c>
      <c r="Y49" s="652">
        <v>732676</v>
      </c>
      <c r="Z49" s="653"/>
      <c r="AB49" s="649">
        <v>1.2E-2</v>
      </c>
      <c r="AC49" s="650">
        <v>327599.57333333301</v>
      </c>
      <c r="AD49" s="651">
        <v>3.0797517766404901E-2</v>
      </c>
      <c r="AE49" s="652">
        <v>840771.14</v>
      </c>
      <c r="AF49" s="653"/>
    </row>
    <row r="50" spans="1:32" s="366" customFormat="1" hidden="1">
      <c r="A50" s="408"/>
      <c r="B50" s="408" t="s">
        <v>73</v>
      </c>
      <c r="D50" s="649">
        <v>1.2367896823468699E-2</v>
      </c>
      <c r="E50" s="650">
        <v>1016255.64177778</v>
      </c>
      <c r="F50" s="651">
        <v>1.0820652351378499E-2</v>
      </c>
      <c r="G50" s="652">
        <v>889120.37</v>
      </c>
      <c r="H50" s="653"/>
      <c r="J50" s="649">
        <v>1.7500000000000002E-2</v>
      </c>
      <c r="K50" s="650">
        <v>957319.32333333301</v>
      </c>
      <c r="L50" s="651">
        <v>9.5422705646350404E-3</v>
      </c>
      <c r="M50" s="652">
        <v>522000</v>
      </c>
      <c r="N50" s="653"/>
      <c r="P50" s="649">
        <v>0.02</v>
      </c>
      <c r="Q50" s="650">
        <v>825828.27057777799</v>
      </c>
      <c r="R50" s="651">
        <v>1.03314457787098E-2</v>
      </c>
      <c r="S50" s="652">
        <v>426600</v>
      </c>
      <c r="T50" s="653"/>
      <c r="V50" s="649">
        <v>0.02</v>
      </c>
      <c r="W50" s="650">
        <v>703236.48</v>
      </c>
      <c r="X50" s="651">
        <v>1.9583926874783299E-2</v>
      </c>
      <c r="Y50" s="652">
        <v>688606.59</v>
      </c>
      <c r="Z50" s="653"/>
      <c r="AB50" s="649">
        <v>1.7500000000000002E-2</v>
      </c>
      <c r="AC50" s="650">
        <v>477749.37777777802</v>
      </c>
      <c r="AD50" s="651">
        <v>2.30560739843047E-2</v>
      </c>
      <c r="AE50" s="652">
        <v>629430</v>
      </c>
      <c r="AF50" s="653"/>
    </row>
    <row r="51" spans="1:32" s="366" customFormat="1" hidden="1">
      <c r="A51" s="408"/>
      <c r="B51" s="408" t="s">
        <v>74</v>
      </c>
      <c r="D51" s="649">
        <v>8.4448172192329405E-4</v>
      </c>
      <c r="E51" s="650">
        <v>69390.077111111095</v>
      </c>
      <c r="F51" s="651">
        <v>5.4765290757204298E-5</v>
      </c>
      <c r="G51" s="652">
        <v>4500</v>
      </c>
      <c r="H51" s="653"/>
      <c r="J51" s="649">
        <v>0</v>
      </c>
      <c r="K51" s="650">
        <v>0</v>
      </c>
      <c r="L51" s="651">
        <v>0</v>
      </c>
      <c r="M51" s="652">
        <v>0</v>
      </c>
      <c r="N51" s="653"/>
      <c r="P51" s="649">
        <v>1.5E-3</v>
      </c>
      <c r="Q51" s="650">
        <v>61937.120293333297</v>
      </c>
      <c r="R51" s="651">
        <v>0</v>
      </c>
      <c r="S51" s="652">
        <v>0</v>
      </c>
      <c r="T51" s="653"/>
      <c r="V51" s="649">
        <v>5.0000000000000001E-4</v>
      </c>
      <c r="W51" s="650">
        <v>17580.912</v>
      </c>
      <c r="X51" s="651">
        <v>0</v>
      </c>
      <c r="Y51" s="652">
        <v>0</v>
      </c>
      <c r="Z51" s="653"/>
      <c r="AB51" s="649">
        <v>1E-3</v>
      </c>
      <c r="AC51" s="650">
        <v>27299.964444444398</v>
      </c>
      <c r="AD51" s="651">
        <v>7.3260168674212401E-5</v>
      </c>
      <c r="AE51" s="652">
        <v>2000</v>
      </c>
      <c r="AF51" s="653"/>
    </row>
    <row r="52" spans="1:32" s="366" customFormat="1" hidden="1">
      <c r="A52" s="408"/>
      <c r="B52" s="408" t="s">
        <v>75</v>
      </c>
      <c r="D52" s="649">
        <v>8.1103655615341098E-4</v>
      </c>
      <c r="E52" s="650">
        <v>66641.926888888906</v>
      </c>
      <c r="F52" s="651">
        <v>3.31451709727213E-4</v>
      </c>
      <c r="G52" s="652">
        <v>27235</v>
      </c>
      <c r="H52" s="653"/>
      <c r="J52" s="649">
        <v>5.0000000000000001E-4</v>
      </c>
      <c r="K52" s="650">
        <v>27351.980666666699</v>
      </c>
      <c r="L52" s="651">
        <v>9.1401059048228304E-5</v>
      </c>
      <c r="M52" s="652">
        <v>5000</v>
      </c>
      <c r="N52" s="653"/>
      <c r="P52" s="649">
        <v>5.0000000000000001E-4</v>
      </c>
      <c r="Q52" s="650">
        <v>20645.7067644444</v>
      </c>
      <c r="R52" s="651">
        <v>1.3925413321045799E-3</v>
      </c>
      <c r="S52" s="652">
        <v>57500</v>
      </c>
      <c r="T52" s="653"/>
      <c r="V52" s="649">
        <v>5.0000000000000001E-4</v>
      </c>
      <c r="W52" s="650">
        <v>17580.912</v>
      </c>
      <c r="X52" s="651">
        <v>1.8116238793527901E-3</v>
      </c>
      <c r="Y52" s="652">
        <v>63700</v>
      </c>
      <c r="Z52" s="653"/>
      <c r="AB52" s="649">
        <v>5.0000000000000001E-4</v>
      </c>
      <c r="AC52" s="650">
        <v>13649.982222222199</v>
      </c>
      <c r="AD52" s="651">
        <v>5.4525902516437998E-3</v>
      </c>
      <c r="AE52" s="652">
        <v>148855.51999999999</v>
      </c>
      <c r="AF52" s="653"/>
    </row>
    <row r="53" spans="1:32" s="366" customFormat="1" hidden="1">
      <c r="A53" s="408"/>
      <c r="B53" s="408" t="s">
        <v>76</v>
      </c>
      <c r="D53" s="649">
        <v>1.0334451657698801E-3</v>
      </c>
      <c r="E53" s="650">
        <v>84916.982666666707</v>
      </c>
      <c r="F53" s="651">
        <v>3.1897739349918302E-4</v>
      </c>
      <c r="G53" s="652">
        <v>26210</v>
      </c>
      <c r="H53" s="653"/>
      <c r="J53" s="649">
        <v>1.5E-3</v>
      </c>
      <c r="K53" s="650">
        <v>82055.941999999995</v>
      </c>
      <c r="L53" s="651">
        <v>6.1216188341363499E-3</v>
      </c>
      <c r="M53" s="652">
        <v>334876.79999999999</v>
      </c>
      <c r="N53" s="653"/>
      <c r="P53" s="649">
        <v>1.5E-3</v>
      </c>
      <c r="Q53" s="650">
        <v>61937.120293333297</v>
      </c>
      <c r="R53" s="651">
        <v>7.6190174448713204E-4</v>
      </c>
      <c r="S53" s="652">
        <v>31460</v>
      </c>
      <c r="T53" s="653"/>
      <c r="V53" s="649">
        <v>2E-3</v>
      </c>
      <c r="W53" s="650">
        <v>70323.648000000001</v>
      </c>
      <c r="X53" s="651">
        <v>9.6766879897925697E-4</v>
      </c>
      <c r="Y53" s="652">
        <v>34025</v>
      </c>
      <c r="Z53" s="653"/>
      <c r="AB53" s="649">
        <v>1.5E-3</v>
      </c>
      <c r="AC53" s="650">
        <v>40949.946666666699</v>
      </c>
      <c r="AD53" s="651">
        <v>3.39755021251961E-3</v>
      </c>
      <c r="AE53" s="652">
        <v>92753</v>
      </c>
      <c r="AF53" s="653"/>
    </row>
    <row r="54" spans="1:32" s="366" customFormat="1" hidden="1">
      <c r="A54" s="408"/>
      <c r="B54" s="434" t="s">
        <v>81</v>
      </c>
      <c r="D54" s="649">
        <v>4.6655483423011703E-3</v>
      </c>
      <c r="E54" s="650">
        <v>383362.66</v>
      </c>
      <c r="F54" s="651">
        <v>0</v>
      </c>
      <c r="G54" s="652">
        <v>0</v>
      </c>
      <c r="H54" s="653"/>
      <c r="J54" s="649">
        <v>0</v>
      </c>
      <c r="K54" s="650">
        <v>0</v>
      </c>
      <c r="L54" s="651">
        <v>0</v>
      </c>
      <c r="M54" s="652">
        <v>0</v>
      </c>
      <c r="N54" s="653"/>
      <c r="P54" s="649">
        <v>0</v>
      </c>
      <c r="Q54" s="650">
        <v>0</v>
      </c>
      <c r="R54" s="651">
        <v>0</v>
      </c>
      <c r="S54" s="652">
        <v>0</v>
      </c>
      <c r="T54" s="653"/>
      <c r="V54" s="649">
        <v>3.0000000000000001E-3</v>
      </c>
      <c r="W54" s="650">
        <v>105485.47199999999</v>
      </c>
      <c r="X54" s="651">
        <v>0</v>
      </c>
      <c r="Y54" s="652">
        <v>0</v>
      </c>
      <c r="Z54" s="653"/>
      <c r="AB54" s="649">
        <v>3.54735748943588E-3</v>
      </c>
      <c r="AC54" s="650">
        <v>96842.733333333294</v>
      </c>
      <c r="AD54" s="651">
        <v>7.9429676098886192E-3</v>
      </c>
      <c r="AE54" s="652">
        <v>216842.73333333299</v>
      </c>
      <c r="AF54" s="653"/>
    </row>
    <row r="55" spans="1:32" s="366" customFormat="1" hidden="1">
      <c r="A55" s="408"/>
      <c r="B55" s="434" t="s">
        <v>78</v>
      </c>
      <c r="D55" s="649">
        <v>1.03344516576988E-2</v>
      </c>
      <c r="E55" s="650">
        <v>849169.82666666701</v>
      </c>
      <c r="F55" s="651">
        <v>2.6774142147966502E-4</v>
      </c>
      <c r="G55" s="652">
        <v>22000</v>
      </c>
      <c r="H55" s="653"/>
      <c r="J55" s="649">
        <v>1.4999999999999999E-2</v>
      </c>
      <c r="K55" s="650">
        <v>820559.42</v>
      </c>
      <c r="L55" s="651">
        <v>3.09392584878253E-4</v>
      </c>
      <c r="M55" s="652">
        <v>16925</v>
      </c>
      <c r="N55" s="653"/>
      <c r="P55" s="649">
        <v>1.4999999999999999E-2</v>
      </c>
      <c r="Q55" s="650">
        <v>619371.202933333</v>
      </c>
      <c r="R55" s="651">
        <v>9.8906761744610508E-3</v>
      </c>
      <c r="S55" s="652">
        <v>408400</v>
      </c>
      <c r="T55" s="653"/>
      <c r="V55" s="649">
        <v>3.5000000000000001E-3</v>
      </c>
      <c r="W55" s="650">
        <v>123066.38400000001</v>
      </c>
      <c r="X55" s="651">
        <v>4.5845175722397102E-3</v>
      </c>
      <c r="Y55" s="652">
        <v>161200</v>
      </c>
      <c r="Z55" s="653"/>
      <c r="AB55" s="649">
        <v>9.67896376584617E-3</v>
      </c>
      <c r="AC55" s="650">
        <v>264235.36666666699</v>
      </c>
      <c r="AD55" s="651">
        <v>6.7282138910396598E-3</v>
      </c>
      <c r="AE55" s="652">
        <v>183680</v>
      </c>
      <c r="AF55" s="653"/>
    </row>
    <row r="56" spans="1:32" s="366" customFormat="1" hidden="1">
      <c r="A56" s="408"/>
      <c r="B56" s="408" t="s">
        <v>79</v>
      </c>
      <c r="D56" s="649">
        <v>7.7759139038352705E-4</v>
      </c>
      <c r="E56" s="650">
        <v>63893.776666666701</v>
      </c>
      <c r="F56" s="651">
        <v>8.8740054467692096E-4</v>
      </c>
      <c r="G56" s="652">
        <v>72916.666666666701</v>
      </c>
      <c r="H56" s="653"/>
      <c r="J56" s="649">
        <v>0</v>
      </c>
      <c r="K56" s="650">
        <v>0</v>
      </c>
      <c r="L56" s="651">
        <v>0</v>
      </c>
      <c r="M56" s="652">
        <v>0</v>
      </c>
      <c r="N56" s="653"/>
      <c r="P56" s="649">
        <v>0</v>
      </c>
      <c r="Q56" s="650">
        <v>0</v>
      </c>
      <c r="R56" s="651">
        <v>0</v>
      </c>
      <c r="S56" s="652">
        <v>0</v>
      </c>
      <c r="T56" s="653"/>
      <c r="V56" s="649">
        <v>5.0000000000000001E-4</v>
      </c>
      <c r="W56" s="650">
        <v>17580.912</v>
      </c>
      <c r="X56" s="651">
        <v>0</v>
      </c>
      <c r="Y56" s="652">
        <v>0</v>
      </c>
      <c r="Z56" s="653"/>
      <c r="AB56" s="649">
        <v>5.3210362341538303E-3</v>
      </c>
      <c r="AC56" s="650">
        <v>145264.1</v>
      </c>
      <c r="AD56" s="651">
        <v>1.0622724457760801E-3</v>
      </c>
      <c r="AE56" s="652">
        <v>29000</v>
      </c>
      <c r="AF56" s="653"/>
    </row>
    <row r="57" spans="1:32" s="366" customFormat="1" hidden="1">
      <c r="A57" s="408"/>
      <c r="B57" s="434" t="s">
        <v>80</v>
      </c>
      <c r="D57" s="649">
        <v>1.2608688074985899E-2</v>
      </c>
      <c r="E57" s="650">
        <v>1036041.17777778</v>
      </c>
      <c r="F57" s="651">
        <v>1.18383194015933E-2</v>
      </c>
      <c r="G57" s="652">
        <v>972740.88333333295</v>
      </c>
      <c r="H57" s="653"/>
      <c r="J57" s="649">
        <v>2.5000000000000001E-3</v>
      </c>
      <c r="K57" s="650">
        <v>136759.903333333</v>
      </c>
      <c r="L57" s="651">
        <v>3.9987963333599904E-3</v>
      </c>
      <c r="M57" s="652">
        <v>218750</v>
      </c>
      <c r="N57" s="653"/>
      <c r="P57" s="649">
        <v>2.5000000000000001E-3</v>
      </c>
      <c r="Q57" s="650">
        <v>103228.533822222</v>
      </c>
      <c r="R57" s="651">
        <v>4.2381692716226297E-3</v>
      </c>
      <c r="S57" s="652">
        <v>175000</v>
      </c>
      <c r="T57" s="653"/>
      <c r="V57" s="649">
        <v>1.6999999999999999E-3</v>
      </c>
      <c r="W57" s="650">
        <v>59775.1008</v>
      </c>
      <c r="X57" s="651">
        <v>4.9769886795406303E-3</v>
      </c>
      <c r="Y57" s="652">
        <v>175000</v>
      </c>
      <c r="Z57" s="653"/>
      <c r="AB57" s="649">
        <v>1.6131606276410301E-3</v>
      </c>
      <c r="AC57" s="650">
        <v>44039.2277777778</v>
      </c>
      <c r="AD57" s="651">
        <v>0</v>
      </c>
      <c r="AE57" s="652">
        <v>0</v>
      </c>
      <c r="AF57" s="653"/>
    </row>
    <row r="58" spans="1:32" s="366" customFormat="1" hidden="1">
      <c r="A58" s="408"/>
      <c r="B58" s="434" t="s">
        <v>99</v>
      </c>
      <c r="D58" s="649">
        <v>3.3444817219232897E-2</v>
      </c>
      <c r="E58" s="650">
        <v>2748121.58222222</v>
      </c>
      <c r="F58" s="651">
        <v>4.2661912378639498E-2</v>
      </c>
      <c r="G58" s="652">
        <v>3505479.53</v>
      </c>
      <c r="H58" s="653"/>
      <c r="J58" s="649">
        <v>3.5000000000000003E-2</v>
      </c>
      <c r="K58" s="650">
        <v>1914638.64666667</v>
      </c>
      <c r="L58" s="651">
        <v>3.1641072928027598E-2</v>
      </c>
      <c r="M58" s="652">
        <v>1730892.03</v>
      </c>
      <c r="N58" s="653"/>
      <c r="P58" s="649">
        <v>3.5000000000000003E-2</v>
      </c>
      <c r="Q58" s="650">
        <v>1445199.4735111101</v>
      </c>
      <c r="R58" s="651">
        <v>3.1698753279159601E-2</v>
      </c>
      <c r="S58" s="652">
        <v>1308886.33</v>
      </c>
      <c r="T58" s="653"/>
      <c r="V58" s="649">
        <v>3.5000000000000003E-2</v>
      </c>
      <c r="W58" s="650">
        <v>1230663.8400000001</v>
      </c>
      <c r="X58" s="651">
        <v>3.16831396459979E-2</v>
      </c>
      <c r="Y58" s="652">
        <v>1114036.98</v>
      </c>
      <c r="Z58" s="653"/>
      <c r="AB58" s="649">
        <v>7.3394818829230898E-3</v>
      </c>
      <c r="AC58" s="650">
        <v>200367.594444444</v>
      </c>
      <c r="AD58" s="651">
        <v>6.4526425105641202E-3</v>
      </c>
      <c r="AE58" s="652">
        <v>176156.911111111</v>
      </c>
      <c r="AF58" s="653"/>
    </row>
    <row r="59" spans="1:32" s="366" customFormat="1" hidden="1">
      <c r="A59" s="408"/>
      <c r="B59" s="434" t="s">
        <v>82</v>
      </c>
      <c r="D59" s="649">
        <v>0</v>
      </c>
      <c r="E59" s="650">
        <v>0</v>
      </c>
      <c r="F59" s="651">
        <v>0</v>
      </c>
      <c r="G59" s="652">
        <v>0</v>
      </c>
      <c r="H59" s="653"/>
      <c r="J59" s="649">
        <v>0</v>
      </c>
      <c r="K59" s="650">
        <v>0</v>
      </c>
      <c r="L59" s="651">
        <v>0</v>
      </c>
      <c r="M59" s="652">
        <v>0</v>
      </c>
      <c r="N59" s="653"/>
      <c r="P59" s="649">
        <v>0</v>
      </c>
      <c r="Q59" s="650"/>
      <c r="R59" s="651">
        <v>0</v>
      </c>
      <c r="S59" s="652"/>
      <c r="T59" s="653"/>
      <c r="V59" s="649">
        <v>1E-3</v>
      </c>
      <c r="W59" s="650">
        <v>35161.824000000001</v>
      </c>
      <c r="X59" s="651">
        <v>0</v>
      </c>
      <c r="Y59" s="652">
        <v>0</v>
      </c>
      <c r="Z59" s="653"/>
      <c r="AB59" s="649">
        <v>0</v>
      </c>
      <c r="AC59" s="650">
        <v>0</v>
      </c>
      <c r="AD59" s="651">
        <v>0</v>
      </c>
      <c r="AE59" s="652">
        <v>0</v>
      </c>
      <c r="AF59" s="653"/>
    </row>
    <row r="60" spans="1:32" s="366" customFormat="1" hidden="1">
      <c r="A60" s="408"/>
      <c r="B60" s="408" t="s">
        <v>83</v>
      </c>
      <c r="D60" s="649">
        <v>5.0000000000000001E-3</v>
      </c>
      <c r="E60" s="650">
        <v>410844.16222222202</v>
      </c>
      <c r="F60" s="651">
        <v>0</v>
      </c>
      <c r="G60" s="652">
        <v>0</v>
      </c>
      <c r="H60" s="653"/>
      <c r="J60" s="649">
        <v>5.0000000000000001E-3</v>
      </c>
      <c r="K60" s="650">
        <v>273519.80666666699</v>
      </c>
      <c r="L60" s="651">
        <v>2.1115699335948102E-3</v>
      </c>
      <c r="M60" s="652">
        <v>115511.24</v>
      </c>
      <c r="N60" s="653"/>
      <c r="P60" s="649">
        <v>3.0000000000000001E-3</v>
      </c>
      <c r="Q60" s="650">
        <v>123874.240586667</v>
      </c>
      <c r="R60" s="651">
        <v>4.5755110773289098E-3</v>
      </c>
      <c r="S60" s="652">
        <v>188929.32</v>
      </c>
      <c r="T60" s="653"/>
      <c r="V60" s="649">
        <v>4.0000000000000001E-3</v>
      </c>
      <c r="W60" s="650">
        <v>140647.296</v>
      </c>
      <c r="X60" s="651">
        <v>4.2691604963382996E-3</v>
      </c>
      <c r="Y60" s="652">
        <v>150111.47</v>
      </c>
      <c r="Z60" s="653"/>
      <c r="AB60" s="649">
        <v>5.0000000000000001E-3</v>
      </c>
      <c r="AC60" s="650">
        <v>136499.82222222199</v>
      </c>
      <c r="AD60" s="651">
        <v>1.14315745954573E-2</v>
      </c>
      <c r="AE60" s="652">
        <v>312081.58</v>
      </c>
      <c r="AF60" s="653"/>
    </row>
    <row r="61" spans="1:32" s="366" customFormat="1" hidden="1">
      <c r="A61" s="408"/>
      <c r="B61" s="434" t="s">
        <v>84</v>
      </c>
      <c r="D61" s="649">
        <v>1E-3</v>
      </c>
      <c r="E61" s="650">
        <v>82168.832444444401</v>
      </c>
      <c r="F61" s="651">
        <v>0</v>
      </c>
      <c r="G61" s="652">
        <v>0</v>
      </c>
      <c r="H61" s="653"/>
      <c r="J61" s="649">
        <v>1E-3</v>
      </c>
      <c r="K61" s="650">
        <v>54703.961333333304</v>
      </c>
      <c r="L61" s="651">
        <v>0</v>
      </c>
      <c r="M61" s="652">
        <v>0</v>
      </c>
      <c r="N61" s="653"/>
      <c r="P61" s="649">
        <v>1E-3</v>
      </c>
      <c r="Q61" s="650">
        <v>41291.413528888901</v>
      </c>
      <c r="R61" s="651">
        <v>0</v>
      </c>
      <c r="S61" s="652">
        <v>0</v>
      </c>
      <c r="T61" s="653"/>
      <c r="V61" s="649">
        <v>2E-3</v>
      </c>
      <c r="W61" s="650">
        <v>70323.648000000001</v>
      </c>
      <c r="X61" s="651">
        <v>0</v>
      </c>
      <c r="Y61" s="652">
        <v>0</v>
      </c>
      <c r="Z61" s="653"/>
      <c r="AB61" s="649">
        <v>1E-3</v>
      </c>
      <c r="AC61" s="650">
        <v>27299.964444444398</v>
      </c>
      <c r="AD61" s="651">
        <v>0</v>
      </c>
      <c r="AE61" s="652">
        <v>0</v>
      </c>
      <c r="AF61" s="653"/>
    </row>
    <row r="62" spans="1:32" s="366" customFormat="1" hidden="1">
      <c r="A62" s="408"/>
      <c r="B62" s="434" t="s">
        <v>95</v>
      </c>
      <c r="D62" s="649">
        <v>0</v>
      </c>
      <c r="E62" s="650">
        <v>0</v>
      </c>
      <c r="F62" s="651">
        <v>0</v>
      </c>
      <c r="G62" s="652">
        <v>0</v>
      </c>
      <c r="H62" s="653"/>
      <c r="J62" s="649">
        <v>1E-3</v>
      </c>
      <c r="K62" s="650">
        <v>54703.961333333304</v>
      </c>
      <c r="L62" s="651">
        <v>0</v>
      </c>
      <c r="M62" s="652">
        <v>0</v>
      </c>
      <c r="N62" s="653"/>
      <c r="P62" s="649">
        <v>1E-3</v>
      </c>
      <c r="Q62" s="650">
        <v>41291.413528888901</v>
      </c>
      <c r="R62" s="651">
        <v>0</v>
      </c>
      <c r="S62" s="652">
        <v>0</v>
      </c>
      <c r="T62" s="653"/>
      <c r="V62" s="649">
        <v>1E-3</v>
      </c>
      <c r="W62" s="650">
        <v>35161.824000000001</v>
      </c>
      <c r="X62" s="651">
        <v>0</v>
      </c>
      <c r="Y62" s="652">
        <v>0</v>
      </c>
      <c r="Z62" s="653"/>
      <c r="AB62" s="649">
        <v>2.98906502442331E-4</v>
      </c>
      <c r="AC62" s="650">
        <v>8160.1368888888901</v>
      </c>
      <c r="AD62" s="651">
        <v>0</v>
      </c>
      <c r="AE62" s="652">
        <v>0</v>
      </c>
      <c r="AF62" s="653"/>
    </row>
    <row r="63" spans="1:32" s="366" customFormat="1" hidden="1">
      <c r="A63" s="408"/>
      <c r="B63" s="408" t="s">
        <v>87</v>
      </c>
      <c r="D63" s="649">
        <v>2E-3</v>
      </c>
      <c r="E63" s="650">
        <v>164337.664888889</v>
      </c>
      <c r="F63" s="651">
        <v>3.0425161531780101E-4</v>
      </c>
      <c r="G63" s="652">
        <v>25000</v>
      </c>
      <c r="H63" s="653"/>
      <c r="J63" s="649">
        <v>2E-3</v>
      </c>
      <c r="K63" s="650">
        <v>109407.922666667</v>
      </c>
      <c r="L63" s="651">
        <v>2.35887853191668E-4</v>
      </c>
      <c r="M63" s="652">
        <v>12904</v>
      </c>
      <c r="N63" s="653"/>
      <c r="P63" s="649">
        <v>3.5000000000000001E-3</v>
      </c>
      <c r="Q63" s="650">
        <v>144519.94735111101</v>
      </c>
      <c r="R63" s="651">
        <v>1.5257409377841501E-4</v>
      </c>
      <c r="S63" s="652">
        <v>6300</v>
      </c>
      <c r="T63" s="653"/>
      <c r="V63" s="649">
        <v>3.5000000000000001E-3</v>
      </c>
      <c r="W63" s="650">
        <v>123066.38400000001</v>
      </c>
      <c r="X63" s="651">
        <v>0</v>
      </c>
      <c r="Y63" s="652">
        <v>0</v>
      </c>
      <c r="Z63" s="653"/>
      <c r="AB63" s="649">
        <v>2E-3</v>
      </c>
      <c r="AC63" s="650">
        <v>54599.928888888899</v>
      </c>
      <c r="AD63" s="651">
        <v>0</v>
      </c>
      <c r="AE63" s="652">
        <v>0</v>
      </c>
      <c r="AF63" s="653"/>
    </row>
    <row r="64" spans="1:32" s="366" customFormat="1" hidden="1">
      <c r="A64" s="408"/>
      <c r="B64" s="434" t="s">
        <v>88</v>
      </c>
      <c r="D64" s="649">
        <v>1.5E-3</v>
      </c>
      <c r="E64" s="650">
        <v>123253.248666667</v>
      </c>
      <c r="F64" s="651">
        <v>0</v>
      </c>
      <c r="G64" s="652">
        <v>0</v>
      </c>
      <c r="H64" s="653"/>
      <c r="J64" s="649">
        <v>1.5E-3</v>
      </c>
      <c r="K64" s="650">
        <v>82055.941999999995</v>
      </c>
      <c r="L64" s="651">
        <v>0</v>
      </c>
      <c r="M64" s="652">
        <v>0</v>
      </c>
      <c r="N64" s="653"/>
      <c r="P64" s="649">
        <v>1.5E-3</v>
      </c>
      <c r="Q64" s="650">
        <v>61937.120293333297</v>
      </c>
      <c r="R64" s="651">
        <v>0</v>
      </c>
      <c r="S64" s="652">
        <v>0</v>
      </c>
      <c r="T64" s="653"/>
      <c r="V64" s="649">
        <v>2.5000000000000001E-3</v>
      </c>
      <c r="W64" s="650">
        <v>87904.56</v>
      </c>
      <c r="X64" s="651">
        <v>0</v>
      </c>
      <c r="Y64" s="652">
        <v>0</v>
      </c>
      <c r="Z64" s="653"/>
      <c r="AB64" s="649">
        <v>1.5E-3</v>
      </c>
      <c r="AC64" s="650">
        <v>40949.946666666699</v>
      </c>
      <c r="AD64" s="651">
        <v>0</v>
      </c>
      <c r="AE64" s="652">
        <v>0</v>
      </c>
      <c r="AF64" s="653"/>
    </row>
    <row r="65" spans="1:32" s="366" customFormat="1" hidden="1">
      <c r="A65" s="408"/>
      <c r="B65" s="408" t="s">
        <v>89</v>
      </c>
      <c r="D65" s="649">
        <v>5.0000000000000001E-4</v>
      </c>
      <c r="E65" s="650">
        <v>41084.4162222222</v>
      </c>
      <c r="F65" s="651">
        <v>3.65101938381362E-6</v>
      </c>
      <c r="G65" s="652">
        <v>300</v>
      </c>
      <c r="H65" s="653"/>
      <c r="J65" s="649">
        <v>5.0000000000000001E-4</v>
      </c>
      <c r="K65" s="650">
        <v>27351.980666666699</v>
      </c>
      <c r="L65" s="651">
        <v>3.65604236192913E-6</v>
      </c>
      <c r="M65" s="652">
        <v>200</v>
      </c>
      <c r="N65" s="653"/>
      <c r="P65" s="649">
        <v>5.0000000000000001E-4</v>
      </c>
      <c r="Q65" s="650">
        <v>20645.7067644444</v>
      </c>
      <c r="R65" s="651">
        <v>0</v>
      </c>
      <c r="S65" s="652">
        <v>0</v>
      </c>
      <c r="T65" s="653"/>
      <c r="V65" s="649">
        <v>1.5E-3</v>
      </c>
      <c r="W65" s="650">
        <v>52742.735999999997</v>
      </c>
      <c r="X65" s="651">
        <v>1.13759741246643E-4</v>
      </c>
      <c r="Y65" s="652">
        <v>4000</v>
      </c>
      <c r="Z65" s="653"/>
      <c r="AB65" s="649">
        <v>5.0000000000000001E-4</v>
      </c>
      <c r="AC65" s="650">
        <v>13649.982222222199</v>
      </c>
      <c r="AD65" s="651">
        <v>5.8791285361055399E-4</v>
      </c>
      <c r="AE65" s="652">
        <v>16050</v>
      </c>
      <c r="AF65" s="653"/>
    </row>
    <row r="66" spans="1:32" s="366" customFormat="1" hidden="1">
      <c r="A66" s="408"/>
      <c r="B66" s="408" t="s">
        <v>90</v>
      </c>
      <c r="D66" s="649">
        <v>0</v>
      </c>
      <c r="E66" s="650">
        <v>0</v>
      </c>
      <c r="F66" s="651">
        <v>0</v>
      </c>
      <c r="G66" s="652">
        <v>0</v>
      </c>
      <c r="H66" s="653"/>
      <c r="J66" s="649">
        <v>0</v>
      </c>
      <c r="K66" s="650">
        <v>0</v>
      </c>
      <c r="L66" s="651">
        <v>0</v>
      </c>
      <c r="M66" s="652">
        <v>0</v>
      </c>
      <c r="N66" s="653"/>
      <c r="P66" s="649">
        <v>0</v>
      </c>
      <c r="Q66" s="650">
        <v>0</v>
      </c>
      <c r="R66" s="651">
        <v>0</v>
      </c>
      <c r="S66" s="652">
        <v>0</v>
      </c>
      <c r="T66" s="653"/>
      <c r="V66" s="649">
        <v>0</v>
      </c>
      <c r="W66" s="650">
        <v>0</v>
      </c>
      <c r="X66" s="651">
        <v>0</v>
      </c>
      <c r="Y66" s="652">
        <v>0</v>
      </c>
      <c r="Z66" s="653"/>
      <c r="AB66" s="649">
        <v>0</v>
      </c>
      <c r="AC66" s="650">
        <v>0</v>
      </c>
      <c r="AD66" s="651">
        <v>0</v>
      </c>
      <c r="AE66" s="652">
        <v>0</v>
      </c>
      <c r="AF66" s="653"/>
    </row>
    <row r="67" spans="1:32" s="366" customFormat="1" hidden="1">
      <c r="A67" s="408"/>
      <c r="B67" s="408" t="s">
        <v>91</v>
      </c>
      <c r="D67" s="649">
        <v>5.0000000000000001E-3</v>
      </c>
      <c r="E67" s="650">
        <v>410844.16222222202</v>
      </c>
      <c r="F67" s="651">
        <v>0</v>
      </c>
      <c r="G67" s="652">
        <v>0</v>
      </c>
      <c r="H67" s="653"/>
      <c r="J67" s="649">
        <v>5.0000000000000001E-3</v>
      </c>
      <c r="K67" s="650">
        <v>273519.80666666699</v>
      </c>
      <c r="L67" s="651">
        <v>0</v>
      </c>
      <c r="M67" s="652">
        <v>0</v>
      </c>
      <c r="N67" s="653"/>
      <c r="P67" s="649">
        <v>5.0000000000000001E-3</v>
      </c>
      <c r="Q67" s="650">
        <v>206457.067644444</v>
      </c>
      <c r="R67" s="651">
        <v>0</v>
      </c>
      <c r="S67" s="652">
        <v>0</v>
      </c>
      <c r="T67" s="653"/>
      <c r="V67" s="649">
        <v>0.01</v>
      </c>
      <c r="W67" s="650">
        <v>351618.24</v>
      </c>
      <c r="X67" s="651">
        <v>0</v>
      </c>
      <c r="Y67" s="652">
        <v>0</v>
      </c>
      <c r="Z67" s="653"/>
      <c r="AB67" s="649">
        <v>5.0000000000000001E-3</v>
      </c>
      <c r="AC67" s="650">
        <v>136499.82222222199</v>
      </c>
      <c r="AD67" s="651">
        <v>0</v>
      </c>
      <c r="AE67" s="652">
        <v>0</v>
      </c>
      <c r="AF67" s="653"/>
    </row>
    <row r="68" spans="1:32" s="366" customFormat="1" hidden="1">
      <c r="A68" s="408"/>
      <c r="B68" s="408" t="s">
        <v>92</v>
      </c>
      <c r="D68" s="649">
        <v>2.5000000000000001E-3</v>
      </c>
      <c r="E68" s="650">
        <v>205422.08111111101</v>
      </c>
      <c r="F68" s="651">
        <v>0</v>
      </c>
      <c r="G68" s="652">
        <v>0</v>
      </c>
      <c r="H68" s="653"/>
      <c r="J68" s="649">
        <v>0</v>
      </c>
      <c r="K68" s="650">
        <v>0</v>
      </c>
      <c r="L68" s="651">
        <v>0</v>
      </c>
      <c r="M68" s="652">
        <v>0</v>
      </c>
      <c r="N68" s="653"/>
      <c r="P68" s="649">
        <v>2.5000000000000001E-3</v>
      </c>
      <c r="Q68" s="650">
        <v>103228.533822222</v>
      </c>
      <c r="R68" s="651">
        <v>0</v>
      </c>
      <c r="S68" s="652">
        <v>0</v>
      </c>
      <c r="T68" s="653"/>
      <c r="V68" s="649">
        <v>8.9999999999999993E-3</v>
      </c>
      <c r="W68" s="650">
        <v>316456.41600000003</v>
      </c>
      <c r="X68" s="651">
        <v>0</v>
      </c>
      <c r="Y68" s="652">
        <v>0</v>
      </c>
      <c r="Z68" s="653"/>
      <c r="AB68" s="649">
        <v>2.5000000000000001E-3</v>
      </c>
      <c r="AC68" s="650">
        <v>68249.911111111098</v>
      </c>
      <c r="AD68" s="651">
        <v>0</v>
      </c>
      <c r="AE68" s="652">
        <v>0</v>
      </c>
      <c r="AF68" s="653"/>
    </row>
    <row r="69" spans="1:32" s="366" customFormat="1" hidden="1">
      <c r="A69" s="408"/>
      <c r="B69" s="408" t="s">
        <v>93</v>
      </c>
      <c r="D69" s="649">
        <v>3.31103655615341E-2</v>
      </c>
      <c r="E69" s="650">
        <v>2720640.08</v>
      </c>
      <c r="F69" s="651">
        <v>4.70271965867263E-2</v>
      </c>
      <c r="G69" s="652">
        <v>3864169.8366666702</v>
      </c>
      <c r="H69" s="653"/>
      <c r="J69" s="649">
        <v>0.03</v>
      </c>
      <c r="K69" s="650">
        <v>1641118.84</v>
      </c>
      <c r="L69" s="651">
        <v>8.1346942552923199E-2</v>
      </c>
      <c r="M69" s="652">
        <v>4450000</v>
      </c>
      <c r="N69" s="653"/>
      <c r="P69" s="649">
        <v>0.03</v>
      </c>
      <c r="Q69" s="650">
        <v>1238742.40586667</v>
      </c>
      <c r="R69" s="651">
        <v>5.2068936765649498E-2</v>
      </c>
      <c r="S69" s="652">
        <v>2150000</v>
      </c>
      <c r="T69" s="653"/>
      <c r="V69" s="649">
        <v>0</v>
      </c>
      <c r="W69" s="650"/>
      <c r="X69" s="651">
        <v>0</v>
      </c>
      <c r="Y69" s="652"/>
      <c r="Z69" s="653"/>
      <c r="AB69" s="649">
        <v>0.03</v>
      </c>
      <c r="AC69" s="650">
        <v>818998.933333333</v>
      </c>
      <c r="AD69" s="651">
        <v>5.10394437632153E-2</v>
      </c>
      <c r="AE69" s="652">
        <v>1393375</v>
      </c>
      <c r="AF69" s="653"/>
    </row>
    <row r="70" spans="1:32" s="366" customFormat="1" hidden="1">
      <c r="A70" s="408"/>
      <c r="B70" s="474" t="s">
        <v>94</v>
      </c>
      <c r="D70" s="649">
        <v>0</v>
      </c>
      <c r="E70" s="650">
        <v>0</v>
      </c>
      <c r="F70" s="651">
        <v>0</v>
      </c>
      <c r="G70" s="652">
        <v>0</v>
      </c>
      <c r="H70" s="653"/>
      <c r="J70" s="649">
        <v>0</v>
      </c>
      <c r="K70" s="650"/>
      <c r="L70" s="651">
        <v>0</v>
      </c>
      <c r="M70" s="652"/>
      <c r="N70" s="653"/>
      <c r="P70" s="649">
        <v>0.15</v>
      </c>
      <c r="Q70" s="650">
        <v>6193712.0293333298</v>
      </c>
      <c r="R70" s="651">
        <v>0.13424293970113699</v>
      </c>
      <c r="S70" s="652">
        <v>5543080.7365333298</v>
      </c>
      <c r="T70" s="653"/>
      <c r="V70" s="649">
        <v>0.1</v>
      </c>
      <c r="W70" s="650">
        <v>3516182.4</v>
      </c>
      <c r="X70" s="651">
        <v>0.14500000009479999</v>
      </c>
      <c r="Y70" s="652">
        <v>5098464.4833333297</v>
      </c>
      <c r="Z70" s="653"/>
      <c r="AB70" s="649">
        <v>0</v>
      </c>
      <c r="AC70" s="650"/>
      <c r="AD70" s="651">
        <v>0</v>
      </c>
      <c r="AE70" s="652"/>
      <c r="AF70" s="653"/>
    </row>
    <row r="71" spans="1:32" s="366" customFormat="1" hidden="1">
      <c r="A71" s="408"/>
      <c r="B71" s="434" t="s">
        <v>95</v>
      </c>
      <c r="D71" s="649">
        <v>1E-3</v>
      </c>
      <c r="E71" s="650">
        <v>82168.832444444401</v>
      </c>
      <c r="F71" s="651">
        <v>0</v>
      </c>
      <c r="G71" s="652">
        <v>0</v>
      </c>
      <c r="H71" s="653"/>
      <c r="J71" s="649">
        <v>0</v>
      </c>
      <c r="K71" s="650">
        <v>0</v>
      </c>
      <c r="L71" s="651">
        <v>0</v>
      </c>
      <c r="M71" s="652">
        <v>0</v>
      </c>
      <c r="N71" s="653"/>
      <c r="P71" s="649">
        <v>0</v>
      </c>
      <c r="Q71" s="650"/>
      <c r="R71" s="651">
        <v>0</v>
      </c>
      <c r="S71" s="652"/>
      <c r="T71" s="653"/>
      <c r="V71" s="649">
        <v>0</v>
      </c>
      <c r="W71" s="650"/>
      <c r="X71" s="651">
        <v>0</v>
      </c>
      <c r="Y71" s="652"/>
      <c r="Z71" s="653"/>
      <c r="AB71" s="649">
        <v>7.0109349755766897E-4</v>
      </c>
      <c r="AC71" s="650">
        <v>19139.827555555599</v>
      </c>
      <c r="AD71" s="651">
        <v>0</v>
      </c>
      <c r="AE71" s="652">
        <v>0</v>
      </c>
      <c r="AF71" s="653"/>
    </row>
    <row r="72" spans="1:32" s="223" customFormat="1">
      <c r="A72" s="432"/>
      <c r="B72" s="655" t="s">
        <v>97</v>
      </c>
      <c r="D72" s="637">
        <v>0.40918743744997599</v>
      </c>
      <c r="E72" s="633">
        <v>33622453.986198701</v>
      </c>
      <c r="F72" s="634">
        <v>0.38707569549960402</v>
      </c>
      <c r="G72" s="635">
        <v>31805557.966823801</v>
      </c>
      <c r="H72" s="648"/>
      <c r="J72" s="637">
        <v>0.42325171442190102</v>
      </c>
      <c r="K72" s="633">
        <v>23153545.420002699</v>
      </c>
      <c r="L72" s="634">
        <v>0.34181656461772097</v>
      </c>
      <c r="M72" s="635">
        <v>18698720.1339407</v>
      </c>
      <c r="N72" s="648"/>
      <c r="P72" s="637">
        <v>0.395601898851759</v>
      </c>
      <c r="Q72" s="633">
        <v>16334961.598301601</v>
      </c>
      <c r="R72" s="634">
        <v>0.34701849600328799</v>
      </c>
      <c r="S72" s="635">
        <v>14328884.2206448</v>
      </c>
      <c r="T72" s="648"/>
      <c r="V72" s="637">
        <v>0.31561698921952003</v>
      </c>
      <c r="W72" s="633">
        <v>11097669.0263467</v>
      </c>
      <c r="X72" s="634">
        <v>0.26967548494289301</v>
      </c>
      <c r="Y72" s="635">
        <v>9482281.9386766702</v>
      </c>
      <c r="Z72" s="648"/>
      <c r="AB72" s="637">
        <v>0.44430912246433102</v>
      </c>
      <c r="AC72" s="633">
        <v>12129623.2456186</v>
      </c>
      <c r="AD72" s="634">
        <v>0.31544234081734601</v>
      </c>
      <c r="AE72" s="635">
        <v>8611564.6885858607</v>
      </c>
      <c r="AF72" s="648"/>
    </row>
    <row r="73" spans="1:32" s="223" customFormat="1">
      <c r="A73" s="432"/>
      <c r="B73" s="432" t="s">
        <v>98</v>
      </c>
      <c r="D73" s="637">
        <v>0.23949999999999999</v>
      </c>
      <c r="E73" s="633">
        <v>19679435.370444398</v>
      </c>
      <c r="F73" s="634">
        <v>0.309875611622148</v>
      </c>
      <c r="G73" s="635">
        <v>25462117.210000001</v>
      </c>
      <c r="H73" s="648"/>
      <c r="J73" s="637">
        <v>0.23949999999999999</v>
      </c>
      <c r="K73" s="633">
        <v>13101598.7393333</v>
      </c>
      <c r="L73" s="634">
        <v>0.21299918123236</v>
      </c>
      <c r="M73" s="635">
        <v>11651898.974166701</v>
      </c>
      <c r="N73" s="648"/>
      <c r="P73" s="637">
        <v>0.26400000000000001</v>
      </c>
      <c r="Q73" s="633">
        <v>10900933.1716267</v>
      </c>
      <c r="R73" s="634">
        <v>0.23020869986402501</v>
      </c>
      <c r="S73" s="635">
        <v>9505642.62403333</v>
      </c>
      <c r="T73" s="648"/>
      <c r="V73" s="637">
        <v>0.17070610519712101</v>
      </c>
      <c r="W73" s="633">
        <v>6002338.0266666701</v>
      </c>
      <c r="X73" s="634">
        <v>9.3306259154815205E-2</v>
      </c>
      <c r="Y73" s="635">
        <v>3280818.2625000002</v>
      </c>
      <c r="Z73" s="648"/>
      <c r="AB73" s="637">
        <v>0.23949999999999999</v>
      </c>
      <c r="AC73" s="633">
        <v>6538341.4844444403</v>
      </c>
      <c r="AD73" s="634">
        <v>0.27807702360168202</v>
      </c>
      <c r="AE73" s="635">
        <v>7591492.8571428601</v>
      </c>
      <c r="AF73" s="648"/>
    </row>
    <row r="74" spans="1:32" s="366" customFormat="1" hidden="1">
      <c r="A74" s="408"/>
      <c r="B74" s="408" t="s">
        <v>167</v>
      </c>
      <c r="D74" s="649">
        <v>0</v>
      </c>
      <c r="E74" s="650">
        <v>0</v>
      </c>
      <c r="F74" s="651">
        <v>0</v>
      </c>
      <c r="G74" s="652">
        <v>0</v>
      </c>
      <c r="H74" s="654"/>
      <c r="J74" s="649">
        <v>0</v>
      </c>
      <c r="K74" s="650">
        <v>0</v>
      </c>
      <c r="L74" s="651">
        <v>0</v>
      </c>
      <c r="M74" s="652">
        <v>0</v>
      </c>
      <c r="N74" s="654"/>
      <c r="P74" s="649">
        <v>0</v>
      </c>
      <c r="Q74" s="650">
        <v>0</v>
      </c>
      <c r="R74" s="651">
        <v>0</v>
      </c>
      <c r="S74" s="652">
        <v>0</v>
      </c>
      <c r="T74" s="654"/>
      <c r="V74" s="649">
        <v>0</v>
      </c>
      <c r="W74" s="650">
        <v>0</v>
      </c>
      <c r="X74" s="651">
        <v>0</v>
      </c>
      <c r="Y74" s="652">
        <v>0</v>
      </c>
      <c r="Z74" s="654"/>
      <c r="AB74" s="649">
        <v>0</v>
      </c>
      <c r="AC74" s="650">
        <v>0</v>
      </c>
      <c r="AD74" s="651">
        <v>0</v>
      </c>
      <c r="AE74" s="652">
        <v>0</v>
      </c>
      <c r="AF74" s="654"/>
    </row>
    <row r="75" spans="1:32" s="366" customFormat="1" hidden="1">
      <c r="A75" s="408"/>
      <c r="B75" s="408" t="s">
        <v>100</v>
      </c>
      <c r="D75" s="649">
        <v>2E-3</v>
      </c>
      <c r="E75" s="650">
        <v>164337.664888889</v>
      </c>
      <c r="F75" s="651">
        <v>1.1493726658931701E-3</v>
      </c>
      <c r="G75" s="652">
        <v>94442.61</v>
      </c>
      <c r="H75" s="654"/>
      <c r="J75" s="649">
        <v>2E-3</v>
      </c>
      <c r="K75" s="650">
        <v>109407.922666667</v>
      </c>
      <c r="L75" s="651">
        <v>1.5639523247444999E-3</v>
      </c>
      <c r="M75" s="652">
        <v>85554.387499999997</v>
      </c>
      <c r="N75" s="654"/>
      <c r="P75" s="649">
        <v>2E-3</v>
      </c>
      <c r="Q75" s="650">
        <v>82582.827057777802</v>
      </c>
      <c r="R75" s="651">
        <v>2.0504720052938901E-3</v>
      </c>
      <c r="S75" s="652">
        <v>84666.887499999997</v>
      </c>
      <c r="T75" s="654"/>
      <c r="V75" s="649">
        <v>2E-3</v>
      </c>
      <c r="W75" s="650">
        <v>70323.648000000001</v>
      </c>
      <c r="X75" s="651">
        <v>2.1479620198315099E-3</v>
      </c>
      <c r="Y75" s="652">
        <v>75526.262499999997</v>
      </c>
      <c r="Z75" s="654"/>
      <c r="AB75" s="649">
        <v>2E-3</v>
      </c>
      <c r="AC75" s="650">
        <v>54599.928888888899</v>
      </c>
      <c r="AD75" s="651">
        <v>2.7472563252829599E-3</v>
      </c>
      <c r="AE75" s="652">
        <v>75000</v>
      </c>
      <c r="AF75" s="654"/>
    </row>
    <row r="76" spans="1:32" s="366" customFormat="1" hidden="1">
      <c r="A76" s="408"/>
      <c r="B76" s="474" t="s">
        <v>101</v>
      </c>
      <c r="D76" s="649">
        <v>0</v>
      </c>
      <c r="E76" s="650">
        <v>0</v>
      </c>
      <c r="F76" s="651">
        <v>0</v>
      </c>
      <c r="G76" s="652">
        <v>0</v>
      </c>
      <c r="H76" s="654"/>
      <c r="J76" s="649">
        <v>0</v>
      </c>
      <c r="K76" s="650">
        <v>0</v>
      </c>
      <c r="L76" s="651">
        <v>0</v>
      </c>
      <c r="M76" s="652">
        <v>0</v>
      </c>
      <c r="N76" s="654"/>
      <c r="P76" s="649">
        <v>0</v>
      </c>
      <c r="Q76" s="650">
        <v>0</v>
      </c>
      <c r="R76" s="651">
        <v>0</v>
      </c>
      <c r="S76" s="652">
        <v>0</v>
      </c>
      <c r="T76" s="654"/>
      <c r="V76" s="649">
        <v>0.04</v>
      </c>
      <c r="W76" s="650">
        <v>1406472.96</v>
      </c>
      <c r="X76" s="651">
        <v>0</v>
      </c>
      <c r="Y76" s="652">
        <v>0</v>
      </c>
      <c r="Z76" s="654"/>
      <c r="AB76" s="649">
        <v>0</v>
      </c>
      <c r="AC76" s="650">
        <v>0</v>
      </c>
      <c r="AD76" s="651">
        <v>0</v>
      </c>
      <c r="AE76" s="652">
        <v>0</v>
      </c>
      <c r="AF76" s="654"/>
    </row>
    <row r="77" spans="1:32" s="366" customFormat="1" hidden="1">
      <c r="A77" s="408"/>
      <c r="B77" s="473" t="s">
        <v>102</v>
      </c>
      <c r="D77" s="649">
        <v>2.5000000000000001E-3</v>
      </c>
      <c r="E77" s="650">
        <v>205422.08111111101</v>
      </c>
      <c r="F77" s="651">
        <v>1.0648806536123099E-3</v>
      </c>
      <c r="G77" s="652">
        <v>87500</v>
      </c>
      <c r="H77" s="656"/>
      <c r="J77" s="649">
        <v>2.5000000000000001E-3</v>
      </c>
      <c r="K77" s="650">
        <v>136759.903333333</v>
      </c>
      <c r="L77" s="651">
        <v>4.7528550705078698E-4</v>
      </c>
      <c r="M77" s="652">
        <v>26000</v>
      </c>
      <c r="N77" s="656"/>
      <c r="P77" s="649">
        <v>0</v>
      </c>
      <c r="Q77" s="650"/>
      <c r="R77" s="651">
        <v>0</v>
      </c>
      <c r="S77" s="652"/>
      <c r="T77" s="656"/>
      <c r="V77" s="649">
        <v>5.0000000000000001E-3</v>
      </c>
      <c r="W77" s="650">
        <v>175809.12</v>
      </c>
      <c r="X77" s="651">
        <v>4.4295199247911601E-3</v>
      </c>
      <c r="Y77" s="652">
        <v>155750</v>
      </c>
      <c r="Z77" s="656"/>
      <c r="AB77" s="649">
        <v>2.5000000000000001E-3</v>
      </c>
      <c r="AC77" s="650">
        <v>68249.911111111098</v>
      </c>
      <c r="AD77" s="651">
        <v>2.7142892493795699E-3</v>
      </c>
      <c r="AE77" s="652">
        <v>74100</v>
      </c>
      <c r="AF77" s="656"/>
    </row>
    <row r="78" spans="1:32" s="366" customFormat="1" hidden="1">
      <c r="A78" s="408"/>
      <c r="B78" s="408" t="s">
        <v>103</v>
      </c>
      <c r="D78" s="649">
        <v>0</v>
      </c>
      <c r="E78" s="650">
        <v>0</v>
      </c>
      <c r="F78" s="651">
        <v>0</v>
      </c>
      <c r="G78" s="652">
        <v>0</v>
      </c>
      <c r="H78" s="653"/>
      <c r="J78" s="649">
        <v>0</v>
      </c>
      <c r="K78" s="650">
        <v>0</v>
      </c>
      <c r="L78" s="651">
        <v>0</v>
      </c>
      <c r="M78" s="652">
        <v>0</v>
      </c>
      <c r="N78" s="653"/>
      <c r="P78" s="649">
        <v>0</v>
      </c>
      <c r="Q78" s="650">
        <v>0</v>
      </c>
      <c r="R78" s="651">
        <v>0</v>
      </c>
      <c r="S78" s="652">
        <v>0</v>
      </c>
      <c r="T78" s="653"/>
      <c r="V78" s="649">
        <v>3.0000000000000001E-3</v>
      </c>
      <c r="W78" s="650">
        <v>105485.47199999999</v>
      </c>
      <c r="X78" s="651">
        <v>0</v>
      </c>
      <c r="Y78" s="652">
        <v>0</v>
      </c>
      <c r="Z78" s="653"/>
      <c r="AB78" s="649">
        <v>0</v>
      </c>
      <c r="AC78" s="650">
        <v>0</v>
      </c>
      <c r="AD78" s="651">
        <v>3.74542612346911E-3</v>
      </c>
      <c r="AE78" s="652">
        <v>102250</v>
      </c>
      <c r="AF78" s="653"/>
    </row>
    <row r="79" spans="1:32" s="366" customFormat="1" hidden="1">
      <c r="A79" s="408"/>
      <c r="B79" s="434" t="s">
        <v>104</v>
      </c>
      <c r="D79" s="649">
        <v>0.03</v>
      </c>
      <c r="E79" s="650">
        <v>2465064.9733333299</v>
      </c>
      <c r="F79" s="651">
        <v>1.8255096919068101E-2</v>
      </c>
      <c r="G79" s="652">
        <v>1500000</v>
      </c>
      <c r="H79" s="653"/>
      <c r="J79" s="649">
        <v>0.03</v>
      </c>
      <c r="K79" s="650">
        <v>1641118.84</v>
      </c>
      <c r="L79" s="651">
        <v>2.63235050058898E-2</v>
      </c>
      <c r="M79" s="652">
        <v>1440000</v>
      </c>
      <c r="N79" s="653"/>
      <c r="P79" s="649">
        <v>0.04</v>
      </c>
      <c r="Q79" s="650">
        <v>1651656.5411555599</v>
      </c>
      <c r="R79" s="651">
        <v>3.7538070691514797E-2</v>
      </c>
      <c r="S79" s="652">
        <v>1550000</v>
      </c>
      <c r="T79" s="653"/>
      <c r="V79" s="649">
        <v>0.05</v>
      </c>
      <c r="W79" s="650">
        <v>1758091.2</v>
      </c>
      <c r="X79" s="651">
        <v>3.0999529489710201E-2</v>
      </c>
      <c r="Y79" s="652">
        <v>1090000</v>
      </c>
      <c r="Z79" s="653"/>
      <c r="AB79" s="649">
        <v>0.03</v>
      </c>
      <c r="AC79" s="650">
        <v>818998.933333333</v>
      </c>
      <c r="AD79" s="651">
        <v>5.6227179457457997E-2</v>
      </c>
      <c r="AE79" s="652">
        <v>1535000</v>
      </c>
      <c r="AF79" s="653"/>
    </row>
    <row r="80" spans="1:32" s="366" customFormat="1" hidden="1">
      <c r="A80" s="408"/>
      <c r="B80" s="434" t="s">
        <v>105</v>
      </c>
      <c r="D80" s="649">
        <v>2.5000000000000001E-2</v>
      </c>
      <c r="E80" s="650">
        <v>2054220.81111111</v>
      </c>
      <c r="F80" s="651">
        <v>1.44823768891274E-2</v>
      </c>
      <c r="G80" s="652">
        <v>1190000</v>
      </c>
      <c r="H80" s="653"/>
      <c r="J80" s="649">
        <v>2.5000000000000001E-2</v>
      </c>
      <c r="K80" s="650">
        <v>1367599.0333333299</v>
      </c>
      <c r="L80" s="651">
        <v>2.0565238285851401E-2</v>
      </c>
      <c r="M80" s="652">
        <v>1125000</v>
      </c>
      <c r="N80" s="653"/>
      <c r="P80" s="649">
        <v>0.03</v>
      </c>
      <c r="Q80" s="650">
        <v>1238742.40586667</v>
      </c>
      <c r="R80" s="651">
        <v>2.8480497505304101E-2</v>
      </c>
      <c r="S80" s="652">
        <v>1176000</v>
      </c>
      <c r="T80" s="653"/>
      <c r="V80" s="649">
        <v>0.03</v>
      </c>
      <c r="W80" s="650">
        <v>1054854.72</v>
      </c>
      <c r="X80" s="651">
        <v>2.4173945014911599E-2</v>
      </c>
      <c r="Y80" s="652">
        <v>850000</v>
      </c>
      <c r="Z80" s="653"/>
      <c r="AB80" s="649">
        <v>2.5000000000000001E-2</v>
      </c>
      <c r="AC80" s="650">
        <v>682499.11111111101</v>
      </c>
      <c r="AD80" s="651">
        <v>3.9597121168411797E-2</v>
      </c>
      <c r="AE80" s="652">
        <v>1081000</v>
      </c>
      <c r="AF80" s="653"/>
    </row>
    <row r="81" spans="1:32" s="366" customFormat="1" hidden="1">
      <c r="A81" s="408"/>
      <c r="B81" s="434" t="s">
        <v>106</v>
      </c>
      <c r="D81" s="649">
        <v>2.5000000000000001E-2</v>
      </c>
      <c r="E81" s="650">
        <v>2054220.81111111</v>
      </c>
      <c r="F81" s="651">
        <v>1.55130718312425E-2</v>
      </c>
      <c r="G81" s="652">
        <v>1274691</v>
      </c>
      <c r="H81" s="653"/>
      <c r="J81" s="649">
        <v>2.5000000000000001E-2</v>
      </c>
      <c r="K81" s="650">
        <v>1367599.0333333299</v>
      </c>
      <c r="L81" s="651">
        <v>2.06436603945148E-2</v>
      </c>
      <c r="M81" s="652">
        <v>1129290</v>
      </c>
      <c r="N81" s="653"/>
      <c r="P81" s="649">
        <v>0.03</v>
      </c>
      <c r="Q81" s="650">
        <v>1238742.40586667</v>
      </c>
      <c r="R81" s="651">
        <v>1.9248432835653199E-2</v>
      </c>
      <c r="S81" s="652">
        <v>794795</v>
      </c>
      <c r="T81" s="653"/>
      <c r="V81" s="649">
        <v>0.03</v>
      </c>
      <c r="W81" s="650">
        <v>1054854.72</v>
      </c>
      <c r="X81" s="651">
        <v>2.7289312408821601E-2</v>
      </c>
      <c r="Y81" s="652">
        <v>959542</v>
      </c>
      <c r="Z81" s="653"/>
      <c r="AB81" s="649">
        <v>2.5000000000000001E-2</v>
      </c>
      <c r="AC81" s="650">
        <v>682499.11111111101</v>
      </c>
      <c r="AD81" s="651">
        <v>1.4725293903516699E-2</v>
      </c>
      <c r="AE81" s="652">
        <v>402000</v>
      </c>
      <c r="AF81" s="653"/>
    </row>
    <row r="82" spans="1:32" s="366" customFormat="1" hidden="1">
      <c r="A82" s="408"/>
      <c r="B82" s="434" t="s">
        <v>109</v>
      </c>
      <c r="D82" s="649">
        <v>0</v>
      </c>
      <c r="E82" s="650">
        <v>0</v>
      </c>
      <c r="F82" s="651">
        <v>0</v>
      </c>
      <c r="G82" s="652">
        <v>0</v>
      </c>
      <c r="H82" s="653"/>
      <c r="J82" s="649">
        <v>0</v>
      </c>
      <c r="K82" s="650">
        <v>0</v>
      </c>
      <c r="L82" s="651">
        <v>0</v>
      </c>
      <c r="M82" s="652">
        <v>0</v>
      </c>
      <c r="N82" s="653"/>
      <c r="P82" s="649">
        <v>0</v>
      </c>
      <c r="Q82" s="650">
        <v>0</v>
      </c>
      <c r="R82" s="651">
        <v>0</v>
      </c>
      <c r="S82" s="652">
        <v>0</v>
      </c>
      <c r="T82" s="653"/>
      <c r="V82" s="649">
        <v>7.0000000000000001E-3</v>
      </c>
      <c r="W82" s="650">
        <v>246132.76800000001</v>
      </c>
      <c r="X82" s="651">
        <v>0</v>
      </c>
      <c r="Y82" s="652">
        <v>0</v>
      </c>
      <c r="Z82" s="653"/>
      <c r="AB82" s="649">
        <v>0</v>
      </c>
      <c r="AC82" s="650">
        <v>0</v>
      </c>
      <c r="AD82" s="651">
        <v>0</v>
      </c>
      <c r="AE82" s="652">
        <v>0</v>
      </c>
      <c r="AF82" s="653"/>
    </row>
    <row r="83" spans="1:32" s="366" customFormat="1" hidden="1">
      <c r="A83" s="408"/>
      <c r="B83" s="434" t="s">
        <v>181</v>
      </c>
      <c r="D83" s="649">
        <v>0.01</v>
      </c>
      <c r="E83" s="650">
        <v>821688.32444444404</v>
      </c>
      <c r="F83" s="651">
        <v>2.2818871148835101E-3</v>
      </c>
      <c r="G83" s="652">
        <v>187500</v>
      </c>
      <c r="H83" s="653"/>
      <c r="J83" s="649">
        <v>0.01</v>
      </c>
      <c r="K83" s="650">
        <v>547039.61333333305</v>
      </c>
      <c r="L83" s="651">
        <v>3.4275397143085601E-3</v>
      </c>
      <c r="M83" s="652">
        <v>187500</v>
      </c>
      <c r="N83" s="653"/>
      <c r="P83" s="649">
        <v>0.01</v>
      </c>
      <c r="Q83" s="650">
        <v>412914.135288889</v>
      </c>
      <c r="R83" s="651">
        <v>4.5408956481671099E-3</v>
      </c>
      <c r="S83" s="652">
        <v>187500</v>
      </c>
      <c r="T83" s="653"/>
      <c r="V83" s="649">
        <v>5.0000000000000001E-3</v>
      </c>
      <c r="W83" s="650">
        <v>175809.12</v>
      </c>
      <c r="X83" s="651">
        <v>4.2659902967491104E-3</v>
      </c>
      <c r="Y83" s="652">
        <v>150000</v>
      </c>
      <c r="Z83" s="653"/>
      <c r="AB83" s="649">
        <v>0.01</v>
      </c>
      <c r="AC83" s="650">
        <v>272999.64444444398</v>
      </c>
      <c r="AD83" s="651">
        <v>3.9246518932613801E-3</v>
      </c>
      <c r="AE83" s="652">
        <v>107142.857142857</v>
      </c>
      <c r="AF83" s="653"/>
    </row>
    <row r="84" spans="1:32" s="366" customFormat="1" hidden="1">
      <c r="A84" s="408"/>
      <c r="B84" s="408" t="s">
        <v>110</v>
      </c>
      <c r="D84" s="649">
        <v>0.14499999999999999</v>
      </c>
      <c r="E84" s="650">
        <v>11914480.704444399</v>
      </c>
      <c r="F84" s="651">
        <v>0.19619713607224301</v>
      </c>
      <c r="G84" s="652">
        <v>16121289.6</v>
      </c>
      <c r="H84" s="653"/>
      <c r="J84" s="649">
        <v>0.14499999999999999</v>
      </c>
      <c r="K84" s="650">
        <v>7932074.3933333298</v>
      </c>
      <c r="L84" s="651">
        <v>0.14000000000000001</v>
      </c>
      <c r="M84" s="652">
        <v>7658554.5866666697</v>
      </c>
      <c r="N84" s="653"/>
      <c r="P84" s="649">
        <v>0</v>
      </c>
      <c r="Q84" s="650"/>
      <c r="R84" s="651">
        <v>0</v>
      </c>
      <c r="S84" s="652"/>
      <c r="T84" s="653"/>
      <c r="V84" s="649">
        <v>0</v>
      </c>
      <c r="W84" s="650"/>
      <c r="X84" s="651">
        <v>0</v>
      </c>
      <c r="Y84" s="652"/>
      <c r="Z84" s="653"/>
      <c r="AB84" s="649">
        <v>0.14499999999999999</v>
      </c>
      <c r="AC84" s="650">
        <v>3958494.8444444402</v>
      </c>
      <c r="AD84" s="651">
        <v>0.119230924517281</v>
      </c>
      <c r="AE84" s="652">
        <v>3255000</v>
      </c>
      <c r="AF84" s="653"/>
    </row>
    <row r="85" spans="1:32" s="366" customFormat="1" hidden="1">
      <c r="A85" s="657"/>
      <c r="B85" s="408" t="s">
        <v>111</v>
      </c>
      <c r="D85" s="649">
        <v>0</v>
      </c>
      <c r="E85" s="650">
        <v>0</v>
      </c>
      <c r="F85" s="651">
        <v>6.0931789476077802E-2</v>
      </c>
      <c r="G85" s="652">
        <v>5006694</v>
      </c>
      <c r="H85" s="653"/>
      <c r="J85" s="649">
        <v>0</v>
      </c>
      <c r="K85" s="650">
        <v>0</v>
      </c>
      <c r="L85" s="651">
        <v>0</v>
      </c>
      <c r="M85" s="652">
        <v>0</v>
      </c>
      <c r="N85" s="653"/>
      <c r="P85" s="649">
        <v>0</v>
      </c>
      <c r="Q85" s="650">
        <v>0</v>
      </c>
      <c r="R85" s="651">
        <v>0</v>
      </c>
      <c r="S85" s="652">
        <v>0</v>
      </c>
      <c r="T85" s="653"/>
      <c r="V85" s="649">
        <v>0</v>
      </c>
      <c r="W85" s="650"/>
      <c r="X85" s="651">
        <v>0</v>
      </c>
      <c r="Y85" s="652"/>
      <c r="Z85" s="653"/>
      <c r="AB85" s="649">
        <v>0</v>
      </c>
      <c r="AC85" s="650">
        <v>0</v>
      </c>
      <c r="AD85" s="651">
        <v>3.51648809636219E-2</v>
      </c>
      <c r="AE85" s="652">
        <v>960000</v>
      </c>
      <c r="AF85" s="653"/>
    </row>
    <row r="86" spans="1:32" s="366" customFormat="1" hidden="1">
      <c r="A86" s="658"/>
      <c r="B86" s="408" t="s">
        <v>112</v>
      </c>
      <c r="D86" s="649">
        <v>0.21</v>
      </c>
      <c r="E86" s="650">
        <v>17255454.813333299</v>
      </c>
      <c r="F86" s="651">
        <v>0</v>
      </c>
      <c r="G86" s="652">
        <v>0</v>
      </c>
      <c r="H86" s="653"/>
      <c r="J86" s="649">
        <v>0</v>
      </c>
      <c r="K86" s="650"/>
      <c r="L86" s="651">
        <v>0</v>
      </c>
      <c r="M86" s="652">
        <v>0</v>
      </c>
      <c r="N86" s="653"/>
      <c r="P86" s="649">
        <v>0</v>
      </c>
      <c r="Q86" s="650"/>
      <c r="R86" s="651">
        <v>0</v>
      </c>
      <c r="S86" s="652"/>
      <c r="T86" s="653"/>
      <c r="V86" s="649">
        <v>0</v>
      </c>
      <c r="W86" s="650"/>
      <c r="X86" s="651">
        <v>0</v>
      </c>
      <c r="Y86" s="652"/>
      <c r="Z86" s="653"/>
      <c r="AB86" s="649">
        <v>0</v>
      </c>
      <c r="AC86" s="650">
        <v>0</v>
      </c>
      <c r="AD86" s="651">
        <v>0</v>
      </c>
      <c r="AE86" s="652">
        <v>0</v>
      </c>
      <c r="AF86" s="653"/>
    </row>
    <row r="87" spans="1:32" s="223" customFormat="1">
      <c r="A87" s="624"/>
      <c r="B87" s="432" t="s">
        <v>113</v>
      </c>
      <c r="D87" s="637">
        <v>0.45019999999999999</v>
      </c>
      <c r="E87" s="633">
        <v>36992408.366488896</v>
      </c>
      <c r="F87" s="634">
        <v>0.50553772205180203</v>
      </c>
      <c r="G87" s="635">
        <v>41539444.377620697</v>
      </c>
      <c r="H87" s="659">
        <v>1.1229180854104901</v>
      </c>
      <c r="J87" s="637">
        <v>0.44919999999999999</v>
      </c>
      <c r="K87" s="633">
        <v>24573019.4309333</v>
      </c>
      <c r="L87" s="634">
        <v>0.43739251345550301</v>
      </c>
      <c r="M87" s="635">
        <v>23927103.143559299</v>
      </c>
      <c r="N87" s="659">
        <v>1.1229180854104901</v>
      </c>
      <c r="P87" s="637">
        <v>0.48649999999999999</v>
      </c>
      <c r="Q87" s="633">
        <v>20088272.6818044</v>
      </c>
      <c r="R87" s="634">
        <v>0.437534416196178</v>
      </c>
      <c r="S87" s="635">
        <v>18066414.512277398</v>
      </c>
      <c r="T87" s="659">
        <f>S87/Q87</f>
        <v>0.89935131797775902</v>
      </c>
      <c r="V87" s="637">
        <v>0.47003160156879198</v>
      </c>
      <c r="W87" s="633">
        <v>16527168.448799999</v>
      </c>
      <c r="X87" s="634">
        <v>0.38569016424811597</v>
      </c>
      <c r="Y87" s="635">
        <v>13561569.673823301</v>
      </c>
      <c r="Z87" s="659">
        <f>Y87/W87</f>
        <v>0.82056219828799382</v>
      </c>
      <c r="AB87" s="637">
        <v>0.42520000000000002</v>
      </c>
      <c r="AC87" s="633">
        <v>11607944.881777801</v>
      </c>
      <c r="AD87" s="634">
        <v>0.50193690438267102</v>
      </c>
      <c r="AE87" s="635">
        <v>13702859.6430014</v>
      </c>
      <c r="AF87" s="659">
        <f>AE87/AC87</f>
        <v>1.1804724938444706</v>
      </c>
    </row>
    <row r="88" spans="1:32" s="223" customFormat="1">
      <c r="A88" s="624"/>
      <c r="B88" s="432" t="s">
        <v>114</v>
      </c>
      <c r="D88" s="637">
        <v>0.169687437449976</v>
      </c>
      <c r="E88" s="633">
        <v>13943018.6157542</v>
      </c>
      <c r="F88" s="634">
        <v>7.7200083877456402E-2</v>
      </c>
      <c r="G88" s="635">
        <v>6343440.75682378</v>
      </c>
      <c r="H88" s="648"/>
      <c r="J88" s="637">
        <v>0.171526777012737</v>
      </c>
      <c r="K88" s="633">
        <v>9383194.1773360502</v>
      </c>
      <c r="L88" s="634">
        <v>0.128817383385362</v>
      </c>
      <c r="M88" s="635">
        <v>7046821.1597739998</v>
      </c>
      <c r="N88" s="648"/>
      <c r="P88" s="637">
        <v>0.12061661324310199</v>
      </c>
      <c r="Q88" s="633">
        <v>4980430.4558749804</v>
      </c>
      <c r="R88" s="634">
        <v>0.116809796139263</v>
      </c>
      <c r="S88" s="635">
        <v>4823241.59661151</v>
      </c>
      <c r="T88" s="648"/>
      <c r="V88" s="637">
        <v>0.14378538765072801</v>
      </c>
      <c r="W88" s="633">
        <v>5055756.4943466596</v>
      </c>
      <c r="X88" s="634">
        <v>0.17636922578807801</v>
      </c>
      <c r="Y88" s="635">
        <v>6201463.67617667</v>
      </c>
      <c r="Z88" s="648"/>
      <c r="AB88" s="637">
        <v>0.204809122464331</v>
      </c>
      <c r="AC88" s="633">
        <v>5591281.7611741098</v>
      </c>
      <c r="AD88" s="634">
        <v>3.7365317215663503E-2</v>
      </c>
      <c r="AE88" s="635">
        <v>1020071.831443</v>
      </c>
      <c r="AF88" s="648"/>
    </row>
    <row r="89" spans="1:32" s="366" customFormat="1">
      <c r="A89" s="658"/>
      <c r="B89" s="408" t="s">
        <v>142</v>
      </c>
      <c r="D89" s="649">
        <v>0.1</v>
      </c>
      <c r="E89" s="650">
        <v>8216883.2444444401</v>
      </c>
      <c r="F89" s="651">
        <v>0.1</v>
      </c>
      <c r="G89" s="652">
        <v>8216883.2444444401</v>
      </c>
      <c r="H89" s="653"/>
      <c r="J89" s="649">
        <v>0.1</v>
      </c>
      <c r="K89" s="650">
        <v>5470396.13333333</v>
      </c>
      <c r="L89" s="651">
        <v>0.1</v>
      </c>
      <c r="M89" s="652">
        <v>5470396.13333333</v>
      </c>
      <c r="N89" s="653"/>
      <c r="P89" s="649">
        <v>0.1</v>
      </c>
      <c r="Q89" s="650">
        <v>4129141.3528888901</v>
      </c>
      <c r="R89" s="651">
        <v>0.1</v>
      </c>
      <c r="S89" s="652">
        <v>4129141.3528888901</v>
      </c>
      <c r="T89" s="653"/>
      <c r="V89" s="649">
        <v>0.1</v>
      </c>
      <c r="W89" s="650">
        <v>3516182.4</v>
      </c>
      <c r="X89" s="651">
        <v>0.1</v>
      </c>
      <c r="Y89" s="652">
        <v>3516182.4</v>
      </c>
      <c r="Z89" s="653"/>
      <c r="AB89" s="649">
        <v>0.1</v>
      </c>
      <c r="AC89" s="650">
        <v>2729996.4444444398</v>
      </c>
      <c r="AD89" s="651">
        <v>0</v>
      </c>
      <c r="AE89" s="652">
        <v>0</v>
      </c>
      <c r="AF89" s="653"/>
    </row>
    <row r="90" spans="1:32" s="223" customFormat="1">
      <c r="A90" s="624"/>
      <c r="B90" s="432" t="s">
        <v>116</v>
      </c>
      <c r="D90" s="637">
        <v>6.96874374499762E-2</v>
      </c>
      <c r="E90" s="633">
        <v>5726135.3713097898</v>
      </c>
      <c r="F90" s="634">
        <v>-2.27999161225435E-2</v>
      </c>
      <c r="G90" s="635">
        <v>-1873442.4876206701</v>
      </c>
      <c r="H90" s="621"/>
      <c r="J90" s="637">
        <v>7.1526777012736895E-2</v>
      </c>
      <c r="K90" s="633">
        <v>3912798.0440027099</v>
      </c>
      <c r="L90" s="634">
        <v>2.8817383385361699E-2</v>
      </c>
      <c r="M90" s="635">
        <v>1576425.02644067</v>
      </c>
      <c r="N90" s="621"/>
      <c r="P90" s="637">
        <v>2.0616613243101999E-2</v>
      </c>
      <c r="Q90" s="633">
        <v>851289.10298609105</v>
      </c>
      <c r="R90" s="634">
        <v>1.6809796139262801E-2</v>
      </c>
      <c r="S90" s="635">
        <v>694100.24372261902</v>
      </c>
      <c r="T90" s="621"/>
      <c r="V90" s="637">
        <v>4.37853876507278E-2</v>
      </c>
      <c r="W90" s="633">
        <v>1539574.09434666</v>
      </c>
      <c r="X90" s="634">
        <v>7.6369225788078199E-2</v>
      </c>
      <c r="Y90" s="635">
        <v>2685281.2761766701</v>
      </c>
      <c r="Z90" s="621"/>
      <c r="AB90" s="637">
        <v>0.10480912246433099</v>
      </c>
      <c r="AC90" s="633">
        <v>2861285.3167296699</v>
      </c>
      <c r="AD90" s="634">
        <v>3.7365317215663503E-2</v>
      </c>
      <c r="AE90" s="635">
        <v>1020071.831443</v>
      </c>
      <c r="AF90" s="621"/>
    </row>
    <row r="91" spans="1:32">
      <c r="A91" s="624"/>
      <c r="B91" s="620"/>
      <c r="D91" s="623"/>
      <c r="E91" s="623"/>
      <c r="F91" s="623"/>
      <c r="G91" s="623"/>
      <c r="H91" s="623"/>
      <c r="J91" s="623"/>
      <c r="K91" s="623"/>
      <c r="L91" s="623"/>
      <c r="M91" s="623"/>
      <c r="N91" s="623"/>
      <c r="P91" s="623"/>
      <c r="Q91" s="623"/>
      <c r="R91" s="623"/>
      <c r="S91" s="623"/>
      <c r="T91" s="623"/>
      <c r="V91" s="623"/>
      <c r="W91" s="623"/>
      <c r="X91" s="623"/>
      <c r="Y91" s="623"/>
      <c r="Z91" s="623"/>
      <c r="AB91" s="623"/>
      <c r="AC91" s="623"/>
      <c r="AD91" s="623"/>
      <c r="AE91" s="623"/>
      <c r="AF91" s="623"/>
    </row>
    <row r="92" spans="1:32">
      <c r="A92" s="624"/>
      <c r="B92" s="432"/>
      <c r="D92" s="219"/>
      <c r="E92" s="219"/>
      <c r="F92" s="219"/>
      <c r="G92" s="219"/>
      <c r="H92" s="219"/>
      <c r="J92" s="219"/>
      <c r="K92" s="219"/>
      <c r="L92" s="219"/>
      <c r="M92" s="219"/>
      <c r="N92" s="219"/>
      <c r="P92" s="219"/>
      <c r="Q92" s="219"/>
      <c r="R92" s="219"/>
      <c r="S92" s="219"/>
      <c r="T92" s="219"/>
      <c r="V92" s="219"/>
      <c r="W92" s="219"/>
      <c r="X92" s="219"/>
      <c r="Y92" s="219"/>
      <c r="Z92" s="219"/>
      <c r="AB92" s="219"/>
      <c r="AC92" s="219"/>
      <c r="AD92" s="219"/>
      <c r="AE92" s="219"/>
      <c r="AF92" s="219"/>
    </row>
    <row r="93" spans="1:32">
      <c r="A93" s="624"/>
      <c r="B93" s="432"/>
      <c r="D93" s="219"/>
      <c r="E93" s="219"/>
      <c r="F93" s="219"/>
      <c r="G93" s="219"/>
      <c r="H93" s="219"/>
      <c r="J93" s="219"/>
      <c r="K93" s="219"/>
      <c r="L93" s="219"/>
      <c r="M93" s="219"/>
      <c r="N93" s="219"/>
      <c r="P93" s="219"/>
      <c r="Q93" s="219"/>
      <c r="R93" s="219"/>
      <c r="S93" s="219"/>
      <c r="T93" s="219"/>
      <c r="V93" s="219"/>
      <c r="W93" s="219"/>
      <c r="X93" s="219"/>
      <c r="Y93" s="219"/>
      <c r="Z93" s="219"/>
      <c r="AB93" s="219"/>
      <c r="AC93" s="219"/>
      <c r="AD93" s="219"/>
      <c r="AE93" s="219"/>
      <c r="AF93" s="219"/>
    </row>
    <row r="94" spans="1:32">
      <c r="D94" s="219"/>
      <c r="E94" s="219"/>
      <c r="F94" s="219"/>
      <c r="G94" s="219"/>
      <c r="H94" s="219"/>
      <c r="J94" s="219"/>
      <c r="K94" s="219"/>
      <c r="L94" s="219"/>
      <c r="M94" s="219"/>
      <c r="N94" s="219"/>
      <c r="P94" s="219"/>
      <c r="Q94" s="219"/>
      <c r="R94" s="219"/>
      <c r="S94" s="219"/>
      <c r="T94" s="219"/>
      <c r="V94" s="219"/>
      <c r="W94" s="219"/>
      <c r="X94" s="219"/>
      <c r="Y94" s="219"/>
      <c r="Z94" s="219"/>
      <c r="AB94" s="219"/>
      <c r="AC94" s="219"/>
      <c r="AD94" s="219"/>
      <c r="AE94" s="219"/>
      <c r="AF94" s="219"/>
    </row>
    <row r="95" spans="1:32">
      <c r="D95" s="219"/>
      <c r="E95" s="219"/>
      <c r="F95" s="219"/>
      <c r="G95" s="219"/>
      <c r="H95" s="219"/>
      <c r="J95" s="219"/>
      <c r="K95" s="219"/>
      <c r="L95" s="219"/>
      <c r="M95" s="219"/>
      <c r="N95" s="219"/>
      <c r="P95" s="219"/>
      <c r="Q95" s="219"/>
      <c r="R95" s="219"/>
      <c r="S95" s="219"/>
      <c r="T95" s="219"/>
      <c r="V95" s="219"/>
      <c r="W95" s="219"/>
      <c r="X95" s="219"/>
      <c r="Y95" s="219"/>
      <c r="Z95" s="219"/>
      <c r="AB95" s="219"/>
      <c r="AC95" s="219"/>
      <c r="AD95" s="219"/>
      <c r="AE95" s="219"/>
      <c r="AF95" s="219"/>
    </row>
    <row r="96" spans="1:32">
      <c r="D96" s="219"/>
      <c r="E96" s="219"/>
      <c r="F96" s="219"/>
      <c r="G96" s="219"/>
      <c r="H96" s="219"/>
      <c r="J96" s="219"/>
      <c r="K96" s="219"/>
      <c r="L96" s="219"/>
      <c r="M96" s="219"/>
      <c r="N96" s="219"/>
      <c r="P96" s="219"/>
      <c r="Q96" s="219"/>
      <c r="R96" s="219"/>
      <c r="S96" s="219"/>
      <c r="T96" s="219"/>
      <c r="V96" s="219"/>
      <c r="W96" s="219"/>
      <c r="X96" s="219"/>
      <c r="Y96" s="219"/>
      <c r="Z96" s="219"/>
      <c r="AB96" s="219"/>
      <c r="AC96" s="219"/>
      <c r="AD96" s="219"/>
      <c r="AE96" s="219"/>
      <c r="AF96" s="219"/>
    </row>
    <row r="97" spans="4:32">
      <c r="D97" s="219"/>
      <c r="E97" s="219"/>
      <c r="F97" s="219"/>
      <c r="G97" s="219"/>
      <c r="H97" s="219"/>
      <c r="J97" s="219"/>
      <c r="K97" s="219"/>
      <c r="L97" s="219"/>
      <c r="M97" s="219"/>
      <c r="N97" s="219"/>
      <c r="P97" s="219"/>
      <c r="Q97" s="219"/>
      <c r="R97" s="219"/>
      <c r="S97" s="219"/>
      <c r="T97" s="219"/>
      <c r="V97" s="219"/>
      <c r="W97" s="219"/>
      <c r="X97" s="219"/>
      <c r="Y97" s="219"/>
      <c r="Z97" s="219"/>
      <c r="AB97" s="219"/>
      <c r="AC97" s="219"/>
      <c r="AD97" s="219"/>
      <c r="AE97" s="219"/>
      <c r="AF97" s="219"/>
    </row>
    <row r="98" spans="4:32">
      <c r="D98" s="219"/>
      <c r="E98" s="219"/>
      <c r="F98" s="219"/>
      <c r="G98" s="219"/>
      <c r="H98" s="219"/>
      <c r="J98" s="219"/>
      <c r="K98" s="219"/>
      <c r="L98" s="219"/>
      <c r="M98" s="219"/>
      <c r="N98" s="219"/>
      <c r="P98" s="219"/>
      <c r="Q98" s="219"/>
      <c r="R98" s="219"/>
      <c r="S98" s="219"/>
      <c r="T98" s="219"/>
      <c r="V98" s="219"/>
      <c r="W98" s="219"/>
      <c r="X98" s="219"/>
      <c r="Y98" s="219"/>
      <c r="Z98" s="219"/>
      <c r="AB98" s="219"/>
      <c r="AC98" s="219"/>
      <c r="AD98" s="219"/>
      <c r="AE98" s="219"/>
      <c r="AF98" s="219"/>
    </row>
    <row r="99" spans="4:32">
      <c r="D99" s="219"/>
      <c r="E99" s="219"/>
      <c r="F99" s="219"/>
      <c r="G99" s="219"/>
      <c r="H99" s="219"/>
      <c r="J99" s="219"/>
      <c r="K99" s="219"/>
      <c r="L99" s="219"/>
      <c r="M99" s="219"/>
      <c r="N99" s="219"/>
      <c r="P99" s="219"/>
      <c r="Q99" s="219"/>
      <c r="R99" s="219"/>
      <c r="S99" s="219"/>
      <c r="T99" s="219"/>
      <c r="V99" s="219"/>
      <c r="W99" s="219"/>
      <c r="X99" s="219"/>
      <c r="Y99" s="219"/>
      <c r="Z99" s="219"/>
      <c r="AB99" s="219"/>
      <c r="AC99" s="219"/>
      <c r="AD99" s="219"/>
      <c r="AE99" s="219"/>
      <c r="AF99" s="219"/>
    </row>
    <row r="100" spans="4:32">
      <c r="D100" s="219"/>
      <c r="E100" s="219"/>
      <c r="F100" s="219"/>
      <c r="G100" s="219"/>
      <c r="H100" s="219"/>
      <c r="J100" s="219"/>
      <c r="K100" s="219"/>
      <c r="L100" s="219"/>
      <c r="M100" s="219"/>
      <c r="N100" s="219"/>
      <c r="P100" s="219"/>
      <c r="Q100" s="219"/>
      <c r="R100" s="219"/>
      <c r="S100" s="219"/>
      <c r="T100" s="219"/>
      <c r="V100" s="219"/>
      <c r="W100" s="219"/>
      <c r="X100" s="219"/>
      <c r="Y100" s="219"/>
      <c r="Z100" s="219"/>
      <c r="AB100" s="219"/>
      <c r="AC100" s="219"/>
      <c r="AD100" s="219"/>
      <c r="AE100" s="219"/>
      <c r="AF100" s="219"/>
    </row>
    <row r="101" spans="4:32">
      <c r="D101" s="219"/>
      <c r="E101" s="219"/>
      <c r="F101" s="219"/>
      <c r="G101" s="219"/>
      <c r="H101" s="219"/>
      <c r="J101" s="219"/>
      <c r="K101" s="219"/>
      <c r="L101" s="219"/>
      <c r="M101" s="219"/>
      <c r="N101" s="219"/>
      <c r="P101" s="219"/>
      <c r="Q101" s="219"/>
      <c r="R101" s="219"/>
      <c r="S101" s="219"/>
      <c r="T101" s="219"/>
      <c r="V101" s="219"/>
      <c r="W101" s="219"/>
      <c r="X101" s="219"/>
      <c r="Y101" s="219"/>
      <c r="Z101" s="219"/>
      <c r="AB101" s="219"/>
      <c r="AC101" s="219"/>
      <c r="AD101" s="219"/>
      <c r="AE101" s="219"/>
      <c r="AF101" s="219"/>
    </row>
    <row r="102" spans="4:32">
      <c r="D102" s="219"/>
      <c r="E102" s="219"/>
      <c r="F102" s="219"/>
      <c r="G102" s="219"/>
      <c r="H102" s="219"/>
      <c r="J102" s="219"/>
      <c r="K102" s="219"/>
      <c r="L102" s="219"/>
      <c r="M102" s="219"/>
      <c r="N102" s="219"/>
      <c r="P102" s="219"/>
      <c r="Q102" s="219"/>
      <c r="R102" s="219"/>
      <c r="S102" s="219"/>
      <c r="T102" s="219"/>
      <c r="V102" s="219"/>
      <c r="W102" s="219"/>
      <c r="X102" s="219"/>
      <c r="Y102" s="219"/>
      <c r="Z102" s="219"/>
      <c r="AB102" s="219"/>
      <c r="AC102" s="219"/>
      <c r="AD102" s="219"/>
      <c r="AE102" s="219"/>
      <c r="AF102" s="219"/>
    </row>
    <row r="103" spans="4:32">
      <c r="D103" s="219"/>
      <c r="E103" s="219"/>
      <c r="F103" s="219"/>
      <c r="G103" s="219"/>
      <c r="H103" s="219"/>
      <c r="J103" s="219"/>
      <c r="K103" s="219"/>
      <c r="L103" s="219"/>
      <c r="M103" s="219"/>
      <c r="N103" s="219"/>
      <c r="P103" s="219"/>
      <c r="Q103" s="219"/>
      <c r="R103" s="219"/>
      <c r="S103" s="219"/>
      <c r="T103" s="219"/>
      <c r="V103" s="219"/>
      <c r="W103" s="219"/>
      <c r="X103" s="219"/>
      <c r="Y103" s="219"/>
      <c r="Z103" s="219"/>
      <c r="AB103" s="219"/>
      <c r="AC103" s="219"/>
      <c r="AD103" s="219"/>
      <c r="AE103" s="219"/>
      <c r="AF103" s="219"/>
    </row>
    <row r="104" spans="4:32">
      <c r="D104" s="219"/>
      <c r="E104" s="219"/>
      <c r="F104" s="219"/>
      <c r="G104" s="219"/>
      <c r="H104" s="219"/>
      <c r="J104" s="219"/>
      <c r="K104" s="219"/>
      <c r="L104" s="219"/>
      <c r="M104" s="219"/>
      <c r="N104" s="219"/>
      <c r="P104" s="219"/>
      <c r="Q104" s="219"/>
      <c r="R104" s="219"/>
      <c r="S104" s="219"/>
      <c r="T104" s="219"/>
      <c r="V104" s="219"/>
      <c r="W104" s="219"/>
      <c r="X104" s="219"/>
      <c r="Y104" s="219"/>
      <c r="Z104" s="219"/>
      <c r="AB104" s="219"/>
      <c r="AC104" s="219"/>
      <c r="AD104" s="219"/>
      <c r="AE104" s="219"/>
      <c r="AF104" s="219"/>
    </row>
    <row r="105" spans="4:32">
      <c r="D105" s="219"/>
      <c r="E105" s="219"/>
      <c r="F105" s="219"/>
      <c r="G105" s="219"/>
      <c r="H105" s="219"/>
      <c r="J105" s="219"/>
      <c r="K105" s="219"/>
      <c r="L105" s="219"/>
      <c r="M105" s="219"/>
      <c r="N105" s="219"/>
      <c r="P105" s="219"/>
      <c r="Q105" s="219"/>
      <c r="R105" s="219"/>
      <c r="S105" s="219"/>
      <c r="T105" s="219"/>
      <c r="V105" s="219"/>
      <c r="W105" s="219"/>
      <c r="X105" s="219"/>
      <c r="Y105" s="219"/>
      <c r="Z105" s="219"/>
      <c r="AB105" s="219"/>
      <c r="AC105" s="219"/>
      <c r="AD105" s="219"/>
      <c r="AE105" s="219"/>
      <c r="AF105" s="219"/>
    </row>
    <row r="106" spans="4:32">
      <c r="D106" s="219"/>
      <c r="E106" s="219"/>
      <c r="F106" s="219"/>
      <c r="G106" s="219"/>
      <c r="H106" s="219"/>
      <c r="J106" s="219"/>
      <c r="K106" s="219"/>
      <c r="L106" s="219"/>
      <c r="M106" s="219"/>
      <c r="N106" s="219"/>
      <c r="P106" s="219"/>
      <c r="Q106" s="219"/>
      <c r="R106" s="219"/>
      <c r="S106" s="219"/>
      <c r="T106" s="219"/>
      <c r="V106" s="219"/>
      <c r="W106" s="219"/>
      <c r="X106" s="219"/>
      <c r="Y106" s="219"/>
      <c r="Z106" s="219"/>
      <c r="AB106" s="219"/>
      <c r="AC106" s="219"/>
      <c r="AD106" s="219"/>
      <c r="AE106" s="219"/>
      <c r="AF106" s="219"/>
    </row>
    <row r="107" spans="4:32">
      <c r="D107" s="219"/>
      <c r="E107" s="219"/>
      <c r="F107" s="219"/>
      <c r="G107" s="219"/>
      <c r="H107" s="219"/>
      <c r="J107" s="219"/>
      <c r="K107" s="219"/>
      <c r="L107" s="219"/>
      <c r="M107" s="219"/>
      <c r="N107" s="219"/>
      <c r="P107" s="219"/>
      <c r="Q107" s="219"/>
      <c r="R107" s="219"/>
      <c r="S107" s="219"/>
      <c r="T107" s="219"/>
      <c r="V107" s="219"/>
      <c r="W107" s="219"/>
      <c r="X107" s="219"/>
      <c r="Y107" s="219"/>
      <c r="Z107" s="219"/>
      <c r="AB107" s="219"/>
      <c r="AC107" s="219"/>
      <c r="AD107" s="219"/>
      <c r="AE107" s="219"/>
      <c r="AF107" s="219"/>
    </row>
    <row r="108" spans="4:32">
      <c r="D108" s="219"/>
      <c r="E108" s="219"/>
      <c r="F108" s="219"/>
      <c r="G108" s="219"/>
      <c r="H108" s="219"/>
      <c r="J108" s="219"/>
      <c r="K108" s="219"/>
      <c r="L108" s="219"/>
      <c r="M108" s="219"/>
      <c r="N108" s="219"/>
      <c r="P108" s="219"/>
      <c r="Q108" s="219"/>
      <c r="R108" s="219"/>
      <c r="S108" s="219"/>
      <c r="T108" s="219"/>
      <c r="V108" s="219"/>
      <c r="W108" s="219"/>
      <c r="X108" s="219"/>
      <c r="Y108" s="219"/>
      <c r="Z108" s="219"/>
      <c r="AB108" s="219"/>
      <c r="AC108" s="219"/>
      <c r="AD108" s="219"/>
      <c r="AE108" s="219"/>
      <c r="AF108" s="219"/>
    </row>
    <row r="109" spans="4:32">
      <c r="D109" s="219"/>
      <c r="E109" s="219"/>
      <c r="F109" s="219"/>
      <c r="G109" s="219"/>
      <c r="H109" s="219"/>
      <c r="J109" s="219"/>
      <c r="K109" s="219"/>
      <c r="L109" s="219"/>
      <c r="M109" s="219"/>
      <c r="N109" s="219"/>
      <c r="P109" s="219"/>
      <c r="Q109" s="219"/>
      <c r="R109" s="219"/>
      <c r="S109" s="219"/>
      <c r="T109" s="219"/>
      <c r="V109" s="219"/>
      <c r="W109" s="219"/>
      <c r="X109" s="219"/>
      <c r="Y109" s="219"/>
      <c r="Z109" s="219"/>
      <c r="AB109" s="219"/>
      <c r="AC109" s="219"/>
      <c r="AD109" s="219"/>
      <c r="AE109" s="219"/>
      <c r="AF109" s="219"/>
    </row>
    <row r="110" spans="4:32">
      <c r="D110" s="219"/>
      <c r="E110" s="219"/>
      <c r="F110" s="219"/>
      <c r="G110" s="219"/>
      <c r="H110" s="219"/>
      <c r="J110" s="219"/>
      <c r="K110" s="219"/>
      <c r="L110" s="219"/>
      <c r="M110" s="219"/>
      <c r="N110" s="219"/>
      <c r="P110" s="219"/>
      <c r="Q110" s="219"/>
      <c r="R110" s="219"/>
      <c r="S110" s="219"/>
      <c r="T110" s="219"/>
      <c r="V110" s="219"/>
      <c r="W110" s="219"/>
      <c r="X110" s="219"/>
      <c r="Y110" s="219"/>
      <c r="Z110" s="219"/>
      <c r="AB110" s="219"/>
      <c r="AC110" s="219"/>
      <c r="AD110" s="219"/>
      <c r="AE110" s="219"/>
      <c r="AF110" s="219"/>
    </row>
    <row r="111" spans="4:32">
      <c r="D111" s="219"/>
      <c r="E111" s="219"/>
      <c r="F111" s="219"/>
      <c r="G111" s="219"/>
      <c r="H111" s="219"/>
      <c r="J111" s="219"/>
      <c r="K111" s="219"/>
      <c r="L111" s="219"/>
      <c r="M111" s="219"/>
      <c r="N111" s="219"/>
      <c r="P111" s="219"/>
      <c r="Q111" s="219"/>
      <c r="R111" s="219"/>
      <c r="S111" s="219"/>
      <c r="T111" s="219"/>
      <c r="V111" s="219"/>
      <c r="W111" s="219"/>
      <c r="X111" s="219"/>
      <c r="Y111" s="219"/>
      <c r="Z111" s="219"/>
      <c r="AB111" s="219"/>
      <c r="AC111" s="219"/>
      <c r="AD111" s="219"/>
      <c r="AE111" s="219"/>
      <c r="AF111" s="219"/>
    </row>
    <row r="112" spans="4:32">
      <c r="D112" s="219"/>
      <c r="E112" s="219"/>
      <c r="F112" s="219"/>
      <c r="G112" s="219"/>
      <c r="H112" s="219"/>
      <c r="J112" s="219"/>
      <c r="K112" s="219"/>
      <c r="L112" s="219"/>
      <c r="M112" s="219"/>
      <c r="N112" s="219"/>
      <c r="P112" s="219"/>
      <c r="Q112" s="219"/>
      <c r="R112" s="219"/>
      <c r="S112" s="219"/>
      <c r="T112" s="219"/>
      <c r="V112" s="219"/>
      <c r="W112" s="219"/>
      <c r="X112" s="219"/>
      <c r="Y112" s="219"/>
      <c r="Z112" s="219"/>
      <c r="AB112" s="219"/>
      <c r="AC112" s="219"/>
      <c r="AD112" s="219"/>
      <c r="AE112" s="219"/>
      <c r="AF112" s="219"/>
    </row>
    <row r="113" spans="4:32">
      <c r="D113" s="219"/>
      <c r="E113" s="219"/>
      <c r="F113" s="219"/>
      <c r="G113" s="219"/>
      <c r="H113" s="219"/>
      <c r="J113" s="219"/>
      <c r="K113" s="219"/>
      <c r="L113" s="219"/>
      <c r="M113" s="219"/>
      <c r="N113" s="219"/>
      <c r="P113" s="219"/>
      <c r="Q113" s="219"/>
      <c r="R113" s="219"/>
      <c r="S113" s="219"/>
      <c r="T113" s="219"/>
      <c r="V113" s="219"/>
      <c r="W113" s="219"/>
      <c r="X113" s="219"/>
      <c r="Y113" s="219"/>
      <c r="Z113" s="219"/>
      <c r="AB113" s="219"/>
      <c r="AC113" s="219"/>
      <c r="AD113" s="219"/>
      <c r="AE113" s="219"/>
      <c r="AF113" s="219"/>
    </row>
    <row r="114" spans="4:32">
      <c r="D114" s="219"/>
      <c r="E114" s="219"/>
      <c r="F114" s="219"/>
      <c r="G114" s="219"/>
      <c r="H114" s="219"/>
      <c r="J114" s="219"/>
      <c r="K114" s="219"/>
      <c r="L114" s="219"/>
      <c r="M114" s="219"/>
      <c r="N114" s="219"/>
      <c r="P114" s="219"/>
      <c r="Q114" s="219"/>
      <c r="R114" s="219"/>
      <c r="S114" s="219"/>
      <c r="T114" s="219"/>
      <c r="V114" s="219"/>
      <c r="W114" s="219"/>
      <c r="X114" s="219"/>
      <c r="Y114" s="219"/>
      <c r="Z114" s="219"/>
      <c r="AB114" s="219"/>
      <c r="AC114" s="219"/>
      <c r="AD114" s="219"/>
      <c r="AE114" s="219"/>
      <c r="AF114" s="219"/>
    </row>
    <row r="115" spans="4:32">
      <c r="D115" s="219"/>
      <c r="E115" s="219"/>
      <c r="F115" s="219"/>
      <c r="G115" s="219"/>
      <c r="H115" s="219"/>
      <c r="J115" s="219"/>
      <c r="K115" s="219"/>
      <c r="L115" s="219"/>
      <c r="M115" s="219"/>
      <c r="N115" s="219"/>
      <c r="P115" s="219"/>
      <c r="Q115" s="219"/>
      <c r="R115" s="219"/>
      <c r="S115" s="219"/>
      <c r="T115" s="219"/>
      <c r="V115" s="219"/>
      <c r="W115" s="219"/>
      <c r="X115" s="219"/>
      <c r="Y115" s="219"/>
      <c r="Z115" s="219"/>
      <c r="AB115" s="219"/>
      <c r="AC115" s="219"/>
      <c r="AD115" s="219"/>
      <c r="AE115" s="219"/>
      <c r="AF115" s="219"/>
    </row>
    <row r="116" spans="4:32">
      <c r="D116" s="219"/>
      <c r="E116" s="219"/>
      <c r="F116" s="219"/>
      <c r="G116" s="219"/>
      <c r="H116" s="219"/>
      <c r="J116" s="219"/>
      <c r="K116" s="219"/>
      <c r="L116" s="219"/>
      <c r="M116" s="219"/>
      <c r="N116" s="219"/>
      <c r="P116" s="219"/>
      <c r="Q116" s="219"/>
      <c r="R116" s="219"/>
      <c r="S116" s="219"/>
      <c r="T116" s="219"/>
      <c r="V116" s="219"/>
      <c r="W116" s="219"/>
      <c r="X116" s="219"/>
      <c r="Y116" s="219"/>
      <c r="Z116" s="219"/>
      <c r="AB116" s="219"/>
      <c r="AC116" s="219"/>
      <c r="AD116" s="219"/>
      <c r="AE116" s="219"/>
      <c r="AF116" s="219"/>
    </row>
    <row r="117" spans="4:32">
      <c r="D117" s="219"/>
      <c r="E117" s="219"/>
      <c r="F117" s="219"/>
      <c r="G117" s="219"/>
      <c r="H117" s="219"/>
      <c r="J117" s="219"/>
      <c r="K117" s="219"/>
      <c r="L117" s="219"/>
      <c r="M117" s="219"/>
      <c r="N117" s="219"/>
      <c r="P117" s="219"/>
      <c r="Q117" s="219"/>
      <c r="R117" s="219"/>
      <c r="S117" s="219"/>
      <c r="T117" s="219"/>
      <c r="V117" s="219"/>
      <c r="W117" s="219"/>
      <c r="X117" s="219"/>
      <c r="Y117" s="219"/>
      <c r="Z117" s="219"/>
      <c r="AB117" s="219"/>
      <c r="AC117" s="219"/>
      <c r="AD117" s="219"/>
      <c r="AE117" s="219"/>
      <c r="AF117" s="219"/>
    </row>
    <row r="118" spans="4:32">
      <c r="D118" s="219"/>
      <c r="E118" s="219"/>
      <c r="F118" s="219"/>
      <c r="G118" s="219"/>
      <c r="H118" s="219"/>
      <c r="J118" s="219"/>
      <c r="K118" s="219"/>
      <c r="L118" s="219"/>
      <c r="M118" s="219"/>
      <c r="N118" s="219"/>
      <c r="P118" s="219"/>
      <c r="Q118" s="219"/>
      <c r="R118" s="219"/>
      <c r="S118" s="219"/>
      <c r="T118" s="219"/>
      <c r="V118" s="219"/>
      <c r="W118" s="219"/>
      <c r="X118" s="219"/>
      <c r="Y118" s="219"/>
      <c r="Z118" s="219"/>
      <c r="AB118" s="219"/>
      <c r="AC118" s="219"/>
      <c r="AD118" s="219"/>
      <c r="AE118" s="219"/>
      <c r="AF118" s="219"/>
    </row>
    <row r="119" spans="4:32">
      <c r="D119" s="219"/>
      <c r="E119" s="219"/>
      <c r="F119" s="219"/>
      <c r="G119" s="219"/>
      <c r="H119" s="219"/>
      <c r="J119" s="219"/>
      <c r="K119" s="219"/>
      <c r="L119" s="219"/>
      <c r="M119" s="219"/>
      <c r="N119" s="219"/>
      <c r="P119" s="219"/>
      <c r="Q119" s="219"/>
      <c r="R119" s="219"/>
      <c r="S119" s="219"/>
      <c r="T119" s="219"/>
      <c r="V119" s="219"/>
      <c r="W119" s="219"/>
      <c r="X119" s="219"/>
      <c r="Y119" s="219"/>
      <c r="Z119" s="219"/>
      <c r="AB119" s="219"/>
      <c r="AC119" s="219"/>
      <c r="AD119" s="219"/>
      <c r="AE119" s="219"/>
      <c r="AF119" s="219"/>
    </row>
    <row r="120" spans="4:32">
      <c r="D120" s="219"/>
      <c r="E120" s="219"/>
      <c r="F120" s="219"/>
      <c r="G120" s="219"/>
      <c r="H120" s="219"/>
      <c r="J120" s="219"/>
      <c r="K120" s="219"/>
      <c r="L120" s="219"/>
      <c r="M120" s="219"/>
      <c r="N120" s="219"/>
      <c r="P120" s="219"/>
      <c r="Q120" s="219"/>
      <c r="R120" s="219"/>
      <c r="S120" s="219"/>
      <c r="T120" s="219"/>
      <c r="V120" s="219"/>
      <c r="W120" s="219"/>
      <c r="X120" s="219"/>
      <c r="Y120" s="219"/>
      <c r="Z120" s="219"/>
      <c r="AB120" s="219"/>
      <c r="AC120" s="219"/>
      <c r="AD120" s="219"/>
      <c r="AE120" s="219"/>
      <c r="AF120" s="219"/>
    </row>
    <row r="121" spans="4:32">
      <c r="D121" s="219"/>
      <c r="E121" s="219"/>
      <c r="F121" s="219"/>
      <c r="G121" s="219"/>
      <c r="H121" s="219"/>
      <c r="J121" s="219"/>
      <c r="K121" s="219"/>
      <c r="L121" s="219"/>
      <c r="M121" s="219"/>
      <c r="N121" s="219"/>
      <c r="P121" s="219"/>
      <c r="Q121" s="219"/>
      <c r="R121" s="219"/>
      <c r="S121" s="219"/>
      <c r="T121" s="219"/>
      <c r="V121" s="219"/>
      <c r="W121" s="219"/>
      <c r="X121" s="219"/>
      <c r="Y121" s="219"/>
      <c r="Z121" s="219"/>
      <c r="AB121" s="219"/>
      <c r="AC121" s="219"/>
      <c r="AD121" s="219"/>
      <c r="AE121" s="219"/>
      <c r="AF121" s="219"/>
    </row>
    <row r="122" spans="4:32">
      <c r="D122" s="219"/>
      <c r="E122" s="219"/>
      <c r="F122" s="219"/>
      <c r="G122" s="219"/>
      <c r="H122" s="219"/>
      <c r="J122" s="219"/>
      <c r="K122" s="219"/>
      <c r="L122" s="219"/>
      <c r="M122" s="219"/>
      <c r="N122" s="219"/>
      <c r="P122" s="219"/>
      <c r="Q122" s="219"/>
      <c r="R122" s="219"/>
      <c r="S122" s="219"/>
      <c r="T122" s="219"/>
      <c r="V122" s="219"/>
      <c r="W122" s="219"/>
      <c r="X122" s="219"/>
      <c r="Y122" s="219"/>
      <c r="Z122" s="219"/>
      <c r="AB122" s="219"/>
      <c r="AC122" s="219"/>
      <c r="AD122" s="219"/>
      <c r="AE122" s="219"/>
      <c r="AF122" s="219"/>
    </row>
    <row r="123" spans="4:32">
      <c r="D123" s="219"/>
      <c r="E123" s="219"/>
      <c r="F123" s="219"/>
      <c r="G123" s="219"/>
      <c r="H123" s="219"/>
      <c r="J123" s="219"/>
      <c r="K123" s="219"/>
      <c r="L123" s="219"/>
      <c r="M123" s="219"/>
      <c r="N123" s="219"/>
      <c r="P123" s="219"/>
      <c r="Q123" s="219"/>
      <c r="R123" s="219"/>
      <c r="S123" s="219"/>
      <c r="T123" s="219"/>
      <c r="V123" s="219"/>
      <c r="W123" s="219"/>
      <c r="X123" s="219"/>
      <c r="Y123" s="219"/>
      <c r="Z123" s="219"/>
      <c r="AB123" s="219"/>
      <c r="AC123" s="219"/>
      <c r="AD123" s="219"/>
      <c r="AE123" s="219"/>
      <c r="AF123" s="219"/>
    </row>
    <row r="124" spans="4:32">
      <c r="D124" s="219"/>
      <c r="E124" s="219"/>
      <c r="F124" s="219"/>
      <c r="G124" s="219"/>
      <c r="H124" s="219"/>
      <c r="J124" s="219"/>
      <c r="K124" s="219"/>
      <c r="L124" s="219"/>
      <c r="M124" s="219"/>
      <c r="N124" s="219"/>
      <c r="P124" s="219"/>
      <c r="Q124" s="219"/>
      <c r="R124" s="219"/>
      <c r="S124" s="219"/>
      <c r="T124" s="219"/>
      <c r="V124" s="219"/>
      <c r="W124" s="219"/>
      <c r="X124" s="219"/>
      <c r="Y124" s="219"/>
      <c r="Z124" s="219"/>
      <c r="AB124" s="219"/>
      <c r="AC124" s="219"/>
      <c r="AD124" s="219"/>
      <c r="AE124" s="219"/>
      <c r="AF124" s="219"/>
    </row>
    <row r="125" spans="4:32">
      <c r="D125" s="219"/>
      <c r="E125" s="219"/>
      <c r="F125" s="219"/>
      <c r="G125" s="219"/>
      <c r="H125" s="219"/>
      <c r="J125" s="219"/>
      <c r="K125" s="219"/>
      <c r="L125" s="219"/>
      <c r="M125" s="219"/>
      <c r="N125" s="219"/>
      <c r="P125" s="219"/>
      <c r="Q125" s="219"/>
      <c r="R125" s="219"/>
      <c r="S125" s="219"/>
      <c r="T125" s="219"/>
      <c r="V125" s="219"/>
      <c r="W125" s="219"/>
      <c r="X125" s="219"/>
      <c r="Y125" s="219"/>
      <c r="Z125" s="219"/>
      <c r="AB125" s="219"/>
      <c r="AC125" s="219"/>
      <c r="AD125" s="219"/>
      <c r="AE125" s="219"/>
      <c r="AF125" s="219"/>
    </row>
    <row r="126" spans="4:32">
      <c r="D126" s="219"/>
      <c r="E126" s="219"/>
      <c r="F126" s="219"/>
      <c r="G126" s="219"/>
      <c r="H126" s="219"/>
      <c r="J126" s="219"/>
      <c r="K126" s="219"/>
      <c r="L126" s="219"/>
      <c r="M126" s="219"/>
      <c r="N126" s="219"/>
      <c r="P126" s="219"/>
      <c r="Q126" s="219"/>
      <c r="R126" s="219"/>
      <c r="S126" s="219"/>
      <c r="T126" s="219"/>
      <c r="V126" s="219"/>
      <c r="W126" s="219"/>
      <c r="X126" s="219"/>
      <c r="Y126" s="219"/>
      <c r="Z126" s="219"/>
      <c r="AB126" s="219"/>
      <c r="AC126" s="219"/>
      <c r="AD126" s="219"/>
      <c r="AE126" s="219"/>
      <c r="AF126" s="219"/>
    </row>
    <row r="127" spans="4:32">
      <c r="D127" s="219"/>
      <c r="E127" s="219"/>
      <c r="F127" s="219"/>
      <c r="G127" s="219"/>
      <c r="H127" s="219"/>
      <c r="J127" s="219"/>
      <c r="K127" s="219"/>
      <c r="L127" s="219"/>
      <c r="M127" s="219"/>
      <c r="N127" s="219"/>
      <c r="P127" s="219"/>
      <c r="Q127" s="219"/>
      <c r="R127" s="219"/>
      <c r="S127" s="219"/>
      <c r="T127" s="219"/>
      <c r="V127" s="219"/>
      <c r="W127" s="219"/>
      <c r="X127" s="219"/>
      <c r="Y127" s="219"/>
      <c r="Z127" s="219"/>
      <c r="AB127" s="219"/>
      <c r="AC127" s="219"/>
      <c r="AD127" s="219"/>
      <c r="AE127" s="219"/>
      <c r="AF127" s="219"/>
    </row>
    <row r="128" spans="4:32">
      <c r="D128" s="219"/>
      <c r="E128" s="219"/>
      <c r="F128" s="219"/>
      <c r="G128" s="219"/>
      <c r="H128" s="219"/>
      <c r="J128" s="219"/>
      <c r="K128" s="219"/>
      <c r="L128" s="219"/>
      <c r="M128" s="219"/>
      <c r="N128" s="219"/>
      <c r="P128" s="219"/>
      <c r="Q128" s="219"/>
      <c r="R128" s="219"/>
      <c r="S128" s="219"/>
      <c r="T128" s="219"/>
      <c r="V128" s="219"/>
      <c r="W128" s="219"/>
      <c r="X128" s="219"/>
      <c r="Y128" s="219"/>
      <c r="Z128" s="219"/>
      <c r="AB128" s="219"/>
      <c r="AC128" s="219"/>
      <c r="AD128" s="219"/>
      <c r="AE128" s="219"/>
      <c r="AF128" s="219"/>
    </row>
    <row r="129" spans="4:32">
      <c r="D129" s="219"/>
      <c r="E129" s="219"/>
      <c r="F129" s="219"/>
      <c r="G129" s="219"/>
      <c r="H129" s="219"/>
      <c r="J129" s="219"/>
      <c r="K129" s="219"/>
      <c r="L129" s="219"/>
      <c r="M129" s="219"/>
      <c r="N129" s="219"/>
      <c r="P129" s="219"/>
      <c r="Q129" s="219"/>
      <c r="R129" s="219"/>
      <c r="S129" s="219"/>
      <c r="T129" s="219"/>
      <c r="V129" s="219"/>
      <c r="W129" s="219"/>
      <c r="X129" s="219"/>
      <c r="Y129" s="219"/>
      <c r="Z129" s="219"/>
      <c r="AB129" s="219"/>
      <c r="AC129" s="219"/>
      <c r="AD129" s="219"/>
      <c r="AE129" s="219"/>
      <c r="AF129" s="219"/>
    </row>
    <row r="130" spans="4:32">
      <c r="D130" s="219"/>
      <c r="E130" s="219"/>
      <c r="F130" s="219"/>
      <c r="G130" s="219"/>
      <c r="H130" s="219"/>
      <c r="J130" s="219"/>
      <c r="K130" s="219"/>
      <c r="L130" s="219"/>
      <c r="M130" s="219"/>
      <c r="N130" s="219"/>
      <c r="P130" s="219"/>
      <c r="Q130" s="219"/>
      <c r="R130" s="219"/>
      <c r="S130" s="219"/>
      <c r="T130" s="219"/>
      <c r="V130" s="219"/>
      <c r="W130" s="219"/>
      <c r="X130" s="219"/>
      <c r="Y130" s="219"/>
      <c r="Z130" s="219"/>
      <c r="AB130" s="219"/>
      <c r="AC130" s="219"/>
      <c r="AD130" s="219"/>
      <c r="AE130" s="219"/>
      <c r="AF130" s="219"/>
    </row>
    <row r="131" spans="4:32">
      <c r="D131" s="219"/>
      <c r="E131" s="219"/>
      <c r="F131" s="219"/>
      <c r="G131" s="219"/>
      <c r="H131" s="219"/>
      <c r="J131" s="219"/>
      <c r="K131" s="219"/>
      <c r="L131" s="219"/>
      <c r="M131" s="219"/>
      <c r="N131" s="219"/>
      <c r="P131" s="219"/>
      <c r="Q131" s="219"/>
      <c r="R131" s="219"/>
      <c r="S131" s="219"/>
      <c r="T131" s="219"/>
      <c r="V131" s="219"/>
      <c r="W131" s="219"/>
      <c r="X131" s="219"/>
      <c r="Y131" s="219"/>
      <c r="Z131" s="219"/>
      <c r="AB131" s="219"/>
      <c r="AC131" s="219"/>
      <c r="AD131" s="219"/>
      <c r="AE131" s="219"/>
      <c r="AF131" s="219"/>
    </row>
    <row r="132" spans="4:32">
      <c r="D132" s="219"/>
      <c r="E132" s="219"/>
      <c r="F132" s="219"/>
      <c r="G132" s="219"/>
      <c r="H132" s="219"/>
      <c r="J132" s="219"/>
      <c r="K132" s="219"/>
      <c r="L132" s="219"/>
      <c r="M132" s="219"/>
      <c r="N132" s="219"/>
      <c r="P132" s="219"/>
      <c r="Q132" s="219"/>
      <c r="R132" s="219"/>
      <c r="S132" s="219"/>
      <c r="T132" s="219"/>
      <c r="V132" s="219"/>
      <c r="W132" s="219"/>
      <c r="X132" s="219"/>
      <c r="Y132" s="219"/>
      <c r="Z132" s="219"/>
      <c r="AB132" s="219"/>
      <c r="AC132" s="219"/>
      <c r="AD132" s="219"/>
      <c r="AE132" s="219"/>
      <c r="AF132" s="219"/>
    </row>
    <row r="133" spans="4:32">
      <c r="D133" s="219"/>
      <c r="E133" s="219"/>
      <c r="F133" s="219"/>
      <c r="G133" s="219"/>
      <c r="H133" s="219"/>
      <c r="J133" s="219"/>
      <c r="K133" s="219"/>
      <c r="L133" s="219"/>
      <c r="M133" s="219"/>
      <c r="N133" s="219"/>
      <c r="P133" s="219"/>
      <c r="Q133" s="219"/>
      <c r="R133" s="219"/>
      <c r="S133" s="219"/>
      <c r="T133" s="219"/>
      <c r="V133" s="219"/>
      <c r="W133" s="219"/>
      <c r="X133" s="219"/>
      <c r="Y133" s="219"/>
      <c r="Z133" s="219"/>
      <c r="AB133" s="219"/>
      <c r="AC133" s="219"/>
      <c r="AD133" s="219"/>
      <c r="AE133" s="219"/>
      <c r="AF133" s="219"/>
    </row>
    <row r="134" spans="4:32">
      <c r="D134" s="219"/>
      <c r="E134" s="219"/>
      <c r="F134" s="219"/>
      <c r="G134" s="219"/>
      <c r="H134" s="219"/>
      <c r="J134" s="219"/>
      <c r="K134" s="219"/>
      <c r="L134" s="219"/>
      <c r="M134" s="219"/>
      <c r="N134" s="219"/>
      <c r="P134" s="219"/>
      <c r="Q134" s="219"/>
      <c r="R134" s="219"/>
      <c r="S134" s="219"/>
      <c r="T134" s="219"/>
      <c r="V134" s="219"/>
      <c r="W134" s="219"/>
      <c r="X134" s="219"/>
      <c r="Y134" s="219"/>
      <c r="Z134" s="219"/>
      <c r="AB134" s="219"/>
      <c r="AC134" s="219"/>
      <c r="AD134" s="219"/>
      <c r="AE134" s="219"/>
      <c r="AF134" s="219"/>
    </row>
    <row r="135" spans="4:32">
      <c r="D135" s="219"/>
      <c r="E135" s="219"/>
      <c r="F135" s="219"/>
      <c r="G135" s="219"/>
      <c r="H135" s="219"/>
      <c r="J135" s="219"/>
      <c r="K135" s="219"/>
      <c r="L135" s="219"/>
      <c r="M135" s="219"/>
      <c r="N135" s="219"/>
      <c r="P135" s="219"/>
      <c r="Q135" s="219"/>
      <c r="R135" s="219"/>
      <c r="S135" s="219"/>
      <c r="T135" s="219"/>
      <c r="V135" s="219"/>
      <c r="W135" s="219"/>
      <c r="X135" s="219"/>
      <c r="Y135" s="219"/>
      <c r="Z135" s="219"/>
      <c r="AB135" s="219"/>
      <c r="AC135" s="219"/>
      <c r="AD135" s="219"/>
      <c r="AE135" s="219"/>
      <c r="AF135" s="219"/>
    </row>
    <row r="136" spans="4:32">
      <c r="D136" s="219"/>
      <c r="E136" s="219"/>
      <c r="F136" s="219"/>
      <c r="G136" s="219"/>
      <c r="H136" s="219"/>
      <c r="J136" s="219"/>
      <c r="K136" s="219"/>
      <c r="L136" s="219"/>
      <c r="M136" s="219"/>
      <c r="N136" s="219"/>
      <c r="P136" s="219"/>
      <c r="Q136" s="219"/>
      <c r="R136" s="219"/>
      <c r="S136" s="219"/>
      <c r="T136" s="219"/>
      <c r="V136" s="219"/>
      <c r="W136" s="219"/>
      <c r="X136" s="219"/>
      <c r="Y136" s="219"/>
      <c r="Z136" s="219"/>
      <c r="AB136" s="219"/>
      <c r="AC136" s="219"/>
      <c r="AD136" s="219"/>
      <c r="AE136" s="219"/>
      <c r="AF136" s="219"/>
    </row>
    <row r="137" spans="4:32">
      <c r="D137" s="219"/>
      <c r="E137" s="219"/>
      <c r="F137" s="219"/>
      <c r="G137" s="219"/>
      <c r="H137" s="219"/>
      <c r="J137" s="219"/>
      <c r="K137" s="219"/>
      <c r="L137" s="219"/>
      <c r="M137" s="219"/>
      <c r="N137" s="219"/>
      <c r="P137" s="219"/>
      <c r="Q137" s="219"/>
      <c r="R137" s="219"/>
      <c r="S137" s="219"/>
      <c r="T137" s="219"/>
      <c r="V137" s="219"/>
      <c r="W137" s="219"/>
      <c r="X137" s="219"/>
      <c r="Y137" s="219"/>
      <c r="Z137" s="219"/>
      <c r="AB137" s="219"/>
      <c r="AC137" s="219"/>
      <c r="AD137" s="219"/>
      <c r="AE137" s="219"/>
      <c r="AF137" s="219"/>
    </row>
    <row r="138" spans="4:32">
      <c r="D138" s="219"/>
      <c r="E138" s="219"/>
      <c r="F138" s="219"/>
      <c r="G138" s="219"/>
      <c r="H138" s="219"/>
      <c r="J138" s="219"/>
      <c r="K138" s="219"/>
      <c r="L138" s="219"/>
      <c r="M138" s="219"/>
      <c r="N138" s="219"/>
      <c r="P138" s="219"/>
      <c r="Q138" s="219"/>
      <c r="R138" s="219"/>
      <c r="S138" s="219"/>
      <c r="T138" s="219"/>
      <c r="V138" s="219"/>
      <c r="W138" s="219"/>
      <c r="X138" s="219"/>
      <c r="Y138" s="219"/>
      <c r="Z138" s="219"/>
      <c r="AB138" s="219"/>
      <c r="AC138" s="219"/>
      <c r="AD138" s="219"/>
      <c r="AE138" s="219"/>
      <c r="AF138" s="219"/>
    </row>
    <row r="139" spans="4:32">
      <c r="D139" s="219"/>
      <c r="E139" s="219"/>
      <c r="F139" s="219"/>
      <c r="G139" s="219"/>
      <c r="H139" s="219"/>
      <c r="J139" s="219"/>
      <c r="K139" s="219"/>
      <c r="L139" s="219"/>
      <c r="M139" s="219"/>
      <c r="N139" s="219"/>
      <c r="P139" s="219"/>
      <c r="Q139" s="219"/>
      <c r="R139" s="219"/>
      <c r="S139" s="219"/>
      <c r="T139" s="219"/>
      <c r="V139" s="219"/>
      <c r="W139" s="219"/>
      <c r="X139" s="219"/>
      <c r="Y139" s="219"/>
      <c r="Z139" s="219"/>
      <c r="AB139" s="219"/>
      <c r="AC139" s="219"/>
      <c r="AD139" s="219"/>
      <c r="AE139" s="219"/>
      <c r="AF139" s="219"/>
    </row>
    <row r="140" spans="4:32">
      <c r="D140" s="219"/>
      <c r="E140" s="219"/>
      <c r="F140" s="219"/>
      <c r="G140" s="219"/>
      <c r="H140" s="219"/>
      <c r="J140" s="219"/>
      <c r="K140" s="219"/>
      <c r="L140" s="219"/>
      <c r="M140" s="219"/>
      <c r="N140" s="219"/>
      <c r="P140" s="219"/>
      <c r="Q140" s="219"/>
      <c r="R140" s="219"/>
      <c r="S140" s="219"/>
      <c r="T140" s="219"/>
      <c r="V140" s="219"/>
      <c r="W140" s="219"/>
      <c r="X140" s="219"/>
      <c r="Y140" s="219"/>
      <c r="Z140" s="219"/>
      <c r="AB140" s="219"/>
      <c r="AC140" s="219"/>
      <c r="AD140" s="219"/>
      <c r="AE140" s="219"/>
      <c r="AF140" s="219"/>
    </row>
    <row r="141" spans="4:32">
      <c r="D141" s="219"/>
      <c r="E141" s="219"/>
      <c r="F141" s="219"/>
      <c r="G141" s="219"/>
      <c r="H141" s="219"/>
      <c r="J141" s="219"/>
      <c r="K141" s="219"/>
      <c r="L141" s="219"/>
      <c r="M141" s="219"/>
      <c r="N141" s="219"/>
      <c r="P141" s="219"/>
      <c r="Q141" s="219"/>
      <c r="R141" s="219"/>
      <c r="S141" s="219"/>
      <c r="T141" s="219"/>
      <c r="V141" s="219"/>
      <c r="W141" s="219"/>
      <c r="X141" s="219"/>
      <c r="Y141" s="219"/>
      <c r="Z141" s="219"/>
      <c r="AB141" s="219"/>
      <c r="AC141" s="219"/>
      <c r="AD141" s="219"/>
      <c r="AE141" s="219"/>
      <c r="AF141" s="219"/>
    </row>
  </sheetData>
  <mergeCells count="15">
    <mergeCell ref="AB7:AC7"/>
    <mergeCell ref="F7:G7"/>
    <mergeCell ref="AD7:AE7"/>
    <mergeCell ref="D7:E7"/>
    <mergeCell ref="X7:Y7"/>
    <mergeCell ref="V7:W7"/>
    <mergeCell ref="R7:S7"/>
    <mergeCell ref="P7:Q7"/>
    <mergeCell ref="L7:M7"/>
    <mergeCell ref="J7:K7"/>
    <mergeCell ref="D6:H6"/>
    <mergeCell ref="J6:N6"/>
    <mergeCell ref="P6:T6"/>
    <mergeCell ref="V6:Z6"/>
    <mergeCell ref="AB6:AF6"/>
  </mergeCells>
  <pageMargins left="0.7" right="0.7" top="0.75" bottom="0.75" header="0.3" footer="0.3"/>
  <pageSetup fitToWidth="0" fitToHeight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XEV162"/>
  <sheetViews>
    <sheetView zoomScale="45" workbookViewId="0">
      <pane xSplit="3" ySplit="7" topLeftCell="D45" activePane="bottomRight" state="frozen"/>
      <selection pane="topRight"/>
      <selection pane="bottomLeft"/>
      <selection pane="bottomRight" activeCell="E2" sqref="E2"/>
    </sheetView>
  </sheetViews>
  <sheetFormatPr defaultColWidth="9.140625" defaultRowHeight="15"/>
  <cols>
    <col min="1" max="1" width="17.28515625" style="660" customWidth="1"/>
    <col min="2" max="2" width="33.42578125" style="660" customWidth="1"/>
    <col min="3" max="3" width="2.85546875" style="660" customWidth="1"/>
    <col min="4" max="4" width="12.28515625" style="660" customWidth="1"/>
    <col min="5" max="5" width="20" style="660" customWidth="1"/>
    <col min="6" max="6" width="12" style="660" customWidth="1"/>
    <col min="7" max="7" width="20" style="660" customWidth="1"/>
    <col min="8" max="8" width="13.7109375" style="660" customWidth="1"/>
    <col min="9" max="9" width="20" style="660" customWidth="1"/>
    <col min="10" max="10" width="13.7109375" style="660" customWidth="1"/>
    <col min="11" max="11" width="20" style="660" customWidth="1"/>
    <col min="12" max="12" width="12.5703125" style="660" customWidth="1"/>
    <col min="13" max="13" width="21.28515625" style="660" customWidth="1"/>
    <col min="14" max="14" width="12.5703125" style="660" customWidth="1"/>
    <col min="15" max="15" width="20" style="660" customWidth="1"/>
    <col min="16" max="16" width="2.5703125" style="660" customWidth="1"/>
    <col min="17" max="17" width="14.85546875" style="660" customWidth="1"/>
    <col min="18" max="18" width="20" style="660" customWidth="1"/>
    <col min="19" max="19" width="14.85546875" style="660" customWidth="1"/>
    <col min="20" max="20" width="20" style="660" customWidth="1"/>
    <col min="21" max="21" width="3.5703125" style="660" customWidth="1"/>
    <col min="22" max="22" width="12.28515625" style="660" customWidth="1"/>
    <col min="23" max="23" width="23.140625" style="660" customWidth="1"/>
    <col min="24" max="24" width="12.28515625" style="660" customWidth="1"/>
    <col min="25" max="25" width="21.28515625" style="660" customWidth="1"/>
    <col min="26" max="26" width="12.5703125" style="660" customWidth="1"/>
    <col min="27" max="27" width="20.85546875" style="660" customWidth="1"/>
    <col min="28" max="28" width="12.28515625" style="660" customWidth="1"/>
    <col min="29" max="29" width="22.28515625" style="660" customWidth="1"/>
    <col min="30" max="30" width="12.28515625" style="660" customWidth="1"/>
    <col min="31" max="31" width="20" style="660" customWidth="1"/>
    <col min="32" max="32" width="12.28515625" style="660" customWidth="1"/>
    <col min="33" max="33" width="20" style="660" customWidth="1"/>
    <col min="34" max="34" width="2.85546875" style="660" customWidth="1"/>
    <col min="35" max="35" width="11.42578125" style="660" customWidth="1"/>
    <col min="36" max="36" width="20" style="660" customWidth="1"/>
    <col min="37" max="37" width="12.28515625" style="660" customWidth="1"/>
    <col min="38" max="38" width="23.42578125" style="660" customWidth="1"/>
    <col min="39" max="39" width="10.85546875" style="660" hidden="1" customWidth="1"/>
    <col min="40" max="40" width="20.42578125" style="660" hidden="1" customWidth="1"/>
    <col min="41" max="41" width="12.140625" style="660" hidden="1" customWidth="1"/>
    <col min="42" max="42" width="20.5703125" style="660" hidden="1" customWidth="1"/>
    <col min="43" max="43" width="12.28515625" style="660" hidden="1" customWidth="1"/>
    <col min="44" max="44" width="18.140625" style="660" hidden="1" customWidth="1"/>
    <col min="45" max="45" width="12.28515625" style="660" hidden="1" customWidth="1"/>
    <col min="46" max="46" width="18.7109375" style="660" hidden="1" customWidth="1"/>
    <col min="47" max="47" width="11" style="660" hidden="1" customWidth="1"/>
    <col min="48" max="48" width="23.28515625" style="660" hidden="1" customWidth="1"/>
    <col min="49" max="49" width="11.28515625" style="660" hidden="1" customWidth="1"/>
    <col min="50" max="50" width="19.85546875" style="660" hidden="1" customWidth="1"/>
    <col min="51" max="51" width="11.85546875" style="660" customWidth="1"/>
    <col min="52" max="52" width="12.140625" style="660" customWidth="1"/>
    <col min="53" max="53" width="11.85546875" style="660" customWidth="1"/>
    <col min="54" max="54" width="20" style="660" customWidth="1"/>
    <col min="55" max="55" width="7.7109375" style="660" customWidth="1"/>
    <col min="56" max="56" width="11" style="660" customWidth="1"/>
    <col min="57" max="57" width="23.28515625" style="660" customWidth="1"/>
    <col min="58" max="58" width="11.28515625" style="660" customWidth="1"/>
    <col min="59" max="59" width="19.85546875" style="660" customWidth="1"/>
    <col min="60" max="60" width="11" style="660" customWidth="1"/>
    <col min="61" max="61" width="23.28515625" style="660" customWidth="1"/>
    <col min="62" max="62" width="11.28515625" style="660" customWidth="1"/>
    <col min="63" max="63" width="19.85546875" style="660" customWidth="1"/>
    <col min="64" max="64" width="11" style="660" customWidth="1"/>
    <col min="65" max="65" width="23.28515625" style="660" customWidth="1"/>
    <col min="66" max="66" width="11.28515625" style="660" customWidth="1"/>
    <col min="67" max="67" width="19.85546875" style="660" customWidth="1"/>
    <col min="68" max="68" width="11" style="660" customWidth="1"/>
    <col min="69" max="69" width="23.28515625" style="660" customWidth="1"/>
    <col min="70" max="70" width="11.28515625" style="660" customWidth="1"/>
    <col min="71" max="71" width="19.85546875" style="660" customWidth="1"/>
    <col min="72" max="72" width="1.140625" style="660" customWidth="1"/>
    <col min="73" max="73" width="21.140625" style="660" customWidth="1"/>
    <col min="74" max="74" width="20.7109375" style="660" customWidth="1"/>
    <col min="75" max="75" width="21.85546875" style="660" customWidth="1"/>
    <col min="76" max="76" width="3.5703125" style="660" customWidth="1"/>
    <col min="77" max="77" width="9.85546875" style="660" customWidth="1"/>
    <col min="78" max="78" width="3.28515625" style="660" customWidth="1"/>
    <col min="79" max="79" width="12.28515625" style="660" customWidth="1"/>
    <col min="80" max="80" width="23.140625" style="660" customWidth="1"/>
    <col min="81" max="81" width="12.28515625" style="660" customWidth="1"/>
    <col min="82" max="82" width="21.28515625" style="660" customWidth="1"/>
    <col min="83" max="83" width="12.5703125" style="660" customWidth="1"/>
    <col min="84" max="84" width="20.85546875" style="660" customWidth="1"/>
    <col min="85" max="85" width="12.28515625" style="660" customWidth="1"/>
    <col min="86" max="86" width="22.28515625" style="660" customWidth="1"/>
    <col min="87" max="87" width="12.28515625" style="660" customWidth="1"/>
    <col min="88" max="88" width="20" style="660" customWidth="1"/>
    <col min="89" max="89" width="12.28515625" style="660" customWidth="1"/>
    <col min="90" max="90" width="20" style="660" customWidth="1"/>
    <col min="91" max="91" width="2.85546875" style="660" customWidth="1"/>
    <col min="92" max="92" width="11.42578125" style="660" customWidth="1"/>
    <col min="93" max="93" width="20" style="660" customWidth="1"/>
    <col min="94" max="94" width="12.28515625" style="660" customWidth="1"/>
    <col min="95" max="95" width="23.42578125" style="660" customWidth="1"/>
    <col min="96" max="96" width="12.85546875" style="660" customWidth="1"/>
    <col min="97" max="97" width="5.28515625" style="660" customWidth="1"/>
    <col min="98" max="98" width="12.28515625" style="660" customWidth="1"/>
    <col min="99" max="99" width="23.140625" style="660" customWidth="1"/>
    <col min="100" max="100" width="12.28515625" style="660" customWidth="1"/>
    <col min="101" max="101" width="21.28515625" style="660" customWidth="1"/>
    <col min="102" max="102" width="12.5703125" style="660" customWidth="1"/>
    <col min="103" max="103" width="20.85546875" style="660" customWidth="1"/>
    <col min="104" max="104" width="12.28515625" style="660" customWidth="1"/>
    <col min="105" max="105" width="22.28515625" style="660" customWidth="1"/>
    <col min="106" max="106" width="12.28515625" style="660" customWidth="1"/>
    <col min="107" max="107" width="20" style="660" customWidth="1"/>
    <col min="108" max="108" width="12.28515625" style="660" customWidth="1"/>
    <col min="109" max="109" width="20" style="660" customWidth="1"/>
    <col min="110" max="110" width="2.85546875" style="660" customWidth="1"/>
    <col min="111" max="111" width="11.42578125" style="660" customWidth="1"/>
    <col min="112" max="112" width="20" style="660" customWidth="1"/>
    <col min="113" max="113" width="12.28515625" style="660" customWidth="1"/>
    <col min="114" max="114" width="23.42578125" style="660" customWidth="1"/>
    <col min="115" max="116" width="2.7109375" style="660" customWidth="1"/>
    <col min="117" max="117" width="11.42578125" style="660" customWidth="1"/>
    <col min="118" max="118" width="21.140625" style="660" customWidth="1"/>
    <col min="119" max="119" width="12.28515625" style="660" customWidth="1"/>
    <col min="120" max="120" width="23.42578125" style="660" customWidth="1"/>
    <col min="121" max="121" width="20" style="660" customWidth="1"/>
    <col min="122" max="122" width="19.7109375" style="660" customWidth="1"/>
    <col min="123" max="16384" width="9.140625" style="660"/>
  </cols>
  <sheetData>
    <row r="1" spans="1:122" ht="51" customHeight="1">
      <c r="A1" s="661"/>
      <c r="B1" s="661"/>
      <c r="C1" s="274"/>
      <c r="D1" s="6"/>
      <c r="E1" s="6"/>
      <c r="F1" s="6"/>
      <c r="G1" s="6"/>
      <c r="H1" s="6"/>
      <c r="J1" s="6"/>
      <c r="K1" s="6"/>
      <c r="L1" s="6"/>
      <c r="M1" s="6"/>
      <c r="N1" s="6"/>
      <c r="O1" s="6"/>
      <c r="P1" s="662"/>
      <c r="Q1" s="6" t="s">
        <v>276</v>
      </c>
      <c r="R1" s="6"/>
      <c r="S1" s="6"/>
      <c r="T1" s="6"/>
      <c r="U1" s="662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62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10"/>
      <c r="BV1" s="661"/>
      <c r="BW1" s="661"/>
      <c r="BX1" s="661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62"/>
      <c r="CN1" s="6"/>
      <c r="CO1" s="6"/>
      <c r="CP1" s="6"/>
      <c r="CQ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62"/>
      <c r="DG1" s="6"/>
      <c r="DH1" s="6"/>
      <c r="DI1" s="6"/>
      <c r="DJ1" s="6"/>
      <c r="DM1" s="6"/>
      <c r="DN1" s="6"/>
      <c r="DO1" s="6"/>
      <c r="DP1" s="6"/>
      <c r="DQ1" s="6"/>
    </row>
    <row r="2" spans="1:122" ht="39.75" customHeight="1">
      <c r="A2" s="661"/>
      <c r="B2" s="663"/>
      <c r="C2" s="275"/>
      <c r="D2" s="664"/>
      <c r="E2" s="277"/>
      <c r="F2" s="277"/>
      <c r="G2" s="277"/>
      <c r="H2" s="277"/>
      <c r="J2" s="10"/>
      <c r="K2" s="10"/>
      <c r="L2" s="10"/>
      <c r="M2" s="10"/>
      <c r="N2" s="10"/>
      <c r="O2" s="10"/>
      <c r="P2" s="56"/>
      <c r="Q2" s="664" t="s">
        <v>294</v>
      </c>
      <c r="R2" s="10"/>
      <c r="S2" s="10"/>
      <c r="T2" s="10"/>
      <c r="U2" s="56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56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661"/>
      <c r="BW2" s="661"/>
      <c r="BX2" s="661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56"/>
      <c r="CN2" s="10"/>
      <c r="CO2" s="10"/>
      <c r="CP2" s="10"/>
      <c r="CQ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56"/>
      <c r="DG2" s="10"/>
      <c r="DH2" s="10"/>
      <c r="DI2" s="10"/>
      <c r="DJ2" s="10"/>
      <c r="DM2" s="10"/>
      <c r="DN2" s="10"/>
      <c r="DO2" s="10"/>
      <c r="DP2" s="10"/>
      <c r="DQ2" s="10"/>
    </row>
    <row r="3" spans="1:122" ht="36.75" customHeight="1">
      <c r="A3" s="661"/>
      <c r="B3" s="275"/>
      <c r="C3" s="275"/>
      <c r="D3" s="11"/>
      <c r="E3" s="277"/>
      <c r="F3" s="277"/>
      <c r="G3" s="277"/>
      <c r="H3" s="277"/>
      <c r="J3" s="10"/>
      <c r="K3" s="10"/>
      <c r="L3" s="10"/>
      <c r="M3" s="10"/>
      <c r="N3" s="10"/>
      <c r="O3" s="10"/>
      <c r="P3" s="56"/>
      <c r="Q3" s="665"/>
      <c r="R3" s="10"/>
      <c r="S3" s="10"/>
      <c r="T3" s="10"/>
      <c r="U3" s="56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56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661"/>
      <c r="BW3" s="661"/>
      <c r="BX3" s="661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56"/>
      <c r="CN3" s="10"/>
      <c r="CO3" s="10"/>
      <c r="CP3" s="10"/>
      <c r="CQ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56"/>
      <c r="DG3" s="10"/>
      <c r="DH3" s="10"/>
      <c r="DI3" s="10"/>
      <c r="DJ3" s="10"/>
      <c r="DM3" s="10"/>
      <c r="DN3" s="10"/>
      <c r="DO3" s="10"/>
      <c r="DP3" s="10"/>
      <c r="DQ3" s="10"/>
    </row>
    <row r="4" spans="1:122" ht="23.25" customHeight="1">
      <c r="A4" s="661"/>
      <c r="B4" s="15"/>
      <c r="C4" s="275"/>
      <c r="D4" s="666"/>
      <c r="E4" s="666"/>
      <c r="F4" s="666"/>
      <c r="G4" s="666"/>
      <c r="H4" s="666"/>
      <c r="I4" s="666"/>
      <c r="J4" s="666"/>
      <c r="K4" s="666"/>
      <c r="L4" s="666"/>
      <c r="M4" s="666"/>
      <c r="N4" s="666"/>
      <c r="O4" s="666"/>
      <c r="P4" s="666"/>
      <c r="Q4" s="666"/>
      <c r="R4" s="666"/>
      <c r="S4" s="666"/>
      <c r="T4" s="666"/>
      <c r="U4" s="320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320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661"/>
      <c r="BW4" s="661"/>
      <c r="BX4" s="661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320"/>
      <c r="CN4" s="15"/>
      <c r="CO4" s="15"/>
      <c r="CP4" s="15"/>
      <c r="CQ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320"/>
      <c r="DG4" s="15"/>
      <c r="DH4" s="15"/>
      <c r="DI4" s="15"/>
      <c r="DJ4" s="15"/>
      <c r="DM4" s="15"/>
      <c r="DN4" s="15"/>
      <c r="DO4" s="15"/>
      <c r="DP4" s="15"/>
      <c r="DQ4" s="15"/>
    </row>
    <row r="5" spans="1:122" s="667" customFormat="1" ht="30" customHeight="1">
      <c r="A5" s="668"/>
      <c r="B5" s="668"/>
      <c r="C5" s="280"/>
      <c r="D5" s="669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670"/>
      <c r="Q5" s="20"/>
      <c r="R5" s="20"/>
      <c r="S5" s="20"/>
      <c r="T5" s="20"/>
      <c r="U5" s="67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670"/>
      <c r="AI5" s="1092" t="s">
        <v>185</v>
      </c>
      <c r="AJ5" s="1092"/>
      <c r="AK5" s="1092"/>
      <c r="AL5" s="1092"/>
      <c r="AM5" s="20"/>
      <c r="AN5" s="20"/>
      <c r="AO5" s="20"/>
      <c r="AP5" s="20"/>
      <c r="AQ5" s="20"/>
      <c r="AR5" s="20"/>
      <c r="AS5" s="20"/>
      <c r="AT5" s="20"/>
      <c r="AU5" s="20"/>
      <c r="AV5" s="15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668"/>
      <c r="BW5" s="668"/>
      <c r="BX5" s="668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670"/>
      <c r="CN5" s="1092" t="s">
        <v>185</v>
      </c>
      <c r="CO5" s="1092"/>
      <c r="CP5" s="1092"/>
      <c r="CQ5" s="1092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670"/>
      <c r="DG5" s="1092" t="s">
        <v>185</v>
      </c>
      <c r="DH5" s="1092"/>
      <c r="DI5" s="1092"/>
      <c r="DJ5" s="1092"/>
      <c r="DM5" s="1092" t="s">
        <v>185</v>
      </c>
      <c r="DN5" s="1092"/>
      <c r="DO5" s="1092"/>
      <c r="DP5" s="1092"/>
      <c r="DQ5" s="671"/>
    </row>
    <row r="6" spans="1:122" s="672" customFormat="1" ht="42" customHeight="1">
      <c r="A6" s="673"/>
      <c r="B6" s="282" t="s">
        <v>3</v>
      </c>
      <c r="C6" s="282"/>
      <c r="D6" s="1098" t="s">
        <v>4</v>
      </c>
      <c r="E6" s="1099"/>
      <c r="F6" s="1099"/>
      <c r="G6" s="1100"/>
      <c r="H6" s="1098" t="s">
        <v>5</v>
      </c>
      <c r="I6" s="1099"/>
      <c r="J6" s="1099"/>
      <c r="K6" s="1100"/>
      <c r="L6" s="1098" t="s">
        <v>6</v>
      </c>
      <c r="M6" s="1099"/>
      <c r="N6" s="1099"/>
      <c r="O6" s="1100"/>
      <c r="P6" s="674"/>
      <c r="Q6" s="1093" t="s">
        <v>7</v>
      </c>
      <c r="R6" s="1094"/>
      <c r="S6" s="1094"/>
      <c r="T6" s="1095"/>
      <c r="U6" s="674"/>
      <c r="V6" s="1098" t="s">
        <v>143</v>
      </c>
      <c r="W6" s="1099"/>
      <c r="X6" s="1099"/>
      <c r="Y6" s="1100"/>
      <c r="Z6" s="1098" t="s">
        <v>144</v>
      </c>
      <c r="AA6" s="1099"/>
      <c r="AB6" s="1099"/>
      <c r="AC6" s="1100"/>
      <c r="AD6" s="1098" t="s">
        <v>145</v>
      </c>
      <c r="AE6" s="1099"/>
      <c r="AF6" s="1099"/>
      <c r="AG6" s="1100"/>
      <c r="AH6" s="675"/>
      <c r="AI6" s="1093" t="s">
        <v>11</v>
      </c>
      <c r="AJ6" s="1094"/>
      <c r="AK6" s="1094"/>
      <c r="AL6" s="1095"/>
      <c r="AM6" s="1030" t="s">
        <v>186</v>
      </c>
      <c r="AN6" s="1032"/>
      <c r="AO6" s="1030"/>
      <c r="AP6" s="1032"/>
      <c r="AQ6" s="1030" t="s">
        <v>187</v>
      </c>
      <c r="AR6" s="1032"/>
      <c r="AS6" s="1030"/>
      <c r="AT6" s="1032"/>
      <c r="AU6" s="1030" t="s">
        <v>14</v>
      </c>
      <c r="AV6" s="1032"/>
      <c r="AW6" s="1030"/>
      <c r="AX6" s="1032"/>
      <c r="AY6" s="1093" t="s">
        <v>15</v>
      </c>
      <c r="AZ6" s="1094"/>
      <c r="BA6" s="1094"/>
      <c r="BB6" s="1095"/>
      <c r="BC6" s="284"/>
      <c r="BD6" s="1030" t="s">
        <v>16</v>
      </c>
      <c r="BE6" s="1032"/>
      <c r="BF6" s="1030"/>
      <c r="BG6" s="1032"/>
      <c r="BH6" s="1030" t="s">
        <v>17</v>
      </c>
      <c r="BI6" s="1032"/>
      <c r="BJ6" s="1030"/>
      <c r="BK6" s="1032"/>
      <c r="BL6" s="1030" t="s">
        <v>18</v>
      </c>
      <c r="BM6" s="1032"/>
      <c r="BN6" s="1030"/>
      <c r="BO6" s="1032"/>
      <c r="BP6" s="1093" t="s">
        <v>19</v>
      </c>
      <c r="BQ6" s="1094"/>
      <c r="BR6" s="1094"/>
      <c r="BS6" s="1095"/>
      <c r="BT6" s="284"/>
      <c r="BU6" s="1105" t="s">
        <v>135</v>
      </c>
      <c r="BV6" s="1105"/>
      <c r="BW6" s="1105"/>
      <c r="BX6" s="677"/>
      <c r="BY6" s="678"/>
      <c r="BZ6" s="678"/>
      <c r="CA6" s="1098" t="s">
        <v>12</v>
      </c>
      <c r="CB6" s="1099"/>
      <c r="CC6" s="1099"/>
      <c r="CD6" s="1100"/>
      <c r="CE6" s="1098" t="s">
        <v>13</v>
      </c>
      <c r="CF6" s="1099"/>
      <c r="CG6" s="1099"/>
      <c r="CH6" s="1100"/>
      <c r="CI6" s="1098" t="s">
        <v>162</v>
      </c>
      <c r="CJ6" s="1099"/>
      <c r="CK6" s="1099"/>
      <c r="CL6" s="1100"/>
      <c r="CM6" s="675"/>
      <c r="CN6" s="1093" t="s">
        <v>15</v>
      </c>
      <c r="CO6" s="1094"/>
      <c r="CP6" s="1094"/>
      <c r="CQ6" s="1095"/>
      <c r="CT6" s="1098" t="s">
        <v>163</v>
      </c>
      <c r="CU6" s="1099"/>
      <c r="CV6" s="1099"/>
      <c r="CW6" s="1100"/>
      <c r="CX6" s="1098" t="s">
        <v>164</v>
      </c>
      <c r="CY6" s="1099"/>
      <c r="CZ6" s="1099"/>
      <c r="DA6" s="1100"/>
      <c r="DB6" s="1098" t="s">
        <v>165</v>
      </c>
      <c r="DC6" s="1099"/>
      <c r="DD6" s="1099"/>
      <c r="DE6" s="1100"/>
      <c r="DF6" s="675"/>
      <c r="DG6" s="1093" t="s">
        <v>19</v>
      </c>
      <c r="DH6" s="1094"/>
      <c r="DI6" s="1094"/>
      <c r="DJ6" s="1095"/>
      <c r="DM6" s="1103" t="s">
        <v>20</v>
      </c>
      <c r="DN6" s="1104"/>
      <c r="DO6" s="1104"/>
      <c r="DP6" s="1104"/>
      <c r="DQ6" s="679"/>
    </row>
    <row r="7" spans="1:122" s="672" customFormat="1" ht="18.75">
      <c r="A7" s="673"/>
      <c r="B7" s="282"/>
      <c r="C7" s="282"/>
      <c r="D7" s="1096" t="s">
        <v>21</v>
      </c>
      <c r="E7" s="1097"/>
      <c r="F7" s="1096" t="s">
        <v>22</v>
      </c>
      <c r="G7" s="1097"/>
      <c r="H7" s="1096" t="s">
        <v>21</v>
      </c>
      <c r="I7" s="1097"/>
      <c r="J7" s="1096" t="s">
        <v>22</v>
      </c>
      <c r="K7" s="1097"/>
      <c r="L7" s="1096" t="s">
        <v>21</v>
      </c>
      <c r="M7" s="1097"/>
      <c r="N7" s="1096" t="s">
        <v>22</v>
      </c>
      <c r="O7" s="1097"/>
      <c r="P7" s="681"/>
      <c r="Q7" s="1102" t="s">
        <v>21</v>
      </c>
      <c r="R7" s="1097"/>
      <c r="S7" s="1096" t="s">
        <v>22</v>
      </c>
      <c r="T7" s="1101"/>
      <c r="U7" s="682"/>
      <c r="V7" s="1096" t="s">
        <v>21</v>
      </c>
      <c r="W7" s="1097"/>
      <c r="X7" s="1096" t="s">
        <v>22</v>
      </c>
      <c r="Y7" s="1097"/>
      <c r="Z7" s="1096" t="s">
        <v>21</v>
      </c>
      <c r="AA7" s="1097"/>
      <c r="AB7" s="1096" t="s">
        <v>22</v>
      </c>
      <c r="AC7" s="1097"/>
      <c r="AD7" s="1096" t="s">
        <v>21</v>
      </c>
      <c r="AE7" s="1097"/>
      <c r="AF7" s="1096" t="s">
        <v>22</v>
      </c>
      <c r="AG7" s="1097"/>
      <c r="AH7" s="324"/>
      <c r="AI7" s="1102" t="s">
        <v>21</v>
      </c>
      <c r="AJ7" s="1097"/>
      <c r="AK7" s="1096" t="s">
        <v>22</v>
      </c>
      <c r="AL7" s="1101"/>
      <c r="AM7" s="1102" t="s">
        <v>21</v>
      </c>
      <c r="AN7" s="1097"/>
      <c r="AO7" s="1096" t="s">
        <v>22</v>
      </c>
      <c r="AP7" s="1101"/>
      <c r="AQ7" s="1102" t="s">
        <v>21</v>
      </c>
      <c r="AR7" s="1097"/>
      <c r="AS7" s="1096" t="s">
        <v>22</v>
      </c>
      <c r="AT7" s="1101"/>
      <c r="AU7" s="1102" t="s">
        <v>21</v>
      </c>
      <c r="AV7" s="1097"/>
      <c r="AW7" s="1096" t="s">
        <v>22</v>
      </c>
      <c r="AX7" s="1101"/>
      <c r="AY7" s="1102" t="s">
        <v>21</v>
      </c>
      <c r="AZ7" s="1097"/>
      <c r="BA7" s="1096" t="s">
        <v>22</v>
      </c>
      <c r="BB7" s="1101"/>
      <c r="BC7" s="299"/>
      <c r="BD7" s="1102" t="s">
        <v>21</v>
      </c>
      <c r="BE7" s="1097"/>
      <c r="BF7" s="1096" t="s">
        <v>22</v>
      </c>
      <c r="BG7" s="1101"/>
      <c r="BH7" s="1102" t="s">
        <v>21</v>
      </c>
      <c r="BI7" s="1097"/>
      <c r="BJ7" s="1096" t="s">
        <v>22</v>
      </c>
      <c r="BK7" s="1101"/>
      <c r="BL7" s="1102" t="s">
        <v>21</v>
      </c>
      <c r="BM7" s="1097"/>
      <c r="BN7" s="1096" t="s">
        <v>22</v>
      </c>
      <c r="BO7" s="1101"/>
      <c r="BP7" s="1102" t="s">
        <v>21</v>
      </c>
      <c r="BQ7" s="1097"/>
      <c r="BR7" s="1096" t="s">
        <v>22</v>
      </c>
      <c r="BS7" s="1101"/>
      <c r="BT7" s="683"/>
      <c r="BU7" s="301" t="s">
        <v>147</v>
      </c>
      <c r="BV7" s="684" t="s">
        <v>148</v>
      </c>
      <c r="BW7" s="673" t="s">
        <v>136</v>
      </c>
      <c r="BX7" s="685"/>
      <c r="CA7" s="1096" t="s">
        <v>21</v>
      </c>
      <c r="CB7" s="1097"/>
      <c r="CC7" s="1096" t="s">
        <v>22</v>
      </c>
      <c r="CD7" s="1097"/>
      <c r="CE7" s="1096" t="s">
        <v>21</v>
      </c>
      <c r="CF7" s="1097"/>
      <c r="CG7" s="1096" t="s">
        <v>22</v>
      </c>
      <c r="CH7" s="1097"/>
      <c r="CI7" s="1096" t="s">
        <v>21</v>
      </c>
      <c r="CJ7" s="1097"/>
      <c r="CK7" s="1096" t="s">
        <v>22</v>
      </c>
      <c r="CL7" s="1097"/>
      <c r="CM7" s="324"/>
      <c r="CN7" s="1102" t="s">
        <v>21</v>
      </c>
      <c r="CO7" s="1097"/>
      <c r="CP7" s="1096" t="s">
        <v>22</v>
      </c>
      <c r="CQ7" s="1101"/>
      <c r="CT7" s="1096" t="s">
        <v>21</v>
      </c>
      <c r="CU7" s="1097"/>
      <c r="CV7" s="1096" t="s">
        <v>22</v>
      </c>
      <c r="CW7" s="1097"/>
      <c r="CX7" s="1096" t="s">
        <v>21</v>
      </c>
      <c r="CY7" s="1097"/>
      <c r="CZ7" s="1096" t="s">
        <v>22</v>
      </c>
      <c r="DA7" s="1097"/>
      <c r="DB7" s="1096" t="s">
        <v>21</v>
      </c>
      <c r="DC7" s="1097"/>
      <c r="DD7" s="1096" t="s">
        <v>22</v>
      </c>
      <c r="DE7" s="1097"/>
      <c r="DF7" s="324"/>
      <c r="DG7" s="1102" t="s">
        <v>21</v>
      </c>
      <c r="DH7" s="1097"/>
      <c r="DI7" s="1096" t="s">
        <v>22</v>
      </c>
      <c r="DJ7" s="1101"/>
      <c r="DM7" s="1102" t="s">
        <v>21</v>
      </c>
      <c r="DN7" s="1097"/>
      <c r="DO7" s="1096" t="s">
        <v>22</v>
      </c>
      <c r="DP7" s="1107"/>
      <c r="DQ7" s="686" t="s">
        <v>166</v>
      </c>
    </row>
    <row r="8" spans="1:122" s="672" customFormat="1" ht="18.75">
      <c r="A8" s="673"/>
      <c r="B8" s="56"/>
      <c r="C8" s="56"/>
      <c r="D8" s="37"/>
      <c r="E8" s="68" t="s">
        <v>147</v>
      </c>
      <c r="F8" s="683" t="s">
        <v>23</v>
      </c>
      <c r="G8" s="683" t="s">
        <v>148</v>
      </c>
      <c r="H8" s="683" t="s">
        <v>23</v>
      </c>
      <c r="I8" s="68" t="s">
        <v>147</v>
      </c>
      <c r="J8" s="683" t="s">
        <v>23</v>
      </c>
      <c r="K8" s="683" t="s">
        <v>148</v>
      </c>
      <c r="L8" s="683" t="s">
        <v>23</v>
      </c>
      <c r="M8" s="68" t="s">
        <v>147</v>
      </c>
      <c r="N8" s="683" t="s">
        <v>23</v>
      </c>
      <c r="O8" s="683" t="s">
        <v>148</v>
      </c>
      <c r="P8" s="681"/>
      <c r="Q8" s="687" t="s">
        <v>23</v>
      </c>
      <c r="R8" s="683" t="s">
        <v>147</v>
      </c>
      <c r="S8" s="683" t="s">
        <v>23</v>
      </c>
      <c r="T8" s="688" t="s">
        <v>148</v>
      </c>
      <c r="U8" s="689"/>
      <c r="V8" s="683" t="s">
        <v>23</v>
      </c>
      <c r="W8" s="68"/>
      <c r="X8" s="683"/>
      <c r="Y8" s="683" t="s">
        <v>148</v>
      </c>
      <c r="Z8" s="683" t="s">
        <v>23</v>
      </c>
      <c r="AA8" s="68"/>
      <c r="AB8" s="683"/>
      <c r="AC8" s="683" t="s">
        <v>148</v>
      </c>
      <c r="AD8" s="683" t="s">
        <v>23</v>
      </c>
      <c r="AE8" s="68"/>
      <c r="AF8" s="683"/>
      <c r="AG8" s="683" t="s">
        <v>148</v>
      </c>
      <c r="AH8" s="682"/>
      <c r="AI8" s="687" t="s">
        <v>23</v>
      </c>
      <c r="AJ8" s="683" t="s">
        <v>147</v>
      </c>
      <c r="AK8" s="683" t="s">
        <v>23</v>
      </c>
      <c r="AL8" s="688" t="s">
        <v>148</v>
      </c>
      <c r="AM8" s="687" t="s">
        <v>23</v>
      </c>
      <c r="AN8" s="683" t="s">
        <v>147</v>
      </c>
      <c r="AO8" s="683" t="s">
        <v>23</v>
      </c>
      <c r="AP8" s="688" t="s">
        <v>148</v>
      </c>
      <c r="AQ8" s="687" t="s">
        <v>23</v>
      </c>
      <c r="AR8" s="683" t="s">
        <v>147</v>
      </c>
      <c r="AS8" s="683" t="s">
        <v>23</v>
      </c>
      <c r="AT8" s="688" t="s">
        <v>148</v>
      </c>
      <c r="AU8" s="687" t="s">
        <v>23</v>
      </c>
      <c r="AV8" s="683" t="s">
        <v>147</v>
      </c>
      <c r="AW8" s="683" t="s">
        <v>23</v>
      </c>
      <c r="AX8" s="688" t="s">
        <v>148</v>
      </c>
      <c r="AY8" s="687" t="s">
        <v>23</v>
      </c>
      <c r="AZ8" s="683" t="s">
        <v>147</v>
      </c>
      <c r="BA8" s="683" t="s">
        <v>23</v>
      </c>
      <c r="BB8" s="688" t="s">
        <v>148</v>
      </c>
      <c r="BC8" s="690"/>
      <c r="BD8" s="687" t="s">
        <v>23</v>
      </c>
      <c r="BE8" s="683" t="s">
        <v>147</v>
      </c>
      <c r="BF8" s="683" t="s">
        <v>23</v>
      </c>
      <c r="BG8" s="688" t="s">
        <v>148</v>
      </c>
      <c r="BH8" s="687" t="s">
        <v>23</v>
      </c>
      <c r="BI8" s="683" t="s">
        <v>147</v>
      </c>
      <c r="BJ8" s="683" t="s">
        <v>23</v>
      </c>
      <c r="BK8" s="688" t="s">
        <v>148</v>
      </c>
      <c r="BL8" s="687" t="s">
        <v>23</v>
      </c>
      <c r="BM8" s="683" t="s">
        <v>147</v>
      </c>
      <c r="BN8" s="683" t="s">
        <v>23</v>
      </c>
      <c r="BO8" s="688" t="s">
        <v>148</v>
      </c>
      <c r="BP8" s="687" t="s">
        <v>23</v>
      </c>
      <c r="BQ8" s="683" t="s">
        <v>147</v>
      </c>
      <c r="BR8" s="683" t="s">
        <v>23</v>
      </c>
      <c r="BS8" s="688" t="s">
        <v>148</v>
      </c>
      <c r="BT8" s="37"/>
      <c r="BU8" s="37"/>
      <c r="BX8" s="685"/>
      <c r="CA8" s="683" t="s">
        <v>23</v>
      </c>
      <c r="CB8" s="68"/>
      <c r="CC8" s="683"/>
      <c r="CD8" s="683" t="s">
        <v>148</v>
      </c>
      <c r="CE8" s="683" t="s">
        <v>23</v>
      </c>
      <c r="CF8" s="68"/>
      <c r="CG8" s="683"/>
      <c r="CH8" s="683" t="s">
        <v>148</v>
      </c>
      <c r="CI8" s="683" t="s">
        <v>23</v>
      </c>
      <c r="CJ8" s="68"/>
      <c r="CK8" s="683"/>
      <c r="CL8" s="683" t="s">
        <v>148</v>
      </c>
      <c r="CM8" s="682"/>
      <c r="CN8" s="687" t="s">
        <v>23</v>
      </c>
      <c r="CO8" s="683" t="s">
        <v>147</v>
      </c>
      <c r="CP8" s="683" t="s">
        <v>23</v>
      </c>
      <c r="CQ8" s="688" t="s">
        <v>148</v>
      </c>
      <c r="CT8" s="683" t="s">
        <v>23</v>
      </c>
      <c r="CU8" s="68" t="s">
        <v>24</v>
      </c>
      <c r="CV8" s="683" t="s">
        <v>23</v>
      </c>
      <c r="CW8" s="683" t="s">
        <v>24</v>
      </c>
      <c r="CX8" s="683" t="s">
        <v>23</v>
      </c>
      <c r="CY8" s="68"/>
      <c r="CZ8" s="683"/>
      <c r="DA8" s="683" t="s">
        <v>148</v>
      </c>
      <c r="DB8" s="683" t="s">
        <v>23</v>
      </c>
      <c r="DC8" s="68"/>
      <c r="DD8" s="683"/>
      <c r="DE8" s="683" t="s">
        <v>148</v>
      </c>
      <c r="DF8" s="682"/>
      <c r="DG8" s="687" t="s">
        <v>23</v>
      </c>
      <c r="DH8" s="683" t="s">
        <v>147</v>
      </c>
      <c r="DI8" s="683" t="s">
        <v>23</v>
      </c>
      <c r="DJ8" s="688" t="s">
        <v>148</v>
      </c>
      <c r="DM8" s="687" t="s">
        <v>23</v>
      </c>
      <c r="DN8" s="683" t="s">
        <v>147</v>
      </c>
      <c r="DO8" s="683" t="s">
        <v>23</v>
      </c>
      <c r="DP8" s="680" t="s">
        <v>148</v>
      </c>
      <c r="DQ8" s="691"/>
    </row>
    <row r="9" spans="1:122" s="672" customFormat="1" ht="18.75">
      <c r="A9" s="692" t="s">
        <v>25</v>
      </c>
      <c r="B9" s="313" t="s">
        <v>25</v>
      </c>
      <c r="C9" s="313"/>
      <c r="D9" s="327">
        <v>1.125</v>
      </c>
      <c r="E9" s="46">
        <v>13641082.27</v>
      </c>
      <c r="F9" s="327">
        <v>1.125</v>
      </c>
      <c r="G9" s="282">
        <v>15628628.800000001</v>
      </c>
      <c r="H9" s="327">
        <v>1.125</v>
      </c>
      <c r="I9" s="46">
        <v>12869170.890000001</v>
      </c>
      <c r="J9" s="327">
        <v>1.125</v>
      </c>
      <c r="K9" s="282">
        <v>15940671</v>
      </c>
      <c r="L9" s="327">
        <v>1.125</v>
      </c>
      <c r="M9" s="46">
        <v>15338544.449999999</v>
      </c>
      <c r="N9" s="327">
        <v>1.125</v>
      </c>
      <c r="O9" s="693">
        <v>16142750</v>
      </c>
      <c r="P9" s="315"/>
      <c r="Q9" s="694">
        <v>1.125</v>
      </c>
      <c r="R9" s="46">
        <f>M9+I9+E9</f>
        <v>41848797.609999999</v>
      </c>
      <c r="S9" s="327">
        <v>1.125</v>
      </c>
      <c r="T9" s="695">
        <f>O9+K9+G9</f>
        <v>47712049.799999997</v>
      </c>
      <c r="U9" s="696"/>
      <c r="V9" s="327">
        <v>1.125</v>
      </c>
      <c r="W9" s="46">
        <v>21743459.300000001</v>
      </c>
      <c r="X9" s="327">
        <v>1.125</v>
      </c>
      <c r="Y9" s="693">
        <v>21135705</v>
      </c>
      <c r="Z9" s="327">
        <v>1.125</v>
      </c>
      <c r="AA9" s="46">
        <v>17562591.800000001</v>
      </c>
      <c r="AB9" s="327">
        <v>1.125</v>
      </c>
      <c r="AC9" s="693">
        <v>24419407.5</v>
      </c>
      <c r="AD9" s="327">
        <v>1.125</v>
      </c>
      <c r="AE9" s="46">
        <v>16101566.449999999</v>
      </c>
      <c r="AF9" s="327">
        <v>1.125</v>
      </c>
      <c r="AG9" s="693">
        <v>19480665</v>
      </c>
      <c r="AH9" s="696"/>
      <c r="AI9" s="694">
        <v>1.125</v>
      </c>
      <c r="AJ9" s="46">
        <f>AE9+AA9+W9</f>
        <v>55407617.549999997</v>
      </c>
      <c r="AK9" s="327">
        <v>1.125</v>
      </c>
      <c r="AL9" s="697">
        <f>AG9+AC9+Y9</f>
        <v>65035777.5</v>
      </c>
      <c r="AM9" s="327">
        <v>1.125</v>
      </c>
      <c r="AN9" s="46">
        <v>15498015.16</v>
      </c>
      <c r="AO9" s="327">
        <v>1.125</v>
      </c>
      <c r="AP9" s="693">
        <v>22828290</v>
      </c>
      <c r="AQ9" s="327">
        <v>1.125</v>
      </c>
      <c r="AR9" s="46">
        <v>16552294.470000001</v>
      </c>
      <c r="AS9" s="327">
        <v>1.125</v>
      </c>
      <c r="AT9" s="693">
        <v>24396115</v>
      </c>
      <c r="AU9" s="327">
        <v>1.125</v>
      </c>
      <c r="AV9" s="46">
        <v>15952641.640000001</v>
      </c>
      <c r="AW9" s="327">
        <v>1.125</v>
      </c>
      <c r="AX9" s="693">
        <v>23095767.199999999</v>
      </c>
      <c r="AY9" s="694">
        <v>1.125</v>
      </c>
      <c r="AZ9" s="46">
        <f t="shared" ref="AZ9:AZ13" si="0">AU9+AQ9+AM9</f>
        <v>3.375</v>
      </c>
      <c r="BA9" s="327">
        <v>1.125</v>
      </c>
      <c r="BB9" s="698">
        <f>AX9+AT9+AP9</f>
        <v>70320172.200000003</v>
      </c>
      <c r="BC9" s="313"/>
      <c r="BD9" s="327"/>
      <c r="BE9" s="46"/>
      <c r="BF9" s="327"/>
      <c r="BG9" s="693"/>
      <c r="BH9" s="327"/>
      <c r="BI9" s="46"/>
      <c r="BJ9" s="327"/>
      <c r="BK9" s="693"/>
      <c r="BL9" s="327"/>
      <c r="BM9" s="46"/>
      <c r="BN9" s="327"/>
      <c r="BO9" s="693"/>
      <c r="BP9" s="327"/>
      <c r="BQ9" s="46"/>
      <c r="BR9" s="327"/>
      <c r="BS9" s="693"/>
      <c r="BT9" s="313"/>
      <c r="BU9" s="313">
        <f t="shared" ref="BU9:BU14" si="1">SUM(E9,I9,M9,W9,AA9,AE9,AN9,AR9,AV9,BE9,BI9,BM9)</f>
        <v>145259366.43000001</v>
      </c>
      <c r="BV9" s="313">
        <f t="shared" ref="BV9:BV14" si="2">SUM(G9,K9,O9,Y9,AC9,AG9,AT9,AP9,AX9,BG9,BK9,BO9)</f>
        <v>183067999.5</v>
      </c>
      <c r="BW9" s="313">
        <f>BV9-BU9</f>
        <v>37808633.069999993</v>
      </c>
      <c r="BX9" s="673"/>
      <c r="BY9" s="699"/>
      <c r="BZ9" s="700"/>
      <c r="CA9" s="327"/>
      <c r="CB9" s="46"/>
      <c r="CC9" s="327"/>
      <c r="CD9" s="693"/>
      <c r="CE9" s="327"/>
      <c r="CF9" s="46"/>
      <c r="CG9" s="327"/>
      <c r="CH9" s="693"/>
      <c r="CI9" s="327"/>
      <c r="CJ9" s="46"/>
      <c r="CK9" s="327"/>
      <c r="CL9" s="693"/>
      <c r="CM9" s="696"/>
      <c r="CN9" s="694">
        <v>1.125</v>
      </c>
      <c r="CO9" s="46">
        <f>CJ9+CF9+CB9</f>
        <v>0</v>
      </c>
      <c r="CP9" s="327">
        <v>1.125</v>
      </c>
      <c r="CQ9" s="695">
        <f>CL9+CH9+CD9</f>
        <v>0</v>
      </c>
      <c r="CR9" s="701" t="e">
        <f>CQ9/CO9</f>
        <v>#DIV/0!</v>
      </c>
      <c r="CT9" s="327"/>
      <c r="CU9" s="46"/>
      <c r="CV9" s="327"/>
      <c r="CW9" s="693"/>
      <c r="CX9" s="327"/>
      <c r="CY9" s="46"/>
      <c r="CZ9" s="327"/>
      <c r="DA9" s="693"/>
      <c r="DB9" s="327"/>
      <c r="DC9" s="46"/>
      <c r="DD9" s="327"/>
      <c r="DE9" s="693"/>
      <c r="DF9" s="696"/>
      <c r="DG9" s="694">
        <v>1.125</v>
      </c>
      <c r="DH9" s="46">
        <f>DC9+CY9+CU9</f>
        <v>0</v>
      </c>
      <c r="DI9" s="327">
        <v>1.125</v>
      </c>
      <c r="DJ9" s="695">
        <f>DE9+DA9+CW9</f>
        <v>0</v>
      </c>
      <c r="DK9" s="701" t="e">
        <f>DJ9/DH9</f>
        <v>#DIV/0!</v>
      </c>
      <c r="DM9" s="694">
        <v>1.125</v>
      </c>
      <c r="DN9" s="46">
        <f>R9+AJ9+CO9+DH9</f>
        <v>97256415.159999996</v>
      </c>
      <c r="DO9" s="327">
        <v>1.125</v>
      </c>
      <c r="DP9" s="697">
        <f>T9+AL9+CQ9+DJ9</f>
        <v>112747827.3</v>
      </c>
      <c r="DQ9" s="702">
        <f>DP9-DN9</f>
        <v>15491412.140000001</v>
      </c>
      <c r="DR9" s="701">
        <f>DP9/DN9</f>
        <v>1.1592842190873942</v>
      </c>
    </row>
    <row r="10" spans="1:122" s="703" customFormat="1" ht="18.75">
      <c r="A10" s="704" t="s">
        <v>26</v>
      </c>
      <c r="B10" s="347" t="s">
        <v>26</v>
      </c>
      <c r="C10" s="347"/>
      <c r="D10" s="346">
        <v>7.4999999999999997E-2</v>
      </c>
      <c r="E10" s="329">
        <f>$E$9/$D$9*D10</f>
        <v>909405.4846666666</v>
      </c>
      <c r="F10" s="346">
        <v>7.4999999999999997E-2</v>
      </c>
      <c r="G10" s="705">
        <v>1041908.58666667</v>
      </c>
      <c r="H10" s="346">
        <v>7.4999999999999997E-2</v>
      </c>
      <c r="I10" s="329">
        <f>I9/H9*H10</f>
        <v>857944.72600000002</v>
      </c>
      <c r="J10" s="346">
        <v>7.4999999999999997E-2</v>
      </c>
      <c r="K10" s="705">
        <v>1062711.3999999999</v>
      </c>
      <c r="L10" s="346">
        <v>7.4999999999999997E-2</v>
      </c>
      <c r="M10" s="329">
        <v>1022569.63</v>
      </c>
      <c r="N10" s="346">
        <v>7.4999999999999997E-2</v>
      </c>
      <c r="O10" s="705">
        <v>1076183.33333333</v>
      </c>
      <c r="P10" s="706"/>
      <c r="Q10" s="707">
        <v>7.4999999999999997E-2</v>
      </c>
      <c r="R10" s="329">
        <f t="shared" ref="R10:R65" si="3">M10+I10+E10</f>
        <v>2789919.8406666666</v>
      </c>
      <c r="S10" s="346">
        <v>7.4999999999999997E-2</v>
      </c>
      <c r="T10" s="698">
        <f t="shared" ref="T10:T65" si="4">O10+K10+G10</f>
        <v>3180803.32</v>
      </c>
      <c r="U10" s="708"/>
      <c r="V10" s="346">
        <v>7.4999999999999997E-2</v>
      </c>
      <c r="W10" s="329">
        <f>W9/V9*V10</f>
        <v>1449563.9533333334</v>
      </c>
      <c r="X10" s="346">
        <v>7.4999999999999997E-2</v>
      </c>
      <c r="Y10" s="705">
        <v>1409047</v>
      </c>
      <c r="Z10" s="346">
        <v>7.4999999999999997E-2</v>
      </c>
      <c r="AA10" s="329">
        <f>AA9/Z9*Z10</f>
        <v>1170839.4533333334</v>
      </c>
      <c r="AB10" s="346">
        <v>7.4999999999999997E-2</v>
      </c>
      <c r="AC10" s="705">
        <v>1627960.5</v>
      </c>
      <c r="AD10" s="346">
        <v>7.4999999999999997E-2</v>
      </c>
      <c r="AE10" s="329">
        <v>1073437.7633333299</v>
      </c>
      <c r="AF10" s="346">
        <v>7.4999999999999997E-2</v>
      </c>
      <c r="AG10" s="705">
        <v>1298711</v>
      </c>
      <c r="AH10" s="708"/>
      <c r="AI10" s="707">
        <v>7.4999999999999997E-2</v>
      </c>
      <c r="AJ10" s="329">
        <f>AE10+AA10+W10</f>
        <v>3693841.1699999962</v>
      </c>
      <c r="AK10" s="346">
        <v>7.4999999999999997E-2</v>
      </c>
      <c r="AL10" s="709">
        <f>AG10+AC10+Y10</f>
        <v>4335718.5</v>
      </c>
      <c r="AM10" s="346">
        <v>7.4999999999999997E-2</v>
      </c>
      <c r="AN10" s="329">
        <v>1033201.01066667</v>
      </c>
      <c r="AO10" s="346">
        <v>7.4999999999999997E-2</v>
      </c>
      <c r="AP10" s="705">
        <v>1521886</v>
      </c>
      <c r="AQ10" s="346">
        <v>7.4999999999999997E-2</v>
      </c>
      <c r="AR10" s="329">
        <v>1103486.298</v>
      </c>
      <c r="AS10" s="346">
        <v>7.4999999999999997E-2</v>
      </c>
      <c r="AT10" s="705">
        <v>1626407.66666667</v>
      </c>
      <c r="AU10" s="346">
        <v>7.4999999999999997E-2</v>
      </c>
      <c r="AV10" s="329">
        <v>1063509.4426666701</v>
      </c>
      <c r="AW10" s="346">
        <v>7.4999999999999997E-2</v>
      </c>
      <c r="AX10" s="705">
        <v>1539717.81333333</v>
      </c>
      <c r="AY10" s="707">
        <v>7.4999999999999997E-2</v>
      </c>
      <c r="AZ10" s="329">
        <f t="shared" si="0"/>
        <v>0.22499999999999998</v>
      </c>
      <c r="BA10" s="346">
        <v>7.4999999999999997E-2</v>
      </c>
      <c r="BB10" s="698">
        <f>AX10+AT10+AP10</f>
        <v>4688011.4800000004</v>
      </c>
      <c r="BC10" s="347"/>
      <c r="BD10" s="346"/>
      <c r="BE10" s="329"/>
      <c r="BF10" s="346"/>
      <c r="BG10" s="705"/>
      <c r="BH10" s="346"/>
      <c r="BI10" s="329"/>
      <c r="BJ10" s="346"/>
      <c r="BK10" s="705"/>
      <c r="BL10" s="346"/>
      <c r="BM10" s="329"/>
      <c r="BN10" s="346"/>
      <c r="BO10" s="705"/>
      <c r="BP10" s="346"/>
      <c r="BQ10" s="329"/>
      <c r="BR10" s="346"/>
      <c r="BS10" s="705"/>
      <c r="BT10" s="347"/>
      <c r="BU10" s="313">
        <f t="shared" si="1"/>
        <v>9683957.7620000038</v>
      </c>
      <c r="BV10" s="313">
        <f t="shared" si="2"/>
        <v>12204533.300000001</v>
      </c>
      <c r="BW10" s="347">
        <f>BV10-BU10</f>
        <v>2520575.5379999969</v>
      </c>
      <c r="BX10" s="710"/>
      <c r="BY10" s="711"/>
      <c r="BZ10" s="712"/>
      <c r="CA10" s="346"/>
      <c r="CB10" s="329"/>
      <c r="CC10" s="346"/>
      <c r="CD10" s="705"/>
      <c r="CE10" s="346"/>
      <c r="CF10" s="329"/>
      <c r="CG10" s="346"/>
      <c r="CH10" s="705"/>
      <c r="CI10" s="346"/>
      <c r="CJ10" s="329"/>
      <c r="CK10" s="346"/>
      <c r="CL10" s="705"/>
      <c r="CM10" s="708"/>
      <c r="CN10" s="707">
        <v>7.4999999999999997E-2</v>
      </c>
      <c r="CO10" s="329">
        <f>CJ10+CF10+CB10</f>
        <v>0</v>
      </c>
      <c r="CP10" s="346">
        <v>7.4999999999999997E-2</v>
      </c>
      <c r="CQ10" s="698">
        <f>CL10+CH10+CD10</f>
        <v>0</v>
      </c>
      <c r="CT10" s="346"/>
      <c r="CU10" s="329"/>
      <c r="CV10" s="346"/>
      <c r="CW10" s="705"/>
      <c r="CX10" s="346"/>
      <c r="CY10" s="329"/>
      <c r="CZ10" s="346"/>
      <c r="DA10" s="705"/>
      <c r="DB10" s="346"/>
      <c r="DC10" s="329"/>
      <c r="DD10" s="346"/>
      <c r="DE10" s="705"/>
      <c r="DF10" s="708"/>
      <c r="DG10" s="707">
        <v>7.4999999999999997E-2</v>
      </c>
      <c r="DH10" s="329">
        <f>DC10+CY10+CU10</f>
        <v>0</v>
      </c>
      <c r="DI10" s="346">
        <v>7.4999999999999997E-2</v>
      </c>
      <c r="DJ10" s="698">
        <f>DE10+DA10+CW10</f>
        <v>0</v>
      </c>
      <c r="DM10" s="707">
        <v>7.4999999999999997E-2</v>
      </c>
      <c r="DN10" s="329">
        <f>R10+AJ10+CO10+DH10</f>
        <v>6483761.0106666628</v>
      </c>
      <c r="DO10" s="346">
        <v>7.4999999999999997E-2</v>
      </c>
      <c r="DP10" s="709">
        <f>T10+AL10+CQ10+DJ10</f>
        <v>7516521.8200000003</v>
      </c>
      <c r="DQ10" s="713">
        <f t="shared" ref="DQ10:DQ67" si="5">DP10-DN10</f>
        <v>1032760.8093333375</v>
      </c>
    </row>
    <row r="11" spans="1:122" s="703" customFormat="1" ht="18.75">
      <c r="A11" s="704" t="s">
        <v>27</v>
      </c>
      <c r="B11" s="347" t="s">
        <v>27</v>
      </c>
      <c r="C11" s="347"/>
      <c r="D11" s="346">
        <v>0.05</v>
      </c>
      <c r="E11" s="329">
        <f>$E$9/$D$9*D11</f>
        <v>606270.32311111118</v>
      </c>
      <c r="F11" s="346">
        <v>0.05</v>
      </c>
      <c r="G11" s="705">
        <v>694605.72444444394</v>
      </c>
      <c r="H11" s="346">
        <v>0.05</v>
      </c>
      <c r="I11" s="329">
        <f>I9/H9*H11</f>
        <v>571963.15066666668</v>
      </c>
      <c r="J11" s="346">
        <v>0.05</v>
      </c>
      <c r="K11" s="705">
        <v>708474.26666666695</v>
      </c>
      <c r="L11" s="346">
        <v>0.05</v>
      </c>
      <c r="M11" s="329">
        <v>681713.08666666702</v>
      </c>
      <c r="N11" s="346">
        <v>0.05</v>
      </c>
      <c r="O11" s="705">
        <v>717455.55555555597</v>
      </c>
      <c r="P11" s="706"/>
      <c r="Q11" s="707">
        <v>0.05</v>
      </c>
      <c r="R11" s="329">
        <f t="shared" si="3"/>
        <v>1859946.5604444449</v>
      </c>
      <c r="S11" s="346">
        <v>0.05</v>
      </c>
      <c r="T11" s="698">
        <f t="shared" si="4"/>
        <v>2120535.5466666669</v>
      </c>
      <c r="U11" s="708"/>
      <c r="V11" s="346">
        <v>0.05</v>
      </c>
      <c r="W11" s="329">
        <f>W9/V9*V11</f>
        <v>966375.96888888895</v>
      </c>
      <c r="X11" s="346">
        <v>0.05</v>
      </c>
      <c r="Y11" s="705">
        <v>939364.66666666698</v>
      </c>
      <c r="Z11" s="346">
        <v>0.05</v>
      </c>
      <c r="AA11" s="329">
        <f>AA9/Z9*Z11</f>
        <v>780559.63555555558</v>
      </c>
      <c r="AB11" s="346">
        <v>0.05</v>
      </c>
      <c r="AC11" s="705">
        <v>1085307</v>
      </c>
      <c r="AD11" s="346">
        <v>0.05</v>
      </c>
      <c r="AE11" s="329">
        <v>715625.17555555503</v>
      </c>
      <c r="AF11" s="346">
        <v>0.05</v>
      </c>
      <c r="AG11" s="705">
        <v>865807.33333333302</v>
      </c>
      <c r="AH11" s="708"/>
      <c r="AI11" s="707">
        <v>0.05</v>
      </c>
      <c r="AJ11" s="329">
        <f>AE11+AA11+W11</f>
        <v>2462560.7799999998</v>
      </c>
      <c r="AK11" s="346">
        <v>0.05</v>
      </c>
      <c r="AL11" s="709">
        <f>AG11+AC11+Y11</f>
        <v>2890479</v>
      </c>
      <c r="AM11" s="346">
        <v>0.05</v>
      </c>
      <c r="AN11" s="329">
        <v>688800.67377777805</v>
      </c>
      <c r="AO11" s="346">
        <v>0.05</v>
      </c>
      <c r="AP11" s="705">
        <v>1014590.66666667</v>
      </c>
      <c r="AQ11" s="346">
        <v>0.05</v>
      </c>
      <c r="AR11" s="329">
        <v>735657.53200000001</v>
      </c>
      <c r="AS11" s="346">
        <v>0.05</v>
      </c>
      <c r="AT11" s="705">
        <v>1084271.7777777801</v>
      </c>
      <c r="AU11" s="346">
        <v>0.05</v>
      </c>
      <c r="AV11" s="329">
        <v>709006.29511111102</v>
      </c>
      <c r="AW11" s="346">
        <v>0.05</v>
      </c>
      <c r="AX11" s="705">
        <v>1026478.54222222</v>
      </c>
      <c r="AY11" s="707">
        <v>0.05</v>
      </c>
      <c r="AZ11" s="329">
        <f t="shared" si="0"/>
        <v>0.15000000000000002</v>
      </c>
      <c r="BA11" s="346">
        <v>0.05</v>
      </c>
      <c r="BB11" s="698">
        <f>AX11+AT11+AP11</f>
        <v>3125340.9866666701</v>
      </c>
      <c r="BC11" s="347"/>
      <c r="BD11" s="346"/>
      <c r="BE11" s="329"/>
      <c r="BF11" s="346"/>
      <c r="BG11" s="705"/>
      <c r="BH11" s="346"/>
      <c r="BI11" s="329"/>
      <c r="BJ11" s="346"/>
      <c r="BK11" s="705"/>
      <c r="BL11" s="346"/>
      <c r="BM11" s="329"/>
      <c r="BN11" s="346"/>
      <c r="BO11" s="705"/>
      <c r="BP11" s="346"/>
      <c r="BQ11" s="329"/>
      <c r="BR11" s="346"/>
      <c r="BS11" s="705"/>
      <c r="BT11" s="347"/>
      <c r="BU11" s="313">
        <f t="shared" si="1"/>
        <v>6455971.8413333334</v>
      </c>
      <c r="BV11" s="313">
        <f t="shared" si="2"/>
        <v>8136355.5333333369</v>
      </c>
      <c r="BW11" s="347">
        <f>BV11-BU11</f>
        <v>1680383.6920000035</v>
      </c>
      <c r="BX11" s="710"/>
      <c r="BY11" s="711"/>
      <c r="BZ11" s="712"/>
      <c r="CA11" s="346"/>
      <c r="CB11" s="329"/>
      <c r="CC11" s="346"/>
      <c r="CD11" s="705"/>
      <c r="CE11" s="346"/>
      <c r="CF11" s="329"/>
      <c r="CG11" s="346"/>
      <c r="CH11" s="705"/>
      <c r="CI11" s="346"/>
      <c r="CJ11" s="329"/>
      <c r="CK11" s="346"/>
      <c r="CL11" s="705"/>
      <c r="CM11" s="708"/>
      <c r="CN11" s="707">
        <v>0.05</v>
      </c>
      <c r="CO11" s="329">
        <f>CJ11+CF11+CB11</f>
        <v>0</v>
      </c>
      <c r="CP11" s="346">
        <v>0.05</v>
      </c>
      <c r="CQ11" s="698">
        <f>CL11+CH11+CD11</f>
        <v>0</v>
      </c>
      <c r="CT11" s="346"/>
      <c r="CU11" s="329"/>
      <c r="CV11" s="346"/>
      <c r="CW11" s="705"/>
      <c r="CX11" s="346"/>
      <c r="CY11" s="329"/>
      <c r="CZ11" s="346"/>
      <c r="DA11" s="705"/>
      <c r="DB11" s="346"/>
      <c r="DC11" s="329"/>
      <c r="DD11" s="346"/>
      <c r="DE11" s="705"/>
      <c r="DF11" s="708"/>
      <c r="DG11" s="707">
        <v>0.05</v>
      </c>
      <c r="DH11" s="329">
        <f>DC11+CY11+CU11</f>
        <v>0</v>
      </c>
      <c r="DI11" s="346">
        <v>0.05</v>
      </c>
      <c r="DJ11" s="698">
        <f>DE11+DA11+CW11</f>
        <v>0</v>
      </c>
      <c r="DM11" s="707">
        <v>0.05</v>
      </c>
      <c r="DN11" s="329">
        <f>R11+AJ11+CO11+DH11</f>
        <v>4322507.3404444447</v>
      </c>
      <c r="DO11" s="346">
        <v>0.05</v>
      </c>
      <c r="DP11" s="709">
        <f>T11+AL11+CQ11+DJ11</f>
        <v>5011014.5466666669</v>
      </c>
      <c r="DQ11" s="713">
        <f t="shared" si="5"/>
        <v>688507.20622222219</v>
      </c>
    </row>
    <row r="12" spans="1:122" s="703" customFormat="1" ht="18.75">
      <c r="A12" s="704" t="s">
        <v>28</v>
      </c>
      <c r="B12" s="347" t="s">
        <v>28</v>
      </c>
      <c r="C12" s="347"/>
      <c r="D12" s="346"/>
      <c r="E12" s="329"/>
      <c r="F12" s="346"/>
      <c r="G12" s="705"/>
      <c r="H12" s="346"/>
      <c r="I12" s="329"/>
      <c r="J12" s="346"/>
      <c r="K12" s="705"/>
      <c r="L12" s="346"/>
      <c r="M12" s="329"/>
      <c r="N12" s="346"/>
      <c r="O12" s="705"/>
      <c r="P12" s="706"/>
      <c r="Q12" s="707"/>
      <c r="R12" s="329">
        <f t="shared" si="3"/>
        <v>0</v>
      </c>
      <c r="S12" s="346"/>
      <c r="T12" s="698">
        <f t="shared" si="4"/>
        <v>0</v>
      </c>
      <c r="U12" s="708"/>
      <c r="V12" s="346"/>
      <c r="W12" s="329"/>
      <c r="X12" s="346"/>
      <c r="Y12" s="705"/>
      <c r="Z12" s="346"/>
      <c r="AA12" s="329"/>
      <c r="AB12" s="346"/>
      <c r="AC12" s="705"/>
      <c r="AD12" s="346"/>
      <c r="AE12" s="329"/>
      <c r="AF12" s="346"/>
      <c r="AG12" s="705"/>
      <c r="AH12" s="708"/>
      <c r="AI12" s="707"/>
      <c r="AJ12" s="329">
        <f>AE12+AA12+W12</f>
        <v>0</v>
      </c>
      <c r="AK12" s="346"/>
      <c r="AL12" s="709">
        <f>AG12+AC12+Y12</f>
        <v>0</v>
      </c>
      <c r="AM12" s="346"/>
      <c r="AN12" s="329"/>
      <c r="AO12" s="346"/>
      <c r="AP12" s="705"/>
      <c r="AQ12" s="346"/>
      <c r="AR12" s="329"/>
      <c r="AS12" s="346"/>
      <c r="AT12" s="705"/>
      <c r="AU12" s="346"/>
      <c r="AV12" s="329"/>
      <c r="AW12" s="346"/>
      <c r="AX12" s="705"/>
      <c r="AY12" s="707"/>
      <c r="AZ12" s="329">
        <f t="shared" si="0"/>
        <v>0</v>
      </c>
      <c r="BA12" s="346"/>
      <c r="BB12" s="698">
        <f>AX12+AT12+AP12</f>
        <v>0</v>
      </c>
      <c r="BC12" s="347"/>
      <c r="BD12" s="346"/>
      <c r="BE12" s="329"/>
      <c r="BF12" s="346"/>
      <c r="BG12" s="705"/>
      <c r="BH12" s="346"/>
      <c r="BI12" s="329"/>
      <c r="BJ12" s="346"/>
      <c r="BK12" s="705"/>
      <c r="BL12" s="346"/>
      <c r="BM12" s="329"/>
      <c r="BN12" s="346"/>
      <c r="BO12" s="705"/>
      <c r="BP12" s="346"/>
      <c r="BQ12" s="329"/>
      <c r="BR12" s="346"/>
      <c r="BS12" s="705"/>
      <c r="BT12" s="347"/>
      <c r="BU12" s="313">
        <f t="shared" si="1"/>
        <v>0</v>
      </c>
      <c r="BV12" s="313">
        <f t="shared" si="2"/>
        <v>0</v>
      </c>
      <c r="BW12" s="347">
        <f>BV12-BU12</f>
        <v>0</v>
      </c>
      <c r="BX12" s="710"/>
      <c r="BY12" s="711"/>
      <c r="BZ12" s="712"/>
      <c r="CA12" s="346"/>
      <c r="CB12" s="329"/>
      <c r="CC12" s="346"/>
      <c r="CD12" s="705"/>
      <c r="CE12" s="346"/>
      <c r="CF12" s="329"/>
      <c r="CG12" s="346"/>
      <c r="CH12" s="705"/>
      <c r="CI12" s="346"/>
      <c r="CJ12" s="329"/>
      <c r="CK12" s="346"/>
      <c r="CL12" s="705"/>
      <c r="CM12" s="708"/>
      <c r="CN12" s="707"/>
      <c r="CO12" s="329">
        <f>CJ12+CF12+CB12</f>
        <v>0</v>
      </c>
      <c r="CP12" s="346"/>
      <c r="CQ12" s="698">
        <f>CL12+CH12+CD12</f>
        <v>0</v>
      </c>
      <c r="CT12" s="346"/>
      <c r="CU12" s="329"/>
      <c r="CV12" s="346"/>
      <c r="CW12" s="705"/>
      <c r="CX12" s="346"/>
      <c r="CY12" s="329"/>
      <c r="CZ12" s="346"/>
      <c r="DA12" s="705"/>
      <c r="DB12" s="346"/>
      <c r="DC12" s="329"/>
      <c r="DD12" s="346"/>
      <c r="DE12" s="705"/>
      <c r="DF12" s="708"/>
      <c r="DG12" s="707"/>
      <c r="DH12" s="329">
        <f>DC12+CY12+CU12</f>
        <v>0</v>
      </c>
      <c r="DI12" s="346"/>
      <c r="DJ12" s="698">
        <f>DE12+DA12+CW12</f>
        <v>0</v>
      </c>
      <c r="DM12" s="707"/>
      <c r="DN12" s="329">
        <f>R12+AJ12+CO12+DH12</f>
        <v>0</v>
      </c>
      <c r="DO12" s="346"/>
      <c r="DP12" s="709">
        <f>T12+AL12+CQ12+DJ12</f>
        <v>0</v>
      </c>
      <c r="DQ12" s="713">
        <f t="shared" si="5"/>
        <v>0</v>
      </c>
    </row>
    <row r="13" spans="1:122" s="672" customFormat="1" ht="18.75">
      <c r="A13" s="692" t="s">
        <v>29</v>
      </c>
      <c r="B13" s="313" t="s">
        <v>29</v>
      </c>
      <c r="C13" s="313"/>
      <c r="D13" s="327">
        <v>1</v>
      </c>
      <c r="E13" s="46">
        <f>E9-E10-E11</f>
        <v>12125406.462222222</v>
      </c>
      <c r="F13" s="327">
        <v>1</v>
      </c>
      <c r="G13" s="282">
        <v>13892114.488888901</v>
      </c>
      <c r="H13" s="327">
        <v>1</v>
      </c>
      <c r="I13" s="46">
        <f>+I9-I10-I11</f>
        <v>11439263.013333334</v>
      </c>
      <c r="J13" s="327">
        <v>1</v>
      </c>
      <c r="K13" s="282">
        <v>14169485.3333333</v>
      </c>
      <c r="L13" s="327">
        <v>1</v>
      </c>
      <c r="M13" s="46">
        <v>13634261.733333301</v>
      </c>
      <c r="N13" s="327">
        <v>1</v>
      </c>
      <c r="O13" s="282">
        <v>14349111.111111101</v>
      </c>
      <c r="P13" s="315"/>
      <c r="Q13" s="694">
        <v>1</v>
      </c>
      <c r="R13" s="46">
        <f t="shared" si="3"/>
        <v>37198931.208888859</v>
      </c>
      <c r="S13" s="327">
        <v>1</v>
      </c>
      <c r="T13" s="695">
        <f t="shared" si="4"/>
        <v>42410710.933333308</v>
      </c>
      <c r="U13" s="696"/>
      <c r="V13" s="327">
        <v>1</v>
      </c>
      <c r="W13" s="46">
        <f>W9-W10-W11</f>
        <v>19327519.377777778</v>
      </c>
      <c r="X13" s="327">
        <v>1</v>
      </c>
      <c r="Y13" s="282">
        <v>18787293.333333299</v>
      </c>
      <c r="Z13" s="327">
        <v>1</v>
      </c>
      <c r="AA13" s="46">
        <f>AA9-AA10-AA11</f>
        <v>15611192.711111112</v>
      </c>
      <c r="AB13" s="327">
        <v>1</v>
      </c>
      <c r="AC13" s="282">
        <v>21706140</v>
      </c>
      <c r="AD13" s="327">
        <v>1</v>
      </c>
      <c r="AE13" s="46">
        <v>14312503.511111099</v>
      </c>
      <c r="AF13" s="327">
        <v>1</v>
      </c>
      <c r="AG13" s="282">
        <v>17316146.666666701</v>
      </c>
      <c r="AH13" s="696"/>
      <c r="AI13" s="694">
        <v>1</v>
      </c>
      <c r="AJ13" s="46">
        <f>AE13+AA13+W13</f>
        <v>49251215.599999987</v>
      </c>
      <c r="AK13" s="327">
        <v>1</v>
      </c>
      <c r="AL13" s="697">
        <f>AG13+AC13+Y13</f>
        <v>57809580</v>
      </c>
      <c r="AM13" s="327">
        <v>1</v>
      </c>
      <c r="AN13" s="46">
        <v>13776013.475555601</v>
      </c>
      <c r="AO13" s="327">
        <v>1</v>
      </c>
      <c r="AP13" s="282">
        <v>20291813.333333299</v>
      </c>
      <c r="AQ13" s="327">
        <v>1</v>
      </c>
      <c r="AR13" s="46">
        <v>14713150.640000001</v>
      </c>
      <c r="AS13" s="327">
        <v>1</v>
      </c>
      <c r="AT13" s="282">
        <v>21685435.555555601</v>
      </c>
      <c r="AU13" s="327">
        <v>1</v>
      </c>
      <c r="AV13" s="46">
        <v>14180125.902222199</v>
      </c>
      <c r="AW13" s="327">
        <v>1</v>
      </c>
      <c r="AX13" s="282">
        <v>20529570.844444402</v>
      </c>
      <c r="AY13" s="694">
        <v>1</v>
      </c>
      <c r="AZ13" s="46">
        <f t="shared" si="0"/>
        <v>3</v>
      </c>
      <c r="BA13" s="327">
        <v>1</v>
      </c>
      <c r="BB13" s="698">
        <f>AX13+AT13+AP13</f>
        <v>62506819.733333305</v>
      </c>
      <c r="BC13" s="313"/>
      <c r="BD13" s="327"/>
      <c r="BE13" s="46"/>
      <c r="BF13" s="327"/>
      <c r="BG13" s="282"/>
      <c r="BH13" s="327"/>
      <c r="BI13" s="46"/>
      <c r="BJ13" s="327"/>
      <c r="BK13" s="282"/>
      <c r="BL13" s="327"/>
      <c r="BM13" s="46"/>
      <c r="BN13" s="327"/>
      <c r="BO13" s="282"/>
      <c r="BP13" s="327"/>
      <c r="BQ13" s="46"/>
      <c r="BR13" s="327"/>
      <c r="BS13" s="282"/>
      <c r="BT13" s="313"/>
      <c r="BU13" s="313">
        <f t="shared" si="1"/>
        <v>129119436.82666664</v>
      </c>
      <c r="BV13" s="313">
        <f t="shared" si="2"/>
        <v>162727110.6666666</v>
      </c>
      <c r="BW13" s="313">
        <f>BV13-BU13</f>
        <v>33607673.839999959</v>
      </c>
      <c r="BX13" s="673"/>
      <c r="BY13" s="699"/>
      <c r="BZ13" s="714"/>
      <c r="CA13" s="327"/>
      <c r="CB13" s="46"/>
      <c r="CC13" s="327"/>
      <c r="CD13" s="282"/>
      <c r="CE13" s="327"/>
      <c r="CF13" s="46"/>
      <c r="CG13" s="327"/>
      <c r="CH13" s="282"/>
      <c r="CI13" s="327"/>
      <c r="CJ13" s="46"/>
      <c r="CK13" s="327"/>
      <c r="CL13" s="282"/>
      <c r="CM13" s="696"/>
      <c r="CN13" s="694">
        <v>1</v>
      </c>
      <c r="CO13" s="46">
        <f>CJ13+CF13+CB13</f>
        <v>0</v>
      </c>
      <c r="CP13" s="327">
        <v>1</v>
      </c>
      <c r="CQ13" s="695">
        <f>CL13+CH13+CD13</f>
        <v>0</v>
      </c>
      <c r="CT13" s="327"/>
      <c r="CU13" s="46"/>
      <c r="CV13" s="327"/>
      <c r="CW13" s="282"/>
      <c r="CX13" s="327"/>
      <c r="CY13" s="46"/>
      <c r="CZ13" s="327"/>
      <c r="DA13" s="282"/>
      <c r="DB13" s="327"/>
      <c r="DC13" s="46"/>
      <c r="DD13" s="327"/>
      <c r="DE13" s="282"/>
      <c r="DF13" s="696"/>
      <c r="DG13" s="694">
        <v>1</v>
      </c>
      <c r="DH13" s="46">
        <f>DC13+CY13+CU13</f>
        <v>0</v>
      </c>
      <c r="DI13" s="327">
        <v>1</v>
      </c>
      <c r="DJ13" s="695">
        <f>DE13+DA13+CW13</f>
        <v>0</v>
      </c>
      <c r="DM13" s="694">
        <v>1</v>
      </c>
      <c r="DN13" s="46">
        <f>R13+AJ13+CO13+DH13</f>
        <v>86450146.808888853</v>
      </c>
      <c r="DO13" s="327">
        <v>1</v>
      </c>
      <c r="DP13" s="697">
        <f>T13+AL13+CQ13+DJ13</f>
        <v>100220290.93333331</v>
      </c>
      <c r="DQ13" s="702">
        <f t="shared" si="5"/>
        <v>13770144.124444455</v>
      </c>
    </row>
    <row r="14" spans="1:122" s="703" customFormat="1" ht="18.75">
      <c r="A14" s="473"/>
      <c r="B14" s="89"/>
      <c r="C14" s="89"/>
      <c r="D14" s="715"/>
      <c r="E14" s="89"/>
      <c r="F14" s="715"/>
      <c r="G14" s="89"/>
      <c r="H14" s="715"/>
      <c r="I14" s="89"/>
      <c r="J14" s="715"/>
      <c r="K14" s="89"/>
      <c r="L14" s="346"/>
      <c r="M14" s="89"/>
      <c r="N14" s="346"/>
      <c r="O14" s="89"/>
      <c r="P14" s="89"/>
      <c r="Q14" s="707"/>
      <c r="R14" s="347"/>
      <c r="S14" s="346"/>
      <c r="T14" s="716">
        <f t="shared" si="4"/>
        <v>0</v>
      </c>
      <c r="U14" s="89"/>
      <c r="V14" s="346"/>
      <c r="W14" s="89"/>
      <c r="X14" s="346"/>
      <c r="Y14" s="89"/>
      <c r="Z14" s="346"/>
      <c r="AA14" s="89"/>
      <c r="AB14" s="346"/>
      <c r="AC14" s="89"/>
      <c r="AD14" s="346"/>
      <c r="AE14" s="89"/>
      <c r="AF14" s="346"/>
      <c r="AG14" s="89"/>
      <c r="AH14" s="89"/>
      <c r="AI14" s="707"/>
      <c r="AJ14" s="347"/>
      <c r="AK14" s="346"/>
      <c r="AL14" s="717">
        <f>AF14+AB14+X14</f>
        <v>0</v>
      </c>
      <c r="AM14" s="346"/>
      <c r="AN14" s="89"/>
      <c r="AO14" s="346"/>
      <c r="AP14" s="89"/>
      <c r="AQ14" s="346"/>
      <c r="AR14" s="89"/>
      <c r="AS14" s="346"/>
      <c r="AT14" s="89"/>
      <c r="AU14" s="346"/>
      <c r="AV14" s="89"/>
      <c r="AW14" s="346"/>
      <c r="AX14" s="89"/>
      <c r="AY14" s="707"/>
      <c r="AZ14" s="347"/>
      <c r="BA14" s="346"/>
      <c r="BB14" s="716">
        <f>AV14+AR14+AN14</f>
        <v>0</v>
      </c>
      <c r="BC14" s="89"/>
      <c r="BD14" s="346"/>
      <c r="BE14" s="89"/>
      <c r="BF14" s="346"/>
      <c r="BG14" s="89"/>
      <c r="BH14" s="346"/>
      <c r="BI14" s="89"/>
      <c r="BJ14" s="346"/>
      <c r="BK14" s="89"/>
      <c r="BL14" s="346"/>
      <c r="BM14" s="89"/>
      <c r="BN14" s="346"/>
      <c r="BO14" s="89"/>
      <c r="BP14" s="346"/>
      <c r="BQ14" s="89"/>
      <c r="BR14" s="346"/>
      <c r="BS14" s="89"/>
      <c r="BT14" s="89"/>
      <c r="BU14" s="313">
        <f t="shared" si="1"/>
        <v>0</v>
      </c>
      <c r="BV14" s="313">
        <f t="shared" si="2"/>
        <v>0</v>
      </c>
      <c r="BW14" s="89"/>
      <c r="BY14" s="711"/>
      <c r="BZ14" s="712"/>
      <c r="CA14" s="346"/>
      <c r="CB14" s="89"/>
      <c r="CC14" s="346"/>
      <c r="CD14" s="89"/>
      <c r="CE14" s="346"/>
      <c r="CF14" s="89"/>
      <c r="CG14" s="346"/>
      <c r="CH14" s="89"/>
      <c r="CI14" s="346"/>
      <c r="CJ14" s="89"/>
      <c r="CK14" s="346"/>
      <c r="CL14" s="89"/>
      <c r="CM14" s="89"/>
      <c r="CN14" s="707"/>
      <c r="CO14" s="347"/>
      <c r="CP14" s="346"/>
      <c r="CQ14" s="716">
        <f>CK14+CG14+CC14</f>
        <v>0</v>
      </c>
      <c r="CT14" s="346"/>
      <c r="CU14" s="89"/>
      <c r="CV14" s="346"/>
      <c r="CW14" s="89"/>
      <c r="CX14" s="346"/>
      <c r="CY14" s="89"/>
      <c r="CZ14" s="346"/>
      <c r="DA14" s="89"/>
      <c r="DB14" s="346"/>
      <c r="DC14" s="89"/>
      <c r="DD14" s="346"/>
      <c r="DE14" s="89"/>
      <c r="DF14" s="89"/>
      <c r="DG14" s="707"/>
      <c r="DH14" s="347"/>
      <c r="DI14" s="346"/>
      <c r="DJ14" s="716">
        <f>DD14+CZ14+CV14</f>
        <v>0</v>
      </c>
      <c r="DM14" s="707"/>
      <c r="DN14" s="347"/>
      <c r="DO14" s="346"/>
      <c r="DP14" s="717">
        <f>DJ14+DF14+DB14</f>
        <v>0</v>
      </c>
      <c r="DQ14" s="713"/>
    </row>
    <row r="15" spans="1:122" s="703" customFormat="1" ht="18.75" customHeight="1">
      <c r="A15" s="718" t="s">
        <v>3</v>
      </c>
      <c r="B15" s="705" t="s">
        <v>3</v>
      </c>
      <c r="C15" s="705"/>
      <c r="D15" s="719" t="s">
        <v>31</v>
      </c>
      <c r="E15" s="720"/>
      <c r="F15" s="719" t="s">
        <v>32</v>
      </c>
      <c r="G15" s="721"/>
      <c r="H15" s="719" t="s">
        <v>31</v>
      </c>
      <c r="I15" s="720"/>
      <c r="J15" s="719" t="s">
        <v>32</v>
      </c>
      <c r="K15" s="722"/>
      <c r="L15" s="719" t="s">
        <v>31</v>
      </c>
      <c r="M15" s="723"/>
      <c r="N15" s="719" t="s">
        <v>32</v>
      </c>
      <c r="O15" s="724"/>
      <c r="P15" s="725"/>
      <c r="Q15" s="726"/>
      <c r="R15" s="329"/>
      <c r="S15" s="727"/>
      <c r="T15" s="698">
        <f t="shared" si="4"/>
        <v>0</v>
      </c>
      <c r="U15" s="728"/>
      <c r="V15" s="719" t="s">
        <v>31</v>
      </c>
      <c r="W15" s="723"/>
      <c r="X15" s="719" t="s">
        <v>32</v>
      </c>
      <c r="Y15" s="724"/>
      <c r="Z15" s="719" t="s">
        <v>31</v>
      </c>
      <c r="AA15" s="723"/>
      <c r="AB15" s="719" t="s">
        <v>32</v>
      </c>
      <c r="AC15" s="724"/>
      <c r="AD15" s="719" t="s">
        <v>31</v>
      </c>
      <c r="AE15" s="723"/>
      <c r="AF15" s="719" t="s">
        <v>32</v>
      </c>
      <c r="AG15" s="724"/>
      <c r="AH15" s="728"/>
      <c r="AI15" s="726"/>
      <c r="AJ15" s="329"/>
      <c r="AK15" s="727"/>
      <c r="AL15" s="709"/>
      <c r="AM15" s="719" t="s">
        <v>31</v>
      </c>
      <c r="AN15" s="723"/>
      <c r="AO15" s="719" t="s">
        <v>32</v>
      </c>
      <c r="AP15" s="724"/>
      <c r="AQ15" s="719" t="s">
        <v>31</v>
      </c>
      <c r="AR15" s="723"/>
      <c r="AS15" s="719" t="s">
        <v>32</v>
      </c>
      <c r="AT15" s="724"/>
      <c r="AU15" s="719" t="s">
        <v>31</v>
      </c>
      <c r="AV15" s="723"/>
      <c r="AW15" s="719" t="s">
        <v>32</v>
      </c>
      <c r="AX15" s="724"/>
      <c r="AY15" s="726"/>
      <c r="AZ15" s="329"/>
      <c r="BA15" s="727"/>
      <c r="BB15" s="698"/>
      <c r="BC15" s="721"/>
      <c r="BD15" s="719"/>
      <c r="BE15" s="723"/>
      <c r="BF15" s="719"/>
      <c r="BG15" s="724"/>
      <c r="BH15" s="719"/>
      <c r="BI15" s="723"/>
      <c r="BJ15" s="719"/>
      <c r="BK15" s="724"/>
      <c r="BL15" s="719"/>
      <c r="BM15" s="723"/>
      <c r="BN15" s="719"/>
      <c r="BO15" s="724"/>
      <c r="BP15" s="719"/>
      <c r="BQ15" s="723"/>
      <c r="BR15" s="719"/>
      <c r="BS15" s="724"/>
      <c r="BT15" s="705"/>
      <c r="BU15" s="1106" t="s">
        <v>135</v>
      </c>
      <c r="BV15" s="1106"/>
      <c r="BW15" s="1106"/>
      <c r="BX15" s="710"/>
      <c r="BY15" s="711"/>
      <c r="BZ15" s="712"/>
      <c r="CA15" s="719"/>
      <c r="CB15" s="723"/>
      <c r="CC15" s="719"/>
      <c r="CD15" s="724"/>
      <c r="CE15" s="719"/>
      <c r="CF15" s="723"/>
      <c r="CG15" s="719"/>
      <c r="CH15" s="724"/>
      <c r="CI15" s="719"/>
      <c r="CJ15" s="723"/>
      <c r="CK15" s="719"/>
      <c r="CL15" s="724"/>
      <c r="CM15" s="728"/>
      <c r="CN15" s="726"/>
      <c r="CO15" s="329"/>
      <c r="CP15" s="727"/>
      <c r="CQ15" s="698"/>
      <c r="CT15" s="719"/>
      <c r="CU15" s="723"/>
      <c r="CV15" s="719"/>
      <c r="CW15" s="724"/>
      <c r="CX15" s="719"/>
      <c r="CY15" s="723"/>
      <c r="CZ15" s="719"/>
      <c r="DA15" s="724"/>
      <c r="DB15" s="719"/>
      <c r="DC15" s="723"/>
      <c r="DD15" s="719"/>
      <c r="DE15" s="724"/>
      <c r="DF15" s="728"/>
      <c r="DG15" s="726"/>
      <c r="DH15" s="329"/>
      <c r="DI15" s="727"/>
      <c r="DJ15" s="698"/>
      <c r="DM15" s="726"/>
      <c r="DN15" s="329"/>
      <c r="DO15" s="727"/>
      <c r="DP15" s="709"/>
      <c r="DQ15" s="713"/>
    </row>
    <row r="16" spans="1:122" s="703" customFormat="1" ht="18.75">
      <c r="A16" s="718"/>
      <c r="B16" s="705"/>
      <c r="C16" s="705"/>
      <c r="D16" s="730" t="s">
        <v>35</v>
      </c>
      <c r="E16" s="731" t="s">
        <v>36</v>
      </c>
      <c r="F16" s="730" t="s">
        <v>35</v>
      </c>
      <c r="G16" s="732" t="s">
        <v>36</v>
      </c>
      <c r="H16" s="730" t="s">
        <v>35</v>
      </c>
      <c r="I16" s="731" t="s">
        <v>36</v>
      </c>
      <c r="J16" s="730" t="s">
        <v>35</v>
      </c>
      <c r="K16" s="733" t="s">
        <v>36</v>
      </c>
      <c r="L16" s="730" t="s">
        <v>35</v>
      </c>
      <c r="M16" s="734" t="s">
        <v>36</v>
      </c>
      <c r="N16" s="730" t="s">
        <v>35</v>
      </c>
      <c r="O16" s="735" t="s">
        <v>36</v>
      </c>
      <c r="P16" s="736"/>
      <c r="Q16" s="737"/>
      <c r="R16" s="734" t="s">
        <v>36</v>
      </c>
      <c r="S16" s="729"/>
      <c r="T16" s="738" t="s">
        <v>36</v>
      </c>
      <c r="U16" s="739"/>
      <c r="V16" s="730" t="s">
        <v>35</v>
      </c>
      <c r="W16" s="734" t="s">
        <v>36</v>
      </c>
      <c r="X16" s="730" t="s">
        <v>35</v>
      </c>
      <c r="Y16" s="735" t="s">
        <v>36</v>
      </c>
      <c r="Z16" s="730" t="s">
        <v>35</v>
      </c>
      <c r="AA16" s="734" t="s">
        <v>36</v>
      </c>
      <c r="AB16" s="730" t="s">
        <v>35</v>
      </c>
      <c r="AC16" s="735" t="s">
        <v>36</v>
      </c>
      <c r="AD16" s="730" t="s">
        <v>35</v>
      </c>
      <c r="AE16" s="734" t="s">
        <v>36</v>
      </c>
      <c r="AF16" s="730" t="s">
        <v>35</v>
      </c>
      <c r="AG16" s="735" t="s">
        <v>36</v>
      </c>
      <c r="AH16" s="739"/>
      <c r="AI16" s="737"/>
      <c r="AJ16" s="734" t="s">
        <v>36</v>
      </c>
      <c r="AK16" s="729"/>
      <c r="AL16" s="740" t="s">
        <v>36</v>
      </c>
      <c r="AM16" s="730" t="s">
        <v>35</v>
      </c>
      <c r="AN16" s="734" t="s">
        <v>36</v>
      </c>
      <c r="AO16" s="730" t="s">
        <v>35</v>
      </c>
      <c r="AP16" s="735" t="s">
        <v>36</v>
      </c>
      <c r="AQ16" s="730" t="s">
        <v>35</v>
      </c>
      <c r="AR16" s="734" t="s">
        <v>36</v>
      </c>
      <c r="AS16" s="730" t="s">
        <v>35</v>
      </c>
      <c r="AT16" s="735" t="s">
        <v>36</v>
      </c>
      <c r="AU16" s="730" t="s">
        <v>35</v>
      </c>
      <c r="AV16" s="734" t="s">
        <v>36</v>
      </c>
      <c r="AW16" s="730" t="s">
        <v>35</v>
      </c>
      <c r="AX16" s="735" t="s">
        <v>36</v>
      </c>
      <c r="AY16" s="737"/>
      <c r="AZ16" s="734" t="s">
        <v>36</v>
      </c>
      <c r="BA16" s="729"/>
      <c r="BB16" s="738" t="s">
        <v>36</v>
      </c>
      <c r="BC16" s="732"/>
      <c r="BD16" s="730"/>
      <c r="BE16" s="734"/>
      <c r="BF16" s="730"/>
      <c r="BG16" s="735"/>
      <c r="BH16" s="730"/>
      <c r="BI16" s="734"/>
      <c r="BJ16" s="730"/>
      <c r="BK16" s="735"/>
      <c r="BL16" s="730"/>
      <c r="BM16" s="734"/>
      <c r="BN16" s="730"/>
      <c r="BO16" s="735"/>
      <c r="BP16" s="730"/>
      <c r="BQ16" s="734"/>
      <c r="BR16" s="730"/>
      <c r="BS16" s="735"/>
      <c r="BT16" s="732"/>
      <c r="BU16" s="729" t="s">
        <v>147</v>
      </c>
      <c r="BV16" s="741" t="s">
        <v>148</v>
      </c>
      <c r="BW16" s="741" t="s">
        <v>136</v>
      </c>
      <c r="BX16" s="710"/>
      <c r="BY16" s="711"/>
      <c r="BZ16" s="712"/>
      <c r="CA16" s="730"/>
      <c r="CB16" s="734"/>
      <c r="CC16" s="730"/>
      <c r="CD16" s="735"/>
      <c r="CE16" s="730"/>
      <c r="CF16" s="734"/>
      <c r="CG16" s="730"/>
      <c r="CH16" s="735"/>
      <c r="CI16" s="730"/>
      <c r="CJ16" s="734"/>
      <c r="CK16" s="730"/>
      <c r="CL16" s="735"/>
      <c r="CM16" s="739"/>
      <c r="CN16" s="737"/>
      <c r="CO16" s="734" t="s">
        <v>36</v>
      </c>
      <c r="CP16" s="729"/>
      <c r="CQ16" s="738" t="s">
        <v>36</v>
      </c>
      <c r="CT16" s="730"/>
      <c r="CU16" s="734"/>
      <c r="CV16" s="730"/>
      <c r="CW16" s="735"/>
      <c r="CX16" s="730"/>
      <c r="CY16" s="734"/>
      <c r="CZ16" s="730"/>
      <c r="DA16" s="735"/>
      <c r="DB16" s="730"/>
      <c r="DC16" s="734"/>
      <c r="DD16" s="730"/>
      <c r="DE16" s="735"/>
      <c r="DF16" s="739"/>
      <c r="DG16" s="737"/>
      <c r="DH16" s="734" t="s">
        <v>36</v>
      </c>
      <c r="DI16" s="729"/>
      <c r="DJ16" s="738" t="s">
        <v>36</v>
      </c>
      <c r="DM16" s="737"/>
      <c r="DN16" s="734" t="s">
        <v>36</v>
      </c>
      <c r="DO16" s="729"/>
      <c r="DP16" s="740" t="s">
        <v>36</v>
      </c>
      <c r="DQ16" s="713"/>
    </row>
    <row r="17" spans="1:121" s="703" customFormat="1" ht="18.75">
      <c r="A17" s="473"/>
      <c r="B17" s="89"/>
      <c r="C17" s="89"/>
      <c r="D17" s="715"/>
      <c r="E17" s="89"/>
      <c r="F17" s="715"/>
      <c r="G17" s="89"/>
      <c r="H17" s="715"/>
      <c r="I17" s="89"/>
      <c r="J17" s="715"/>
      <c r="K17" s="89"/>
      <c r="L17" s="346"/>
      <c r="M17" s="89"/>
      <c r="N17" s="346"/>
      <c r="O17" s="89"/>
      <c r="P17" s="89"/>
      <c r="Q17" s="742"/>
      <c r="R17" s="89"/>
      <c r="S17" s="347"/>
      <c r="T17" s="743"/>
      <c r="U17" s="89"/>
      <c r="V17" s="346"/>
      <c r="W17" s="89"/>
      <c r="X17" s="346"/>
      <c r="Y17" s="89"/>
      <c r="Z17" s="346"/>
      <c r="AA17" s="89"/>
      <c r="AB17" s="346"/>
      <c r="AC17" s="89"/>
      <c r="AD17" s="346"/>
      <c r="AE17" s="89"/>
      <c r="AF17" s="346"/>
      <c r="AG17" s="89"/>
      <c r="AH17" s="89"/>
      <c r="AI17" s="742"/>
      <c r="AJ17" s="89"/>
      <c r="AK17" s="347"/>
      <c r="AL17" s="89"/>
      <c r="AM17" s="346"/>
      <c r="AN17" s="89"/>
      <c r="AO17" s="346"/>
      <c r="AP17" s="89"/>
      <c r="AQ17" s="346"/>
      <c r="AR17" s="89"/>
      <c r="AS17" s="346"/>
      <c r="AT17" s="89"/>
      <c r="AU17" s="346"/>
      <c r="AV17" s="89"/>
      <c r="AW17" s="346"/>
      <c r="AX17" s="89"/>
      <c r="AY17" s="742"/>
      <c r="AZ17" s="89"/>
      <c r="BA17" s="347"/>
      <c r="BB17" s="743"/>
      <c r="BC17" s="89"/>
      <c r="BD17" s="346"/>
      <c r="BE17" s="89"/>
      <c r="BF17" s="346"/>
      <c r="BG17" s="89"/>
      <c r="BH17" s="346"/>
      <c r="BI17" s="89"/>
      <c r="BJ17" s="346"/>
      <c r="BK17" s="89"/>
      <c r="BL17" s="346"/>
      <c r="BM17" s="89"/>
      <c r="BN17" s="346"/>
      <c r="BO17" s="89"/>
      <c r="BP17" s="346"/>
      <c r="BQ17" s="89"/>
      <c r="BR17" s="346"/>
      <c r="BS17" s="89"/>
      <c r="BT17" s="89"/>
      <c r="BU17" s="89"/>
      <c r="BY17" s="711"/>
      <c r="BZ17" s="712"/>
      <c r="CA17" s="346"/>
      <c r="CB17" s="89"/>
      <c r="CC17" s="346"/>
      <c r="CD17" s="89"/>
      <c r="CE17" s="346"/>
      <c r="CF17" s="89"/>
      <c r="CG17" s="346"/>
      <c r="CH17" s="89"/>
      <c r="CI17" s="346"/>
      <c r="CJ17" s="89"/>
      <c r="CK17" s="346"/>
      <c r="CL17" s="89"/>
      <c r="CM17" s="89"/>
      <c r="CN17" s="742"/>
      <c r="CO17" s="89"/>
      <c r="CP17" s="347"/>
      <c r="CQ17" s="743"/>
      <c r="CT17" s="346"/>
      <c r="CU17" s="89"/>
      <c r="CV17" s="346"/>
      <c r="CW17" s="89"/>
      <c r="CX17" s="346"/>
      <c r="CY17" s="89"/>
      <c r="CZ17" s="346"/>
      <c r="DA17" s="89"/>
      <c r="DB17" s="346"/>
      <c r="DC17" s="89"/>
      <c r="DD17" s="346"/>
      <c r="DE17" s="89"/>
      <c r="DF17" s="89"/>
      <c r="DG17" s="742"/>
      <c r="DH17" s="89"/>
      <c r="DI17" s="347"/>
      <c r="DJ17" s="743"/>
      <c r="DM17" s="742"/>
      <c r="DN17" s="89"/>
      <c r="DO17" s="347"/>
      <c r="DP17" s="89"/>
      <c r="DQ17" s="713"/>
    </row>
    <row r="18" spans="1:121" s="703" customFormat="1" ht="18.75">
      <c r="A18" s="704" t="s">
        <v>37</v>
      </c>
      <c r="B18" s="347" t="s">
        <v>37</v>
      </c>
      <c r="C18" s="89"/>
      <c r="D18" s="730" t="s">
        <v>35</v>
      </c>
      <c r="E18" s="744" t="s">
        <v>36</v>
      </c>
      <c r="F18" s="730" t="s">
        <v>35</v>
      </c>
      <c r="G18" s="729" t="s">
        <v>36</v>
      </c>
      <c r="H18" s="730" t="s">
        <v>35</v>
      </c>
      <c r="I18" s="744" t="s">
        <v>36</v>
      </c>
      <c r="J18" s="730" t="s">
        <v>35</v>
      </c>
      <c r="K18" s="745" t="s">
        <v>36</v>
      </c>
      <c r="L18" s="730" t="s">
        <v>35</v>
      </c>
      <c r="M18" s="746" t="s">
        <v>36</v>
      </c>
      <c r="N18" s="730" t="s">
        <v>35</v>
      </c>
      <c r="O18" s="739" t="s">
        <v>36</v>
      </c>
      <c r="P18" s="736"/>
      <c r="Q18" s="737"/>
      <c r="R18" s="746" t="s">
        <v>36</v>
      </c>
      <c r="S18" s="729"/>
      <c r="T18" s="747" t="s">
        <v>36</v>
      </c>
      <c r="U18" s="739"/>
      <c r="V18" s="730" t="s">
        <v>35</v>
      </c>
      <c r="W18" s="746" t="s">
        <v>36</v>
      </c>
      <c r="X18" s="730" t="s">
        <v>35</v>
      </c>
      <c r="Y18" s="739" t="s">
        <v>36</v>
      </c>
      <c r="Z18" s="730" t="s">
        <v>35</v>
      </c>
      <c r="AA18" s="746" t="s">
        <v>36</v>
      </c>
      <c r="AB18" s="730" t="s">
        <v>35</v>
      </c>
      <c r="AC18" s="739" t="s">
        <v>36</v>
      </c>
      <c r="AD18" s="730" t="s">
        <v>35</v>
      </c>
      <c r="AE18" s="746" t="s">
        <v>36</v>
      </c>
      <c r="AF18" s="730" t="s">
        <v>35</v>
      </c>
      <c r="AG18" s="739" t="s">
        <v>36</v>
      </c>
      <c r="AH18" s="739"/>
      <c r="AI18" s="737"/>
      <c r="AJ18" s="746" t="s">
        <v>36</v>
      </c>
      <c r="AK18" s="729"/>
      <c r="AL18" s="736" t="s">
        <v>36</v>
      </c>
      <c r="AM18" s="730" t="s">
        <v>35</v>
      </c>
      <c r="AN18" s="746" t="s">
        <v>36</v>
      </c>
      <c r="AO18" s="730" t="s">
        <v>35</v>
      </c>
      <c r="AP18" s="739" t="s">
        <v>36</v>
      </c>
      <c r="AQ18" s="730" t="s">
        <v>35</v>
      </c>
      <c r="AR18" s="746" t="s">
        <v>36</v>
      </c>
      <c r="AS18" s="730" t="s">
        <v>35</v>
      </c>
      <c r="AT18" s="739" t="s">
        <v>36</v>
      </c>
      <c r="AU18" s="730" t="s">
        <v>35</v>
      </c>
      <c r="AV18" s="746" t="s">
        <v>36</v>
      </c>
      <c r="AW18" s="730" t="s">
        <v>35</v>
      </c>
      <c r="AX18" s="739" t="s">
        <v>36</v>
      </c>
      <c r="AY18" s="737"/>
      <c r="AZ18" s="746" t="s">
        <v>36</v>
      </c>
      <c r="BA18" s="729"/>
      <c r="BB18" s="747" t="s">
        <v>36</v>
      </c>
      <c r="BC18" s="748"/>
      <c r="BD18" s="730"/>
      <c r="BE18" s="746"/>
      <c r="BF18" s="730"/>
      <c r="BG18" s="739"/>
      <c r="BH18" s="730"/>
      <c r="BI18" s="746"/>
      <c r="BJ18" s="730"/>
      <c r="BK18" s="739"/>
      <c r="BL18" s="730"/>
      <c r="BM18" s="746"/>
      <c r="BN18" s="730"/>
      <c r="BO18" s="739"/>
      <c r="BP18" s="730"/>
      <c r="BQ18" s="746"/>
      <c r="BR18" s="730"/>
      <c r="BS18" s="739"/>
      <c r="BT18" s="749"/>
      <c r="BU18" s="748" t="s">
        <v>35</v>
      </c>
      <c r="BV18" s="729" t="s">
        <v>36</v>
      </c>
      <c r="BW18" s="729"/>
      <c r="BX18" s="710"/>
      <c r="BY18" s="711"/>
      <c r="BZ18" s="712"/>
      <c r="CA18" s="730"/>
      <c r="CB18" s="746"/>
      <c r="CC18" s="730"/>
      <c r="CD18" s="739"/>
      <c r="CE18" s="730"/>
      <c r="CF18" s="746"/>
      <c r="CG18" s="730"/>
      <c r="CH18" s="739"/>
      <c r="CI18" s="730"/>
      <c r="CJ18" s="746"/>
      <c r="CK18" s="730"/>
      <c r="CL18" s="739"/>
      <c r="CM18" s="739"/>
      <c r="CN18" s="737"/>
      <c r="CO18" s="746" t="s">
        <v>36</v>
      </c>
      <c r="CP18" s="729"/>
      <c r="CQ18" s="747" t="s">
        <v>36</v>
      </c>
      <c r="CT18" s="730"/>
      <c r="CU18" s="746"/>
      <c r="CV18" s="730"/>
      <c r="CW18" s="739"/>
      <c r="CX18" s="730"/>
      <c r="CY18" s="746"/>
      <c r="CZ18" s="730"/>
      <c r="DA18" s="739"/>
      <c r="DB18" s="730"/>
      <c r="DC18" s="746"/>
      <c r="DD18" s="730"/>
      <c r="DE18" s="739"/>
      <c r="DF18" s="739"/>
      <c r="DG18" s="737"/>
      <c r="DH18" s="746" t="s">
        <v>36</v>
      </c>
      <c r="DI18" s="729"/>
      <c r="DJ18" s="747" t="s">
        <v>36</v>
      </c>
      <c r="DM18" s="737"/>
      <c r="DN18" s="746" t="s">
        <v>36</v>
      </c>
      <c r="DO18" s="729"/>
      <c r="DP18" s="736" t="s">
        <v>36</v>
      </c>
      <c r="DQ18" s="713"/>
    </row>
    <row r="19" spans="1:121" s="672" customFormat="1" ht="18.75">
      <c r="A19" s="567" t="s">
        <v>38</v>
      </c>
      <c r="B19" s="56" t="s">
        <v>38</v>
      </c>
      <c r="C19" s="56"/>
      <c r="D19" s="750">
        <v>0.4</v>
      </c>
      <c r="E19" s="46">
        <v>5556845.7955555599</v>
      </c>
      <c r="F19" s="327">
        <v>0.45469679832052801</v>
      </c>
      <c r="G19" s="282">
        <v>6316699.9800000004</v>
      </c>
      <c r="H19" s="327">
        <v>0.4</v>
      </c>
      <c r="I19" s="46">
        <v>5667794.13333333</v>
      </c>
      <c r="J19" s="327">
        <v>0.42052568881824398</v>
      </c>
      <c r="K19" s="282">
        <v>5958632.5800000001</v>
      </c>
      <c r="L19" s="327">
        <v>0.4</v>
      </c>
      <c r="M19" s="46">
        <v>5739644.4444444403</v>
      </c>
      <c r="N19" s="327">
        <v>0.40052288713199402</v>
      </c>
      <c r="O19" s="282">
        <v>5747147.4100000001</v>
      </c>
      <c r="P19" s="56"/>
      <c r="Q19" s="751">
        <f>SUM(Q20:Q39)</f>
        <v>0.40000000000000041</v>
      </c>
      <c r="R19" s="46">
        <f t="shared" si="3"/>
        <v>16964284.373333327</v>
      </c>
      <c r="S19" s="527">
        <f>SUM(S20:S39)</f>
        <v>0.42495114025157676</v>
      </c>
      <c r="T19" s="695">
        <f t="shared" si="4"/>
        <v>18022479.969999999</v>
      </c>
      <c r="U19" s="56"/>
      <c r="V19" s="327">
        <v>0.4</v>
      </c>
      <c r="W19" s="46">
        <v>7514917.3333333302</v>
      </c>
      <c r="X19" s="327">
        <v>0.40505440113069302</v>
      </c>
      <c r="Y19" s="282">
        <v>7609875.8499999996</v>
      </c>
      <c r="Z19" s="327">
        <v>0.4</v>
      </c>
      <c r="AA19" s="46">
        <v>8682456</v>
      </c>
      <c r="AB19" s="327">
        <v>0.43256705107402799</v>
      </c>
      <c r="AC19" s="282">
        <v>9389360.9700000007</v>
      </c>
      <c r="AD19" s="327">
        <v>0.4</v>
      </c>
      <c r="AE19" s="46">
        <v>6926458.6666666698</v>
      </c>
      <c r="AF19" s="327">
        <v>0.45743791632626501</v>
      </c>
      <c r="AG19" s="282">
        <v>7921062.0499999998</v>
      </c>
      <c r="AH19" s="696"/>
      <c r="AI19" s="751">
        <f>SUM(AI20:AI39)</f>
        <v>0.40000000000000013</v>
      </c>
      <c r="AJ19" s="46">
        <f t="shared" ref="AJ19:AJ65" si="6">AE19+AA19+W19</f>
        <v>23123832</v>
      </c>
      <c r="AK19" s="527">
        <f>SUM(AK20:AK39)</f>
        <v>0.4310755911044501</v>
      </c>
      <c r="AL19" s="697">
        <f>AG19+AC19+Y19</f>
        <v>24920298.869999997</v>
      </c>
      <c r="AM19" s="327">
        <v>0.4</v>
      </c>
      <c r="AN19" s="46">
        <v>8116725.3333333302</v>
      </c>
      <c r="AO19" s="327">
        <v>0.463272033187768</v>
      </c>
      <c r="AP19" s="282">
        <v>9400629.6199999992</v>
      </c>
      <c r="AQ19" s="327">
        <v>0.4</v>
      </c>
      <c r="AR19" s="46">
        <v>8674174.2222222202</v>
      </c>
      <c r="AS19" s="327">
        <v>0.47631661321894903</v>
      </c>
      <c r="AT19" s="282">
        <v>10329133.220000001</v>
      </c>
      <c r="AU19" s="327">
        <v>0.4</v>
      </c>
      <c r="AV19" s="46">
        <v>8211828.3377777804</v>
      </c>
      <c r="AW19" s="327">
        <v>0.485196731362534</v>
      </c>
      <c r="AX19" s="282">
        <v>9960880.6699999999</v>
      </c>
      <c r="AY19" s="751">
        <f>SUM(AY20:AY39)</f>
        <v>2.0757805194225598E-8</v>
      </c>
      <c r="AZ19" s="46">
        <f t="shared" ref="AZ19:AZ65" si="7">AU19+AQ19+AM19</f>
        <v>1.2000000000000002</v>
      </c>
      <c r="BA19" s="527">
        <f>+BB19/BB13</f>
        <v>0.47499846635401177</v>
      </c>
      <c r="BB19" s="698">
        <f t="shared" ref="BB19:BB27" si="8">AX19+AT19+AP19</f>
        <v>29690643.509999998</v>
      </c>
      <c r="BC19" s="106"/>
      <c r="BD19" s="327"/>
      <c r="BE19" s="46"/>
      <c r="BF19" s="327"/>
      <c r="BG19" s="282"/>
      <c r="BH19" s="327"/>
      <c r="BI19" s="46"/>
      <c r="BJ19" s="327"/>
      <c r="BK19" s="282"/>
      <c r="BL19" s="327"/>
      <c r="BM19" s="46"/>
      <c r="BN19" s="327"/>
      <c r="BO19" s="282"/>
      <c r="BP19" s="327"/>
      <c r="BQ19" s="46"/>
      <c r="BR19" s="327"/>
      <c r="BS19" s="282"/>
      <c r="BT19" s="56"/>
      <c r="BU19" s="313">
        <f>SUM(E19,I19,M19,W19,AA19,AE19,AN19,AR19,AV19,BE19,BI19,BM19)</f>
        <v>65090844.266666666</v>
      </c>
      <c r="BV19" s="313">
        <f>SUM(G19,K19,O19,Y19,AC19,AG19,AT19,AP19,AX19,BG19,BK19,BO19)</f>
        <v>72633422.349999994</v>
      </c>
      <c r="BW19" s="313">
        <f>BU19-BV19</f>
        <v>-7542578.0833333284</v>
      </c>
      <c r="BX19" s="673"/>
      <c r="BY19" s="699"/>
      <c r="CA19" s="327"/>
      <c r="CB19" s="46"/>
      <c r="CC19" s="327"/>
      <c r="CD19" s="282"/>
      <c r="CE19" s="327"/>
      <c r="CF19" s="46"/>
      <c r="CG19" s="327"/>
      <c r="CH19" s="282"/>
      <c r="CI19" s="327"/>
      <c r="CJ19" s="46"/>
      <c r="CK19" s="327"/>
      <c r="CL19" s="282"/>
      <c r="CM19" s="696"/>
      <c r="CN19" s="751" t="e">
        <f>SUM(CN20:CN39)</f>
        <v>#DIV/0!</v>
      </c>
      <c r="CO19" s="46">
        <f t="shared" ref="CO19:CO67" si="9">CJ19+CF19+CB19</f>
        <v>0</v>
      </c>
      <c r="CP19" s="527" t="e">
        <f>SUM(CP20:CP39)</f>
        <v>#DIV/0!</v>
      </c>
      <c r="CQ19" s="695">
        <f>CL19+CH19+CD19</f>
        <v>0</v>
      </c>
      <c r="CT19" s="327"/>
      <c r="CU19" s="46"/>
      <c r="CV19" s="327"/>
      <c r="CW19" s="282"/>
      <c r="CX19" s="327"/>
      <c r="CY19" s="46"/>
      <c r="CZ19" s="327"/>
      <c r="DA19" s="282"/>
      <c r="DB19" s="327"/>
      <c r="DC19" s="46"/>
      <c r="DD19" s="327"/>
      <c r="DE19" s="282"/>
      <c r="DF19" s="696"/>
      <c r="DG19" s="751" t="e">
        <f>SUM(DG20:DG39)</f>
        <v>#DIV/0!</v>
      </c>
      <c r="DH19" s="46">
        <f t="shared" ref="DH19:DH67" si="10">DC19+CY19+CU19</f>
        <v>0</v>
      </c>
      <c r="DI19" s="527" t="e">
        <f>SUM(DI20:DI39)</f>
        <v>#DIV/0!</v>
      </c>
      <c r="DJ19" s="695">
        <f>DE19+DA19+CW19</f>
        <v>0</v>
      </c>
      <c r="DM19" s="751">
        <f>DN19/$DP$13</f>
        <v>0.4</v>
      </c>
      <c r="DN19" s="46">
        <f t="shared" ref="DN19:DN67" si="11">R19+AJ19+CO19+DH19</f>
        <v>40088116.373333327</v>
      </c>
      <c r="DO19" s="527">
        <f>DP19/$DP$13</f>
        <v>0.42848387726758447</v>
      </c>
      <c r="DP19" s="697">
        <f t="shared" ref="DP19:DP57" si="12">T19+AL19+CQ19+DJ19</f>
        <v>42942778.839999996</v>
      </c>
      <c r="DQ19" s="702">
        <f t="shared" si="5"/>
        <v>2854662.4666666687</v>
      </c>
    </row>
    <row r="20" spans="1:121" s="703" customFormat="1" ht="18.75">
      <c r="A20" s="473" t="s">
        <v>188</v>
      </c>
      <c r="B20" s="89" t="str">
        <f>+'[1]NOTE TO ACCOUNTS'!B10</f>
        <v>Meat</v>
      </c>
      <c r="C20" s="89"/>
      <c r="D20" s="752">
        <v>0.02</v>
      </c>
      <c r="E20" s="329">
        <v>277842.28977777797</v>
      </c>
      <c r="F20" s="346">
        <v>2.8282317304125899E-2</v>
      </c>
      <c r="G20" s="705">
        <v>392901.19</v>
      </c>
      <c r="H20" s="346">
        <v>0.02</v>
      </c>
      <c r="I20" s="329">
        <v>283389.70666666701</v>
      </c>
      <c r="J20" s="346">
        <v>2.82165499024476E-2</v>
      </c>
      <c r="K20" s="705">
        <v>399813.99</v>
      </c>
      <c r="L20" s="346">
        <v>0.02</v>
      </c>
      <c r="M20" s="329">
        <v>286982.22222222202</v>
      </c>
      <c r="N20" s="346">
        <v>3.0429103699803301E-2</v>
      </c>
      <c r="O20" s="705">
        <v>436630.59</v>
      </c>
      <c r="P20" s="89"/>
      <c r="Q20" s="753">
        <f>(R20/$T$13)</f>
        <v>2.0000000000000021E-2</v>
      </c>
      <c r="R20" s="329">
        <f t="shared" si="3"/>
        <v>848214.218666667</v>
      </c>
      <c r="S20" s="754">
        <f t="shared" ref="S20:S41" si="13">(T20/$T$13)</f>
        <v>2.8986681499691108E-2</v>
      </c>
      <c r="T20" s="698">
        <f t="shared" si="4"/>
        <v>1229345.77</v>
      </c>
      <c r="U20" s="89"/>
      <c r="V20" s="346">
        <v>0.02</v>
      </c>
      <c r="W20" s="329">
        <v>375745.86666666699</v>
      </c>
      <c r="X20" s="346">
        <v>2.6300304744980098E-2</v>
      </c>
      <c r="Y20" s="705">
        <v>494111.54</v>
      </c>
      <c r="Z20" s="346">
        <v>0.02</v>
      </c>
      <c r="AA20" s="329">
        <v>434122.8</v>
      </c>
      <c r="AB20" s="346">
        <v>2.50814746426587E-2</v>
      </c>
      <c r="AC20" s="705">
        <v>544422</v>
      </c>
      <c r="AD20" s="346">
        <v>0.02</v>
      </c>
      <c r="AE20" s="329">
        <v>346322.933333333</v>
      </c>
      <c r="AF20" s="346">
        <v>3.1902314679709297E-2</v>
      </c>
      <c r="AG20" s="705">
        <v>552425.16</v>
      </c>
      <c r="AH20" s="708"/>
      <c r="AI20" s="753">
        <f>(AJ20/$AL$13)</f>
        <v>1.9999999999999997E-2</v>
      </c>
      <c r="AJ20" s="329">
        <f t="shared" si="6"/>
        <v>1156191.5999999999</v>
      </c>
      <c r="AK20" s="753">
        <f>(AL20/$AL$13)</f>
        <v>2.7520675638882001E-2</v>
      </c>
      <c r="AL20" s="709">
        <f t="shared" ref="AL20:AL65" si="14">AG20+AC20+Y20</f>
        <v>1590958.7000000002</v>
      </c>
      <c r="AM20" s="346">
        <v>0.02</v>
      </c>
      <c r="AN20" s="329">
        <v>405836.26666666701</v>
      </c>
      <c r="AO20" s="346">
        <v>2.72639719729336E-2</v>
      </c>
      <c r="AP20" s="705">
        <v>553235.43000000005</v>
      </c>
      <c r="AQ20" s="346">
        <v>0.02</v>
      </c>
      <c r="AR20" s="329">
        <v>433708.71111111098</v>
      </c>
      <c r="AS20" s="346">
        <v>2.3681581063214399E-2</v>
      </c>
      <c r="AT20" s="705">
        <v>513545.4</v>
      </c>
      <c r="AU20" s="346">
        <v>0.02</v>
      </c>
      <c r="AV20" s="329">
        <v>410591.41688888898</v>
      </c>
      <c r="AW20" s="346">
        <v>2.9603490721018401E-2</v>
      </c>
      <c r="AX20" s="705">
        <v>607746.96</v>
      </c>
      <c r="AY20" s="753">
        <f t="shared" ref="AY20:AY65" si="15">(AZ20/$AL$13)</f>
        <v>1.0378902597112796E-9</v>
      </c>
      <c r="AZ20" s="329">
        <f t="shared" si="7"/>
        <v>0.06</v>
      </c>
      <c r="BA20" s="753">
        <f>(BB20/$BB$13)</f>
        <v>2.6789521481717884E-2</v>
      </c>
      <c r="BB20" s="698">
        <f t="shared" si="8"/>
        <v>1674527.79</v>
      </c>
      <c r="BC20" s="755"/>
      <c r="BD20" s="346"/>
      <c r="BE20" s="329"/>
      <c r="BF20" s="346"/>
      <c r="BG20" s="705"/>
      <c r="BH20" s="346"/>
      <c r="BI20" s="329"/>
      <c r="BJ20" s="346"/>
      <c r="BK20" s="705"/>
      <c r="BL20" s="346"/>
      <c r="BM20" s="329"/>
      <c r="BN20" s="346"/>
      <c r="BO20" s="705"/>
      <c r="BP20" s="346"/>
      <c r="BQ20" s="329"/>
      <c r="BR20" s="346"/>
      <c r="BS20" s="705"/>
      <c r="BT20" s="89"/>
      <c r="BU20" s="313">
        <f t="shared" ref="BU20:BU51" si="16">SUM(E20,I20,M20,W20,AA20,AE20,AN20,AR20,AV20,BE20,BI20,BM20)</f>
        <v>3254542.2133333343</v>
      </c>
      <c r="BV20" s="313">
        <f t="shared" ref="BV20:BV51" si="17">SUM(G20,K20,O20,Y20,AC20,AG20,AT20,AP20,AX20,BG20,BK20,BO20)</f>
        <v>4494832.26</v>
      </c>
      <c r="BW20" s="347">
        <f t="shared" ref="BW20:BW65" si="18">BU20-BV20</f>
        <v>-1240290.0466666655</v>
      </c>
      <c r="BX20" s="710"/>
      <c r="BY20" s="711"/>
      <c r="CA20" s="346"/>
      <c r="CB20" s="329"/>
      <c r="CC20" s="346"/>
      <c r="CD20" s="705"/>
      <c r="CE20" s="346"/>
      <c r="CF20" s="329"/>
      <c r="CG20" s="346"/>
      <c r="CH20" s="705"/>
      <c r="CI20" s="346"/>
      <c r="CJ20" s="329"/>
      <c r="CK20" s="346"/>
      <c r="CL20" s="705"/>
      <c r="CM20" s="708"/>
      <c r="CN20" s="753" t="e">
        <f>(CO20/$CQ$13)</f>
        <v>#DIV/0!</v>
      </c>
      <c r="CO20" s="329">
        <f t="shared" si="9"/>
        <v>0</v>
      </c>
      <c r="CP20" s="753" t="e">
        <f>(CQ20/$CQ$13)</f>
        <v>#DIV/0!</v>
      </c>
      <c r="CQ20" s="698">
        <f t="shared" ref="CQ20:CQ67" si="19">CL20+CH20+CD20</f>
        <v>0</v>
      </c>
      <c r="CT20" s="346"/>
      <c r="CU20" s="329"/>
      <c r="CV20" s="346"/>
      <c r="CW20" s="705"/>
      <c r="CX20" s="346"/>
      <c r="CY20" s="329"/>
      <c r="CZ20" s="346"/>
      <c r="DA20" s="705"/>
      <c r="DB20" s="346"/>
      <c r="DC20" s="329"/>
      <c r="DD20" s="346"/>
      <c r="DE20" s="705"/>
      <c r="DF20" s="708"/>
      <c r="DG20" s="753" t="e">
        <f>DH20/$DJ$13</f>
        <v>#DIV/0!</v>
      </c>
      <c r="DH20" s="329">
        <f t="shared" si="10"/>
        <v>0</v>
      </c>
      <c r="DI20" s="753" t="e">
        <f>DJ20/$DJ$13</f>
        <v>#DIV/0!</v>
      </c>
      <c r="DJ20" s="698">
        <f t="shared" ref="DJ20:DJ67" si="20">DE20+DA20+CW20</f>
        <v>0</v>
      </c>
      <c r="DM20" s="753">
        <f t="shared" ref="DM20:DM67" si="21">DN20/$DP$13</f>
        <v>2.0000000000000007E-2</v>
      </c>
      <c r="DN20" s="329">
        <f t="shared" si="11"/>
        <v>2004405.8186666667</v>
      </c>
      <c r="DO20" s="754">
        <f t="shared" ref="DO20:DO67" si="22">DP20/$DP$13</f>
        <v>2.8141052512769806E-2</v>
      </c>
      <c r="DP20" s="709">
        <f t="shared" si="12"/>
        <v>2820304.47</v>
      </c>
      <c r="DQ20" s="713">
        <f t="shared" si="5"/>
        <v>815898.65133333346</v>
      </c>
    </row>
    <row r="21" spans="1:121" s="703" customFormat="1" ht="18.75">
      <c r="A21" s="473" t="s">
        <v>189</v>
      </c>
      <c r="B21" s="89" t="str">
        <f>+'[1]NOTE TO ACCOUNTS'!B11</f>
        <v>P/ Meat</v>
      </c>
      <c r="C21" s="89"/>
      <c r="D21" s="752">
        <v>6.4000000000000001E-2</v>
      </c>
      <c r="E21" s="329">
        <v>889095.32728888898</v>
      </c>
      <c r="F21" s="346">
        <v>4.5940419689921901E-2</v>
      </c>
      <c r="G21" s="705">
        <v>638209.56999999995</v>
      </c>
      <c r="H21" s="346">
        <v>6.4000000000000001E-2</v>
      </c>
      <c r="I21" s="329">
        <v>906847.06133333303</v>
      </c>
      <c r="J21" s="346">
        <v>4.4810262692204103E-2</v>
      </c>
      <c r="K21" s="705">
        <v>634938.36</v>
      </c>
      <c r="L21" s="346">
        <v>6.4000000000000001E-2</v>
      </c>
      <c r="M21" s="329">
        <v>918343.11111111101</v>
      </c>
      <c r="N21" s="346">
        <v>3.1056881262486302E-2</v>
      </c>
      <c r="O21" s="705">
        <v>445638.64</v>
      </c>
      <c r="P21" s="89"/>
      <c r="Q21" s="753">
        <f t="shared" ref="Q21:Q65" si="23">(R21/$T$13)</f>
        <v>6.4000000000000029E-2</v>
      </c>
      <c r="R21" s="329">
        <f t="shared" si="3"/>
        <v>2714285.499733333</v>
      </c>
      <c r="S21" s="754">
        <f t="shared" si="13"/>
        <v>4.0527181275074896E-2</v>
      </c>
      <c r="T21" s="698">
        <f t="shared" si="4"/>
        <v>1718786.5699999998</v>
      </c>
      <c r="U21" s="89"/>
      <c r="V21" s="346">
        <v>6.4000000000000001E-2</v>
      </c>
      <c r="W21" s="329">
        <v>1202386.7733333299</v>
      </c>
      <c r="X21" s="346">
        <v>3.9315223693744801E-2</v>
      </c>
      <c r="Y21" s="705">
        <v>738626.64</v>
      </c>
      <c r="Z21" s="346">
        <v>6.4000000000000001E-2</v>
      </c>
      <c r="AA21" s="329">
        <v>1389192.96</v>
      </c>
      <c r="AB21" s="346">
        <v>2.8765345657956701E-2</v>
      </c>
      <c r="AC21" s="705">
        <v>624384.62</v>
      </c>
      <c r="AD21" s="346">
        <v>6.4000000000000001E-2</v>
      </c>
      <c r="AE21" s="329">
        <v>1108233.38666667</v>
      </c>
      <c r="AF21" s="346">
        <v>2.4089245605835301E-2</v>
      </c>
      <c r="AG21" s="705">
        <v>417132.91</v>
      </c>
      <c r="AH21" s="708"/>
      <c r="AI21" s="753">
        <f t="shared" ref="AI21:AK42" si="24">(AJ21/$AL$13)</f>
        <v>6.4000000000000001E-2</v>
      </c>
      <c r="AJ21" s="329">
        <f t="shared" si="6"/>
        <v>3699813.12</v>
      </c>
      <c r="AK21" s="753">
        <f t="shared" si="24"/>
        <v>3.0793238248747006E-2</v>
      </c>
      <c r="AL21" s="709">
        <f t="shared" si="14"/>
        <v>1780144.17</v>
      </c>
      <c r="AM21" s="346">
        <v>6.4000000000000001E-2</v>
      </c>
      <c r="AN21" s="329">
        <v>1298676.05333333</v>
      </c>
      <c r="AO21" s="346">
        <v>4.2006093590452903E-2</v>
      </c>
      <c r="AP21" s="705">
        <v>852379.81</v>
      </c>
      <c r="AQ21" s="346">
        <v>6.4000000000000001E-2</v>
      </c>
      <c r="AR21" s="329">
        <v>1387867.87555556</v>
      </c>
      <c r="AS21" s="346">
        <v>4.1189979224151102E-2</v>
      </c>
      <c r="AT21" s="705">
        <v>893222.64</v>
      </c>
      <c r="AU21" s="346">
        <v>6.4000000000000001E-2</v>
      </c>
      <c r="AV21" s="329">
        <v>1313892.5340444399</v>
      </c>
      <c r="AW21" s="346">
        <v>3.8268613404191298E-2</v>
      </c>
      <c r="AX21" s="705">
        <v>785638.21</v>
      </c>
      <c r="AY21" s="753">
        <f t="shared" si="15"/>
        <v>3.3212488310760952E-9</v>
      </c>
      <c r="AZ21" s="329">
        <f t="shared" si="7"/>
        <v>0.192</v>
      </c>
      <c r="BA21" s="753">
        <f t="shared" ref="BA21:BA52" si="25">(BB21/$BB$13)</f>
        <v>4.049543187125474E-2</v>
      </c>
      <c r="BB21" s="698">
        <f t="shared" si="8"/>
        <v>2531240.66</v>
      </c>
      <c r="BC21" s="755"/>
      <c r="BD21" s="346"/>
      <c r="BE21" s="329"/>
      <c r="BF21" s="346"/>
      <c r="BG21" s="705"/>
      <c r="BH21" s="346"/>
      <c r="BI21" s="329"/>
      <c r="BJ21" s="346"/>
      <c r="BK21" s="705"/>
      <c r="BL21" s="346"/>
      <c r="BM21" s="329"/>
      <c r="BN21" s="346"/>
      <c r="BO21" s="705"/>
      <c r="BP21" s="346"/>
      <c r="BQ21" s="329"/>
      <c r="BR21" s="346"/>
      <c r="BS21" s="705"/>
      <c r="BT21" s="89"/>
      <c r="BU21" s="313">
        <f t="shared" si="16"/>
        <v>10414535.082666665</v>
      </c>
      <c r="BV21" s="313">
        <f t="shared" si="17"/>
        <v>6030171.3999999994</v>
      </c>
      <c r="BW21" s="347">
        <f t="shared" si="18"/>
        <v>4384363.6826666659</v>
      </c>
      <c r="BX21" s="710"/>
      <c r="BY21" s="711"/>
      <c r="CA21" s="346"/>
      <c r="CB21" s="329"/>
      <c r="CC21" s="346"/>
      <c r="CD21" s="705"/>
      <c r="CE21" s="346"/>
      <c r="CF21" s="329"/>
      <c r="CG21" s="346"/>
      <c r="CH21" s="705"/>
      <c r="CI21" s="346"/>
      <c r="CJ21" s="329"/>
      <c r="CK21" s="346"/>
      <c r="CL21" s="705"/>
      <c r="CM21" s="708"/>
      <c r="CN21" s="753" t="e">
        <f t="shared" ref="CN21:CN67" si="26">(CO21/$CQ$13)</f>
        <v>#DIV/0!</v>
      </c>
      <c r="CO21" s="329">
        <f t="shared" si="9"/>
        <v>0</v>
      </c>
      <c r="CP21" s="753" t="e">
        <f t="shared" ref="CP21:CP67" si="27">(CQ21/$CQ$13)</f>
        <v>#DIV/0!</v>
      </c>
      <c r="CQ21" s="698">
        <f t="shared" si="19"/>
        <v>0</v>
      </c>
      <c r="CT21" s="346"/>
      <c r="CU21" s="329"/>
      <c r="CV21" s="346"/>
      <c r="CW21" s="705"/>
      <c r="CX21" s="346"/>
      <c r="CY21" s="329"/>
      <c r="CZ21" s="346"/>
      <c r="DA21" s="705"/>
      <c r="DB21" s="346"/>
      <c r="DC21" s="329"/>
      <c r="DD21" s="346"/>
      <c r="DE21" s="705"/>
      <c r="DF21" s="708"/>
      <c r="DG21" s="753" t="e">
        <f t="shared" ref="DG21:DG67" si="28">DH21/$DJ$13</f>
        <v>#DIV/0!</v>
      </c>
      <c r="DH21" s="329">
        <f t="shared" si="10"/>
        <v>0</v>
      </c>
      <c r="DI21" s="753" t="e">
        <f t="shared" ref="DI21:DI67" si="29">DJ21/$DJ$13</f>
        <v>#DIV/0!</v>
      </c>
      <c r="DJ21" s="698">
        <f t="shared" si="20"/>
        <v>0</v>
      </c>
      <c r="DM21" s="753">
        <f t="shared" si="21"/>
        <v>6.4000000000000015E-2</v>
      </c>
      <c r="DN21" s="329">
        <f t="shared" si="11"/>
        <v>6414098.6197333336</v>
      </c>
      <c r="DO21" s="754">
        <f t="shared" si="22"/>
        <v>3.4912398551382111E-2</v>
      </c>
      <c r="DP21" s="709">
        <f t="shared" si="12"/>
        <v>3498930.7399999998</v>
      </c>
      <c r="DQ21" s="713">
        <f t="shared" si="5"/>
        <v>-2915167.8797333338</v>
      </c>
    </row>
    <row r="22" spans="1:121" s="703" customFormat="1" ht="18.75">
      <c r="A22" s="473" t="s">
        <v>190</v>
      </c>
      <c r="B22" s="89" t="str">
        <f>+'[1]NOTE TO ACCOUNTS'!B12</f>
        <v>Fruit &amp; Veg</v>
      </c>
      <c r="C22" s="89"/>
      <c r="D22" s="752">
        <v>1.4999999999999999E-2</v>
      </c>
      <c r="E22" s="329">
        <v>208381.71733333301</v>
      </c>
      <c r="F22" s="346">
        <v>1.3042702760974099E-2</v>
      </c>
      <c r="G22" s="705">
        <v>181190.72</v>
      </c>
      <c r="H22" s="346">
        <v>1.4999999999999999E-2</v>
      </c>
      <c r="I22" s="329">
        <v>212542.28</v>
      </c>
      <c r="J22" s="346">
        <v>1.1826579163449299E-2</v>
      </c>
      <c r="K22" s="705">
        <v>167576.54</v>
      </c>
      <c r="L22" s="346">
        <v>1.4999999999999999E-2</v>
      </c>
      <c r="M22" s="329">
        <v>215236.66666666701</v>
      </c>
      <c r="N22" s="346">
        <v>7.3520791067197399E-3</v>
      </c>
      <c r="O22" s="705">
        <v>105495.8</v>
      </c>
      <c r="P22" s="89"/>
      <c r="Q22" s="753">
        <f t="shared" si="23"/>
        <v>1.5000000000000008E-2</v>
      </c>
      <c r="R22" s="329">
        <f t="shared" si="3"/>
        <v>636160.66399999999</v>
      </c>
      <c r="S22" s="754">
        <f t="shared" si="13"/>
        <v>1.0711045629819081E-2</v>
      </c>
      <c r="T22" s="698">
        <f t="shared" si="4"/>
        <v>454263.06000000006</v>
      </c>
      <c r="U22" s="89"/>
      <c r="V22" s="346">
        <v>1.4999999999999999E-2</v>
      </c>
      <c r="W22" s="329">
        <v>281809.40000000002</v>
      </c>
      <c r="X22" s="346">
        <v>8.7112862452423494E-3</v>
      </c>
      <c r="Y22" s="705">
        <v>163661.49</v>
      </c>
      <c r="Z22" s="346">
        <v>1.4999999999999999E-2</v>
      </c>
      <c r="AA22" s="329">
        <v>325592.09999999998</v>
      </c>
      <c r="AB22" s="346">
        <v>1.3850556570629301E-2</v>
      </c>
      <c r="AC22" s="705">
        <v>300642.12</v>
      </c>
      <c r="AD22" s="346">
        <v>1.4999999999999999E-2</v>
      </c>
      <c r="AE22" s="329">
        <v>259742.2</v>
      </c>
      <c r="AF22" s="346">
        <v>1.5929576326064801E-2</v>
      </c>
      <c r="AG22" s="705">
        <v>275838.88</v>
      </c>
      <c r="AH22" s="708"/>
      <c r="AI22" s="753">
        <f t="shared" si="24"/>
        <v>1.5000000000000001E-2</v>
      </c>
      <c r="AJ22" s="329">
        <f t="shared" si="6"/>
        <v>867143.70000000007</v>
      </c>
      <c r="AK22" s="753">
        <f t="shared" si="24"/>
        <v>1.280311135282422E-2</v>
      </c>
      <c r="AL22" s="709">
        <f t="shared" si="14"/>
        <v>740142.49</v>
      </c>
      <c r="AM22" s="346">
        <v>1.4999999999999999E-2</v>
      </c>
      <c r="AN22" s="329">
        <v>304377.2</v>
      </c>
      <c r="AO22" s="346">
        <v>8.9012424386583494E-3</v>
      </c>
      <c r="AP22" s="705">
        <v>180622.35</v>
      </c>
      <c r="AQ22" s="346">
        <v>1.4999999999999999E-2</v>
      </c>
      <c r="AR22" s="329">
        <v>325281.53333333298</v>
      </c>
      <c r="AS22" s="346">
        <v>6.8122500754730798E-3</v>
      </c>
      <c r="AT22" s="705">
        <v>147726.60999999999</v>
      </c>
      <c r="AU22" s="346">
        <v>1.4999999999999999E-2</v>
      </c>
      <c r="AV22" s="329">
        <v>307943.56266666699</v>
      </c>
      <c r="AW22" s="346">
        <v>7.3569667454043402E-3</v>
      </c>
      <c r="AX22" s="705">
        <v>151035.37</v>
      </c>
      <c r="AY22" s="753">
        <f t="shared" si="15"/>
        <v>7.7841769478345979E-10</v>
      </c>
      <c r="AZ22" s="329">
        <f t="shared" si="7"/>
        <v>4.4999999999999998E-2</v>
      </c>
      <c r="BA22" s="753">
        <f t="shared" si="25"/>
        <v>7.6693124373492395E-3</v>
      </c>
      <c r="BB22" s="698">
        <f t="shared" si="8"/>
        <v>479384.32999999996</v>
      </c>
      <c r="BC22" s="755"/>
      <c r="BD22" s="346"/>
      <c r="BE22" s="329"/>
      <c r="BF22" s="346"/>
      <c r="BG22" s="705"/>
      <c r="BH22" s="346"/>
      <c r="BI22" s="329"/>
      <c r="BJ22" s="346"/>
      <c r="BK22" s="705"/>
      <c r="BL22" s="346"/>
      <c r="BM22" s="329"/>
      <c r="BN22" s="346"/>
      <c r="BO22" s="705"/>
      <c r="BP22" s="346"/>
      <c r="BQ22" s="329"/>
      <c r="BR22" s="346"/>
      <c r="BS22" s="705"/>
      <c r="BT22" s="89"/>
      <c r="BU22" s="313">
        <f t="shared" si="16"/>
        <v>2440906.6599999997</v>
      </c>
      <c r="BV22" s="313">
        <f t="shared" si="17"/>
        <v>1673789.8800000004</v>
      </c>
      <c r="BW22" s="347">
        <f t="shared" si="18"/>
        <v>767116.77999999933</v>
      </c>
      <c r="BX22" s="710"/>
      <c r="BY22" s="711"/>
      <c r="CA22" s="346"/>
      <c r="CB22" s="329"/>
      <c r="CC22" s="346"/>
      <c r="CD22" s="705"/>
      <c r="CE22" s="346"/>
      <c r="CF22" s="329"/>
      <c r="CG22" s="346"/>
      <c r="CH22" s="705"/>
      <c r="CI22" s="346"/>
      <c r="CJ22" s="329"/>
      <c r="CK22" s="346"/>
      <c r="CL22" s="705"/>
      <c r="CM22" s="708"/>
      <c r="CN22" s="753" t="e">
        <f t="shared" si="26"/>
        <v>#DIV/0!</v>
      </c>
      <c r="CO22" s="329">
        <f t="shared" si="9"/>
        <v>0</v>
      </c>
      <c r="CP22" s="753" t="e">
        <f t="shared" si="27"/>
        <v>#DIV/0!</v>
      </c>
      <c r="CQ22" s="698">
        <f t="shared" si="19"/>
        <v>0</v>
      </c>
      <c r="CT22" s="346"/>
      <c r="CU22" s="329"/>
      <c r="CV22" s="346"/>
      <c r="CW22" s="705"/>
      <c r="CX22" s="346"/>
      <c r="CY22" s="329"/>
      <c r="CZ22" s="346"/>
      <c r="DA22" s="705"/>
      <c r="DB22" s="346"/>
      <c r="DC22" s="329"/>
      <c r="DD22" s="346"/>
      <c r="DE22" s="705"/>
      <c r="DF22" s="708"/>
      <c r="DG22" s="753" t="e">
        <f t="shared" si="28"/>
        <v>#DIV/0!</v>
      </c>
      <c r="DH22" s="329">
        <f t="shared" si="10"/>
        <v>0</v>
      </c>
      <c r="DI22" s="753" t="e">
        <f t="shared" si="29"/>
        <v>#DIV/0!</v>
      </c>
      <c r="DJ22" s="698">
        <f t="shared" si="20"/>
        <v>0</v>
      </c>
      <c r="DM22" s="753">
        <f t="shared" si="21"/>
        <v>1.5000000000000005E-2</v>
      </c>
      <c r="DN22" s="329">
        <f t="shared" si="11"/>
        <v>1503304.3640000001</v>
      </c>
      <c r="DO22" s="754">
        <f t="shared" si="22"/>
        <v>1.1917801663482702E-2</v>
      </c>
      <c r="DP22" s="709">
        <f t="shared" si="12"/>
        <v>1194405.55</v>
      </c>
      <c r="DQ22" s="713">
        <f t="shared" si="5"/>
        <v>-308898.81400000001</v>
      </c>
    </row>
    <row r="23" spans="1:121" s="703" customFormat="1" ht="18.75">
      <c r="A23" s="473" t="s">
        <v>191</v>
      </c>
      <c r="B23" s="89" t="str">
        <f>+'[1]NOTE TO ACCOUNTS'!B13</f>
        <v>Mushrooms</v>
      </c>
      <c r="C23" s="89"/>
      <c r="D23" s="752">
        <v>3.0000000000000001E-3</v>
      </c>
      <c r="E23" s="329">
        <v>41676.343466666702</v>
      </c>
      <c r="F23" s="346">
        <v>1.3508829066309399E-3</v>
      </c>
      <c r="G23" s="705">
        <v>18766.62</v>
      </c>
      <c r="H23" s="346">
        <v>3.0000000000000001E-3</v>
      </c>
      <c r="I23" s="329">
        <v>42508.455999999998</v>
      </c>
      <c r="J23" s="346">
        <v>7.0659870591394797E-4</v>
      </c>
      <c r="K23" s="705">
        <v>10012.14</v>
      </c>
      <c r="L23" s="346">
        <v>3.0000000000000001E-3</v>
      </c>
      <c r="M23" s="329">
        <v>43047.333333333299</v>
      </c>
      <c r="N23" s="346">
        <v>1.67034179430394E-3</v>
      </c>
      <c r="O23" s="705">
        <v>23967.919999999998</v>
      </c>
      <c r="P23" s="89"/>
      <c r="Q23" s="753">
        <f t="shared" si="23"/>
        <v>3.0000000000000018E-3</v>
      </c>
      <c r="R23" s="329">
        <f t="shared" si="3"/>
        <v>127232.13279999999</v>
      </c>
      <c r="S23" s="754">
        <f t="shared" si="13"/>
        <v>1.2437112898888705E-3</v>
      </c>
      <c r="T23" s="698">
        <f t="shared" si="4"/>
        <v>52746.679999999993</v>
      </c>
      <c r="U23" s="89"/>
      <c r="V23" s="346">
        <v>3.0000000000000001E-3</v>
      </c>
      <c r="W23" s="329">
        <v>56361.88</v>
      </c>
      <c r="X23" s="346">
        <v>1.2308633069017601E-3</v>
      </c>
      <c r="Y23" s="705">
        <v>23124.59</v>
      </c>
      <c r="Z23" s="346">
        <v>3.0000000000000001E-3</v>
      </c>
      <c r="AA23" s="329">
        <v>65118.42</v>
      </c>
      <c r="AB23" s="346">
        <v>1.7615978704643E-3</v>
      </c>
      <c r="AC23" s="705">
        <v>38237.49</v>
      </c>
      <c r="AD23" s="346">
        <v>3.0000000000000001E-3</v>
      </c>
      <c r="AE23" s="329">
        <v>51948.44</v>
      </c>
      <c r="AF23" s="346">
        <v>2.0235073469001201E-3</v>
      </c>
      <c r="AG23" s="705">
        <v>35039.35</v>
      </c>
      <c r="AH23" s="708"/>
      <c r="AI23" s="753">
        <f t="shared" si="24"/>
        <v>2.9999999999999996E-3</v>
      </c>
      <c r="AJ23" s="329">
        <f t="shared" si="6"/>
        <v>173428.74</v>
      </c>
      <c r="AK23" s="753">
        <f t="shared" si="24"/>
        <v>1.6675684203206456E-3</v>
      </c>
      <c r="AL23" s="709">
        <f t="shared" si="14"/>
        <v>96401.43</v>
      </c>
      <c r="AM23" s="346">
        <v>3.0000000000000001E-3</v>
      </c>
      <c r="AN23" s="329">
        <v>60875.44</v>
      </c>
      <c r="AO23" s="346">
        <v>1.7334576965686E-3</v>
      </c>
      <c r="AP23" s="705">
        <v>35175</v>
      </c>
      <c r="AQ23" s="346">
        <v>3.0000000000000001E-3</v>
      </c>
      <c r="AR23" s="329">
        <v>65056.3066666667</v>
      </c>
      <c r="AS23" s="346">
        <v>2.19824959834793E-3</v>
      </c>
      <c r="AT23" s="705">
        <v>47670</v>
      </c>
      <c r="AU23" s="346">
        <v>3.0000000000000001E-3</v>
      </c>
      <c r="AV23" s="329">
        <v>61588.712533333302</v>
      </c>
      <c r="AW23" s="346">
        <v>1.9946836838570202E-3</v>
      </c>
      <c r="AX23" s="705">
        <v>40950</v>
      </c>
      <c r="AY23" s="753">
        <f t="shared" si="15"/>
        <v>1.5568353895669198E-10</v>
      </c>
      <c r="AZ23" s="329">
        <f t="shared" si="7"/>
        <v>9.0000000000000011E-3</v>
      </c>
      <c r="BA23" s="753">
        <f t="shared" si="25"/>
        <v>1.9805038958650343E-3</v>
      </c>
      <c r="BB23" s="698">
        <f t="shared" si="8"/>
        <v>123795</v>
      </c>
      <c r="BC23" s="755"/>
      <c r="BD23" s="346"/>
      <c r="BE23" s="329"/>
      <c r="BF23" s="346"/>
      <c r="BG23" s="705"/>
      <c r="BH23" s="346"/>
      <c r="BI23" s="329"/>
      <c r="BJ23" s="346"/>
      <c r="BK23" s="705"/>
      <c r="BL23" s="346"/>
      <c r="BM23" s="329"/>
      <c r="BN23" s="346"/>
      <c r="BO23" s="705"/>
      <c r="BP23" s="346"/>
      <c r="BQ23" s="329"/>
      <c r="BR23" s="346"/>
      <c r="BS23" s="705"/>
      <c r="BT23" s="89"/>
      <c r="BU23" s="313">
        <f t="shared" si="16"/>
        <v>488181.33199999999</v>
      </c>
      <c r="BV23" s="313">
        <f t="shared" si="17"/>
        <v>272943.11</v>
      </c>
      <c r="BW23" s="347">
        <f t="shared" si="18"/>
        <v>215238.22200000001</v>
      </c>
      <c r="BX23" s="710"/>
      <c r="BY23" s="711"/>
      <c r="CA23" s="346"/>
      <c r="CB23" s="329"/>
      <c r="CC23" s="346"/>
      <c r="CD23" s="705"/>
      <c r="CE23" s="346"/>
      <c r="CF23" s="329"/>
      <c r="CG23" s="346"/>
      <c r="CH23" s="705"/>
      <c r="CI23" s="346"/>
      <c r="CJ23" s="329"/>
      <c r="CK23" s="346"/>
      <c r="CL23" s="705"/>
      <c r="CM23" s="708"/>
      <c r="CN23" s="753" t="e">
        <f t="shared" si="26"/>
        <v>#DIV/0!</v>
      </c>
      <c r="CO23" s="329">
        <f t="shared" si="9"/>
        <v>0</v>
      </c>
      <c r="CP23" s="753" t="e">
        <f t="shared" si="27"/>
        <v>#DIV/0!</v>
      </c>
      <c r="CQ23" s="698">
        <f t="shared" si="19"/>
        <v>0</v>
      </c>
      <c r="CT23" s="346"/>
      <c r="CU23" s="329"/>
      <c r="CV23" s="346"/>
      <c r="CW23" s="705"/>
      <c r="CX23" s="346"/>
      <c r="CY23" s="329"/>
      <c r="CZ23" s="346"/>
      <c r="DA23" s="705"/>
      <c r="DB23" s="346"/>
      <c r="DC23" s="329"/>
      <c r="DD23" s="346"/>
      <c r="DE23" s="705"/>
      <c r="DF23" s="708"/>
      <c r="DG23" s="753" t="e">
        <f t="shared" si="28"/>
        <v>#DIV/0!</v>
      </c>
      <c r="DH23" s="329">
        <f t="shared" si="10"/>
        <v>0</v>
      </c>
      <c r="DI23" s="753" t="e">
        <f t="shared" si="29"/>
        <v>#DIV/0!</v>
      </c>
      <c r="DJ23" s="698">
        <f t="shared" si="20"/>
        <v>0</v>
      </c>
      <c r="DM23" s="753">
        <f t="shared" si="21"/>
        <v>3.0000000000000009E-3</v>
      </c>
      <c r="DN23" s="329">
        <f t="shared" si="11"/>
        <v>300660.87280000001</v>
      </c>
      <c r="DO23" s="754">
        <f t="shared" si="22"/>
        <v>1.4882027243286846E-3</v>
      </c>
      <c r="DP23" s="709">
        <f t="shared" si="12"/>
        <v>149148.10999999999</v>
      </c>
      <c r="DQ23" s="713">
        <f t="shared" si="5"/>
        <v>-151512.76280000003</v>
      </c>
    </row>
    <row r="24" spans="1:121" s="703" customFormat="1" ht="18.75">
      <c r="A24" s="473" t="s">
        <v>192</v>
      </c>
      <c r="B24" s="89" t="str">
        <f>+'[1]NOTE TO ACCOUNTS'!B14</f>
        <v>Chicken</v>
      </c>
      <c r="C24" s="89"/>
      <c r="D24" s="752">
        <v>0.05</v>
      </c>
      <c r="E24" s="329">
        <v>694605.72444444499</v>
      </c>
      <c r="F24" s="346">
        <v>0.103022273617504</v>
      </c>
      <c r="G24" s="705">
        <v>1431197.22</v>
      </c>
      <c r="H24" s="346">
        <v>0.05</v>
      </c>
      <c r="I24" s="329">
        <v>708474.26666666695</v>
      </c>
      <c r="J24" s="346">
        <v>8.9953420326534597E-2</v>
      </c>
      <c r="K24" s="705">
        <v>1274593.67</v>
      </c>
      <c r="L24" s="346">
        <v>0.05</v>
      </c>
      <c r="M24" s="329">
        <v>717455.55555555597</v>
      </c>
      <c r="N24" s="346">
        <v>8.5919736801350496E-2</v>
      </c>
      <c r="O24" s="705">
        <v>1232871.8500000001</v>
      </c>
      <c r="P24" s="89"/>
      <c r="Q24" s="753">
        <f t="shared" si="23"/>
        <v>5.0000000000000058E-2</v>
      </c>
      <c r="R24" s="329">
        <f t="shared" si="3"/>
        <v>2120535.5466666678</v>
      </c>
      <c r="S24" s="754">
        <f t="shared" si="13"/>
        <v>9.2869528789350037E-2</v>
      </c>
      <c r="T24" s="698">
        <f t="shared" si="4"/>
        <v>3938662.74</v>
      </c>
      <c r="U24" s="89"/>
      <c r="V24" s="346">
        <v>0.05</v>
      </c>
      <c r="W24" s="329">
        <v>939364.66666666698</v>
      </c>
      <c r="X24" s="346">
        <v>7.6415148501079097E-2</v>
      </c>
      <c r="Y24" s="705">
        <v>1435633.81</v>
      </c>
      <c r="Z24" s="346">
        <v>0.05</v>
      </c>
      <c r="AA24" s="329">
        <v>1085307</v>
      </c>
      <c r="AB24" s="346">
        <v>9.6901017407977602E-2</v>
      </c>
      <c r="AC24" s="705">
        <v>2103347.0499999998</v>
      </c>
      <c r="AD24" s="346">
        <v>0.05</v>
      </c>
      <c r="AE24" s="329">
        <v>865807.33333333302</v>
      </c>
      <c r="AF24" s="346">
        <v>0.10154383384756099</v>
      </c>
      <c r="AG24" s="705">
        <v>1758347.92</v>
      </c>
      <c r="AH24" s="708"/>
      <c r="AI24" s="753">
        <f t="shared" si="24"/>
        <v>0.05</v>
      </c>
      <c r="AJ24" s="329">
        <f t="shared" si="6"/>
        <v>2890479</v>
      </c>
      <c r="AK24" s="753">
        <f t="shared" si="24"/>
        <v>9.1634099054170595E-2</v>
      </c>
      <c r="AL24" s="709">
        <f t="shared" si="14"/>
        <v>5297328.7799999993</v>
      </c>
      <c r="AM24" s="346">
        <v>0.05</v>
      </c>
      <c r="AN24" s="329">
        <v>1014590.66666667</v>
      </c>
      <c r="AO24" s="346">
        <v>8.8511948661069206E-2</v>
      </c>
      <c r="AP24" s="705">
        <v>1796067.94</v>
      </c>
      <c r="AQ24" s="346">
        <v>0.05</v>
      </c>
      <c r="AR24" s="329">
        <v>1084271.7777777801</v>
      </c>
      <c r="AS24" s="346">
        <v>8.70925610491671E-2</v>
      </c>
      <c r="AT24" s="705">
        <v>1888640.12</v>
      </c>
      <c r="AU24" s="346">
        <v>0.05</v>
      </c>
      <c r="AV24" s="329">
        <v>1026478.54222222</v>
      </c>
      <c r="AW24" s="346">
        <v>9.0103620480726204E-2</v>
      </c>
      <c r="AX24" s="705">
        <v>1849788.66</v>
      </c>
      <c r="AY24" s="753">
        <f t="shared" si="15"/>
        <v>2.5947256492781998E-9</v>
      </c>
      <c r="AZ24" s="329">
        <f t="shared" si="7"/>
        <v>0.15000000000000002</v>
      </c>
      <c r="BA24" s="753">
        <f t="shared" si="25"/>
        <v>8.8542286163514311E-2</v>
      </c>
      <c r="BB24" s="698">
        <f t="shared" si="8"/>
        <v>5534496.7200000007</v>
      </c>
      <c r="BC24" s="755"/>
      <c r="BD24" s="346"/>
      <c r="BE24" s="329"/>
      <c r="BF24" s="346"/>
      <c r="BG24" s="705"/>
      <c r="BH24" s="346"/>
      <c r="BI24" s="329"/>
      <c r="BJ24" s="346"/>
      <c r="BK24" s="705"/>
      <c r="BL24" s="346"/>
      <c r="BM24" s="329"/>
      <c r="BN24" s="346"/>
      <c r="BO24" s="705"/>
      <c r="BP24" s="346"/>
      <c r="BQ24" s="329"/>
      <c r="BR24" s="346"/>
      <c r="BS24" s="705"/>
      <c r="BT24" s="89"/>
      <c r="BU24" s="313">
        <f t="shared" si="16"/>
        <v>8136355.5333333369</v>
      </c>
      <c r="BV24" s="313">
        <f t="shared" si="17"/>
        <v>14770488.24</v>
      </c>
      <c r="BW24" s="347">
        <f t="shared" si="18"/>
        <v>-6634132.7066666633</v>
      </c>
      <c r="BX24" s="710"/>
      <c r="BY24" s="711"/>
      <c r="CA24" s="346"/>
      <c r="CB24" s="329"/>
      <c r="CC24" s="346"/>
      <c r="CD24" s="705"/>
      <c r="CE24" s="346"/>
      <c r="CF24" s="329"/>
      <c r="CG24" s="346"/>
      <c r="CH24" s="705"/>
      <c r="CI24" s="346"/>
      <c r="CJ24" s="329"/>
      <c r="CK24" s="346"/>
      <c r="CL24" s="705"/>
      <c r="CM24" s="708"/>
      <c r="CN24" s="753" t="e">
        <f t="shared" si="26"/>
        <v>#DIV/0!</v>
      </c>
      <c r="CO24" s="329">
        <f t="shared" si="9"/>
        <v>0</v>
      </c>
      <c r="CP24" s="753" t="e">
        <f t="shared" si="27"/>
        <v>#DIV/0!</v>
      </c>
      <c r="CQ24" s="698">
        <f t="shared" si="19"/>
        <v>0</v>
      </c>
      <c r="CT24" s="346"/>
      <c r="CU24" s="329"/>
      <c r="CV24" s="346"/>
      <c r="CW24" s="705"/>
      <c r="CX24" s="346"/>
      <c r="CY24" s="329"/>
      <c r="CZ24" s="346"/>
      <c r="DA24" s="705"/>
      <c r="DB24" s="346"/>
      <c r="DC24" s="329"/>
      <c r="DD24" s="346"/>
      <c r="DE24" s="705"/>
      <c r="DF24" s="708"/>
      <c r="DG24" s="753" t="e">
        <f t="shared" si="28"/>
        <v>#DIV/0!</v>
      </c>
      <c r="DH24" s="329">
        <f t="shared" si="10"/>
        <v>0</v>
      </c>
      <c r="DI24" s="753" t="e">
        <f t="shared" si="29"/>
        <v>#DIV/0!</v>
      </c>
      <c r="DJ24" s="698">
        <f t="shared" si="20"/>
        <v>0</v>
      </c>
      <c r="DM24" s="753">
        <f t="shared" si="21"/>
        <v>5.0000000000000024E-2</v>
      </c>
      <c r="DN24" s="329">
        <f t="shared" si="11"/>
        <v>5011014.5466666678</v>
      </c>
      <c r="DO24" s="754">
        <f t="shared" si="22"/>
        <v>9.2156901900671939E-2</v>
      </c>
      <c r="DP24" s="709">
        <f t="shared" si="12"/>
        <v>9235991.5199999996</v>
      </c>
      <c r="DQ24" s="713">
        <f t="shared" si="5"/>
        <v>4224976.9733333318</v>
      </c>
    </row>
    <row r="25" spans="1:121" s="703" customFormat="1" ht="18.75">
      <c r="A25" s="473" t="s">
        <v>193</v>
      </c>
      <c r="B25" s="89" t="str">
        <f>+'[1]NOTE TO ACCOUNTS'!B15</f>
        <v>Pasta</v>
      </c>
      <c r="C25" s="89"/>
      <c r="D25" s="752">
        <v>6.0000000000000001E-3</v>
      </c>
      <c r="E25" s="329">
        <v>83352.686933333302</v>
      </c>
      <c r="F25" s="346">
        <v>9.66324457715702E-4</v>
      </c>
      <c r="G25" s="705">
        <v>13424.29</v>
      </c>
      <c r="H25" s="346">
        <v>6.0000000000000001E-3</v>
      </c>
      <c r="I25" s="329">
        <v>85016.911999999997</v>
      </c>
      <c r="J25" s="346">
        <v>2.5245489979687798E-3</v>
      </c>
      <c r="K25" s="705">
        <v>35771.56</v>
      </c>
      <c r="L25" s="346">
        <v>6.0000000000000001E-3</v>
      </c>
      <c r="M25" s="329">
        <v>86094.666666666701</v>
      </c>
      <c r="N25" s="346">
        <v>2.95991505474594E-3</v>
      </c>
      <c r="O25" s="705">
        <v>42472.15</v>
      </c>
      <c r="P25" s="89"/>
      <c r="Q25" s="753">
        <f t="shared" si="23"/>
        <v>6.0000000000000036E-3</v>
      </c>
      <c r="R25" s="329">
        <f t="shared" si="3"/>
        <v>254464.26559999998</v>
      </c>
      <c r="S25" s="754">
        <f t="shared" si="13"/>
        <v>2.1614351182203885E-3</v>
      </c>
      <c r="T25" s="698">
        <f t="shared" si="4"/>
        <v>91668</v>
      </c>
      <c r="U25" s="89"/>
      <c r="V25" s="346">
        <v>6.0000000000000001E-3</v>
      </c>
      <c r="W25" s="329">
        <v>112723.76</v>
      </c>
      <c r="X25" s="346">
        <v>2.0668852777799502E-3</v>
      </c>
      <c r="Y25" s="705">
        <v>38831.18</v>
      </c>
      <c r="Z25" s="346">
        <v>6.0000000000000001E-3</v>
      </c>
      <c r="AA25" s="329">
        <v>130236.84</v>
      </c>
      <c r="AB25" s="346">
        <v>2.5219048619422898E-3</v>
      </c>
      <c r="AC25" s="705">
        <v>54740.82</v>
      </c>
      <c r="AD25" s="346">
        <v>6.0000000000000001E-3</v>
      </c>
      <c r="AE25" s="329">
        <v>103896.88</v>
      </c>
      <c r="AF25" s="346">
        <v>3.9094147966714701E-3</v>
      </c>
      <c r="AG25" s="705">
        <v>67696</v>
      </c>
      <c r="AH25" s="708"/>
      <c r="AI25" s="753">
        <f t="shared" si="24"/>
        <v>5.9999999999999993E-3</v>
      </c>
      <c r="AJ25" s="329">
        <f t="shared" si="6"/>
        <v>346857.48</v>
      </c>
      <c r="AK25" s="753">
        <f t="shared" si="24"/>
        <v>2.7896414400519778E-3</v>
      </c>
      <c r="AL25" s="709">
        <f t="shared" si="14"/>
        <v>161268</v>
      </c>
      <c r="AM25" s="346">
        <v>6.0000000000000001E-3</v>
      </c>
      <c r="AN25" s="329">
        <v>121750.88</v>
      </c>
      <c r="AO25" s="346">
        <v>2.7938607096720798E-3</v>
      </c>
      <c r="AP25" s="705">
        <v>56692.5</v>
      </c>
      <c r="AQ25" s="346">
        <v>6.0000000000000001E-3</v>
      </c>
      <c r="AR25" s="329">
        <v>130112.61333333301</v>
      </c>
      <c r="AS25" s="346">
        <v>2.90870247168453E-3</v>
      </c>
      <c r="AT25" s="705">
        <v>63076.480000000003</v>
      </c>
      <c r="AU25" s="346">
        <v>6.0000000000000001E-3</v>
      </c>
      <c r="AV25" s="329">
        <v>123177.425066667</v>
      </c>
      <c r="AW25" s="346">
        <v>3.67068364804094E-3</v>
      </c>
      <c r="AX25" s="705">
        <v>75357.56</v>
      </c>
      <c r="AY25" s="753">
        <f t="shared" si="15"/>
        <v>3.1136707791338397E-10</v>
      </c>
      <c r="AZ25" s="329">
        <f t="shared" si="7"/>
        <v>1.8000000000000002E-2</v>
      </c>
      <c r="BA25" s="753">
        <f t="shared" si="25"/>
        <v>3.1216840151594527E-3</v>
      </c>
      <c r="BB25" s="698">
        <f t="shared" ref="BB25:BB35" si="30">AX25+AT25+AP25</f>
        <v>195126.54</v>
      </c>
      <c r="BC25" s="755"/>
      <c r="BD25" s="346"/>
      <c r="BE25" s="329"/>
      <c r="BF25" s="346"/>
      <c r="BG25" s="705"/>
      <c r="BH25" s="346"/>
      <c r="BI25" s="329"/>
      <c r="BJ25" s="346"/>
      <c r="BK25" s="705"/>
      <c r="BL25" s="346"/>
      <c r="BM25" s="329"/>
      <c r="BN25" s="346"/>
      <c r="BO25" s="705"/>
      <c r="BP25" s="346"/>
      <c r="BQ25" s="329"/>
      <c r="BR25" s="346"/>
      <c r="BS25" s="705"/>
      <c r="BT25" s="89"/>
      <c r="BU25" s="313">
        <f t="shared" si="16"/>
        <v>976362.66400000011</v>
      </c>
      <c r="BV25" s="313">
        <f t="shared" si="17"/>
        <v>448062.54</v>
      </c>
      <c r="BW25" s="347">
        <f t="shared" si="18"/>
        <v>528300.12400000007</v>
      </c>
      <c r="BX25" s="710"/>
      <c r="BY25" s="711"/>
      <c r="CA25" s="346"/>
      <c r="CB25" s="329"/>
      <c r="CC25" s="346"/>
      <c r="CD25" s="705"/>
      <c r="CE25" s="346"/>
      <c r="CF25" s="329"/>
      <c r="CG25" s="346"/>
      <c r="CH25" s="705"/>
      <c r="CI25" s="346"/>
      <c r="CJ25" s="329"/>
      <c r="CK25" s="346"/>
      <c r="CL25" s="705"/>
      <c r="CM25" s="708"/>
      <c r="CN25" s="753" t="e">
        <f t="shared" si="26"/>
        <v>#DIV/0!</v>
      </c>
      <c r="CO25" s="329">
        <f t="shared" si="9"/>
        <v>0</v>
      </c>
      <c r="CP25" s="753" t="e">
        <f t="shared" si="27"/>
        <v>#DIV/0!</v>
      </c>
      <c r="CQ25" s="698">
        <f t="shared" si="19"/>
        <v>0</v>
      </c>
      <c r="CT25" s="346"/>
      <c r="CU25" s="329"/>
      <c r="CV25" s="346"/>
      <c r="CW25" s="705"/>
      <c r="CX25" s="346"/>
      <c r="CY25" s="329"/>
      <c r="CZ25" s="346"/>
      <c r="DA25" s="705"/>
      <c r="DB25" s="346"/>
      <c r="DC25" s="329"/>
      <c r="DD25" s="346"/>
      <c r="DE25" s="705"/>
      <c r="DF25" s="708"/>
      <c r="DG25" s="753" t="e">
        <f t="shared" si="28"/>
        <v>#DIV/0!</v>
      </c>
      <c r="DH25" s="329">
        <f t="shared" si="10"/>
        <v>0</v>
      </c>
      <c r="DI25" s="753" t="e">
        <f t="shared" si="29"/>
        <v>#DIV/0!</v>
      </c>
      <c r="DJ25" s="698">
        <f t="shared" si="20"/>
        <v>0</v>
      </c>
      <c r="DM25" s="753">
        <f t="shared" si="21"/>
        <v>6.0000000000000019E-3</v>
      </c>
      <c r="DN25" s="329">
        <f t="shared" si="11"/>
        <v>601321.74560000002</v>
      </c>
      <c r="DO25" s="754">
        <f t="shared" si="22"/>
        <v>2.5238002967707747E-3</v>
      </c>
      <c r="DP25" s="709">
        <f t="shared" si="12"/>
        <v>252936</v>
      </c>
      <c r="DQ25" s="713">
        <f t="shared" si="5"/>
        <v>-348385.74560000002</v>
      </c>
    </row>
    <row r="26" spans="1:121" s="703" customFormat="1" ht="18.75">
      <c r="A26" s="473" t="s">
        <v>194</v>
      </c>
      <c r="B26" s="89" t="str">
        <f>+'[1]NOTE TO ACCOUNTS'!B16</f>
        <v>Dairy</v>
      </c>
      <c r="C26" s="89"/>
      <c r="D26" s="752">
        <v>0.02</v>
      </c>
      <c r="E26" s="329">
        <v>277842.28977777797</v>
      </c>
      <c r="F26" s="346">
        <v>1.9941463930604102E-3</v>
      </c>
      <c r="G26" s="705">
        <v>27702.91</v>
      </c>
      <c r="H26" s="346">
        <v>0.02</v>
      </c>
      <c r="I26" s="329">
        <v>283389.70666666701</v>
      </c>
      <c r="J26" s="346">
        <v>1.6777652427554699E-3</v>
      </c>
      <c r="K26" s="705">
        <v>23773.07</v>
      </c>
      <c r="L26" s="346">
        <v>0.02</v>
      </c>
      <c r="M26" s="329">
        <v>286982.22222222202</v>
      </c>
      <c r="N26" s="346">
        <v>1.88406444069319E-3</v>
      </c>
      <c r="O26" s="705">
        <v>27034.65</v>
      </c>
      <c r="P26" s="89"/>
      <c r="Q26" s="753">
        <f t="shared" si="23"/>
        <v>2.0000000000000021E-2</v>
      </c>
      <c r="R26" s="329">
        <f t="shared" si="3"/>
        <v>848214.218666667</v>
      </c>
      <c r="S26" s="754">
        <f t="shared" si="13"/>
        <v>1.8511981589606754E-3</v>
      </c>
      <c r="T26" s="698">
        <f t="shared" si="4"/>
        <v>78510.63</v>
      </c>
      <c r="U26" s="89"/>
      <c r="V26" s="346">
        <v>0.02</v>
      </c>
      <c r="W26" s="329">
        <v>375745.86666666699</v>
      </c>
      <c r="X26" s="346">
        <v>2.1152003801150699E-3</v>
      </c>
      <c r="Y26" s="705">
        <v>39738.89</v>
      </c>
      <c r="Z26" s="346">
        <v>0.02</v>
      </c>
      <c r="AA26" s="329">
        <v>434122.8</v>
      </c>
      <c r="AB26" s="346">
        <v>4.0168933767127596E-3</v>
      </c>
      <c r="AC26" s="705">
        <v>87191.25</v>
      </c>
      <c r="AD26" s="346">
        <v>0.02</v>
      </c>
      <c r="AE26" s="329">
        <v>346322.933333333</v>
      </c>
      <c r="AF26" s="346">
        <v>2.4578580223005701E-3</v>
      </c>
      <c r="AG26" s="705">
        <v>42560.63</v>
      </c>
      <c r="AH26" s="708"/>
      <c r="AI26" s="753">
        <f t="shared" si="24"/>
        <v>1.9999999999999997E-2</v>
      </c>
      <c r="AJ26" s="329">
        <f t="shared" si="6"/>
        <v>1156191.5999999999</v>
      </c>
      <c r="AK26" s="753">
        <f t="shared" si="24"/>
        <v>2.9318803215660797E-3</v>
      </c>
      <c r="AL26" s="709">
        <f t="shared" si="14"/>
        <v>169490.77000000002</v>
      </c>
      <c r="AM26" s="346">
        <v>0.02</v>
      </c>
      <c r="AN26" s="329">
        <v>405836.26666666701</v>
      </c>
      <c r="AO26" s="346">
        <v>3.3323335322093801E-3</v>
      </c>
      <c r="AP26" s="705">
        <v>67619.09</v>
      </c>
      <c r="AQ26" s="346">
        <v>0.02</v>
      </c>
      <c r="AR26" s="329">
        <v>433708.71111111098</v>
      </c>
      <c r="AS26" s="346">
        <v>3.3243537956760701E-3</v>
      </c>
      <c r="AT26" s="705">
        <v>72090.06</v>
      </c>
      <c r="AU26" s="346">
        <v>0.02</v>
      </c>
      <c r="AV26" s="329">
        <v>410591.41688888898</v>
      </c>
      <c r="AW26" s="346">
        <v>3.3071923672663298E-3</v>
      </c>
      <c r="AX26" s="705">
        <v>67895.240000000005</v>
      </c>
      <c r="AY26" s="753">
        <f t="shared" si="15"/>
        <v>1.0378902597112796E-9</v>
      </c>
      <c r="AZ26" s="329">
        <f t="shared" si="7"/>
        <v>0.06</v>
      </c>
      <c r="BA26" s="753">
        <f t="shared" si="25"/>
        <v>3.3213078330601711E-3</v>
      </c>
      <c r="BB26" s="698">
        <f t="shared" si="8"/>
        <v>207604.38999999998</v>
      </c>
      <c r="BC26" s="755"/>
      <c r="BD26" s="346"/>
      <c r="BE26" s="329"/>
      <c r="BF26" s="346"/>
      <c r="BG26" s="705"/>
      <c r="BH26" s="346"/>
      <c r="BI26" s="329"/>
      <c r="BJ26" s="346"/>
      <c r="BK26" s="705"/>
      <c r="BL26" s="346"/>
      <c r="BM26" s="329"/>
      <c r="BN26" s="346"/>
      <c r="BO26" s="705"/>
      <c r="BP26" s="346"/>
      <c r="BQ26" s="329"/>
      <c r="BR26" s="346"/>
      <c r="BS26" s="705"/>
      <c r="BT26" s="89"/>
      <c r="BU26" s="313">
        <f t="shared" si="16"/>
        <v>3254542.2133333343</v>
      </c>
      <c r="BV26" s="313">
        <f t="shared" si="17"/>
        <v>455605.79000000004</v>
      </c>
      <c r="BW26" s="347">
        <f t="shared" si="18"/>
        <v>2798936.4233333343</v>
      </c>
      <c r="BX26" s="710"/>
      <c r="BY26" s="711"/>
      <c r="CA26" s="346"/>
      <c r="CB26" s="329"/>
      <c r="CC26" s="346"/>
      <c r="CD26" s="705"/>
      <c r="CE26" s="346"/>
      <c r="CF26" s="329"/>
      <c r="CG26" s="346"/>
      <c r="CH26" s="705"/>
      <c r="CI26" s="346"/>
      <c r="CJ26" s="329"/>
      <c r="CK26" s="346"/>
      <c r="CL26" s="705"/>
      <c r="CM26" s="708"/>
      <c r="CN26" s="753" t="e">
        <f t="shared" si="26"/>
        <v>#DIV/0!</v>
      </c>
      <c r="CO26" s="329">
        <f t="shared" si="9"/>
        <v>0</v>
      </c>
      <c r="CP26" s="753" t="e">
        <f t="shared" si="27"/>
        <v>#DIV/0!</v>
      </c>
      <c r="CQ26" s="698">
        <f t="shared" si="19"/>
        <v>0</v>
      </c>
      <c r="CT26" s="346"/>
      <c r="CU26" s="329"/>
      <c r="CV26" s="346"/>
      <c r="CW26" s="705"/>
      <c r="CX26" s="346"/>
      <c r="CY26" s="329"/>
      <c r="CZ26" s="346"/>
      <c r="DA26" s="705"/>
      <c r="DB26" s="346"/>
      <c r="DC26" s="329"/>
      <c r="DD26" s="346"/>
      <c r="DE26" s="705"/>
      <c r="DF26" s="708"/>
      <c r="DG26" s="753" t="e">
        <f t="shared" si="28"/>
        <v>#DIV/0!</v>
      </c>
      <c r="DH26" s="329">
        <f t="shared" si="10"/>
        <v>0</v>
      </c>
      <c r="DI26" s="753" t="e">
        <f t="shared" si="29"/>
        <v>#DIV/0!</v>
      </c>
      <c r="DJ26" s="698">
        <f t="shared" si="20"/>
        <v>0</v>
      </c>
      <c r="DM26" s="753">
        <f t="shared" si="21"/>
        <v>2.0000000000000007E-2</v>
      </c>
      <c r="DN26" s="329">
        <f t="shared" si="11"/>
        <v>2004405.8186666667</v>
      </c>
      <c r="DO26" s="754">
        <f t="shared" si="22"/>
        <v>2.4745627625943627E-3</v>
      </c>
      <c r="DP26" s="709">
        <f t="shared" si="12"/>
        <v>248001.40000000002</v>
      </c>
      <c r="DQ26" s="713">
        <f t="shared" si="5"/>
        <v>-1756404.4186666668</v>
      </c>
    </row>
    <row r="27" spans="1:121" s="703" customFormat="1" ht="18.75">
      <c r="A27" s="473" t="s">
        <v>195</v>
      </c>
      <c r="B27" s="89" t="str">
        <f>+'[1]NOTE TO ACCOUNTS'!B17</f>
        <v>Cheese</v>
      </c>
      <c r="C27" s="89"/>
      <c r="D27" s="752">
        <v>0.08</v>
      </c>
      <c r="E27" s="329">
        <v>1111369.15911111</v>
      </c>
      <c r="F27" s="346">
        <v>8.8439839088762504E-2</v>
      </c>
      <c r="G27" s="705">
        <v>1228616.3700000001</v>
      </c>
      <c r="H27" s="346">
        <v>0.08</v>
      </c>
      <c r="I27" s="329">
        <v>1133558.8266666699</v>
      </c>
      <c r="J27" s="346">
        <v>8.5888654483239804E-2</v>
      </c>
      <c r="K27" s="705">
        <v>1216998.03</v>
      </c>
      <c r="L27" s="346">
        <v>0.08</v>
      </c>
      <c r="M27" s="329">
        <v>1147928.8888888899</v>
      </c>
      <c r="N27" s="346">
        <v>8.0967212603181002E-2</v>
      </c>
      <c r="O27" s="705">
        <v>1161807.53</v>
      </c>
      <c r="P27" s="89"/>
      <c r="Q27" s="753">
        <f t="shared" si="23"/>
        <v>8.0000000000000127E-2</v>
      </c>
      <c r="R27" s="329">
        <f t="shared" si="3"/>
        <v>3392856.8746666699</v>
      </c>
      <c r="S27" s="754">
        <f t="shared" si="13"/>
        <v>8.5059218546716109E-2</v>
      </c>
      <c r="T27" s="698">
        <f t="shared" si="4"/>
        <v>3607421.93</v>
      </c>
      <c r="U27" s="89"/>
      <c r="V27" s="346">
        <v>0.08</v>
      </c>
      <c r="W27" s="329">
        <v>1502983.4666666701</v>
      </c>
      <c r="X27" s="346">
        <v>8.3382022210756607E-2</v>
      </c>
      <c r="Y27" s="705">
        <v>1566522.51</v>
      </c>
      <c r="Z27" s="346">
        <v>0.08</v>
      </c>
      <c r="AA27" s="329">
        <v>1736491.2</v>
      </c>
      <c r="AB27" s="346">
        <v>8.8808645848594006E-2</v>
      </c>
      <c r="AC27" s="705">
        <v>1927692.9</v>
      </c>
      <c r="AD27" s="346">
        <v>0.08</v>
      </c>
      <c r="AE27" s="329">
        <v>1385291.7333333299</v>
      </c>
      <c r="AF27" s="346">
        <v>9.8462920349485006E-2</v>
      </c>
      <c r="AG27" s="705">
        <v>1704998.37</v>
      </c>
      <c r="AH27" s="708"/>
      <c r="AI27" s="753">
        <f t="shared" si="24"/>
        <v>0.08</v>
      </c>
      <c r="AJ27" s="329">
        <f t="shared" si="6"/>
        <v>4624766.4000000004</v>
      </c>
      <c r="AK27" s="753">
        <f t="shared" si="24"/>
        <v>8.9936889006977744E-2</v>
      </c>
      <c r="AL27" s="709">
        <f t="shared" si="14"/>
        <v>5199213.78</v>
      </c>
      <c r="AM27" s="346">
        <v>0.08</v>
      </c>
      <c r="AN27" s="329">
        <v>1623345.0666666699</v>
      </c>
      <c r="AO27" s="346">
        <v>0.107143449640775</v>
      </c>
      <c r="AP27" s="705">
        <v>2174134.88</v>
      </c>
      <c r="AQ27" s="346">
        <v>0.08</v>
      </c>
      <c r="AR27" s="329">
        <v>1734834.84444444</v>
      </c>
      <c r="AS27" s="346">
        <v>0.115464054368903</v>
      </c>
      <c r="AT27" s="705">
        <v>2503888.31</v>
      </c>
      <c r="AU27" s="346">
        <v>0.08</v>
      </c>
      <c r="AV27" s="329">
        <v>1642365.6675555599</v>
      </c>
      <c r="AW27" s="346">
        <v>0.122898487217173</v>
      </c>
      <c r="AX27" s="705">
        <v>2523053.2000000002</v>
      </c>
      <c r="AY27" s="753">
        <f t="shared" si="15"/>
        <v>4.1515610388451183E-9</v>
      </c>
      <c r="AZ27" s="329">
        <f t="shared" si="7"/>
        <v>0.24</v>
      </c>
      <c r="BA27" s="753">
        <f t="shared" si="25"/>
        <v>0.11520465159995731</v>
      </c>
      <c r="BB27" s="698">
        <f t="shared" si="8"/>
        <v>7201076.3899999997</v>
      </c>
      <c r="BC27" s="755"/>
      <c r="BD27" s="346"/>
      <c r="BE27" s="329"/>
      <c r="BF27" s="346"/>
      <c r="BG27" s="705"/>
      <c r="BH27" s="346"/>
      <c r="BI27" s="329"/>
      <c r="BJ27" s="346"/>
      <c r="BK27" s="705"/>
      <c r="BL27" s="346"/>
      <c r="BM27" s="329"/>
      <c r="BN27" s="346"/>
      <c r="BO27" s="705"/>
      <c r="BP27" s="346"/>
      <c r="BQ27" s="329"/>
      <c r="BR27" s="346"/>
      <c r="BS27" s="705"/>
      <c r="BT27" s="89"/>
      <c r="BU27" s="313">
        <f t="shared" si="16"/>
        <v>13018168.853333339</v>
      </c>
      <c r="BV27" s="313">
        <f t="shared" si="17"/>
        <v>16007712.100000001</v>
      </c>
      <c r="BW27" s="347">
        <f t="shared" si="18"/>
        <v>-2989543.2466666624</v>
      </c>
      <c r="BX27" s="710"/>
      <c r="BY27" s="711"/>
      <c r="CA27" s="346"/>
      <c r="CB27" s="329"/>
      <c r="CC27" s="346"/>
      <c r="CD27" s="705"/>
      <c r="CE27" s="346"/>
      <c r="CF27" s="329"/>
      <c r="CG27" s="346"/>
      <c r="CH27" s="705"/>
      <c r="CI27" s="346"/>
      <c r="CJ27" s="329"/>
      <c r="CK27" s="346"/>
      <c r="CL27" s="705"/>
      <c r="CM27" s="708"/>
      <c r="CN27" s="753" t="e">
        <f t="shared" si="26"/>
        <v>#DIV/0!</v>
      </c>
      <c r="CO27" s="329">
        <f t="shared" si="9"/>
        <v>0</v>
      </c>
      <c r="CP27" s="753" t="e">
        <f t="shared" si="27"/>
        <v>#DIV/0!</v>
      </c>
      <c r="CQ27" s="698">
        <f t="shared" si="19"/>
        <v>0</v>
      </c>
      <c r="CT27" s="346"/>
      <c r="CU27" s="329"/>
      <c r="CV27" s="346"/>
      <c r="CW27" s="705"/>
      <c r="CX27" s="346"/>
      <c r="CY27" s="329"/>
      <c r="CZ27" s="346"/>
      <c r="DA27" s="705"/>
      <c r="DB27" s="346"/>
      <c r="DC27" s="329"/>
      <c r="DD27" s="346"/>
      <c r="DE27" s="705"/>
      <c r="DF27" s="708"/>
      <c r="DG27" s="753" t="e">
        <f t="shared" si="28"/>
        <v>#DIV/0!</v>
      </c>
      <c r="DH27" s="329">
        <f t="shared" si="10"/>
        <v>0</v>
      </c>
      <c r="DI27" s="753" t="e">
        <f t="shared" si="29"/>
        <v>#DIV/0!</v>
      </c>
      <c r="DJ27" s="698">
        <f t="shared" si="20"/>
        <v>0</v>
      </c>
      <c r="DM27" s="753">
        <f t="shared" si="21"/>
        <v>8.0000000000000057E-2</v>
      </c>
      <c r="DN27" s="329">
        <f t="shared" si="11"/>
        <v>8017623.2746666707</v>
      </c>
      <c r="DO27" s="754">
        <f t="shared" si="22"/>
        <v>8.7872781329862523E-2</v>
      </c>
      <c r="DP27" s="709">
        <f t="shared" si="12"/>
        <v>8806635.7100000009</v>
      </c>
      <c r="DQ27" s="713">
        <f t="shared" si="5"/>
        <v>789012.43533333018</v>
      </c>
    </row>
    <row r="28" spans="1:121" s="703" customFormat="1" ht="18.75">
      <c r="A28" s="473" t="s">
        <v>196</v>
      </c>
      <c r="B28" s="89" t="str">
        <f>+'[1]NOTE TO ACCOUNTS'!B18</f>
        <v>Groceries</v>
      </c>
      <c r="C28" s="89"/>
      <c r="D28" s="752">
        <v>1.4999999999999999E-2</v>
      </c>
      <c r="E28" s="329">
        <v>208381.71733333301</v>
      </c>
      <c r="F28" s="346">
        <v>4.4746291897981502E-2</v>
      </c>
      <c r="G28" s="705">
        <v>621620.61</v>
      </c>
      <c r="H28" s="346">
        <v>1.4999999999999999E-2</v>
      </c>
      <c r="I28" s="329">
        <v>212542.28</v>
      </c>
      <c r="J28" s="346">
        <v>3.8286653836592001E-2</v>
      </c>
      <c r="K28" s="705">
        <v>542502.18000000005</v>
      </c>
      <c r="L28" s="346">
        <v>1.4999999999999999E-2</v>
      </c>
      <c r="M28" s="329">
        <v>215236.66666666701</v>
      </c>
      <c r="N28" s="346">
        <v>3.9028153428009499E-2</v>
      </c>
      <c r="O28" s="705">
        <v>560019.31000000006</v>
      </c>
      <c r="P28" s="89"/>
      <c r="Q28" s="753">
        <f t="shared" si="23"/>
        <v>1.5000000000000008E-2</v>
      </c>
      <c r="R28" s="329">
        <f t="shared" si="3"/>
        <v>636160.66399999999</v>
      </c>
      <c r="S28" s="754">
        <f t="shared" si="13"/>
        <v>4.0653459045056607E-2</v>
      </c>
      <c r="T28" s="698">
        <f t="shared" si="4"/>
        <v>1724142.1</v>
      </c>
      <c r="U28" s="89"/>
      <c r="V28" s="346">
        <v>1.4999999999999999E-2</v>
      </c>
      <c r="W28" s="329">
        <v>281809.40000000002</v>
      </c>
      <c r="X28" s="346">
        <v>3.8548510801981802E-2</v>
      </c>
      <c r="Y28" s="705">
        <v>724222.18</v>
      </c>
      <c r="Z28" s="346">
        <v>1.4999999999999999E-2</v>
      </c>
      <c r="AA28" s="329">
        <v>325592.09999999998</v>
      </c>
      <c r="AB28" s="346">
        <v>4.2703640076033798E-2</v>
      </c>
      <c r="AC28" s="705">
        <v>926931.19</v>
      </c>
      <c r="AD28" s="346">
        <v>1.4999999999999999E-2</v>
      </c>
      <c r="AE28" s="329">
        <v>259742.2</v>
      </c>
      <c r="AF28" s="346">
        <v>5.1856104437399901E-2</v>
      </c>
      <c r="AG28" s="705">
        <v>897947.91</v>
      </c>
      <c r="AH28" s="708"/>
      <c r="AI28" s="753">
        <f t="shared" si="24"/>
        <v>1.5000000000000001E-2</v>
      </c>
      <c r="AJ28" s="329">
        <f t="shared" si="6"/>
        <v>867143.70000000007</v>
      </c>
      <c r="AK28" s="753">
        <f t="shared" si="24"/>
        <v>4.4094789825492593E-2</v>
      </c>
      <c r="AL28" s="709">
        <f t="shared" si="14"/>
        <v>2549101.2800000003</v>
      </c>
      <c r="AM28" s="346">
        <v>1.4999999999999999E-2</v>
      </c>
      <c r="AN28" s="329">
        <v>304377.2</v>
      </c>
      <c r="AO28" s="346">
        <v>5.2686294834172899E-2</v>
      </c>
      <c r="AP28" s="705">
        <v>1069100.46</v>
      </c>
      <c r="AQ28" s="346">
        <v>1.4999999999999999E-2</v>
      </c>
      <c r="AR28" s="329">
        <v>325281.53333333298</v>
      </c>
      <c r="AS28" s="346">
        <v>5.0245451478647299E-2</v>
      </c>
      <c r="AT28" s="705">
        <v>1089594.5</v>
      </c>
      <c r="AU28" s="346">
        <v>1.4999999999999999E-2</v>
      </c>
      <c r="AV28" s="329">
        <v>307943.56266666699</v>
      </c>
      <c r="AW28" s="346">
        <v>4.6862487155222197E-2</v>
      </c>
      <c r="AX28" s="705">
        <v>962066.75</v>
      </c>
      <c r="AY28" s="753">
        <f t="shared" si="15"/>
        <v>7.7841769478345979E-10</v>
      </c>
      <c r="AZ28" s="329">
        <f t="shared" si="7"/>
        <v>4.4999999999999998E-2</v>
      </c>
      <c r="BA28" s="753">
        <f t="shared" si="25"/>
        <v>4.9926739567199202E-2</v>
      </c>
      <c r="BB28" s="698">
        <f t="shared" si="30"/>
        <v>3120761.71</v>
      </c>
      <c r="BC28" s="755"/>
      <c r="BD28" s="346"/>
      <c r="BE28" s="329"/>
      <c r="BF28" s="346"/>
      <c r="BG28" s="705"/>
      <c r="BH28" s="346"/>
      <c r="BI28" s="329"/>
      <c r="BJ28" s="346"/>
      <c r="BK28" s="705"/>
      <c r="BL28" s="346"/>
      <c r="BM28" s="329"/>
      <c r="BN28" s="346"/>
      <c r="BO28" s="705"/>
      <c r="BP28" s="346"/>
      <c r="BQ28" s="329"/>
      <c r="BR28" s="346"/>
      <c r="BS28" s="705"/>
      <c r="BT28" s="89"/>
      <c r="BU28" s="313">
        <f t="shared" si="16"/>
        <v>2440906.6599999997</v>
      </c>
      <c r="BV28" s="313">
        <f t="shared" si="17"/>
        <v>7394005.0899999999</v>
      </c>
      <c r="BW28" s="347">
        <f t="shared" si="18"/>
        <v>-4953098.43</v>
      </c>
      <c r="BX28" s="710"/>
      <c r="BY28" s="711"/>
      <c r="CA28" s="346"/>
      <c r="CB28" s="329"/>
      <c r="CC28" s="346"/>
      <c r="CD28" s="705"/>
      <c r="CE28" s="346"/>
      <c r="CF28" s="329"/>
      <c r="CG28" s="346"/>
      <c r="CH28" s="705"/>
      <c r="CI28" s="346"/>
      <c r="CJ28" s="329"/>
      <c r="CK28" s="346"/>
      <c r="CL28" s="705"/>
      <c r="CM28" s="708"/>
      <c r="CN28" s="753" t="e">
        <f t="shared" si="26"/>
        <v>#DIV/0!</v>
      </c>
      <c r="CO28" s="329">
        <f t="shared" si="9"/>
        <v>0</v>
      </c>
      <c r="CP28" s="753" t="e">
        <f t="shared" si="27"/>
        <v>#DIV/0!</v>
      </c>
      <c r="CQ28" s="698">
        <f t="shared" si="19"/>
        <v>0</v>
      </c>
      <c r="CT28" s="346"/>
      <c r="CU28" s="329"/>
      <c r="CV28" s="346"/>
      <c r="CW28" s="705"/>
      <c r="CX28" s="346"/>
      <c r="CY28" s="329"/>
      <c r="CZ28" s="346"/>
      <c r="DA28" s="705"/>
      <c r="DB28" s="346"/>
      <c r="DC28" s="329"/>
      <c r="DD28" s="346"/>
      <c r="DE28" s="705"/>
      <c r="DF28" s="708"/>
      <c r="DG28" s="753" t="e">
        <f t="shared" si="28"/>
        <v>#DIV/0!</v>
      </c>
      <c r="DH28" s="329">
        <f t="shared" si="10"/>
        <v>0</v>
      </c>
      <c r="DI28" s="753" t="e">
        <f t="shared" si="29"/>
        <v>#DIV/0!</v>
      </c>
      <c r="DJ28" s="698">
        <f t="shared" si="20"/>
        <v>0</v>
      </c>
      <c r="DM28" s="753">
        <f t="shared" si="21"/>
        <v>1.5000000000000005E-2</v>
      </c>
      <c r="DN28" s="329">
        <f t="shared" si="11"/>
        <v>1503304.3640000001</v>
      </c>
      <c r="DO28" s="754">
        <f t="shared" si="22"/>
        <v>4.2638505039289586E-2</v>
      </c>
      <c r="DP28" s="709">
        <f t="shared" si="12"/>
        <v>4273243.3800000008</v>
      </c>
      <c r="DQ28" s="713">
        <f t="shared" si="5"/>
        <v>2769939.0160000008</v>
      </c>
    </row>
    <row r="29" spans="1:121" s="703" customFormat="1" ht="18.75">
      <c r="A29" s="473" t="s">
        <v>197</v>
      </c>
      <c r="B29" s="89" t="str">
        <f>+'[1]NOTE TO ACCOUNTS'!B19</f>
        <v>Hot Beverages</v>
      </c>
      <c r="C29" s="89"/>
      <c r="D29" s="752">
        <v>4.0000000000000001E-3</v>
      </c>
      <c r="E29" s="329">
        <v>55568.457955555597</v>
      </c>
      <c r="F29" s="346">
        <v>0</v>
      </c>
      <c r="G29" s="705">
        <v>0</v>
      </c>
      <c r="H29" s="346">
        <v>4.0000000000000001E-3</v>
      </c>
      <c r="I29" s="329">
        <v>56677.9413333333</v>
      </c>
      <c r="J29" s="346">
        <v>0</v>
      </c>
      <c r="K29" s="705">
        <v>0</v>
      </c>
      <c r="L29" s="346">
        <v>4.0000000000000001E-3</v>
      </c>
      <c r="M29" s="329">
        <v>57396.444444444402</v>
      </c>
      <c r="N29" s="346">
        <v>0</v>
      </c>
      <c r="O29" s="705">
        <v>0</v>
      </c>
      <c r="P29" s="89"/>
      <c r="Q29" s="753">
        <f t="shared" si="23"/>
        <v>4.000000000000001E-3</v>
      </c>
      <c r="R29" s="329">
        <f t="shared" si="3"/>
        <v>169642.84373333328</v>
      </c>
      <c r="S29" s="754">
        <f t="shared" si="13"/>
        <v>0</v>
      </c>
      <c r="T29" s="698">
        <f t="shared" si="4"/>
        <v>0</v>
      </c>
      <c r="U29" s="89"/>
      <c r="V29" s="346">
        <v>4.0000000000000001E-3</v>
      </c>
      <c r="W29" s="329">
        <v>75149.173333333296</v>
      </c>
      <c r="X29" s="346">
        <v>0</v>
      </c>
      <c r="Y29" s="705">
        <v>0</v>
      </c>
      <c r="Z29" s="346">
        <v>4.0000000000000001E-3</v>
      </c>
      <c r="AA29" s="329">
        <v>86824.56</v>
      </c>
      <c r="AB29" s="346">
        <v>2.7641948315084999E-5</v>
      </c>
      <c r="AC29" s="705">
        <v>600</v>
      </c>
      <c r="AD29" s="346">
        <v>4.0000000000000001E-3</v>
      </c>
      <c r="AE29" s="329">
        <v>69264.586666666699</v>
      </c>
      <c r="AF29" s="346">
        <v>0</v>
      </c>
      <c r="AG29" s="705">
        <v>0</v>
      </c>
      <c r="AH29" s="708"/>
      <c r="AI29" s="753">
        <f t="shared" si="24"/>
        <v>4.0000000000000001E-3</v>
      </c>
      <c r="AJ29" s="329">
        <f t="shared" si="6"/>
        <v>231238.32</v>
      </c>
      <c r="AK29" s="753">
        <f t="shared" si="24"/>
        <v>1.0378902597112797E-5</v>
      </c>
      <c r="AL29" s="709">
        <f t="shared" si="14"/>
        <v>600</v>
      </c>
      <c r="AM29" s="346">
        <v>4.0000000000000001E-3</v>
      </c>
      <c r="AN29" s="329">
        <v>81167.253333333298</v>
      </c>
      <c r="AO29" s="346">
        <v>0</v>
      </c>
      <c r="AP29" s="705">
        <v>0</v>
      </c>
      <c r="AQ29" s="346">
        <v>4.0000000000000001E-3</v>
      </c>
      <c r="AR29" s="329">
        <v>86741.742222222194</v>
      </c>
      <c r="AS29" s="346">
        <v>0</v>
      </c>
      <c r="AT29" s="705">
        <v>0</v>
      </c>
      <c r="AU29" s="346">
        <v>4.0000000000000001E-3</v>
      </c>
      <c r="AV29" s="329">
        <v>82118.2833777778</v>
      </c>
      <c r="AW29" s="346">
        <v>0</v>
      </c>
      <c r="AX29" s="705">
        <v>0</v>
      </c>
      <c r="AY29" s="753">
        <f t="shared" si="15"/>
        <v>2.0757805194225595E-10</v>
      </c>
      <c r="AZ29" s="329">
        <f t="shared" si="7"/>
        <v>1.2E-2</v>
      </c>
      <c r="BA29" s="753">
        <f t="shared" si="25"/>
        <v>0</v>
      </c>
      <c r="BB29" s="698">
        <f t="shared" si="30"/>
        <v>0</v>
      </c>
      <c r="BC29" s="755"/>
      <c r="BD29" s="346"/>
      <c r="BE29" s="329"/>
      <c r="BF29" s="346"/>
      <c r="BG29" s="705"/>
      <c r="BH29" s="346"/>
      <c r="BI29" s="329"/>
      <c r="BJ29" s="346"/>
      <c r="BK29" s="705"/>
      <c r="BL29" s="346"/>
      <c r="BM29" s="329"/>
      <c r="BN29" s="346"/>
      <c r="BO29" s="705"/>
      <c r="BP29" s="346"/>
      <c r="BQ29" s="329"/>
      <c r="BR29" s="346"/>
      <c r="BS29" s="705"/>
      <c r="BT29" s="89"/>
      <c r="BU29" s="313">
        <f t="shared" si="16"/>
        <v>650908.44266666658</v>
      </c>
      <c r="BV29" s="313">
        <f t="shared" si="17"/>
        <v>600</v>
      </c>
      <c r="BW29" s="347">
        <f t="shared" si="18"/>
        <v>650308.44266666658</v>
      </c>
      <c r="BX29" s="710"/>
      <c r="BY29" s="711"/>
      <c r="CA29" s="346"/>
      <c r="CB29" s="329"/>
      <c r="CC29" s="346"/>
      <c r="CD29" s="705"/>
      <c r="CE29" s="346"/>
      <c r="CF29" s="329"/>
      <c r="CG29" s="346"/>
      <c r="CH29" s="705"/>
      <c r="CI29" s="346"/>
      <c r="CJ29" s="329"/>
      <c r="CK29" s="346"/>
      <c r="CL29" s="705"/>
      <c r="CM29" s="708"/>
      <c r="CN29" s="753" t="e">
        <f t="shared" si="26"/>
        <v>#DIV/0!</v>
      </c>
      <c r="CO29" s="329">
        <f t="shared" si="9"/>
        <v>0</v>
      </c>
      <c r="CP29" s="753" t="e">
        <f t="shared" si="27"/>
        <v>#DIV/0!</v>
      </c>
      <c r="CQ29" s="698">
        <f t="shared" si="19"/>
        <v>0</v>
      </c>
      <c r="CT29" s="346"/>
      <c r="CU29" s="329"/>
      <c r="CV29" s="346"/>
      <c r="CW29" s="705"/>
      <c r="CX29" s="346"/>
      <c r="CY29" s="329"/>
      <c r="CZ29" s="346"/>
      <c r="DA29" s="705"/>
      <c r="DB29" s="346"/>
      <c r="DC29" s="329"/>
      <c r="DD29" s="346"/>
      <c r="DE29" s="705"/>
      <c r="DF29" s="708"/>
      <c r="DG29" s="753" t="e">
        <f t="shared" si="28"/>
        <v>#DIV/0!</v>
      </c>
      <c r="DH29" s="329">
        <f t="shared" si="10"/>
        <v>0</v>
      </c>
      <c r="DI29" s="753" t="e">
        <f t="shared" si="29"/>
        <v>#DIV/0!</v>
      </c>
      <c r="DJ29" s="698">
        <f t="shared" si="20"/>
        <v>0</v>
      </c>
      <c r="DM29" s="753">
        <f t="shared" si="21"/>
        <v>4.000000000000001E-3</v>
      </c>
      <c r="DN29" s="329">
        <f t="shared" si="11"/>
        <v>400881.16373333329</v>
      </c>
      <c r="DO29" s="754">
        <f t="shared" si="22"/>
        <v>5.9868115968563784E-6</v>
      </c>
      <c r="DP29" s="709">
        <f t="shared" si="12"/>
        <v>600</v>
      </c>
      <c r="DQ29" s="713">
        <f t="shared" si="5"/>
        <v>-400281.16373333329</v>
      </c>
    </row>
    <row r="30" spans="1:121" s="703" customFormat="1" ht="18.75">
      <c r="A30" s="473" t="s">
        <v>198</v>
      </c>
      <c r="B30" s="89" t="str">
        <f>+'[1]NOTE TO ACCOUNTS'!B20</f>
        <v>Desserts</v>
      </c>
      <c r="C30" s="89"/>
      <c r="D30" s="752">
        <v>1.4999999999999999E-2</v>
      </c>
      <c r="E30" s="329">
        <v>208381.71733333301</v>
      </c>
      <c r="F30" s="346">
        <v>6.2983759650110799E-3</v>
      </c>
      <c r="G30" s="705">
        <v>87497.76</v>
      </c>
      <c r="H30" s="346">
        <v>1.4999999999999999E-2</v>
      </c>
      <c r="I30" s="329">
        <v>212542.28</v>
      </c>
      <c r="J30" s="346">
        <v>1.39209163466205E-2</v>
      </c>
      <c r="K30" s="705">
        <v>197252.22</v>
      </c>
      <c r="L30" s="346">
        <v>1.4999999999999999E-2</v>
      </c>
      <c r="M30" s="329">
        <v>215236.66666666701</v>
      </c>
      <c r="N30" s="346">
        <v>1.26372308776386E-2</v>
      </c>
      <c r="O30" s="705">
        <v>181333.03</v>
      </c>
      <c r="P30" s="89"/>
      <c r="Q30" s="753">
        <f t="shared" si="23"/>
        <v>1.5000000000000008E-2</v>
      </c>
      <c r="R30" s="329">
        <f t="shared" si="3"/>
        <v>636160.66399999999</v>
      </c>
      <c r="S30" s="754">
        <f t="shared" si="13"/>
        <v>1.0989747630796619E-2</v>
      </c>
      <c r="T30" s="698">
        <f t="shared" si="4"/>
        <v>466083.01</v>
      </c>
      <c r="U30" s="89"/>
      <c r="V30" s="346">
        <v>1.4999999999999999E-2</v>
      </c>
      <c r="W30" s="329">
        <v>281809.40000000002</v>
      </c>
      <c r="X30" s="346">
        <v>1.6808141779514799E-2</v>
      </c>
      <c r="Y30" s="705">
        <v>315779.49</v>
      </c>
      <c r="Z30" s="346">
        <v>1.4999999999999999E-2</v>
      </c>
      <c r="AA30" s="329">
        <v>325592.09999999998</v>
      </c>
      <c r="AB30" s="346">
        <v>1.40460325972283E-2</v>
      </c>
      <c r="AC30" s="705">
        <v>304885.15000000002</v>
      </c>
      <c r="AD30" s="346">
        <v>1.4999999999999999E-2</v>
      </c>
      <c r="AE30" s="329">
        <v>259742.2</v>
      </c>
      <c r="AF30" s="346">
        <v>1.6838772829367001E-2</v>
      </c>
      <c r="AG30" s="705">
        <v>291582.65999999997</v>
      </c>
      <c r="AH30" s="708"/>
      <c r="AI30" s="753">
        <f t="shared" si="24"/>
        <v>1.5000000000000001E-2</v>
      </c>
      <c r="AJ30" s="329">
        <f t="shared" si="6"/>
        <v>867143.70000000007</v>
      </c>
      <c r="AK30" s="753">
        <f t="shared" si="24"/>
        <v>1.5780209785298562E-2</v>
      </c>
      <c r="AL30" s="709">
        <f t="shared" si="14"/>
        <v>912247.3</v>
      </c>
      <c r="AM30" s="346">
        <v>1.4999999999999999E-2</v>
      </c>
      <c r="AN30" s="329">
        <v>304377.2</v>
      </c>
      <c r="AO30" s="346">
        <v>1.2046217653621899E-2</v>
      </c>
      <c r="AP30" s="705">
        <v>244439.6</v>
      </c>
      <c r="AQ30" s="346">
        <v>1.4999999999999999E-2</v>
      </c>
      <c r="AR30" s="329">
        <v>325281.53333333298</v>
      </c>
      <c r="AS30" s="346">
        <v>9.3214078860507105E-3</v>
      </c>
      <c r="AT30" s="705">
        <v>202138.79</v>
      </c>
      <c r="AU30" s="346">
        <v>1.4999999999999999E-2</v>
      </c>
      <c r="AV30" s="329">
        <v>307943.56266666699</v>
      </c>
      <c r="AW30" s="346">
        <v>1.4298537569256401E-2</v>
      </c>
      <c r="AX30" s="705">
        <v>293542.84000000003</v>
      </c>
      <c r="AY30" s="753">
        <f t="shared" si="15"/>
        <v>7.7841769478345979E-10</v>
      </c>
      <c r="AZ30" s="329">
        <f t="shared" si="7"/>
        <v>4.4999999999999998E-2</v>
      </c>
      <c r="BA30" s="753">
        <f t="shared" si="25"/>
        <v>1.1840647679045364E-2</v>
      </c>
      <c r="BB30" s="698">
        <f t="shared" si="30"/>
        <v>740121.23</v>
      </c>
      <c r="BC30" s="755"/>
      <c r="BD30" s="346"/>
      <c r="BE30" s="329"/>
      <c r="BF30" s="346"/>
      <c r="BG30" s="705"/>
      <c r="BH30" s="346"/>
      <c r="BI30" s="329"/>
      <c r="BJ30" s="346"/>
      <c r="BK30" s="705"/>
      <c r="BL30" s="346"/>
      <c r="BM30" s="329"/>
      <c r="BN30" s="346"/>
      <c r="BO30" s="705"/>
      <c r="BP30" s="346"/>
      <c r="BQ30" s="329"/>
      <c r="BR30" s="346"/>
      <c r="BS30" s="705"/>
      <c r="BT30" s="89"/>
      <c r="BU30" s="313">
        <f t="shared" si="16"/>
        <v>2440906.6599999997</v>
      </c>
      <c r="BV30" s="313">
        <f t="shared" si="17"/>
        <v>2118451.54</v>
      </c>
      <c r="BW30" s="347">
        <f t="shared" si="18"/>
        <v>322455.11999999965</v>
      </c>
      <c r="BX30" s="710"/>
      <c r="BY30" s="711"/>
      <c r="CA30" s="346"/>
      <c r="CB30" s="329"/>
      <c r="CC30" s="346"/>
      <c r="CD30" s="705"/>
      <c r="CE30" s="346"/>
      <c r="CF30" s="329"/>
      <c r="CG30" s="346"/>
      <c r="CH30" s="705"/>
      <c r="CI30" s="346"/>
      <c r="CJ30" s="329"/>
      <c r="CK30" s="346"/>
      <c r="CL30" s="705"/>
      <c r="CM30" s="708"/>
      <c r="CN30" s="753" t="e">
        <f t="shared" si="26"/>
        <v>#DIV/0!</v>
      </c>
      <c r="CO30" s="329">
        <f t="shared" si="9"/>
        <v>0</v>
      </c>
      <c r="CP30" s="753" t="e">
        <f t="shared" si="27"/>
        <v>#DIV/0!</v>
      </c>
      <c r="CQ30" s="698">
        <f t="shared" si="19"/>
        <v>0</v>
      </c>
      <c r="CT30" s="346"/>
      <c r="CU30" s="329"/>
      <c r="CV30" s="346"/>
      <c r="CW30" s="705"/>
      <c r="CX30" s="346"/>
      <c r="CY30" s="329"/>
      <c r="CZ30" s="346"/>
      <c r="DA30" s="705"/>
      <c r="DB30" s="346"/>
      <c r="DC30" s="329"/>
      <c r="DD30" s="346"/>
      <c r="DE30" s="705"/>
      <c r="DF30" s="708"/>
      <c r="DG30" s="753" t="e">
        <f t="shared" si="28"/>
        <v>#DIV/0!</v>
      </c>
      <c r="DH30" s="329">
        <f t="shared" si="10"/>
        <v>0</v>
      </c>
      <c r="DI30" s="753" t="e">
        <f t="shared" si="29"/>
        <v>#DIV/0!</v>
      </c>
      <c r="DJ30" s="698">
        <f t="shared" si="20"/>
        <v>0</v>
      </c>
      <c r="DM30" s="753">
        <f t="shared" si="21"/>
        <v>1.5000000000000005E-2</v>
      </c>
      <c r="DN30" s="329">
        <f t="shared" si="11"/>
        <v>1503304.3640000001</v>
      </c>
      <c r="DO30" s="754">
        <f t="shared" si="22"/>
        <v>1.3753006473677746E-2</v>
      </c>
      <c r="DP30" s="709">
        <f t="shared" si="12"/>
        <v>1378330.31</v>
      </c>
      <c r="DQ30" s="713">
        <f t="shared" si="5"/>
        <v>-124974.054</v>
      </c>
    </row>
    <row r="31" spans="1:121" s="703" customFormat="1" ht="18.75">
      <c r="A31" s="473" t="s">
        <v>199</v>
      </c>
      <c r="B31" s="89" t="str">
        <f>+'[1]NOTE TO ACCOUNTS'!B21</f>
        <v>Cold Beverages</v>
      </c>
      <c r="C31" s="89"/>
      <c r="D31" s="752">
        <v>0.02</v>
      </c>
      <c r="E31" s="329">
        <v>277842.28977777797</v>
      </c>
      <c r="F31" s="346">
        <v>1.6326436136227099E-2</v>
      </c>
      <c r="G31" s="705">
        <v>226808.72</v>
      </c>
      <c r="H31" s="346">
        <v>0.02</v>
      </c>
      <c r="I31" s="329">
        <v>283389.70666666701</v>
      </c>
      <c r="J31" s="346">
        <v>1.8967559772107501E-2</v>
      </c>
      <c r="K31" s="705">
        <v>268760.56</v>
      </c>
      <c r="L31" s="346">
        <v>0.02</v>
      </c>
      <c r="M31" s="329">
        <v>286982.22222222202</v>
      </c>
      <c r="N31" s="346">
        <v>2.20218965170123E-2</v>
      </c>
      <c r="O31" s="705">
        <v>315994.64</v>
      </c>
      <c r="P31" s="89"/>
      <c r="Q31" s="753">
        <f t="shared" si="23"/>
        <v>2.0000000000000021E-2</v>
      </c>
      <c r="R31" s="329">
        <f t="shared" si="3"/>
        <v>848214.218666667</v>
      </c>
      <c r="S31" s="754">
        <f t="shared" si="13"/>
        <v>1.913582446839248E-2</v>
      </c>
      <c r="T31" s="698">
        <f t="shared" si="4"/>
        <v>811563.91999999993</v>
      </c>
      <c r="U31" s="89"/>
      <c r="V31" s="346">
        <v>0.02</v>
      </c>
      <c r="W31" s="329">
        <v>375745.86666666699</v>
      </c>
      <c r="X31" s="346">
        <v>2.3448822147167599E-2</v>
      </c>
      <c r="Y31" s="705">
        <v>440539.9</v>
      </c>
      <c r="Z31" s="346">
        <v>0.02</v>
      </c>
      <c r="AA31" s="329">
        <v>434122.8</v>
      </c>
      <c r="AB31" s="346">
        <v>2.4007032111651401E-2</v>
      </c>
      <c r="AC31" s="705">
        <v>521100</v>
      </c>
      <c r="AD31" s="346">
        <v>0.02</v>
      </c>
      <c r="AE31" s="329">
        <v>346322.933333333</v>
      </c>
      <c r="AF31" s="346">
        <v>1.43135932474584E-2</v>
      </c>
      <c r="AG31" s="705">
        <v>247856.28</v>
      </c>
      <c r="AH31" s="708"/>
      <c r="AI31" s="753">
        <f t="shared" si="24"/>
        <v>1.9999999999999997E-2</v>
      </c>
      <c r="AJ31" s="329">
        <f t="shared" si="6"/>
        <v>1156191.5999999999</v>
      </c>
      <c r="AK31" s="753">
        <f t="shared" si="24"/>
        <v>2.0922071739666682E-2</v>
      </c>
      <c r="AL31" s="709">
        <f t="shared" si="14"/>
        <v>1209496.1800000002</v>
      </c>
      <c r="AM31" s="346">
        <v>0.02</v>
      </c>
      <c r="AN31" s="329">
        <v>405836.26666666701</v>
      </c>
      <c r="AO31" s="346">
        <v>2.1352661927371699E-2</v>
      </c>
      <c r="AP31" s="705">
        <v>433284.23</v>
      </c>
      <c r="AQ31" s="346">
        <v>0.02</v>
      </c>
      <c r="AR31" s="329">
        <v>433708.71111111098</v>
      </c>
      <c r="AS31" s="346">
        <v>2.9860234918551599E-2</v>
      </c>
      <c r="AT31" s="705">
        <v>647532.19999999995</v>
      </c>
      <c r="AU31" s="346">
        <v>0.02</v>
      </c>
      <c r="AV31" s="329">
        <v>410591.41688888898</v>
      </c>
      <c r="AW31" s="346">
        <v>2.8428444726010301E-2</v>
      </c>
      <c r="AX31" s="705">
        <v>583623.77</v>
      </c>
      <c r="AY31" s="753">
        <f t="shared" si="15"/>
        <v>1.0378902597112796E-9</v>
      </c>
      <c r="AZ31" s="329">
        <f t="shared" si="7"/>
        <v>0.06</v>
      </c>
      <c r="BA31" s="753">
        <f t="shared" si="25"/>
        <v>2.6628137651232897E-2</v>
      </c>
      <c r="BB31" s="698">
        <f t="shared" si="30"/>
        <v>1664440.2</v>
      </c>
      <c r="BC31" s="755"/>
      <c r="BD31" s="346"/>
      <c r="BE31" s="329"/>
      <c r="BF31" s="346"/>
      <c r="BG31" s="705"/>
      <c r="BH31" s="346"/>
      <c r="BI31" s="329"/>
      <c r="BJ31" s="346"/>
      <c r="BK31" s="705"/>
      <c r="BL31" s="346"/>
      <c r="BM31" s="329"/>
      <c r="BN31" s="346"/>
      <c r="BO31" s="705"/>
      <c r="BP31" s="346"/>
      <c r="BQ31" s="329"/>
      <c r="BR31" s="346"/>
      <c r="BS31" s="705"/>
      <c r="BT31" s="89"/>
      <c r="BU31" s="313">
        <f t="shared" si="16"/>
        <v>3254542.2133333343</v>
      </c>
      <c r="BV31" s="313">
        <f t="shared" si="17"/>
        <v>3685500.3</v>
      </c>
      <c r="BW31" s="347">
        <f t="shared" si="18"/>
        <v>-430958.08666666551</v>
      </c>
      <c r="BX31" s="710"/>
      <c r="BY31" s="711"/>
      <c r="CA31" s="346"/>
      <c r="CB31" s="329"/>
      <c r="CC31" s="346"/>
      <c r="CD31" s="705"/>
      <c r="CE31" s="346"/>
      <c r="CF31" s="329"/>
      <c r="CG31" s="346"/>
      <c r="CH31" s="705"/>
      <c r="CI31" s="346"/>
      <c r="CJ31" s="329"/>
      <c r="CK31" s="346"/>
      <c r="CL31" s="705"/>
      <c r="CM31" s="708"/>
      <c r="CN31" s="753" t="e">
        <f t="shared" si="26"/>
        <v>#DIV/0!</v>
      </c>
      <c r="CO31" s="329">
        <f t="shared" si="9"/>
        <v>0</v>
      </c>
      <c r="CP31" s="753" t="e">
        <f t="shared" si="27"/>
        <v>#DIV/0!</v>
      </c>
      <c r="CQ31" s="698">
        <f t="shared" si="19"/>
        <v>0</v>
      </c>
      <c r="CT31" s="346"/>
      <c r="CU31" s="329"/>
      <c r="CV31" s="346"/>
      <c r="CW31" s="705"/>
      <c r="CX31" s="346"/>
      <c r="CY31" s="329"/>
      <c r="CZ31" s="346"/>
      <c r="DA31" s="705"/>
      <c r="DB31" s="346"/>
      <c r="DC31" s="329"/>
      <c r="DD31" s="346"/>
      <c r="DE31" s="705"/>
      <c r="DF31" s="708"/>
      <c r="DG31" s="753" t="e">
        <f t="shared" si="28"/>
        <v>#DIV/0!</v>
      </c>
      <c r="DH31" s="329">
        <f t="shared" si="10"/>
        <v>0</v>
      </c>
      <c r="DI31" s="753" t="e">
        <f t="shared" si="29"/>
        <v>#DIV/0!</v>
      </c>
      <c r="DJ31" s="698">
        <f t="shared" si="20"/>
        <v>0</v>
      </c>
      <c r="DM31" s="753">
        <f t="shared" si="21"/>
        <v>2.0000000000000007E-2</v>
      </c>
      <c r="DN31" s="329">
        <f t="shared" si="11"/>
        <v>2004405.8186666667</v>
      </c>
      <c r="DO31" s="754">
        <f t="shared" si="22"/>
        <v>2.0166176741039519E-2</v>
      </c>
      <c r="DP31" s="709">
        <f t="shared" si="12"/>
        <v>2021060.1</v>
      </c>
      <c r="DQ31" s="713">
        <f t="shared" si="5"/>
        <v>16654.281333333347</v>
      </c>
    </row>
    <row r="32" spans="1:121" s="703" customFormat="1" ht="18.75">
      <c r="A32" s="473" t="s">
        <v>200</v>
      </c>
      <c r="B32" s="89" t="str">
        <f>+'[1]NOTE TO ACCOUNTS'!B22</f>
        <v>Wine</v>
      </c>
      <c r="C32" s="89"/>
      <c r="D32" s="752">
        <v>8.0000000000000002E-3</v>
      </c>
      <c r="E32" s="329">
        <v>111136.91591111101</v>
      </c>
      <c r="F32" s="346">
        <v>4.4089760452945199E-4</v>
      </c>
      <c r="G32" s="705">
        <v>6125</v>
      </c>
      <c r="H32" s="346">
        <v>8.0000000000000002E-3</v>
      </c>
      <c r="I32" s="329">
        <v>113355.88266666701</v>
      </c>
      <c r="J32" s="346">
        <v>1.14241975761246E-3</v>
      </c>
      <c r="K32" s="705">
        <v>16187.5</v>
      </c>
      <c r="L32" s="346">
        <v>8.0000000000000002E-3</v>
      </c>
      <c r="M32" s="329">
        <v>114792.88888888901</v>
      </c>
      <c r="N32" s="346">
        <v>7.6224233789162299E-4</v>
      </c>
      <c r="O32" s="705">
        <v>10937.5</v>
      </c>
      <c r="P32" s="89"/>
      <c r="Q32" s="753">
        <f t="shared" si="23"/>
        <v>8.000000000000014E-3</v>
      </c>
      <c r="R32" s="329">
        <f t="shared" si="3"/>
        <v>339285.68746666703</v>
      </c>
      <c r="S32" s="754">
        <f t="shared" si="13"/>
        <v>7.8400006197176678E-4</v>
      </c>
      <c r="T32" s="698">
        <f t="shared" si="4"/>
        <v>33250</v>
      </c>
      <c r="U32" s="89"/>
      <c r="V32" s="346">
        <v>8.0000000000000002E-3</v>
      </c>
      <c r="W32" s="329">
        <v>150298.346666667</v>
      </c>
      <c r="X32" s="346">
        <v>7.6847152720952501E-4</v>
      </c>
      <c r="Y32" s="705">
        <v>14437.5</v>
      </c>
      <c r="Z32" s="346">
        <v>8.0000000000000002E-3</v>
      </c>
      <c r="AA32" s="329">
        <v>173649.12</v>
      </c>
      <c r="AB32" s="346">
        <v>5.6953931007539796E-4</v>
      </c>
      <c r="AC32" s="705">
        <v>12362.5</v>
      </c>
      <c r="AD32" s="346">
        <v>8.0000000000000002E-3</v>
      </c>
      <c r="AE32" s="329">
        <v>138529.17333333299</v>
      </c>
      <c r="AF32" s="346">
        <v>7.0743221548135002E-4</v>
      </c>
      <c r="AG32" s="705">
        <v>12250</v>
      </c>
      <c r="AH32" s="708"/>
      <c r="AI32" s="753">
        <f t="shared" si="24"/>
        <v>8.0000000000000002E-3</v>
      </c>
      <c r="AJ32" s="329">
        <f t="shared" si="6"/>
        <v>462476.64</v>
      </c>
      <c r="AK32" s="753">
        <f t="shared" si="24"/>
        <v>6.7549357736209118E-4</v>
      </c>
      <c r="AL32" s="709">
        <f t="shared" si="14"/>
        <v>39050</v>
      </c>
      <c r="AM32" s="346">
        <v>8.0000000000000002E-3</v>
      </c>
      <c r="AN32" s="329">
        <v>162334.506666667</v>
      </c>
      <c r="AO32" s="346">
        <v>6.0369173512339299E-4</v>
      </c>
      <c r="AP32" s="705">
        <v>12250</v>
      </c>
      <c r="AQ32" s="346">
        <v>8.0000000000000002E-3</v>
      </c>
      <c r="AR32" s="329">
        <v>173483.48444444401</v>
      </c>
      <c r="AS32" s="346">
        <v>9.6839189354534501E-4</v>
      </c>
      <c r="AT32" s="705">
        <v>21000</v>
      </c>
      <c r="AU32" s="346">
        <v>8.0000000000000002E-3</v>
      </c>
      <c r="AV32" s="329">
        <v>164236.56675555601</v>
      </c>
      <c r="AW32" s="346">
        <v>1.17208977149718E-3</v>
      </c>
      <c r="AX32" s="705">
        <v>24062.5</v>
      </c>
      <c r="AY32" s="753">
        <f t="shared" si="15"/>
        <v>4.151561038845119E-10</v>
      </c>
      <c r="AZ32" s="329">
        <f t="shared" si="7"/>
        <v>2.4E-2</v>
      </c>
      <c r="BA32" s="753">
        <f t="shared" si="25"/>
        <v>9.1689995178936758E-4</v>
      </c>
      <c r="BB32" s="698">
        <f t="shared" si="30"/>
        <v>57312.5</v>
      </c>
      <c r="BC32" s="755"/>
      <c r="BD32" s="346"/>
      <c r="BE32" s="329"/>
      <c r="BF32" s="346"/>
      <c r="BG32" s="705"/>
      <c r="BH32" s="346"/>
      <c r="BI32" s="329"/>
      <c r="BJ32" s="346"/>
      <c r="BK32" s="705"/>
      <c r="BL32" s="346"/>
      <c r="BM32" s="329"/>
      <c r="BN32" s="346"/>
      <c r="BO32" s="705"/>
      <c r="BP32" s="346"/>
      <c r="BQ32" s="329"/>
      <c r="BR32" s="346"/>
      <c r="BS32" s="705"/>
      <c r="BT32" s="89"/>
      <c r="BU32" s="313">
        <f t="shared" si="16"/>
        <v>1301816.8853333341</v>
      </c>
      <c r="BV32" s="313">
        <f t="shared" si="17"/>
        <v>129612.5</v>
      </c>
      <c r="BW32" s="347">
        <f t="shared" si="18"/>
        <v>1172204.3853333341</v>
      </c>
      <c r="BX32" s="710"/>
      <c r="BY32" s="711"/>
      <c r="CA32" s="346"/>
      <c r="CB32" s="329"/>
      <c r="CC32" s="346"/>
      <c r="CD32" s="705"/>
      <c r="CE32" s="346"/>
      <c r="CF32" s="329"/>
      <c r="CG32" s="346"/>
      <c r="CH32" s="705"/>
      <c r="CI32" s="346"/>
      <c r="CJ32" s="329"/>
      <c r="CK32" s="346"/>
      <c r="CL32" s="705"/>
      <c r="CM32" s="708"/>
      <c r="CN32" s="753" t="e">
        <f t="shared" si="26"/>
        <v>#DIV/0!</v>
      </c>
      <c r="CO32" s="329">
        <f t="shared" si="9"/>
        <v>0</v>
      </c>
      <c r="CP32" s="753" t="e">
        <f t="shared" si="27"/>
        <v>#DIV/0!</v>
      </c>
      <c r="CQ32" s="698">
        <f t="shared" si="19"/>
        <v>0</v>
      </c>
      <c r="CT32" s="346"/>
      <c r="CU32" s="329"/>
      <c r="CV32" s="346"/>
      <c r="CW32" s="705"/>
      <c r="CX32" s="346"/>
      <c r="CY32" s="329"/>
      <c r="CZ32" s="346"/>
      <c r="DA32" s="705"/>
      <c r="DB32" s="346"/>
      <c r="DC32" s="329"/>
      <c r="DD32" s="346"/>
      <c r="DE32" s="705"/>
      <c r="DF32" s="708"/>
      <c r="DG32" s="753" t="e">
        <f t="shared" si="28"/>
        <v>#DIV/0!</v>
      </c>
      <c r="DH32" s="329">
        <f t="shared" si="10"/>
        <v>0</v>
      </c>
      <c r="DI32" s="753" t="e">
        <f t="shared" si="29"/>
        <v>#DIV/0!</v>
      </c>
      <c r="DJ32" s="698">
        <f t="shared" si="20"/>
        <v>0</v>
      </c>
      <c r="DM32" s="753">
        <f t="shared" si="21"/>
        <v>8.0000000000000054E-3</v>
      </c>
      <c r="DN32" s="329">
        <f t="shared" si="11"/>
        <v>801762.32746666705</v>
      </c>
      <c r="DO32" s="754">
        <f t="shared" si="22"/>
        <v>7.2141079742119355E-4</v>
      </c>
      <c r="DP32" s="709">
        <f t="shared" si="12"/>
        <v>72300</v>
      </c>
      <c r="DQ32" s="713">
        <f t="shared" si="5"/>
        <v>-729462.32746666705</v>
      </c>
    </row>
    <row r="33" spans="1:121" s="703" customFormat="1" ht="18.75">
      <c r="A33" s="473" t="s">
        <v>201</v>
      </c>
      <c r="B33" s="89" t="str">
        <f>+'[1]NOTE TO ACCOUNTS'!B23</f>
        <v>Sauces &amp; Spices</v>
      </c>
      <c r="C33" s="89"/>
      <c r="D33" s="752">
        <v>0.01</v>
      </c>
      <c r="E33" s="329">
        <v>138921.14488888899</v>
      </c>
      <c r="F33" s="346">
        <v>2.4602417455842299E-3</v>
      </c>
      <c r="G33" s="705">
        <v>34177.96</v>
      </c>
      <c r="H33" s="346">
        <v>0.01</v>
      </c>
      <c r="I33" s="329">
        <v>141694.85333333301</v>
      </c>
      <c r="J33" s="346">
        <v>4.8227157438981099E-4</v>
      </c>
      <c r="K33" s="705">
        <v>6833.54</v>
      </c>
      <c r="L33" s="346">
        <v>0.01</v>
      </c>
      <c r="M33" s="329">
        <v>143491.11111111101</v>
      </c>
      <c r="N33" s="346">
        <v>1.56778213129733E-3</v>
      </c>
      <c r="O33" s="705">
        <v>22496.28</v>
      </c>
      <c r="P33" s="89"/>
      <c r="Q33" s="753">
        <f t="shared" si="23"/>
        <v>9.9999999999999985E-3</v>
      </c>
      <c r="R33" s="329">
        <f t="shared" si="3"/>
        <v>424107.10933333304</v>
      </c>
      <c r="S33" s="754">
        <f t="shared" si="13"/>
        <v>1.4974467204718596E-3</v>
      </c>
      <c r="T33" s="698">
        <f t="shared" si="4"/>
        <v>63507.78</v>
      </c>
      <c r="U33" s="89"/>
      <c r="V33" s="346">
        <v>0.01</v>
      </c>
      <c r="W33" s="329">
        <v>187872.933333333</v>
      </c>
      <c r="X33" s="346">
        <v>5.6004182259356905E-4</v>
      </c>
      <c r="Y33" s="705">
        <v>10521.67</v>
      </c>
      <c r="Z33" s="346">
        <v>0.01</v>
      </c>
      <c r="AA33" s="329">
        <v>217061.4</v>
      </c>
      <c r="AB33" s="346">
        <v>1.19506876856042E-3</v>
      </c>
      <c r="AC33" s="705">
        <v>25940.33</v>
      </c>
      <c r="AD33" s="346">
        <v>0.01</v>
      </c>
      <c r="AE33" s="329">
        <v>173161.46666666699</v>
      </c>
      <c r="AF33" s="346">
        <v>4.0679489124216198E-4</v>
      </c>
      <c r="AG33" s="705">
        <v>7044.12</v>
      </c>
      <c r="AH33" s="708"/>
      <c r="AI33" s="753">
        <f t="shared" si="24"/>
        <v>0.01</v>
      </c>
      <c r="AJ33" s="329">
        <f t="shared" si="6"/>
        <v>578095.80000000005</v>
      </c>
      <c r="AK33" s="753">
        <f t="shared" si="24"/>
        <v>7.5257630309716838E-4</v>
      </c>
      <c r="AL33" s="709">
        <f t="shared" si="14"/>
        <v>43506.12</v>
      </c>
      <c r="AM33" s="346">
        <v>0.01</v>
      </c>
      <c r="AN33" s="329">
        <v>202918.13333333301</v>
      </c>
      <c r="AO33" s="346">
        <v>1.8095051140492801E-3</v>
      </c>
      <c r="AP33" s="705">
        <v>36718.14</v>
      </c>
      <c r="AQ33" s="346">
        <v>0.01</v>
      </c>
      <c r="AR33" s="329">
        <v>216854.35555555599</v>
      </c>
      <c r="AS33" s="346">
        <v>1.1146467378105099E-3</v>
      </c>
      <c r="AT33" s="705">
        <v>24171.599999999999</v>
      </c>
      <c r="AU33" s="346">
        <v>0.01</v>
      </c>
      <c r="AV33" s="329">
        <v>205295.708444444</v>
      </c>
      <c r="AW33" s="346">
        <v>8.01237888733137E-4</v>
      </c>
      <c r="AX33" s="705">
        <v>16449.07</v>
      </c>
      <c r="AY33" s="753">
        <f t="shared" si="15"/>
        <v>5.1894512985563979E-10</v>
      </c>
      <c r="AZ33" s="329">
        <f t="shared" si="7"/>
        <v>0.03</v>
      </c>
      <c r="BA33" s="753">
        <f t="shared" si="25"/>
        <v>1.2372859526359357E-3</v>
      </c>
      <c r="BB33" s="698">
        <f t="shared" si="30"/>
        <v>77338.81</v>
      </c>
      <c r="BC33" s="732"/>
      <c r="BD33" s="346"/>
      <c r="BE33" s="329"/>
      <c r="BF33" s="346"/>
      <c r="BG33" s="705"/>
      <c r="BH33" s="346"/>
      <c r="BI33" s="329"/>
      <c r="BJ33" s="346"/>
      <c r="BK33" s="705"/>
      <c r="BL33" s="346"/>
      <c r="BM33" s="329"/>
      <c r="BN33" s="346"/>
      <c r="BO33" s="705"/>
      <c r="BP33" s="346"/>
      <c r="BQ33" s="329"/>
      <c r="BR33" s="346"/>
      <c r="BS33" s="705"/>
      <c r="BT33" s="89"/>
      <c r="BU33" s="313">
        <f t="shared" si="16"/>
        <v>1627271.106666666</v>
      </c>
      <c r="BV33" s="313">
        <f t="shared" si="17"/>
        <v>184352.71000000002</v>
      </c>
      <c r="BW33" s="347">
        <f t="shared" si="18"/>
        <v>1442918.396666666</v>
      </c>
      <c r="BX33" s="710"/>
      <c r="BY33" s="711"/>
      <c r="CA33" s="346"/>
      <c r="CB33" s="329"/>
      <c r="CC33" s="346"/>
      <c r="CD33" s="705"/>
      <c r="CE33" s="346"/>
      <c r="CF33" s="329"/>
      <c r="CG33" s="346"/>
      <c r="CH33" s="705"/>
      <c r="CI33" s="346"/>
      <c r="CJ33" s="329"/>
      <c r="CK33" s="346"/>
      <c r="CL33" s="705"/>
      <c r="CM33" s="708"/>
      <c r="CN33" s="753" t="e">
        <f t="shared" si="26"/>
        <v>#DIV/0!</v>
      </c>
      <c r="CO33" s="329">
        <f t="shared" si="9"/>
        <v>0</v>
      </c>
      <c r="CP33" s="753" t="e">
        <f t="shared" si="27"/>
        <v>#DIV/0!</v>
      </c>
      <c r="CQ33" s="698">
        <f t="shared" si="19"/>
        <v>0</v>
      </c>
      <c r="CT33" s="346"/>
      <c r="CU33" s="329"/>
      <c r="CV33" s="346"/>
      <c r="CW33" s="705"/>
      <c r="CX33" s="346"/>
      <c r="CY33" s="329"/>
      <c r="CZ33" s="346"/>
      <c r="DA33" s="705"/>
      <c r="DB33" s="346"/>
      <c r="DC33" s="329"/>
      <c r="DD33" s="346"/>
      <c r="DE33" s="705"/>
      <c r="DF33" s="708"/>
      <c r="DG33" s="753" t="e">
        <f t="shared" si="28"/>
        <v>#DIV/0!</v>
      </c>
      <c r="DH33" s="329">
        <f t="shared" si="10"/>
        <v>0</v>
      </c>
      <c r="DI33" s="753" t="e">
        <f t="shared" si="29"/>
        <v>#DIV/0!</v>
      </c>
      <c r="DJ33" s="698">
        <f t="shared" si="20"/>
        <v>0</v>
      </c>
      <c r="DM33" s="753">
        <f t="shared" si="21"/>
        <v>0.01</v>
      </c>
      <c r="DN33" s="329">
        <f t="shared" si="11"/>
        <v>1002202.9093333331</v>
      </c>
      <c r="DO33" s="754">
        <f t="shared" si="22"/>
        <v>1.0677867625747146E-3</v>
      </c>
      <c r="DP33" s="709">
        <f t="shared" si="12"/>
        <v>107013.9</v>
      </c>
      <c r="DQ33" s="713">
        <f t="shared" si="5"/>
        <v>-895189.00933333312</v>
      </c>
    </row>
    <row r="34" spans="1:121" s="703" customFormat="1" ht="18.75">
      <c r="A34" s="473" t="s">
        <v>202</v>
      </c>
      <c r="B34" s="89" t="str">
        <f>+'[1]NOTE TO ACCOUNTS'!B24</f>
        <v>Packaging</v>
      </c>
      <c r="C34" s="89"/>
      <c r="D34" s="752">
        <v>2.5000000000000001E-2</v>
      </c>
      <c r="E34" s="329">
        <v>347302.86222222197</v>
      </c>
      <c r="F34" s="346">
        <v>5.94860962786447E-2</v>
      </c>
      <c r="G34" s="705">
        <v>826387.66</v>
      </c>
      <c r="H34" s="346">
        <v>2.5000000000000001E-2</v>
      </c>
      <c r="I34" s="329">
        <v>354237.13333333301</v>
      </c>
      <c r="J34" s="346">
        <v>4.81654953546184E-2</v>
      </c>
      <c r="K34" s="705">
        <v>682480.28</v>
      </c>
      <c r="L34" s="346">
        <v>2.5000000000000001E-2</v>
      </c>
      <c r="M34" s="329">
        <v>358727.77777777798</v>
      </c>
      <c r="N34" s="346">
        <v>5.0457965263043802E-2</v>
      </c>
      <c r="O34" s="705">
        <v>724026.95</v>
      </c>
      <c r="P34" s="89"/>
      <c r="Q34" s="753">
        <f t="shared" si="23"/>
        <v>2.5000000000000005E-2</v>
      </c>
      <c r="R34" s="329">
        <f t="shared" si="3"/>
        <v>1060267.773333333</v>
      </c>
      <c r="S34" s="754">
        <f t="shared" si="13"/>
        <v>5.2649315252223806E-2</v>
      </c>
      <c r="T34" s="698">
        <f t="shared" si="4"/>
        <v>2232894.89</v>
      </c>
      <c r="U34" s="89"/>
      <c r="V34" s="346">
        <v>2.5000000000000001E-2</v>
      </c>
      <c r="W34" s="329">
        <v>469682.33333333302</v>
      </c>
      <c r="X34" s="346">
        <v>4.9967636281827398E-2</v>
      </c>
      <c r="Y34" s="705">
        <v>938756.64</v>
      </c>
      <c r="Z34" s="346">
        <v>2.5000000000000001E-2</v>
      </c>
      <c r="AA34" s="329">
        <v>542653.5</v>
      </c>
      <c r="AB34" s="346">
        <v>5.3598014663132201E-2</v>
      </c>
      <c r="AC34" s="705">
        <v>1163406.01</v>
      </c>
      <c r="AD34" s="346">
        <v>2.5000000000000001E-2</v>
      </c>
      <c r="AE34" s="329">
        <v>432903.66666666698</v>
      </c>
      <c r="AF34" s="346">
        <v>5.71736517978211E-2</v>
      </c>
      <c r="AG34" s="705">
        <v>990027.34</v>
      </c>
      <c r="AH34" s="708"/>
      <c r="AI34" s="753">
        <f t="shared" si="24"/>
        <v>2.5000000000000001E-2</v>
      </c>
      <c r="AJ34" s="329">
        <f t="shared" si="6"/>
        <v>1445239.5</v>
      </c>
      <c r="AK34" s="753">
        <f t="shared" si="24"/>
        <v>5.3489231196628663E-2</v>
      </c>
      <c r="AL34" s="709">
        <f t="shared" si="14"/>
        <v>3092189.99</v>
      </c>
      <c r="AM34" s="346">
        <v>2.5000000000000001E-2</v>
      </c>
      <c r="AN34" s="329">
        <v>507295.33333333302</v>
      </c>
      <c r="AO34" s="346">
        <v>5.7560741409014897E-2</v>
      </c>
      <c r="AP34" s="705">
        <v>1168011.82</v>
      </c>
      <c r="AQ34" s="346">
        <v>2.5000000000000001E-2</v>
      </c>
      <c r="AR34" s="329">
        <v>542135.88888888899</v>
      </c>
      <c r="AS34" s="346">
        <v>6.27860762359089E-2</v>
      </c>
      <c r="AT34" s="705">
        <v>1361543.41</v>
      </c>
      <c r="AU34" s="346">
        <v>2.5000000000000001E-2</v>
      </c>
      <c r="AV34" s="329">
        <v>513239.27111111098</v>
      </c>
      <c r="AW34" s="346">
        <v>5.6875343807587499E-2</v>
      </c>
      <c r="AX34" s="705">
        <v>1167626.3999999999</v>
      </c>
      <c r="AY34" s="753">
        <f t="shared" si="15"/>
        <v>1.2973628246390999E-9</v>
      </c>
      <c r="AZ34" s="329">
        <f t="shared" si="7"/>
        <v>7.5000000000000011E-2</v>
      </c>
      <c r="BA34" s="753">
        <f t="shared" si="25"/>
        <v>5.9148452053278698E-2</v>
      </c>
      <c r="BB34" s="698">
        <f t="shared" si="30"/>
        <v>3697181.63</v>
      </c>
      <c r="BC34" s="749"/>
      <c r="BD34" s="346"/>
      <c r="BE34" s="329"/>
      <c r="BF34" s="346"/>
      <c r="BG34" s="705"/>
      <c r="BH34" s="346"/>
      <c r="BI34" s="329"/>
      <c r="BJ34" s="346"/>
      <c r="BK34" s="705"/>
      <c r="BL34" s="346"/>
      <c r="BM34" s="329"/>
      <c r="BN34" s="346"/>
      <c r="BO34" s="705"/>
      <c r="BP34" s="346"/>
      <c r="BQ34" s="329"/>
      <c r="BR34" s="346"/>
      <c r="BS34" s="705"/>
      <c r="BT34" s="89"/>
      <c r="BU34" s="313">
        <f t="shared" si="16"/>
        <v>4068177.7666666661</v>
      </c>
      <c r="BV34" s="313">
        <f t="shared" si="17"/>
        <v>9022266.5099999998</v>
      </c>
      <c r="BW34" s="347">
        <f t="shared" si="18"/>
        <v>-4954088.7433333341</v>
      </c>
      <c r="BX34" s="710"/>
      <c r="BY34" s="711"/>
      <c r="CA34" s="346"/>
      <c r="CB34" s="329"/>
      <c r="CC34" s="346"/>
      <c r="CD34" s="705"/>
      <c r="CE34" s="346"/>
      <c r="CF34" s="329"/>
      <c r="CG34" s="346"/>
      <c r="CH34" s="705"/>
      <c r="CI34" s="346"/>
      <c r="CJ34" s="329"/>
      <c r="CK34" s="346"/>
      <c r="CL34" s="705"/>
      <c r="CM34" s="708"/>
      <c r="CN34" s="753" t="e">
        <f t="shared" si="26"/>
        <v>#DIV/0!</v>
      </c>
      <c r="CO34" s="329">
        <f t="shared" si="9"/>
        <v>0</v>
      </c>
      <c r="CP34" s="753" t="e">
        <f t="shared" si="27"/>
        <v>#DIV/0!</v>
      </c>
      <c r="CQ34" s="698">
        <f t="shared" si="19"/>
        <v>0</v>
      </c>
      <c r="CT34" s="346"/>
      <c r="CU34" s="329"/>
      <c r="CV34" s="346"/>
      <c r="CW34" s="705"/>
      <c r="CX34" s="346"/>
      <c r="CY34" s="329"/>
      <c r="CZ34" s="346"/>
      <c r="DA34" s="705"/>
      <c r="DB34" s="346"/>
      <c r="DC34" s="329"/>
      <c r="DD34" s="346"/>
      <c r="DE34" s="705"/>
      <c r="DF34" s="708"/>
      <c r="DG34" s="753" t="e">
        <f t="shared" si="28"/>
        <v>#DIV/0!</v>
      </c>
      <c r="DH34" s="329">
        <f t="shared" si="10"/>
        <v>0</v>
      </c>
      <c r="DI34" s="753" t="e">
        <f t="shared" si="29"/>
        <v>#DIV/0!</v>
      </c>
      <c r="DJ34" s="698">
        <f t="shared" si="20"/>
        <v>0</v>
      </c>
      <c r="DM34" s="753">
        <f t="shared" si="21"/>
        <v>2.5000000000000001E-2</v>
      </c>
      <c r="DN34" s="329">
        <f t="shared" si="11"/>
        <v>2505507.273333333</v>
      </c>
      <c r="DO34" s="754">
        <f t="shared" si="22"/>
        <v>5.3133799856380934E-2</v>
      </c>
      <c r="DP34" s="709">
        <f t="shared" si="12"/>
        <v>5325084.8800000008</v>
      </c>
      <c r="DQ34" s="713">
        <f t="shared" si="5"/>
        <v>2819577.6066666679</v>
      </c>
    </row>
    <row r="35" spans="1:121" s="703" customFormat="1" ht="18.75">
      <c r="A35" s="473" t="s">
        <v>203</v>
      </c>
      <c r="B35" s="89" t="str">
        <f>+'[1]NOTE TO ACCOUNTS'!B25</f>
        <v>Oil</v>
      </c>
      <c r="C35" s="89"/>
      <c r="D35" s="752">
        <v>0.02</v>
      </c>
      <c r="E35" s="329">
        <v>277842.28977777797</v>
      </c>
      <c r="F35" s="346">
        <v>1.2031314608995E-2</v>
      </c>
      <c r="G35" s="705">
        <v>167140.4</v>
      </c>
      <c r="H35" s="346">
        <v>0.02</v>
      </c>
      <c r="I35" s="329">
        <v>283389.70666666701</v>
      </c>
      <c r="J35" s="346">
        <v>9.4332007730414894E-3</v>
      </c>
      <c r="K35" s="705">
        <v>133663.6</v>
      </c>
      <c r="L35" s="346">
        <v>0.02</v>
      </c>
      <c r="M35" s="329">
        <v>286982.22222222202</v>
      </c>
      <c r="N35" s="346">
        <v>8.0652236298028503E-3</v>
      </c>
      <c r="O35" s="705">
        <v>115728.79</v>
      </c>
      <c r="P35" s="89"/>
      <c r="Q35" s="753">
        <f t="shared" si="23"/>
        <v>2.0000000000000021E-2</v>
      </c>
      <c r="R35" s="329">
        <f t="shared" si="3"/>
        <v>848214.218666667</v>
      </c>
      <c r="S35" s="754">
        <f t="shared" si="13"/>
        <v>9.8214055089706157E-3</v>
      </c>
      <c r="T35" s="698">
        <f t="shared" si="4"/>
        <v>416532.79000000004</v>
      </c>
      <c r="U35" s="89"/>
      <c r="V35" s="346">
        <v>0.02</v>
      </c>
      <c r="W35" s="329">
        <v>375745.86666666699</v>
      </c>
      <c r="X35" s="346">
        <v>8.8543595423005803E-3</v>
      </c>
      <c r="Y35" s="705">
        <v>166349.45000000001</v>
      </c>
      <c r="Z35" s="346">
        <v>0.02</v>
      </c>
      <c r="AA35" s="329">
        <v>434122.8</v>
      </c>
      <c r="AB35" s="346">
        <v>8.6214757667646101E-3</v>
      </c>
      <c r="AC35" s="705">
        <v>187138.96</v>
      </c>
      <c r="AD35" s="346">
        <v>0.02</v>
      </c>
      <c r="AE35" s="329">
        <v>346322.933333333</v>
      </c>
      <c r="AF35" s="346">
        <v>9.1151976844732994E-3</v>
      </c>
      <c r="AG35" s="705">
        <v>157840.1</v>
      </c>
      <c r="AH35" s="708"/>
      <c r="AI35" s="753">
        <f t="shared" si="24"/>
        <v>1.9999999999999997E-2</v>
      </c>
      <c r="AJ35" s="329">
        <f t="shared" si="6"/>
        <v>1156191.5999999999</v>
      </c>
      <c r="AK35" s="753">
        <f t="shared" si="24"/>
        <v>8.8450480006946955E-3</v>
      </c>
      <c r="AL35" s="709">
        <f t="shared" si="14"/>
        <v>511328.51</v>
      </c>
      <c r="AM35" s="346">
        <v>0.02</v>
      </c>
      <c r="AN35" s="329">
        <v>405836.26666666701</v>
      </c>
      <c r="AO35" s="346">
        <v>7.5971041852017796E-3</v>
      </c>
      <c r="AP35" s="705">
        <v>154159.01999999999</v>
      </c>
      <c r="AQ35" s="346">
        <v>0.02</v>
      </c>
      <c r="AR35" s="329">
        <v>433708.71111111098</v>
      </c>
      <c r="AS35" s="346">
        <v>6.3263728159176202E-3</v>
      </c>
      <c r="AT35" s="705">
        <v>137190.15</v>
      </c>
      <c r="AU35" s="346">
        <v>0.02</v>
      </c>
      <c r="AV35" s="329">
        <v>410591.41688888898</v>
      </c>
      <c r="AW35" s="346">
        <v>8.4247070389590895E-3</v>
      </c>
      <c r="AX35" s="705">
        <v>172955.62</v>
      </c>
      <c r="AY35" s="753">
        <f t="shared" si="15"/>
        <v>1.0378902597112796E-9</v>
      </c>
      <c r="AZ35" s="329">
        <f t="shared" si="7"/>
        <v>0.06</v>
      </c>
      <c r="BA35" s="753">
        <f t="shared" si="25"/>
        <v>7.4280661211179495E-3</v>
      </c>
      <c r="BB35" s="698">
        <f t="shared" si="30"/>
        <v>464304.79000000004</v>
      </c>
      <c r="BC35" s="347"/>
      <c r="BD35" s="346"/>
      <c r="BE35" s="329"/>
      <c r="BF35" s="346"/>
      <c r="BG35" s="705"/>
      <c r="BH35" s="346"/>
      <c r="BI35" s="329"/>
      <c r="BJ35" s="346"/>
      <c r="BK35" s="705"/>
      <c r="BL35" s="346"/>
      <c r="BM35" s="329"/>
      <c r="BN35" s="346"/>
      <c r="BO35" s="705"/>
      <c r="BP35" s="346"/>
      <c r="BQ35" s="329"/>
      <c r="BR35" s="346"/>
      <c r="BS35" s="705"/>
      <c r="BT35" s="89"/>
      <c r="BU35" s="313">
        <f t="shared" si="16"/>
        <v>3254542.2133333343</v>
      </c>
      <c r="BV35" s="313">
        <f t="shared" si="17"/>
        <v>1392166.0899999999</v>
      </c>
      <c r="BW35" s="347">
        <f t="shared" si="18"/>
        <v>1862376.1233333345</v>
      </c>
      <c r="BX35" s="710"/>
      <c r="BY35" s="711"/>
      <c r="CA35" s="346"/>
      <c r="CB35" s="329"/>
      <c r="CC35" s="346"/>
      <c r="CD35" s="705"/>
      <c r="CE35" s="346"/>
      <c r="CF35" s="329"/>
      <c r="CG35" s="346"/>
      <c r="CH35" s="705"/>
      <c r="CI35" s="346"/>
      <c r="CJ35" s="329"/>
      <c r="CK35" s="346"/>
      <c r="CL35" s="705"/>
      <c r="CM35" s="708"/>
      <c r="CN35" s="753" t="e">
        <f t="shared" si="26"/>
        <v>#DIV/0!</v>
      </c>
      <c r="CO35" s="329">
        <f t="shared" si="9"/>
        <v>0</v>
      </c>
      <c r="CP35" s="753" t="e">
        <f t="shared" si="27"/>
        <v>#DIV/0!</v>
      </c>
      <c r="CQ35" s="698">
        <f t="shared" si="19"/>
        <v>0</v>
      </c>
      <c r="CT35" s="346"/>
      <c r="CU35" s="329"/>
      <c r="CV35" s="346"/>
      <c r="CW35" s="705"/>
      <c r="CX35" s="346"/>
      <c r="CY35" s="329"/>
      <c r="CZ35" s="346"/>
      <c r="DA35" s="705"/>
      <c r="DB35" s="346"/>
      <c r="DC35" s="329"/>
      <c r="DD35" s="346"/>
      <c r="DE35" s="705"/>
      <c r="DF35" s="708"/>
      <c r="DG35" s="753" t="e">
        <f t="shared" si="28"/>
        <v>#DIV/0!</v>
      </c>
      <c r="DH35" s="329">
        <f t="shared" si="10"/>
        <v>0</v>
      </c>
      <c r="DI35" s="753" t="e">
        <f t="shared" si="29"/>
        <v>#DIV/0!</v>
      </c>
      <c r="DJ35" s="698">
        <f t="shared" si="20"/>
        <v>0</v>
      </c>
      <c r="DM35" s="753">
        <f t="shared" si="21"/>
        <v>2.0000000000000007E-2</v>
      </c>
      <c r="DN35" s="329">
        <f t="shared" si="11"/>
        <v>2004405.8186666667</v>
      </c>
      <c r="DO35" s="754">
        <f t="shared" si="22"/>
        <v>9.2582179851903919E-3</v>
      </c>
      <c r="DP35" s="709">
        <f t="shared" si="12"/>
        <v>927861.3</v>
      </c>
      <c r="DQ35" s="713">
        <f t="shared" si="5"/>
        <v>-1076544.5186666667</v>
      </c>
    </row>
    <row r="36" spans="1:121" s="703" customFormat="1" ht="18.75">
      <c r="A36" s="473" t="s">
        <v>204</v>
      </c>
      <c r="B36" s="89" t="str">
        <f>+'[1]NOTE TO ACCOUNTS'!B26</f>
        <v>Flour</v>
      </c>
      <c r="C36" s="89"/>
      <c r="D36" s="752">
        <v>0.01</v>
      </c>
      <c r="E36" s="329">
        <v>138921.14488888899</v>
      </c>
      <c r="F36" s="346">
        <v>1.83995849015238E-2</v>
      </c>
      <c r="G36" s="705">
        <v>255609.14</v>
      </c>
      <c r="H36" s="346">
        <v>0.01</v>
      </c>
      <c r="I36" s="329">
        <v>141694.85333333301</v>
      </c>
      <c r="J36" s="346">
        <v>1.5910002706285099E-2</v>
      </c>
      <c r="K36" s="705">
        <v>225436.55</v>
      </c>
      <c r="L36" s="346">
        <v>0.01</v>
      </c>
      <c r="M36" s="329">
        <v>143491.11111111101</v>
      </c>
      <c r="N36" s="346">
        <v>1.6787540923944199E-2</v>
      </c>
      <c r="O36" s="705">
        <v>240886.29</v>
      </c>
      <c r="P36" s="89"/>
      <c r="Q36" s="753">
        <f t="shared" si="23"/>
        <v>9.9999999999999985E-3</v>
      </c>
      <c r="R36" s="329">
        <f t="shared" si="3"/>
        <v>424107.10933333304</v>
      </c>
      <c r="S36" s="754">
        <f t="shared" si="13"/>
        <v>1.7022397505545874E-2</v>
      </c>
      <c r="T36" s="698">
        <f t="shared" si="4"/>
        <v>721931.98</v>
      </c>
      <c r="U36" s="89"/>
      <c r="V36" s="346">
        <v>0.01</v>
      </c>
      <c r="W36" s="329">
        <v>187872.933333333</v>
      </c>
      <c r="X36" s="346">
        <v>1.7220494419277699E-2</v>
      </c>
      <c r="Y36" s="705">
        <v>323526.48</v>
      </c>
      <c r="Z36" s="346">
        <v>0.01</v>
      </c>
      <c r="AA36" s="329">
        <v>217061.4</v>
      </c>
      <c r="AB36" s="346">
        <v>1.7341289607456699E-2</v>
      </c>
      <c r="AC36" s="705">
        <v>376412.46</v>
      </c>
      <c r="AD36" s="346">
        <v>0.01</v>
      </c>
      <c r="AE36" s="329">
        <v>173161.46666666699</v>
      </c>
      <c r="AF36" s="346">
        <v>1.9080874998363799E-2</v>
      </c>
      <c r="AG36" s="705">
        <v>330407.23</v>
      </c>
      <c r="AH36" s="708"/>
      <c r="AI36" s="753">
        <f t="shared" si="24"/>
        <v>0.01</v>
      </c>
      <c r="AJ36" s="329">
        <f t="shared" si="6"/>
        <v>578095.80000000005</v>
      </c>
      <c r="AK36" s="753">
        <f t="shared" si="24"/>
        <v>1.7823104232897038E-2</v>
      </c>
      <c r="AL36" s="709">
        <f t="shared" si="14"/>
        <v>1030346.1699999999</v>
      </c>
      <c r="AM36" s="346">
        <v>0.01</v>
      </c>
      <c r="AN36" s="329">
        <v>202918.13333333301</v>
      </c>
      <c r="AO36" s="346">
        <v>2.1074656216037199E-2</v>
      </c>
      <c r="AP36" s="705">
        <v>427642.99</v>
      </c>
      <c r="AQ36" s="346">
        <v>0.01</v>
      </c>
      <c r="AR36" s="329">
        <v>216854.35555555599</v>
      </c>
      <c r="AS36" s="346">
        <v>2.52077629983299E-2</v>
      </c>
      <c r="AT36" s="705">
        <v>546641.31999999995</v>
      </c>
      <c r="AU36" s="346">
        <v>0.01</v>
      </c>
      <c r="AV36" s="329">
        <v>205295.708444444</v>
      </c>
      <c r="AW36" s="346">
        <v>2.3720818797913799E-2</v>
      </c>
      <c r="AX36" s="705">
        <v>486978.23</v>
      </c>
      <c r="AY36" s="753">
        <f t="shared" si="15"/>
        <v>5.1894512985563979E-10</v>
      </c>
      <c r="AZ36" s="329">
        <f t="shared" si="7"/>
        <v>0.03</v>
      </c>
      <c r="BA36" s="753">
        <f t="shared" si="25"/>
        <v>2.3377649770601684E-2</v>
      </c>
      <c r="BB36" s="698">
        <f t="shared" ref="BB36:BB82" si="31">AX36+AT36+AP36</f>
        <v>1461262.54</v>
      </c>
      <c r="BC36" s="347"/>
      <c r="BD36" s="346"/>
      <c r="BE36" s="329"/>
      <c r="BF36" s="346"/>
      <c r="BG36" s="705"/>
      <c r="BH36" s="346"/>
      <c r="BI36" s="329"/>
      <c r="BJ36" s="346"/>
      <c r="BK36" s="705"/>
      <c r="BL36" s="346"/>
      <c r="BM36" s="329"/>
      <c r="BN36" s="346"/>
      <c r="BO36" s="705"/>
      <c r="BP36" s="346"/>
      <c r="BQ36" s="329"/>
      <c r="BR36" s="346"/>
      <c r="BS36" s="705"/>
      <c r="BT36" s="89"/>
      <c r="BU36" s="313">
        <f t="shared" si="16"/>
        <v>1627271.106666666</v>
      </c>
      <c r="BV36" s="313">
        <f t="shared" si="17"/>
        <v>3213540.69</v>
      </c>
      <c r="BW36" s="347">
        <f t="shared" si="18"/>
        <v>-1586269.583333334</v>
      </c>
      <c r="BX36" s="710"/>
      <c r="BY36" s="711"/>
      <c r="CA36" s="346"/>
      <c r="CB36" s="329"/>
      <c r="CC36" s="346"/>
      <c r="CD36" s="705"/>
      <c r="CE36" s="346"/>
      <c r="CF36" s="329"/>
      <c r="CG36" s="346"/>
      <c r="CH36" s="705"/>
      <c r="CI36" s="346"/>
      <c r="CJ36" s="329"/>
      <c r="CK36" s="346"/>
      <c r="CL36" s="705"/>
      <c r="CM36" s="708"/>
      <c r="CN36" s="753" t="e">
        <f t="shared" si="26"/>
        <v>#DIV/0!</v>
      </c>
      <c r="CO36" s="329">
        <f t="shared" si="9"/>
        <v>0</v>
      </c>
      <c r="CP36" s="753" t="e">
        <f t="shared" si="27"/>
        <v>#DIV/0!</v>
      </c>
      <c r="CQ36" s="698">
        <f t="shared" si="19"/>
        <v>0</v>
      </c>
      <c r="CT36" s="346"/>
      <c r="CU36" s="329"/>
      <c r="CV36" s="346"/>
      <c r="CW36" s="705"/>
      <c r="CX36" s="346"/>
      <c r="CY36" s="329"/>
      <c r="CZ36" s="346"/>
      <c r="DA36" s="705"/>
      <c r="DB36" s="346"/>
      <c r="DC36" s="329"/>
      <c r="DD36" s="346"/>
      <c r="DE36" s="705"/>
      <c r="DF36" s="708"/>
      <c r="DG36" s="753" t="e">
        <f t="shared" si="28"/>
        <v>#DIV/0!</v>
      </c>
      <c r="DH36" s="329">
        <f t="shared" si="10"/>
        <v>0</v>
      </c>
      <c r="DI36" s="753" t="e">
        <f t="shared" si="29"/>
        <v>#DIV/0!</v>
      </c>
      <c r="DJ36" s="698">
        <f t="shared" si="20"/>
        <v>0</v>
      </c>
      <c r="DM36" s="753">
        <f t="shared" si="21"/>
        <v>0.01</v>
      </c>
      <c r="DN36" s="329">
        <f t="shared" si="11"/>
        <v>1002202.9093333331</v>
      </c>
      <c r="DO36" s="754">
        <f t="shared" si="22"/>
        <v>1.7484265248896732E-2</v>
      </c>
      <c r="DP36" s="709">
        <f t="shared" si="12"/>
        <v>1752278.15</v>
      </c>
      <c r="DQ36" s="713">
        <f t="shared" si="5"/>
        <v>750075.24066666677</v>
      </c>
    </row>
    <row r="37" spans="1:121" s="703" customFormat="1" ht="18.75">
      <c r="A37" s="473" t="s">
        <v>205</v>
      </c>
      <c r="B37" s="89" t="str">
        <f>+'[1]NOTE TO ACCOUNTS'!B27</f>
        <v>Beers &amp; Ciders</v>
      </c>
      <c r="C37" s="89"/>
      <c r="D37" s="752">
        <v>5.0000000000000001E-3</v>
      </c>
      <c r="E37" s="329">
        <v>69460.572444444406</v>
      </c>
      <c r="F37" s="346">
        <v>3.6179762296229098E-3</v>
      </c>
      <c r="G37" s="705">
        <v>50261.34</v>
      </c>
      <c r="H37" s="346">
        <v>5.0000000000000001E-3</v>
      </c>
      <c r="I37" s="329">
        <v>70847.426666666695</v>
      </c>
      <c r="J37" s="346">
        <v>3.1490438043668299E-3</v>
      </c>
      <c r="K37" s="705">
        <v>44620.33</v>
      </c>
      <c r="L37" s="346">
        <v>5.0000000000000001E-3</v>
      </c>
      <c r="M37" s="329">
        <v>71745.555555555504</v>
      </c>
      <c r="N37" s="346">
        <v>1.34438571494944E-3</v>
      </c>
      <c r="O37" s="705">
        <v>19290.740000000002</v>
      </c>
      <c r="P37" s="89"/>
      <c r="Q37" s="753">
        <f t="shared" si="23"/>
        <v>5.0000000000000018E-3</v>
      </c>
      <c r="R37" s="329">
        <f t="shared" si="3"/>
        <v>212053.55466666661</v>
      </c>
      <c r="S37" s="754">
        <f t="shared" si="13"/>
        <v>2.6920654591117586E-3</v>
      </c>
      <c r="T37" s="698">
        <f t="shared" si="4"/>
        <v>114172.41</v>
      </c>
      <c r="U37" s="89"/>
      <c r="V37" s="346">
        <v>5.0000000000000001E-3</v>
      </c>
      <c r="W37" s="329">
        <v>93936.466666666704</v>
      </c>
      <c r="X37" s="346">
        <v>5.0354800088286602E-3</v>
      </c>
      <c r="Y37" s="705">
        <v>94603.04</v>
      </c>
      <c r="Z37" s="346">
        <v>5.0000000000000001E-3</v>
      </c>
      <c r="AA37" s="329">
        <v>108530.7</v>
      </c>
      <c r="AB37" s="346">
        <v>5.2741385617157202E-3</v>
      </c>
      <c r="AC37" s="705">
        <v>114481.19</v>
      </c>
      <c r="AD37" s="346">
        <v>5.0000000000000001E-3</v>
      </c>
      <c r="AE37" s="329">
        <v>86580.733333333294</v>
      </c>
      <c r="AF37" s="346">
        <v>3.49944194666866E-3</v>
      </c>
      <c r="AG37" s="705">
        <v>60596.85</v>
      </c>
      <c r="AH37" s="708"/>
      <c r="AI37" s="753">
        <f t="shared" si="24"/>
        <v>5.0000000000000001E-3</v>
      </c>
      <c r="AJ37" s="329">
        <f t="shared" si="6"/>
        <v>289047.90000000002</v>
      </c>
      <c r="AK37" s="753">
        <f t="shared" si="24"/>
        <v>4.6649894360069732E-3</v>
      </c>
      <c r="AL37" s="709">
        <f t="shared" si="14"/>
        <v>269681.08</v>
      </c>
      <c r="AM37" s="346">
        <v>5.0000000000000001E-3</v>
      </c>
      <c r="AN37" s="329">
        <v>101459.066666667</v>
      </c>
      <c r="AO37" s="346">
        <v>2.97139881042338E-3</v>
      </c>
      <c r="AP37" s="705">
        <v>60295.07</v>
      </c>
      <c r="AQ37" s="346">
        <v>5.0000000000000001E-3</v>
      </c>
      <c r="AR37" s="329">
        <v>108427.17777777799</v>
      </c>
      <c r="AS37" s="346">
        <v>3.44007017100879E-3</v>
      </c>
      <c r="AT37" s="705">
        <v>74599.42</v>
      </c>
      <c r="AU37" s="346">
        <v>5.0000000000000001E-3</v>
      </c>
      <c r="AV37" s="329">
        <v>102647.854222222</v>
      </c>
      <c r="AW37" s="346">
        <v>3.5441115915820398E-3</v>
      </c>
      <c r="AX37" s="705">
        <v>72759.09</v>
      </c>
      <c r="AY37" s="753">
        <f t="shared" si="15"/>
        <v>2.5947256492781989E-10</v>
      </c>
      <c r="AZ37" s="329">
        <f t="shared" si="7"/>
        <v>1.4999999999999999E-2</v>
      </c>
      <c r="BA37" s="753">
        <f t="shared" si="25"/>
        <v>3.3220947871910947E-3</v>
      </c>
      <c r="BB37" s="698">
        <f t="shared" si="31"/>
        <v>207653.58000000002</v>
      </c>
      <c r="BC37" s="347"/>
      <c r="BD37" s="346"/>
      <c r="BE37" s="329"/>
      <c r="BF37" s="346"/>
      <c r="BG37" s="705"/>
      <c r="BH37" s="346"/>
      <c r="BI37" s="329"/>
      <c r="BJ37" s="346"/>
      <c r="BK37" s="705"/>
      <c r="BL37" s="346"/>
      <c r="BM37" s="329"/>
      <c r="BN37" s="346"/>
      <c r="BO37" s="705"/>
      <c r="BP37" s="346"/>
      <c r="BQ37" s="329"/>
      <c r="BR37" s="346"/>
      <c r="BS37" s="705"/>
      <c r="BT37" s="89"/>
      <c r="BU37" s="313">
        <f t="shared" si="16"/>
        <v>813635.55333333358</v>
      </c>
      <c r="BV37" s="313">
        <f t="shared" si="17"/>
        <v>591507.06999999995</v>
      </c>
      <c r="BW37" s="347">
        <f t="shared" si="18"/>
        <v>222128.48333333363</v>
      </c>
      <c r="BX37" s="710"/>
      <c r="BY37" s="711"/>
      <c r="CA37" s="346"/>
      <c r="CB37" s="329"/>
      <c r="CC37" s="346"/>
      <c r="CD37" s="705"/>
      <c r="CE37" s="346"/>
      <c r="CF37" s="329"/>
      <c r="CG37" s="346"/>
      <c r="CH37" s="705"/>
      <c r="CI37" s="346"/>
      <c r="CJ37" s="329"/>
      <c r="CK37" s="346"/>
      <c r="CL37" s="705"/>
      <c r="CM37" s="708"/>
      <c r="CN37" s="753" t="e">
        <f t="shared" si="26"/>
        <v>#DIV/0!</v>
      </c>
      <c r="CO37" s="329">
        <f t="shared" si="9"/>
        <v>0</v>
      </c>
      <c r="CP37" s="753" t="e">
        <f t="shared" si="27"/>
        <v>#DIV/0!</v>
      </c>
      <c r="CQ37" s="698">
        <f t="shared" si="19"/>
        <v>0</v>
      </c>
      <c r="CT37" s="346"/>
      <c r="CU37" s="329"/>
      <c r="CV37" s="346"/>
      <c r="CW37" s="705"/>
      <c r="CX37" s="346"/>
      <c r="CY37" s="329"/>
      <c r="CZ37" s="346"/>
      <c r="DA37" s="705"/>
      <c r="DB37" s="346"/>
      <c r="DC37" s="329"/>
      <c r="DD37" s="346"/>
      <c r="DE37" s="705"/>
      <c r="DF37" s="708"/>
      <c r="DG37" s="753" t="e">
        <f t="shared" si="28"/>
        <v>#DIV/0!</v>
      </c>
      <c r="DH37" s="329">
        <f t="shared" si="10"/>
        <v>0</v>
      </c>
      <c r="DI37" s="753" t="e">
        <f t="shared" si="29"/>
        <v>#DIV/0!</v>
      </c>
      <c r="DJ37" s="698">
        <f t="shared" si="20"/>
        <v>0</v>
      </c>
      <c r="DM37" s="753">
        <f t="shared" si="21"/>
        <v>5.000000000000001E-3</v>
      </c>
      <c r="DN37" s="329">
        <f t="shared" si="11"/>
        <v>501101.45466666663</v>
      </c>
      <c r="DO37" s="754">
        <f t="shared" si="22"/>
        <v>3.8300975423763229E-3</v>
      </c>
      <c r="DP37" s="709">
        <f t="shared" si="12"/>
        <v>383853.49</v>
      </c>
      <c r="DQ37" s="713">
        <f t="shared" si="5"/>
        <v>-117247.96466666664</v>
      </c>
    </row>
    <row r="38" spans="1:121" s="703" customFormat="1" ht="18.75">
      <c r="A38" s="473" t="s">
        <v>206</v>
      </c>
      <c r="B38" s="89" t="str">
        <f>+'[1]NOTE TO ACCOUNTS'!B28</f>
        <v>Spirits &amp; Liqueurs</v>
      </c>
      <c r="C38" s="89"/>
      <c r="D38" s="752">
        <v>5.0000000000000001E-3</v>
      </c>
      <c r="E38" s="329">
        <v>69460.572444444406</v>
      </c>
      <c r="F38" s="346">
        <v>7.8506767337132004E-3</v>
      </c>
      <c r="G38" s="705">
        <v>109062.5</v>
      </c>
      <c r="H38" s="346">
        <v>5.0000000000000001E-3</v>
      </c>
      <c r="I38" s="329">
        <v>70847.426666666695</v>
      </c>
      <c r="J38" s="346">
        <v>5.46374537809607E-3</v>
      </c>
      <c r="K38" s="705">
        <v>77418.460000000006</v>
      </c>
      <c r="L38" s="346">
        <v>5.0000000000000001E-3</v>
      </c>
      <c r="M38" s="329">
        <v>71745.555555555504</v>
      </c>
      <c r="N38" s="346">
        <v>5.61113154512088E-3</v>
      </c>
      <c r="O38" s="705">
        <v>80514.75</v>
      </c>
      <c r="P38" s="89"/>
      <c r="Q38" s="753">
        <f t="shared" si="23"/>
        <v>5.0000000000000018E-3</v>
      </c>
      <c r="R38" s="329">
        <f t="shared" si="3"/>
        <v>212053.55466666661</v>
      </c>
      <c r="S38" s="754">
        <f t="shared" si="13"/>
        <v>6.2954782913141622E-3</v>
      </c>
      <c r="T38" s="698">
        <f t="shared" si="4"/>
        <v>266995.71000000002</v>
      </c>
      <c r="U38" s="89"/>
      <c r="V38" s="346">
        <v>5.0000000000000001E-3</v>
      </c>
      <c r="W38" s="329">
        <v>93936.466666666704</v>
      </c>
      <c r="X38" s="346">
        <v>4.3055084393920197E-3</v>
      </c>
      <c r="Y38" s="705">
        <v>80888.850000000006</v>
      </c>
      <c r="Z38" s="346">
        <v>5.0000000000000001E-3</v>
      </c>
      <c r="AA38" s="329">
        <v>108530.7</v>
      </c>
      <c r="AB38" s="346">
        <v>3.47574142615868E-3</v>
      </c>
      <c r="AC38" s="705">
        <v>75444.929999999993</v>
      </c>
      <c r="AD38" s="346">
        <v>5.0000000000000001E-3</v>
      </c>
      <c r="AE38" s="329">
        <v>86580.733333333294</v>
      </c>
      <c r="AF38" s="346">
        <v>4.1273813034616597E-3</v>
      </c>
      <c r="AG38" s="705">
        <v>71470.34</v>
      </c>
      <c r="AH38" s="708"/>
      <c r="AI38" s="753">
        <f t="shared" si="24"/>
        <v>5.0000000000000001E-3</v>
      </c>
      <c r="AJ38" s="329">
        <f t="shared" si="6"/>
        <v>289047.90000000002</v>
      </c>
      <c r="AK38" s="753">
        <f t="shared" si="24"/>
        <v>3.9405946211683255E-3</v>
      </c>
      <c r="AL38" s="709">
        <f t="shared" si="14"/>
        <v>227804.12</v>
      </c>
      <c r="AM38" s="346">
        <v>5.0000000000000001E-3</v>
      </c>
      <c r="AN38" s="329">
        <v>101459.066666667</v>
      </c>
      <c r="AO38" s="346">
        <v>3.8834030604132002E-3</v>
      </c>
      <c r="AP38" s="705">
        <v>78801.289999999994</v>
      </c>
      <c r="AQ38" s="346">
        <v>5.0000000000000001E-3</v>
      </c>
      <c r="AR38" s="329">
        <v>108427.17777777799</v>
      </c>
      <c r="AS38" s="346">
        <v>4.3744664365617204E-3</v>
      </c>
      <c r="AT38" s="705">
        <v>94862.21</v>
      </c>
      <c r="AU38" s="346">
        <v>5.0000000000000001E-3</v>
      </c>
      <c r="AV38" s="329">
        <v>102647.854222222</v>
      </c>
      <c r="AW38" s="346">
        <v>3.8652147480946301E-3</v>
      </c>
      <c r="AX38" s="705">
        <v>79351.199999999997</v>
      </c>
      <c r="AY38" s="753">
        <f t="shared" si="15"/>
        <v>2.5947256492781989E-10</v>
      </c>
      <c r="AZ38" s="329">
        <f t="shared" si="7"/>
        <v>1.4999999999999999E-2</v>
      </c>
      <c r="BA38" s="753">
        <f t="shared" si="25"/>
        <v>4.0477935220414622E-3</v>
      </c>
      <c r="BB38" s="698">
        <f t="shared" si="31"/>
        <v>253014.7</v>
      </c>
      <c r="BC38" s="347"/>
      <c r="BD38" s="346"/>
      <c r="BE38" s="329"/>
      <c r="BF38" s="346"/>
      <c r="BG38" s="705"/>
      <c r="BH38" s="346"/>
      <c r="BI38" s="329"/>
      <c r="BJ38" s="346"/>
      <c r="BK38" s="705"/>
      <c r="BL38" s="346"/>
      <c r="BM38" s="329"/>
      <c r="BN38" s="346"/>
      <c r="BO38" s="705"/>
      <c r="BP38" s="346"/>
      <c r="BQ38" s="329"/>
      <c r="BR38" s="346"/>
      <c r="BS38" s="705"/>
      <c r="BT38" s="89"/>
      <c r="BU38" s="313">
        <f t="shared" si="16"/>
        <v>813635.55333333358</v>
      </c>
      <c r="BV38" s="313">
        <f t="shared" si="17"/>
        <v>747814.53</v>
      </c>
      <c r="BW38" s="347">
        <f t="shared" si="18"/>
        <v>65821.023333333549</v>
      </c>
      <c r="BX38" s="710"/>
      <c r="BY38" s="711"/>
      <c r="CA38" s="346"/>
      <c r="CB38" s="329"/>
      <c r="CC38" s="346"/>
      <c r="CD38" s="705"/>
      <c r="CE38" s="346"/>
      <c r="CF38" s="329"/>
      <c r="CG38" s="346"/>
      <c r="CH38" s="705"/>
      <c r="CI38" s="346"/>
      <c r="CJ38" s="329"/>
      <c r="CK38" s="346"/>
      <c r="CL38" s="705"/>
      <c r="CM38" s="708"/>
      <c r="CN38" s="753" t="e">
        <f t="shared" si="26"/>
        <v>#DIV/0!</v>
      </c>
      <c r="CO38" s="329">
        <f t="shared" si="9"/>
        <v>0</v>
      </c>
      <c r="CP38" s="753" t="e">
        <f t="shared" si="27"/>
        <v>#DIV/0!</v>
      </c>
      <c r="CQ38" s="698">
        <f t="shared" si="19"/>
        <v>0</v>
      </c>
      <c r="CT38" s="346"/>
      <c r="CU38" s="329"/>
      <c r="CV38" s="346"/>
      <c r="CW38" s="705"/>
      <c r="CX38" s="346"/>
      <c r="CY38" s="329"/>
      <c r="CZ38" s="346"/>
      <c r="DA38" s="705"/>
      <c r="DB38" s="346"/>
      <c r="DC38" s="329"/>
      <c r="DD38" s="346"/>
      <c r="DE38" s="705"/>
      <c r="DF38" s="708"/>
      <c r="DG38" s="753" t="e">
        <f t="shared" si="28"/>
        <v>#DIV/0!</v>
      </c>
      <c r="DH38" s="329">
        <f t="shared" si="10"/>
        <v>0</v>
      </c>
      <c r="DI38" s="753" t="e">
        <f t="shared" si="29"/>
        <v>#DIV/0!</v>
      </c>
      <c r="DJ38" s="698">
        <f t="shared" si="20"/>
        <v>0</v>
      </c>
      <c r="DM38" s="753">
        <f t="shared" si="21"/>
        <v>5.000000000000001E-3</v>
      </c>
      <c r="DN38" s="329">
        <f t="shared" si="11"/>
        <v>501101.45466666663</v>
      </c>
      <c r="DO38" s="754">
        <f t="shared" si="22"/>
        <v>4.9371222672776075E-3</v>
      </c>
      <c r="DP38" s="709">
        <f t="shared" si="12"/>
        <v>494799.83</v>
      </c>
      <c r="DQ38" s="713">
        <f t="shared" si="5"/>
        <v>-6301.624666666612</v>
      </c>
    </row>
    <row r="39" spans="1:121" s="703" customFormat="1" ht="18.75">
      <c r="A39" s="473" t="s">
        <v>207</v>
      </c>
      <c r="B39" s="89" t="str">
        <f>+'[1]NOTE TO ACCOUNTS'!B29</f>
        <v>Bread</v>
      </c>
      <c r="C39" s="89"/>
      <c r="D39" s="752">
        <v>5.0000000000000001E-3</v>
      </c>
      <c r="E39" s="329">
        <v>69460.572444444406</v>
      </c>
      <c r="F39" s="346">
        <v>0</v>
      </c>
      <c r="G39" s="705">
        <v>0</v>
      </c>
      <c r="H39" s="346">
        <v>5.0000000000000001E-3</v>
      </c>
      <c r="I39" s="329">
        <v>70847.426666666695</v>
      </c>
      <c r="J39" s="346">
        <v>0</v>
      </c>
      <c r="K39" s="705">
        <v>0</v>
      </c>
      <c r="L39" s="346">
        <v>5.0000000000000001E-3</v>
      </c>
      <c r="M39" s="329">
        <v>71745.555555555504</v>
      </c>
      <c r="N39" s="346">
        <v>0</v>
      </c>
      <c r="O39" s="705">
        <v>0</v>
      </c>
      <c r="P39" s="89"/>
      <c r="Q39" s="753">
        <f t="shared" si="23"/>
        <v>5.0000000000000018E-3</v>
      </c>
      <c r="R39" s="329">
        <f t="shared" si="3"/>
        <v>212053.55466666661</v>
      </c>
      <c r="S39" s="754">
        <f t="shared" si="13"/>
        <v>0</v>
      </c>
      <c r="T39" s="698">
        <f t="shared" si="4"/>
        <v>0</v>
      </c>
      <c r="U39" s="89"/>
      <c r="V39" s="346">
        <v>5.0000000000000001E-3</v>
      </c>
      <c r="W39" s="329">
        <v>93936.466666666704</v>
      </c>
      <c r="X39" s="346">
        <v>0</v>
      </c>
      <c r="Y39" s="705">
        <v>0</v>
      </c>
      <c r="Z39" s="346">
        <v>5.0000000000000001E-3</v>
      </c>
      <c r="AA39" s="329">
        <v>108530.7</v>
      </c>
      <c r="AB39" s="346">
        <v>0</v>
      </c>
      <c r="AC39" s="705">
        <v>0</v>
      </c>
      <c r="AD39" s="346">
        <v>5.0000000000000001E-3</v>
      </c>
      <c r="AE39" s="329">
        <v>86580.733333333294</v>
      </c>
      <c r="AF39" s="346">
        <v>0</v>
      </c>
      <c r="AG39" s="705">
        <v>0</v>
      </c>
      <c r="AH39" s="708"/>
      <c r="AI39" s="753">
        <f t="shared" si="24"/>
        <v>5.0000000000000001E-3</v>
      </c>
      <c r="AJ39" s="329">
        <f t="shared" si="6"/>
        <v>289047.90000000002</v>
      </c>
      <c r="AK39" s="753">
        <f t="shared" si="24"/>
        <v>0</v>
      </c>
      <c r="AL39" s="709">
        <f t="shared" si="14"/>
        <v>0</v>
      </c>
      <c r="AM39" s="346">
        <v>5.0000000000000001E-3</v>
      </c>
      <c r="AN39" s="329">
        <v>101459.066666667</v>
      </c>
      <c r="AO39" s="346">
        <v>0</v>
      </c>
      <c r="AP39" s="705">
        <v>0</v>
      </c>
      <c r="AQ39" s="346">
        <v>5.0000000000000001E-3</v>
      </c>
      <c r="AR39" s="329">
        <v>108427.17777777799</v>
      </c>
      <c r="AS39" s="346">
        <v>0</v>
      </c>
      <c r="AT39" s="705">
        <v>0</v>
      </c>
      <c r="AU39" s="346">
        <v>5.0000000000000001E-3</v>
      </c>
      <c r="AV39" s="329">
        <v>102647.854222222</v>
      </c>
      <c r="AW39" s="346">
        <v>0</v>
      </c>
      <c r="AX39" s="705"/>
      <c r="AY39" s="753">
        <f t="shared" si="15"/>
        <v>2.5947256492781989E-10</v>
      </c>
      <c r="AZ39" s="329">
        <f t="shared" si="7"/>
        <v>1.4999999999999999E-2</v>
      </c>
      <c r="BA39" s="753">
        <f t="shared" si="25"/>
        <v>0</v>
      </c>
      <c r="BB39" s="698">
        <f t="shared" si="31"/>
        <v>0</v>
      </c>
      <c r="BC39" s="347"/>
      <c r="BD39" s="346"/>
      <c r="BE39" s="329"/>
      <c r="BF39" s="346"/>
      <c r="BG39" s="705"/>
      <c r="BH39" s="346"/>
      <c r="BI39" s="329"/>
      <c r="BJ39" s="346"/>
      <c r="BK39" s="705"/>
      <c r="BL39" s="346"/>
      <c r="BM39" s="329"/>
      <c r="BN39" s="346"/>
      <c r="BO39" s="705"/>
      <c r="BP39" s="346"/>
      <c r="BQ39" s="329"/>
      <c r="BR39" s="346"/>
      <c r="BS39" s="705"/>
      <c r="BT39" s="89"/>
      <c r="BU39" s="313">
        <f t="shared" si="16"/>
        <v>813635.55333333358</v>
      </c>
      <c r="BV39" s="313">
        <f t="shared" si="17"/>
        <v>0</v>
      </c>
      <c r="BW39" s="347">
        <f t="shared" si="18"/>
        <v>813635.55333333358</v>
      </c>
      <c r="BX39" s="710"/>
      <c r="BY39" s="711"/>
      <c r="CA39" s="346"/>
      <c r="CB39" s="329"/>
      <c r="CC39" s="346"/>
      <c r="CD39" s="705"/>
      <c r="CE39" s="346"/>
      <c r="CF39" s="329"/>
      <c r="CG39" s="346"/>
      <c r="CH39" s="705"/>
      <c r="CI39" s="346"/>
      <c r="CJ39" s="329"/>
      <c r="CK39" s="346"/>
      <c r="CL39" s="705"/>
      <c r="CM39" s="708"/>
      <c r="CN39" s="753" t="e">
        <f t="shared" si="26"/>
        <v>#DIV/0!</v>
      </c>
      <c r="CO39" s="329">
        <f t="shared" si="9"/>
        <v>0</v>
      </c>
      <c r="CP39" s="753" t="e">
        <f t="shared" si="27"/>
        <v>#DIV/0!</v>
      </c>
      <c r="CQ39" s="698">
        <f t="shared" si="19"/>
        <v>0</v>
      </c>
      <c r="CT39" s="346"/>
      <c r="CU39" s="329"/>
      <c r="CV39" s="346"/>
      <c r="CW39" s="705"/>
      <c r="CX39" s="346"/>
      <c r="CY39" s="329"/>
      <c r="CZ39" s="346"/>
      <c r="DA39" s="705"/>
      <c r="DB39" s="346"/>
      <c r="DC39" s="329"/>
      <c r="DD39" s="346"/>
      <c r="DE39" s="705"/>
      <c r="DF39" s="708"/>
      <c r="DG39" s="753" t="e">
        <f t="shared" si="28"/>
        <v>#DIV/0!</v>
      </c>
      <c r="DH39" s="329">
        <f t="shared" si="10"/>
        <v>0</v>
      </c>
      <c r="DI39" s="753" t="e">
        <f t="shared" si="29"/>
        <v>#DIV/0!</v>
      </c>
      <c r="DJ39" s="698">
        <f t="shared" si="20"/>
        <v>0</v>
      </c>
      <c r="DM39" s="753">
        <f t="shared" si="21"/>
        <v>5.000000000000001E-3</v>
      </c>
      <c r="DN39" s="329">
        <f t="shared" si="11"/>
        <v>501101.45466666663</v>
      </c>
      <c r="DO39" s="754">
        <f t="shared" si="22"/>
        <v>0</v>
      </c>
      <c r="DP39" s="709">
        <f t="shared" si="12"/>
        <v>0</v>
      </c>
      <c r="DQ39" s="713">
        <f t="shared" si="5"/>
        <v>-501101.45466666663</v>
      </c>
    </row>
    <row r="40" spans="1:121" s="703" customFormat="1" ht="18.75" customHeight="1">
      <c r="A40" s="473"/>
      <c r="B40" s="89" t="s">
        <v>61</v>
      </c>
      <c r="C40" s="89"/>
      <c r="D40" s="752"/>
      <c r="E40" s="329">
        <v>0</v>
      </c>
      <c r="F40" s="346"/>
      <c r="G40" s="705"/>
      <c r="H40" s="346"/>
      <c r="I40" s="329">
        <v>0</v>
      </c>
      <c r="J40" s="346"/>
      <c r="K40" s="705"/>
      <c r="L40" s="346"/>
      <c r="M40" s="329">
        <v>0</v>
      </c>
      <c r="N40" s="346"/>
      <c r="O40" s="705"/>
      <c r="P40" s="89"/>
      <c r="Q40" s="753">
        <f t="shared" si="23"/>
        <v>0</v>
      </c>
      <c r="R40" s="329">
        <f t="shared" si="3"/>
        <v>0</v>
      </c>
      <c r="S40" s="754">
        <f t="shared" si="13"/>
        <v>0</v>
      </c>
      <c r="T40" s="698">
        <f t="shared" si="4"/>
        <v>0</v>
      </c>
      <c r="U40" s="89"/>
      <c r="V40" s="346"/>
      <c r="W40" s="329">
        <v>0</v>
      </c>
      <c r="X40" s="346"/>
      <c r="Y40" s="705"/>
      <c r="Z40" s="346"/>
      <c r="AA40" s="329">
        <v>0</v>
      </c>
      <c r="AB40" s="346"/>
      <c r="AC40" s="705"/>
      <c r="AD40" s="346"/>
      <c r="AE40" s="329">
        <v>0</v>
      </c>
      <c r="AF40" s="346"/>
      <c r="AG40" s="705"/>
      <c r="AH40" s="708"/>
      <c r="AI40" s="753">
        <f t="shared" si="24"/>
        <v>0</v>
      </c>
      <c r="AJ40" s="329">
        <f t="shared" si="6"/>
        <v>0</v>
      </c>
      <c r="AK40" s="753">
        <f t="shared" si="24"/>
        <v>0</v>
      </c>
      <c r="AL40" s="709">
        <f t="shared" si="14"/>
        <v>0</v>
      </c>
      <c r="AM40" s="346"/>
      <c r="AN40" s="329">
        <v>0</v>
      </c>
      <c r="AO40" s="346"/>
      <c r="AP40" s="705"/>
      <c r="AQ40" s="346"/>
      <c r="AR40" s="329">
        <v>0</v>
      </c>
      <c r="AS40" s="346"/>
      <c r="AT40" s="705"/>
      <c r="AU40" s="346"/>
      <c r="AV40" s="329">
        <v>0</v>
      </c>
      <c r="AW40" s="346"/>
      <c r="AX40" s="705"/>
      <c r="AY40" s="753">
        <f t="shared" si="15"/>
        <v>0</v>
      </c>
      <c r="AZ40" s="329">
        <f t="shared" si="7"/>
        <v>0</v>
      </c>
      <c r="BA40" s="753">
        <f t="shared" si="25"/>
        <v>0</v>
      </c>
      <c r="BB40" s="698">
        <f t="shared" si="31"/>
        <v>0</v>
      </c>
      <c r="BC40" s="89"/>
      <c r="BD40" s="346"/>
      <c r="BE40" s="329"/>
      <c r="BF40" s="346"/>
      <c r="BG40" s="705"/>
      <c r="BH40" s="346"/>
      <c r="BI40" s="329"/>
      <c r="BJ40" s="346"/>
      <c r="BK40" s="705"/>
      <c r="BL40" s="346"/>
      <c r="BM40" s="329"/>
      <c r="BN40" s="346"/>
      <c r="BO40" s="705"/>
      <c r="BP40" s="346"/>
      <c r="BQ40" s="329"/>
      <c r="BR40" s="346"/>
      <c r="BS40" s="705"/>
      <c r="BT40" s="89"/>
      <c r="BU40" s="313">
        <f t="shared" si="16"/>
        <v>0</v>
      </c>
      <c r="BV40" s="313">
        <f t="shared" si="17"/>
        <v>0</v>
      </c>
      <c r="BW40" s="347">
        <f t="shared" si="18"/>
        <v>0</v>
      </c>
      <c r="BX40" s="710"/>
      <c r="BY40" s="711"/>
      <c r="CA40" s="346"/>
      <c r="CB40" s="329"/>
      <c r="CC40" s="346"/>
      <c r="CD40" s="705"/>
      <c r="CE40" s="346"/>
      <c r="CF40" s="329"/>
      <c r="CG40" s="346"/>
      <c r="CH40" s="705"/>
      <c r="CI40" s="346"/>
      <c r="CJ40" s="329"/>
      <c r="CK40" s="346"/>
      <c r="CL40" s="705"/>
      <c r="CM40" s="708"/>
      <c r="CN40" s="753" t="e">
        <f t="shared" si="26"/>
        <v>#DIV/0!</v>
      </c>
      <c r="CO40" s="329">
        <f t="shared" si="9"/>
        <v>0</v>
      </c>
      <c r="CP40" s="753" t="e">
        <f t="shared" si="27"/>
        <v>#DIV/0!</v>
      </c>
      <c r="CQ40" s="698">
        <f t="shared" si="19"/>
        <v>0</v>
      </c>
      <c r="CT40" s="346"/>
      <c r="CU40" s="329"/>
      <c r="CV40" s="346"/>
      <c r="CW40" s="705"/>
      <c r="CX40" s="346"/>
      <c r="CY40" s="329"/>
      <c r="CZ40" s="346"/>
      <c r="DA40" s="705"/>
      <c r="DB40" s="346"/>
      <c r="DC40" s="329"/>
      <c r="DD40" s="346"/>
      <c r="DE40" s="705"/>
      <c r="DF40" s="708"/>
      <c r="DG40" s="753" t="e">
        <f t="shared" si="28"/>
        <v>#DIV/0!</v>
      </c>
      <c r="DH40" s="329">
        <f t="shared" si="10"/>
        <v>0</v>
      </c>
      <c r="DI40" s="753" t="e">
        <f t="shared" si="29"/>
        <v>#DIV/0!</v>
      </c>
      <c r="DJ40" s="698">
        <f t="shared" si="20"/>
        <v>0</v>
      </c>
      <c r="DM40" s="753">
        <f t="shared" si="21"/>
        <v>0</v>
      </c>
      <c r="DN40" s="329">
        <f t="shared" si="11"/>
        <v>0</v>
      </c>
      <c r="DO40" s="754">
        <f t="shared" si="22"/>
        <v>0</v>
      </c>
      <c r="DP40" s="709">
        <f t="shared" si="12"/>
        <v>0</v>
      </c>
      <c r="DQ40" s="713">
        <f t="shared" si="5"/>
        <v>0</v>
      </c>
    </row>
    <row r="41" spans="1:121" s="703" customFormat="1" ht="18.75">
      <c r="A41" s="473"/>
      <c r="B41" s="89" t="s">
        <v>63</v>
      </c>
      <c r="C41" s="89"/>
      <c r="D41" s="752"/>
      <c r="E41" s="329">
        <v>0</v>
      </c>
      <c r="F41" s="346">
        <v>0</v>
      </c>
      <c r="G41" s="705">
        <v>0</v>
      </c>
      <c r="H41" s="346"/>
      <c r="I41" s="329">
        <v>0</v>
      </c>
      <c r="J41" s="346">
        <v>0</v>
      </c>
      <c r="K41" s="705">
        <v>0</v>
      </c>
      <c r="L41" s="346"/>
      <c r="M41" s="329">
        <v>0</v>
      </c>
      <c r="N41" s="346">
        <v>0</v>
      </c>
      <c r="O41" s="705">
        <v>0</v>
      </c>
      <c r="P41" s="89"/>
      <c r="Q41" s="753">
        <f t="shared" si="23"/>
        <v>0</v>
      </c>
      <c r="R41" s="329">
        <f t="shared" si="3"/>
        <v>0</v>
      </c>
      <c r="S41" s="754">
        <f t="shared" si="13"/>
        <v>0</v>
      </c>
      <c r="T41" s="698">
        <f t="shared" si="4"/>
        <v>0</v>
      </c>
      <c r="U41" s="89"/>
      <c r="V41" s="346"/>
      <c r="W41" s="329">
        <v>0</v>
      </c>
      <c r="X41" s="346">
        <v>0</v>
      </c>
      <c r="Y41" s="705">
        <v>0</v>
      </c>
      <c r="Z41" s="346"/>
      <c r="AA41" s="329">
        <v>0</v>
      </c>
      <c r="AB41" s="346">
        <v>0</v>
      </c>
      <c r="AC41" s="705">
        <v>0</v>
      </c>
      <c r="AD41" s="346"/>
      <c r="AE41" s="329">
        <v>0</v>
      </c>
      <c r="AF41" s="346">
        <v>0</v>
      </c>
      <c r="AG41" s="705">
        <v>0</v>
      </c>
      <c r="AH41" s="708"/>
      <c r="AI41" s="753">
        <f t="shared" si="24"/>
        <v>0</v>
      </c>
      <c r="AJ41" s="329">
        <f t="shared" si="6"/>
        <v>0</v>
      </c>
      <c r="AK41" s="753">
        <f t="shared" si="24"/>
        <v>0</v>
      </c>
      <c r="AL41" s="709">
        <f t="shared" si="14"/>
        <v>0</v>
      </c>
      <c r="AM41" s="346"/>
      <c r="AN41" s="329">
        <v>0</v>
      </c>
      <c r="AO41" s="346">
        <v>0</v>
      </c>
      <c r="AP41" s="705">
        <v>0</v>
      </c>
      <c r="AQ41" s="346"/>
      <c r="AR41" s="329">
        <v>0</v>
      </c>
      <c r="AS41" s="346">
        <v>0</v>
      </c>
      <c r="AT41" s="705">
        <v>0</v>
      </c>
      <c r="AU41" s="346"/>
      <c r="AV41" s="329">
        <v>0</v>
      </c>
      <c r="AW41" s="346">
        <v>0</v>
      </c>
      <c r="AX41" s="705">
        <v>0</v>
      </c>
      <c r="AY41" s="753">
        <f t="shared" si="15"/>
        <v>0</v>
      </c>
      <c r="AZ41" s="329">
        <f t="shared" si="7"/>
        <v>0</v>
      </c>
      <c r="BA41" s="753">
        <f t="shared" si="25"/>
        <v>0</v>
      </c>
      <c r="BB41" s="698">
        <f t="shared" si="31"/>
        <v>0</v>
      </c>
      <c r="BC41" s="721"/>
      <c r="BD41" s="346"/>
      <c r="BE41" s="329"/>
      <c r="BF41" s="346"/>
      <c r="BG41" s="705"/>
      <c r="BH41" s="346"/>
      <c r="BI41" s="329"/>
      <c r="BJ41" s="346"/>
      <c r="BK41" s="705"/>
      <c r="BL41" s="346"/>
      <c r="BM41" s="329"/>
      <c r="BN41" s="346"/>
      <c r="BO41" s="705"/>
      <c r="BP41" s="346"/>
      <c r="BQ41" s="329"/>
      <c r="BR41" s="346"/>
      <c r="BS41" s="705"/>
      <c r="BT41" s="89"/>
      <c r="BU41" s="313">
        <f t="shared" si="16"/>
        <v>0</v>
      </c>
      <c r="BV41" s="313">
        <f t="shared" si="17"/>
        <v>0</v>
      </c>
      <c r="BW41" s="347">
        <f t="shared" si="18"/>
        <v>0</v>
      </c>
      <c r="BX41" s="710"/>
      <c r="BY41" s="711"/>
      <c r="CA41" s="346"/>
      <c r="CB41" s="329"/>
      <c r="CC41" s="346"/>
      <c r="CD41" s="705"/>
      <c r="CE41" s="346"/>
      <c r="CF41" s="329"/>
      <c r="CG41" s="346"/>
      <c r="CH41" s="705"/>
      <c r="CI41" s="346"/>
      <c r="CJ41" s="329"/>
      <c r="CK41" s="346"/>
      <c r="CL41" s="705"/>
      <c r="CM41" s="708"/>
      <c r="CN41" s="753" t="e">
        <f t="shared" si="26"/>
        <v>#DIV/0!</v>
      </c>
      <c r="CO41" s="329">
        <f t="shared" si="9"/>
        <v>0</v>
      </c>
      <c r="CP41" s="753" t="e">
        <f t="shared" si="27"/>
        <v>#DIV/0!</v>
      </c>
      <c r="CQ41" s="698">
        <f t="shared" si="19"/>
        <v>0</v>
      </c>
      <c r="CT41" s="346"/>
      <c r="CU41" s="329"/>
      <c r="CV41" s="346"/>
      <c r="CW41" s="705"/>
      <c r="CX41" s="346"/>
      <c r="CY41" s="329"/>
      <c r="CZ41" s="346"/>
      <c r="DA41" s="705"/>
      <c r="DB41" s="346"/>
      <c r="DC41" s="329"/>
      <c r="DD41" s="346"/>
      <c r="DE41" s="705"/>
      <c r="DF41" s="708"/>
      <c r="DG41" s="753" t="e">
        <f t="shared" si="28"/>
        <v>#DIV/0!</v>
      </c>
      <c r="DH41" s="329">
        <f t="shared" si="10"/>
        <v>0</v>
      </c>
      <c r="DI41" s="753" t="e">
        <f t="shared" si="29"/>
        <v>#DIV/0!</v>
      </c>
      <c r="DJ41" s="698">
        <f t="shared" si="20"/>
        <v>0</v>
      </c>
      <c r="DM41" s="753">
        <f t="shared" si="21"/>
        <v>0</v>
      </c>
      <c r="DN41" s="329">
        <f t="shared" si="11"/>
        <v>0</v>
      </c>
      <c r="DO41" s="754">
        <f t="shared" si="22"/>
        <v>0</v>
      </c>
      <c r="DP41" s="709">
        <f t="shared" si="12"/>
        <v>0</v>
      </c>
      <c r="DQ41" s="713">
        <f t="shared" si="5"/>
        <v>0</v>
      </c>
    </row>
    <row r="42" spans="1:121" s="703" customFormat="1" ht="18.75">
      <c r="A42" s="473"/>
      <c r="B42" s="90" t="s">
        <v>65</v>
      </c>
      <c r="C42" s="89"/>
      <c r="D42" s="752"/>
      <c r="E42" s="329">
        <v>0</v>
      </c>
      <c r="F42" s="346">
        <v>0</v>
      </c>
      <c r="G42" s="705">
        <v>0</v>
      </c>
      <c r="H42" s="346"/>
      <c r="I42" s="329">
        <v>0</v>
      </c>
      <c r="J42" s="346">
        <v>0</v>
      </c>
      <c r="K42" s="705">
        <v>0</v>
      </c>
      <c r="L42" s="346"/>
      <c r="M42" s="329">
        <v>0</v>
      </c>
      <c r="N42" s="346">
        <v>0</v>
      </c>
      <c r="O42" s="705">
        <v>0</v>
      </c>
      <c r="P42" s="89"/>
      <c r="Q42" s="753">
        <f t="shared" si="23"/>
        <v>0</v>
      </c>
      <c r="R42" s="329">
        <f t="shared" si="3"/>
        <v>0</v>
      </c>
      <c r="S42" s="347"/>
      <c r="T42" s="698">
        <f t="shared" si="4"/>
        <v>0</v>
      </c>
      <c r="U42" s="89"/>
      <c r="V42" s="346"/>
      <c r="W42" s="329">
        <v>0</v>
      </c>
      <c r="X42" s="346">
        <v>0</v>
      </c>
      <c r="Y42" s="705">
        <v>0</v>
      </c>
      <c r="Z42" s="346"/>
      <c r="AA42" s="329">
        <v>0</v>
      </c>
      <c r="AB42" s="346">
        <v>0</v>
      </c>
      <c r="AC42" s="705">
        <v>0</v>
      </c>
      <c r="AD42" s="346"/>
      <c r="AE42" s="329">
        <v>0</v>
      </c>
      <c r="AF42" s="346">
        <v>0</v>
      </c>
      <c r="AG42" s="705">
        <v>0</v>
      </c>
      <c r="AH42" s="708"/>
      <c r="AI42" s="753">
        <f t="shared" si="24"/>
        <v>0</v>
      </c>
      <c r="AJ42" s="329">
        <f t="shared" si="6"/>
        <v>0</v>
      </c>
      <c r="AK42" s="753">
        <f t="shared" si="24"/>
        <v>0</v>
      </c>
      <c r="AL42" s="709">
        <f t="shared" si="14"/>
        <v>0</v>
      </c>
      <c r="AM42" s="346"/>
      <c r="AN42" s="329">
        <v>0</v>
      </c>
      <c r="AO42" s="346">
        <v>0</v>
      </c>
      <c r="AP42" s="705">
        <v>0</v>
      </c>
      <c r="AQ42" s="346"/>
      <c r="AR42" s="329">
        <v>0</v>
      </c>
      <c r="AS42" s="346">
        <v>0</v>
      </c>
      <c r="AT42" s="705">
        <v>0</v>
      </c>
      <c r="AU42" s="346"/>
      <c r="AV42" s="329">
        <v>0</v>
      </c>
      <c r="AW42" s="346">
        <v>0</v>
      </c>
      <c r="AX42" s="705">
        <v>0</v>
      </c>
      <c r="AY42" s="753">
        <f t="shared" si="15"/>
        <v>0</v>
      </c>
      <c r="AZ42" s="329">
        <f t="shared" si="7"/>
        <v>0</v>
      </c>
      <c r="BA42" s="753">
        <f t="shared" si="25"/>
        <v>0</v>
      </c>
      <c r="BB42" s="698">
        <f t="shared" si="31"/>
        <v>0</v>
      </c>
      <c r="BC42" s="732"/>
      <c r="BD42" s="346"/>
      <c r="BE42" s="329"/>
      <c r="BF42" s="346"/>
      <c r="BG42" s="705"/>
      <c r="BH42" s="346"/>
      <c r="BI42" s="329"/>
      <c r="BJ42" s="346"/>
      <c r="BK42" s="705"/>
      <c r="BL42" s="346"/>
      <c r="BM42" s="329"/>
      <c r="BN42" s="346"/>
      <c r="BO42" s="705"/>
      <c r="BP42" s="346"/>
      <c r="BQ42" s="329"/>
      <c r="BR42" s="346"/>
      <c r="BS42" s="705"/>
      <c r="BT42" s="89"/>
      <c r="BU42" s="313">
        <f t="shared" si="16"/>
        <v>0</v>
      </c>
      <c r="BV42" s="313">
        <f t="shared" si="17"/>
        <v>0</v>
      </c>
      <c r="BW42" s="347">
        <f t="shared" si="18"/>
        <v>0</v>
      </c>
      <c r="BX42" s="710"/>
      <c r="CA42" s="346"/>
      <c r="CB42" s="329"/>
      <c r="CC42" s="346"/>
      <c r="CD42" s="705"/>
      <c r="CE42" s="346"/>
      <c r="CF42" s="329"/>
      <c r="CG42" s="346"/>
      <c r="CH42" s="705"/>
      <c r="CI42" s="346"/>
      <c r="CJ42" s="329"/>
      <c r="CK42" s="346"/>
      <c r="CL42" s="705"/>
      <c r="CM42" s="708"/>
      <c r="CN42" s="753" t="e">
        <f t="shared" si="26"/>
        <v>#DIV/0!</v>
      </c>
      <c r="CO42" s="329">
        <f t="shared" si="9"/>
        <v>0</v>
      </c>
      <c r="CP42" s="753" t="e">
        <f t="shared" si="27"/>
        <v>#DIV/0!</v>
      </c>
      <c r="CQ42" s="698">
        <f t="shared" si="19"/>
        <v>0</v>
      </c>
      <c r="CT42" s="346"/>
      <c r="CU42" s="329"/>
      <c r="CV42" s="346"/>
      <c r="CW42" s="705"/>
      <c r="CX42" s="346"/>
      <c r="CY42" s="329"/>
      <c r="CZ42" s="346"/>
      <c r="DA42" s="705"/>
      <c r="DB42" s="346"/>
      <c r="DC42" s="329"/>
      <c r="DD42" s="346"/>
      <c r="DE42" s="705"/>
      <c r="DF42" s="708"/>
      <c r="DG42" s="753" t="e">
        <f t="shared" si="28"/>
        <v>#DIV/0!</v>
      </c>
      <c r="DH42" s="329">
        <f t="shared" si="10"/>
        <v>0</v>
      </c>
      <c r="DI42" s="753" t="e">
        <f t="shared" si="29"/>
        <v>#DIV/0!</v>
      </c>
      <c r="DJ42" s="698">
        <f t="shared" si="20"/>
        <v>0</v>
      </c>
      <c r="DM42" s="753">
        <f t="shared" si="21"/>
        <v>0</v>
      </c>
      <c r="DN42" s="329">
        <f t="shared" si="11"/>
        <v>0</v>
      </c>
      <c r="DO42" s="754">
        <f t="shared" si="22"/>
        <v>0</v>
      </c>
      <c r="DP42" s="709">
        <f t="shared" si="12"/>
        <v>0</v>
      </c>
      <c r="DQ42" s="713">
        <f t="shared" si="5"/>
        <v>0</v>
      </c>
    </row>
    <row r="43" spans="1:121" s="672" customFormat="1" ht="36.75" customHeight="1">
      <c r="A43" s="567" t="s">
        <v>66</v>
      </c>
      <c r="B43" s="56" t="s">
        <v>66</v>
      </c>
      <c r="C43" s="56"/>
      <c r="D43" s="750">
        <v>0.6</v>
      </c>
      <c r="E43" s="46">
        <v>8335268.6933333296</v>
      </c>
      <c r="F43" s="327">
        <v>0.54530320167947199</v>
      </c>
      <c r="G43" s="282">
        <v>7575414.50888889</v>
      </c>
      <c r="H43" s="327">
        <v>0.6</v>
      </c>
      <c r="I43" s="46">
        <v>8501691.1999999993</v>
      </c>
      <c r="J43" s="327">
        <v>0.57947431118175596</v>
      </c>
      <c r="K43" s="282">
        <v>8210852.7533333302</v>
      </c>
      <c r="L43" s="327">
        <v>0.6</v>
      </c>
      <c r="M43" s="46">
        <v>8609466.6666666605</v>
      </c>
      <c r="N43" s="327">
        <v>0.59947711286800598</v>
      </c>
      <c r="O43" s="282">
        <v>8601963.7011111099</v>
      </c>
      <c r="P43" s="56"/>
      <c r="Q43" s="751">
        <f t="shared" si="23"/>
        <v>0.60000000000000009</v>
      </c>
      <c r="R43" s="46">
        <f t="shared" si="3"/>
        <v>25446426.559999987</v>
      </c>
      <c r="S43" s="327">
        <f>S13-S19</f>
        <v>0.57504885974842324</v>
      </c>
      <c r="T43" s="695">
        <f t="shared" si="4"/>
        <v>24388230.963333327</v>
      </c>
      <c r="U43" s="56"/>
      <c r="V43" s="327">
        <v>0.6</v>
      </c>
      <c r="W43" s="46">
        <v>11272376</v>
      </c>
      <c r="X43" s="327">
        <v>0.59494559886930698</v>
      </c>
      <c r="Y43" s="282">
        <v>11177417.483333301</v>
      </c>
      <c r="Z43" s="327">
        <v>0.6</v>
      </c>
      <c r="AA43" s="46">
        <v>13023684</v>
      </c>
      <c r="AB43" s="327">
        <v>0.56743294892597196</v>
      </c>
      <c r="AC43" s="282">
        <v>12316779.029999999</v>
      </c>
      <c r="AD43" s="327">
        <v>0.6</v>
      </c>
      <c r="AE43" s="46">
        <v>10389688</v>
      </c>
      <c r="AF43" s="327">
        <v>0.54256208367373504</v>
      </c>
      <c r="AG43" s="282">
        <v>9395084.6166666709</v>
      </c>
      <c r="AH43" s="696"/>
      <c r="AI43" s="751">
        <f t="shared" ref="AI43:AI65" si="32">(AJ43/$AL$13)</f>
        <v>0.6</v>
      </c>
      <c r="AJ43" s="46">
        <f t="shared" si="6"/>
        <v>34685748</v>
      </c>
      <c r="AK43" s="751">
        <f t="shared" ref="AK43:AK65" si="33">(AL43/$AL$13)</f>
        <v>0.56892440889554929</v>
      </c>
      <c r="AL43" s="697">
        <f t="shared" si="14"/>
        <v>32889281.129999969</v>
      </c>
      <c r="AM43" s="327">
        <v>0.6</v>
      </c>
      <c r="AN43" s="46">
        <v>12175088</v>
      </c>
      <c r="AO43" s="327">
        <v>0.536727966812232</v>
      </c>
      <c r="AP43" s="282">
        <v>10891183.713333299</v>
      </c>
      <c r="AQ43" s="327">
        <v>0.6</v>
      </c>
      <c r="AR43" s="46">
        <v>13011261.3333333</v>
      </c>
      <c r="AS43" s="327">
        <v>0.52368338678105097</v>
      </c>
      <c r="AT43" s="282">
        <v>11356302.3355556</v>
      </c>
      <c r="AU43" s="327">
        <v>0.6</v>
      </c>
      <c r="AV43" s="46">
        <v>12317742.506666699</v>
      </c>
      <c r="AW43" s="327">
        <v>0.51480326863746595</v>
      </c>
      <c r="AX43" s="282">
        <v>10568690.1744444</v>
      </c>
      <c r="AY43" s="751">
        <f t="shared" si="15"/>
        <v>3.1136707791338386E-8</v>
      </c>
      <c r="AZ43" s="46">
        <f t="shared" si="7"/>
        <v>1.7999999999999998</v>
      </c>
      <c r="BA43" s="753">
        <f t="shared" si="25"/>
        <v>0.52500153364598812</v>
      </c>
      <c r="BB43" s="698">
        <f t="shared" si="31"/>
        <v>32816176.223333299</v>
      </c>
      <c r="BC43" s="56"/>
      <c r="BD43" s="327"/>
      <c r="BE43" s="46"/>
      <c r="BF43" s="327"/>
      <c r="BG43" s="282"/>
      <c r="BH43" s="327"/>
      <c r="BI43" s="46"/>
      <c r="BJ43" s="327"/>
      <c r="BK43" s="282"/>
      <c r="BL43" s="327"/>
      <c r="BM43" s="46"/>
      <c r="BN43" s="327"/>
      <c r="BO43" s="282"/>
      <c r="BP43" s="327"/>
      <c r="BQ43" s="46"/>
      <c r="BR43" s="327"/>
      <c r="BS43" s="282"/>
      <c r="BT43" s="56"/>
      <c r="BU43" s="313">
        <f t="shared" si="16"/>
        <v>97636266.399999991</v>
      </c>
      <c r="BV43" s="313">
        <f t="shared" si="17"/>
        <v>90093688.316666603</v>
      </c>
      <c r="BW43" s="313">
        <f t="shared" si="18"/>
        <v>7542578.083333388</v>
      </c>
      <c r="BX43" s="673"/>
      <c r="BY43" s="699"/>
      <c r="BZ43" s="714"/>
      <c r="CA43" s="327"/>
      <c r="CB43" s="46"/>
      <c r="CC43" s="327"/>
      <c r="CD43" s="282"/>
      <c r="CE43" s="327"/>
      <c r="CF43" s="46"/>
      <c r="CG43" s="327"/>
      <c r="CH43" s="282"/>
      <c r="CI43" s="327"/>
      <c r="CJ43" s="46"/>
      <c r="CK43" s="327"/>
      <c r="CL43" s="282"/>
      <c r="CM43" s="696"/>
      <c r="CN43" s="751" t="e">
        <f t="shared" si="26"/>
        <v>#DIV/0!</v>
      </c>
      <c r="CO43" s="46">
        <f t="shared" si="9"/>
        <v>0</v>
      </c>
      <c r="CP43" s="751" t="e">
        <f t="shared" si="27"/>
        <v>#DIV/0!</v>
      </c>
      <c r="CQ43" s="695">
        <f t="shared" si="19"/>
        <v>0</v>
      </c>
      <c r="CT43" s="327"/>
      <c r="CU43" s="46"/>
      <c r="CV43" s="327"/>
      <c r="CW43" s="282"/>
      <c r="CX43" s="327"/>
      <c r="CY43" s="46"/>
      <c r="CZ43" s="327"/>
      <c r="DA43" s="282"/>
      <c r="DB43" s="327"/>
      <c r="DC43" s="46"/>
      <c r="DD43" s="327"/>
      <c r="DE43" s="282"/>
      <c r="DF43" s="696"/>
      <c r="DG43" s="751" t="e">
        <f t="shared" si="28"/>
        <v>#DIV/0!</v>
      </c>
      <c r="DH43" s="46">
        <f t="shared" si="10"/>
        <v>0</v>
      </c>
      <c r="DI43" s="751" t="e">
        <f t="shared" si="29"/>
        <v>#DIV/0!</v>
      </c>
      <c r="DJ43" s="695">
        <f t="shared" si="20"/>
        <v>0</v>
      </c>
      <c r="DM43" s="751">
        <f t="shared" si="21"/>
        <v>0.6</v>
      </c>
      <c r="DN43" s="46">
        <f t="shared" si="11"/>
        <v>60132174.559999987</v>
      </c>
      <c r="DO43" s="527">
        <f t="shared" si="22"/>
        <v>0.57151612273241537</v>
      </c>
      <c r="DP43" s="697">
        <f t="shared" si="12"/>
        <v>57277512.093333296</v>
      </c>
      <c r="DQ43" s="702">
        <f t="shared" si="5"/>
        <v>-2854662.466666691</v>
      </c>
    </row>
    <row r="44" spans="1:121" s="672" customFormat="1" ht="36" customHeight="1">
      <c r="A44" s="567" t="s">
        <v>67</v>
      </c>
      <c r="B44" s="56" t="s">
        <v>67</v>
      </c>
      <c r="C44" s="56"/>
      <c r="D44" s="327">
        <f>E44/G13</f>
        <v>0.30830000000000002</v>
      </c>
      <c r="E44" s="46">
        <f>SUM(E45:E67)</f>
        <v>4282938.8969244482</v>
      </c>
      <c r="F44" s="327">
        <v>0.26400301719047797</v>
      </c>
      <c r="G44" s="282">
        <v>3667560.1402222202</v>
      </c>
      <c r="H44" s="327">
        <f>I44/K13</f>
        <v>0.3083000002352474</v>
      </c>
      <c r="I44" s="46">
        <f>SUM(I45:I67)</f>
        <v>4368452.3315999908</v>
      </c>
      <c r="J44" s="327">
        <v>0.260004374659009</v>
      </c>
      <c r="K44" s="282">
        <v>3684128.1733333301</v>
      </c>
      <c r="L44" s="327">
        <f>M44/O13</f>
        <v>0.30830000000000013</v>
      </c>
      <c r="M44" s="46">
        <f>SUM(M45:M67)</f>
        <v>4423830.9555555545</v>
      </c>
      <c r="N44" s="327">
        <v>0.27284542766876801</v>
      </c>
      <c r="O44" s="282">
        <v>3915089.3577777799</v>
      </c>
      <c r="P44" s="56"/>
      <c r="Q44" s="694">
        <f t="shared" si="23"/>
        <v>0.30830000007859654</v>
      </c>
      <c r="R44" s="46">
        <f t="shared" si="3"/>
        <v>13075222.184079994</v>
      </c>
      <c r="S44" s="327">
        <f>SUM(S45:S65)</f>
        <v>0.26565877872323151</v>
      </c>
      <c r="T44" s="695">
        <f t="shared" si="4"/>
        <v>11266777.67133333</v>
      </c>
      <c r="U44" s="56"/>
      <c r="V44" s="327">
        <f>W44/Y13</f>
        <v>0.3083000000000003</v>
      </c>
      <c r="W44" s="46">
        <f>SUM(W45:W67)</f>
        <v>5792122.5346666612</v>
      </c>
      <c r="X44" s="327">
        <v>0.27768960332763898</v>
      </c>
      <c r="Y44" s="282">
        <v>5217036.0333333304</v>
      </c>
      <c r="Z44" s="327">
        <v>0.30830000000000002</v>
      </c>
      <c r="AA44" s="46">
        <v>6692002.9620000003</v>
      </c>
      <c r="AB44" s="327">
        <v>0.29075184625179801</v>
      </c>
      <c r="AC44" s="282">
        <v>6311100.2800000003</v>
      </c>
      <c r="AD44" s="327">
        <v>0.30830000000000002</v>
      </c>
      <c r="AE44" s="46">
        <v>5338568.0173333297</v>
      </c>
      <c r="AF44" s="327">
        <v>0.288999355129817</v>
      </c>
      <c r="AG44" s="282">
        <v>5004355.22</v>
      </c>
      <c r="AH44" s="696"/>
      <c r="AI44" s="751">
        <f t="shared" si="32"/>
        <v>0.30829999999999985</v>
      </c>
      <c r="AJ44" s="46">
        <f t="shared" si="6"/>
        <v>17822693.513999991</v>
      </c>
      <c r="AK44" s="751">
        <f t="shared" si="33"/>
        <v>0.28598186552009774</v>
      </c>
      <c r="AL44" s="697">
        <f t="shared" si="14"/>
        <v>16532491.533333331</v>
      </c>
      <c r="AM44" s="327">
        <v>0.30830000000000002</v>
      </c>
      <c r="AN44" s="46">
        <v>6255966.0506666703</v>
      </c>
      <c r="AO44" s="327">
        <v>0.27252461025333102</v>
      </c>
      <c r="AP44" s="282">
        <v>5530018.5199999902</v>
      </c>
      <c r="AQ44" s="327">
        <v>0.30830000000000002</v>
      </c>
      <c r="AR44" s="46">
        <v>6685619.7817777796</v>
      </c>
      <c r="AS44" s="327">
        <v>0.281835940886489</v>
      </c>
      <c r="AT44" s="282">
        <v>6111735.13333333</v>
      </c>
      <c r="AU44" s="327">
        <v>0.30830000000000002</v>
      </c>
      <c r="AV44" s="46">
        <v>6329266.6913422197</v>
      </c>
      <c r="AW44" s="327">
        <v>0.305609077764258</v>
      </c>
      <c r="AX44" s="282">
        <v>6274023.2126666596</v>
      </c>
      <c r="AY44" s="751">
        <f t="shared" si="15"/>
        <v>1.5999078353449377E-8</v>
      </c>
      <c r="AZ44" s="46">
        <f t="shared" si="7"/>
        <v>0.92490000000000006</v>
      </c>
      <c r="BA44" s="753">
        <f t="shared" si="25"/>
        <v>0.2866211549784855</v>
      </c>
      <c r="BB44" s="698">
        <f t="shared" si="31"/>
        <v>17915776.865999982</v>
      </c>
      <c r="BC44" s="71"/>
      <c r="BD44" s="327"/>
      <c r="BE44" s="46"/>
      <c r="BF44" s="327"/>
      <c r="BG44" s="282"/>
      <c r="BH44" s="327"/>
      <c r="BI44" s="46"/>
      <c r="BJ44" s="327"/>
      <c r="BK44" s="282"/>
      <c r="BL44" s="327"/>
      <c r="BM44" s="46"/>
      <c r="BN44" s="327"/>
      <c r="BO44" s="282"/>
      <c r="BP44" s="327"/>
      <c r="BQ44" s="46"/>
      <c r="BR44" s="327"/>
      <c r="BS44" s="282"/>
      <c r="BT44" s="56"/>
      <c r="BU44" s="313">
        <f t="shared" si="16"/>
        <v>50168768.221866652</v>
      </c>
      <c r="BV44" s="313">
        <f t="shared" si="17"/>
        <v>45715046.070666641</v>
      </c>
      <c r="BW44" s="313">
        <f t="shared" si="18"/>
        <v>4453722.1512000114</v>
      </c>
      <c r="BX44" s="673"/>
      <c r="BY44" s="699"/>
      <c r="CA44" s="327"/>
      <c r="CB44" s="46"/>
      <c r="CC44" s="327"/>
      <c r="CD44" s="282"/>
      <c r="CE44" s="327"/>
      <c r="CF44" s="46"/>
      <c r="CG44" s="327"/>
      <c r="CH44" s="282"/>
      <c r="CI44" s="327"/>
      <c r="CJ44" s="46"/>
      <c r="CK44" s="327"/>
      <c r="CL44" s="282"/>
      <c r="CM44" s="696"/>
      <c r="CN44" s="751" t="e">
        <f t="shared" si="26"/>
        <v>#DIV/0!</v>
      </c>
      <c r="CO44" s="46">
        <f t="shared" si="9"/>
        <v>0</v>
      </c>
      <c r="CP44" s="751" t="e">
        <f t="shared" si="27"/>
        <v>#DIV/0!</v>
      </c>
      <c r="CQ44" s="695">
        <f t="shared" si="19"/>
        <v>0</v>
      </c>
      <c r="CT44" s="327"/>
      <c r="CU44" s="46"/>
      <c r="CV44" s="327"/>
      <c r="CW44" s="282"/>
      <c r="CX44" s="327"/>
      <c r="CY44" s="46"/>
      <c r="CZ44" s="327"/>
      <c r="DA44" s="282"/>
      <c r="DB44" s="327"/>
      <c r="DC44" s="46"/>
      <c r="DD44" s="327"/>
      <c r="DE44" s="282"/>
      <c r="DF44" s="696"/>
      <c r="DG44" s="751" t="e">
        <f t="shared" si="28"/>
        <v>#DIV/0!</v>
      </c>
      <c r="DH44" s="46">
        <f t="shared" si="10"/>
        <v>0</v>
      </c>
      <c r="DI44" s="751" t="e">
        <f t="shared" si="29"/>
        <v>#DIV/0!</v>
      </c>
      <c r="DJ44" s="695">
        <f t="shared" si="20"/>
        <v>0</v>
      </c>
      <c r="DM44" s="751">
        <f t="shared" si="21"/>
        <v>0.30830000003325997</v>
      </c>
      <c r="DN44" s="46">
        <f t="shared" si="11"/>
        <v>30897915.698079985</v>
      </c>
      <c r="DO44" s="527">
        <f t="shared" si="22"/>
        <v>0.27738164543105126</v>
      </c>
      <c r="DP44" s="697">
        <f t="shared" si="12"/>
        <v>27799269.204666659</v>
      </c>
      <c r="DQ44" s="702">
        <f t="shared" si="5"/>
        <v>-3098646.4934133254</v>
      </c>
    </row>
    <row r="45" spans="1:121" s="703" customFormat="1" ht="18.75">
      <c r="A45" s="473" t="s">
        <v>68</v>
      </c>
      <c r="B45" s="756" t="s">
        <v>68</v>
      </c>
      <c r="C45" s="89"/>
      <c r="D45" s="346">
        <v>0.02</v>
      </c>
      <c r="E45" s="329">
        <f>G13*D45</f>
        <v>277842.28977777803</v>
      </c>
      <c r="F45" s="346">
        <v>0.02</v>
      </c>
      <c r="G45" s="757">
        <v>277842.28977777797</v>
      </c>
      <c r="H45" s="346">
        <v>0.02</v>
      </c>
      <c r="I45" s="329">
        <f>K13*H45</f>
        <v>283389.70666666602</v>
      </c>
      <c r="J45" s="346">
        <v>2.0000000000000101E-2</v>
      </c>
      <c r="K45" s="705">
        <v>283389.70666666701</v>
      </c>
      <c r="L45" s="346">
        <v>0.02</v>
      </c>
      <c r="M45" s="329">
        <f>O13*L45</f>
        <v>286982.22222222202</v>
      </c>
      <c r="N45" s="346">
        <v>0.02</v>
      </c>
      <c r="O45" s="705">
        <v>286982.22222222202</v>
      </c>
      <c r="P45" s="89"/>
      <c r="Q45" s="753">
        <f t="shared" si="23"/>
        <v>0.02</v>
      </c>
      <c r="R45" s="329">
        <f t="shared" si="3"/>
        <v>848214.21866666619</v>
      </c>
      <c r="S45" s="754">
        <f t="shared" ref="S45:S65" si="34">(T45/$T$13)</f>
        <v>2.0000000000000021E-2</v>
      </c>
      <c r="T45" s="698">
        <f t="shared" si="4"/>
        <v>848214.218666667</v>
      </c>
      <c r="U45" s="89"/>
      <c r="V45" s="346">
        <v>0.02</v>
      </c>
      <c r="W45" s="329">
        <f>Y13*V45</f>
        <v>375745.866666666</v>
      </c>
      <c r="X45" s="346">
        <v>2.0000000000000101E-2</v>
      </c>
      <c r="Y45" s="705">
        <v>375745.86666666699</v>
      </c>
      <c r="Z45" s="346">
        <v>0.03</v>
      </c>
      <c r="AA45" s="329">
        <v>434122.8</v>
      </c>
      <c r="AB45" s="346">
        <v>0.02</v>
      </c>
      <c r="AC45" s="705">
        <v>434122.8</v>
      </c>
      <c r="AD45" s="346">
        <v>0.03</v>
      </c>
      <c r="AE45" s="329">
        <v>346322.933333333</v>
      </c>
      <c r="AF45" s="346">
        <v>0.02</v>
      </c>
      <c r="AG45" s="705">
        <v>346322.933333333</v>
      </c>
      <c r="AH45" s="708"/>
      <c r="AI45" s="753">
        <f t="shared" si="32"/>
        <v>1.9999999999999983E-2</v>
      </c>
      <c r="AJ45" s="329">
        <f t="shared" si="6"/>
        <v>1156191.5999999989</v>
      </c>
      <c r="AK45" s="753">
        <f t="shared" si="33"/>
        <v>1.9999999999999997E-2</v>
      </c>
      <c r="AL45" s="709">
        <f t="shared" si="14"/>
        <v>1156191.5999999999</v>
      </c>
      <c r="AM45" s="346">
        <v>0.02</v>
      </c>
      <c r="AN45" s="329">
        <v>405836.26666666701</v>
      </c>
      <c r="AO45" s="346">
        <v>2.03368599881989E-2</v>
      </c>
      <c r="AP45" s="705">
        <v>412671.76666666701</v>
      </c>
      <c r="AQ45" s="346">
        <v>0.02</v>
      </c>
      <c r="AR45" s="329">
        <v>433708.71111111098</v>
      </c>
      <c r="AS45" s="346">
        <v>2.0260981615310501E-2</v>
      </c>
      <c r="AT45" s="705">
        <v>439368.21111111098</v>
      </c>
      <c r="AU45" s="346">
        <v>0.02</v>
      </c>
      <c r="AV45" s="329">
        <v>410591.41688888898</v>
      </c>
      <c r="AW45" s="346">
        <v>2.0214812089030799E-2</v>
      </c>
      <c r="AX45" s="705">
        <v>415001.41688888898</v>
      </c>
      <c r="AY45" s="753">
        <f t="shared" si="15"/>
        <v>1.0378902597112796E-9</v>
      </c>
      <c r="AZ45" s="329">
        <f t="shared" si="7"/>
        <v>0.06</v>
      </c>
      <c r="BA45" s="753">
        <f t="shared" si="25"/>
        <v>2.0270450489596515E-2</v>
      </c>
      <c r="BB45" s="698">
        <f t="shared" si="31"/>
        <v>1267041.3946666671</v>
      </c>
      <c r="BC45" s="755"/>
      <c r="BD45" s="346"/>
      <c r="BE45" s="329"/>
      <c r="BF45" s="346"/>
      <c r="BG45" s="705"/>
      <c r="BH45" s="346"/>
      <c r="BI45" s="329"/>
      <c r="BJ45" s="346"/>
      <c r="BK45" s="705"/>
      <c r="BL45" s="346"/>
      <c r="BM45" s="329"/>
      <c r="BN45" s="346"/>
      <c r="BO45" s="705"/>
      <c r="BP45" s="346"/>
      <c r="BQ45" s="329"/>
      <c r="BR45" s="346"/>
      <c r="BS45" s="705"/>
      <c r="BT45" s="89"/>
      <c r="BU45" s="313">
        <f t="shared" si="16"/>
        <v>3254542.213333332</v>
      </c>
      <c r="BV45" s="313">
        <f t="shared" si="17"/>
        <v>3271447.2133333343</v>
      </c>
      <c r="BW45" s="347">
        <f t="shared" si="18"/>
        <v>-16905.000000002328</v>
      </c>
      <c r="BX45" s="710"/>
      <c r="BY45" s="711"/>
      <c r="CA45" s="346">
        <v>0.03</v>
      </c>
      <c r="CB45" s="329">
        <v>412098.32</v>
      </c>
      <c r="CC45" s="346">
        <v>0.02</v>
      </c>
      <c r="CD45" s="705">
        <v>274732.21333333303</v>
      </c>
      <c r="CE45" s="346">
        <v>0.03</v>
      </c>
      <c r="CF45" s="329">
        <v>466056.53333333298</v>
      </c>
      <c r="CG45" s="346">
        <v>0.02</v>
      </c>
      <c r="CH45" s="705">
        <v>310704.35555555602</v>
      </c>
      <c r="CI45" s="346">
        <v>0.03</v>
      </c>
      <c r="CJ45" s="329">
        <v>346538.26666666701</v>
      </c>
      <c r="CK45" s="346">
        <v>2.0181798104451799E-2</v>
      </c>
      <c r="CL45" s="705">
        <v>233125.511111111</v>
      </c>
      <c r="CM45" s="708"/>
      <c r="CN45" s="753" t="e">
        <f t="shared" si="26"/>
        <v>#DIV/0!</v>
      </c>
      <c r="CO45" s="329">
        <f t="shared" si="9"/>
        <v>1224693.1200000001</v>
      </c>
      <c r="CP45" s="753" t="e">
        <f t="shared" si="27"/>
        <v>#DIV/0!</v>
      </c>
      <c r="CQ45" s="698">
        <f t="shared" si="19"/>
        <v>818562.08000000007</v>
      </c>
      <c r="CT45" s="346">
        <v>0.03</v>
      </c>
      <c r="CU45" s="329">
        <v>463995.304</v>
      </c>
      <c r="CV45" s="346">
        <v>0.02</v>
      </c>
      <c r="CW45" s="705">
        <v>309330.202666667</v>
      </c>
      <c r="CX45" s="346">
        <v>0.03</v>
      </c>
      <c r="CY45" s="329">
        <v>362119.46666666702</v>
      </c>
      <c r="CZ45" s="346">
        <v>0.02</v>
      </c>
      <c r="DA45" s="705">
        <v>241412.977777778</v>
      </c>
      <c r="DB45" s="346">
        <v>0.03</v>
      </c>
      <c r="DC45" s="329">
        <v>547898.933333333</v>
      </c>
      <c r="DD45" s="346">
        <v>0.02</v>
      </c>
      <c r="DE45" s="705">
        <v>365265.95555555599</v>
      </c>
      <c r="DF45" s="708"/>
      <c r="DG45" s="753" t="e">
        <f t="shared" si="28"/>
        <v>#DIV/0!</v>
      </c>
      <c r="DH45" s="329">
        <f t="shared" si="10"/>
        <v>1374013.7039999999</v>
      </c>
      <c r="DI45" s="753" t="e">
        <f t="shared" si="29"/>
        <v>#DIV/0!</v>
      </c>
      <c r="DJ45" s="698">
        <f t="shared" si="20"/>
        <v>916009.1360000011</v>
      </c>
      <c r="DM45" s="753">
        <f t="shared" si="21"/>
        <v>4.5929946917921669E-2</v>
      </c>
      <c r="DN45" s="329">
        <f t="shared" si="11"/>
        <v>4603112.6426666649</v>
      </c>
      <c r="DO45" s="754">
        <f t="shared" si="22"/>
        <v>3.7307585119203464E-2</v>
      </c>
      <c r="DP45" s="709">
        <f t="shared" si="12"/>
        <v>3738977.0346666677</v>
      </c>
      <c r="DQ45" s="713">
        <f t="shared" si="5"/>
        <v>-864135.60799999721</v>
      </c>
    </row>
    <row r="46" spans="1:121" s="703" customFormat="1" ht="18.75">
      <c r="A46" s="473" t="s">
        <v>69</v>
      </c>
      <c r="B46" s="89" t="s">
        <v>69</v>
      </c>
      <c r="C46" s="89"/>
      <c r="D46" s="752">
        <f>E46/$G$13</f>
        <v>4.9999999999999992E-3</v>
      </c>
      <c r="E46" s="329">
        <v>69460.572444444493</v>
      </c>
      <c r="F46" s="346">
        <v>6.1067521483394597E-3</v>
      </c>
      <c r="G46" s="757">
        <v>84835.7</v>
      </c>
      <c r="H46" s="346">
        <f t="shared" ref="H46:H67" si="35">I46/$K$13</f>
        <v>5.0000002352473226E-3</v>
      </c>
      <c r="I46" s="329">
        <v>70847.429999999993</v>
      </c>
      <c r="J46" s="346">
        <v>6.8974714113352103E-3</v>
      </c>
      <c r="K46" s="757">
        <v>97733.62</v>
      </c>
      <c r="L46" s="346">
        <v>5.0000000000000001E-3</v>
      </c>
      <c r="M46" s="329">
        <v>71745.555555555504</v>
      </c>
      <c r="N46" s="346">
        <v>5.6569922256121197E-3</v>
      </c>
      <c r="O46" s="705">
        <v>81172.81</v>
      </c>
      <c r="P46" s="89"/>
      <c r="Q46" s="753">
        <f t="shared" si="23"/>
        <v>5.0000000785965001E-3</v>
      </c>
      <c r="R46" s="329">
        <f t="shared" si="3"/>
        <v>212053.55799999999</v>
      </c>
      <c r="S46" s="754">
        <f t="shared" si="34"/>
        <v>6.2187622936711508E-3</v>
      </c>
      <c r="T46" s="698">
        <f t="shared" si="4"/>
        <v>263742.13</v>
      </c>
      <c r="U46" s="89"/>
      <c r="V46" s="346">
        <v>5.0000000000000001E-3</v>
      </c>
      <c r="W46" s="329">
        <v>93936.466666666704</v>
      </c>
      <c r="X46" s="346">
        <v>6.6292497695250897E-3</v>
      </c>
      <c r="Y46" s="705">
        <v>124545.66</v>
      </c>
      <c r="Z46" s="346">
        <v>5.0000000000000001E-3</v>
      </c>
      <c r="AA46" s="329">
        <v>108530.7</v>
      </c>
      <c r="AB46" s="346">
        <v>6.30177313884458E-3</v>
      </c>
      <c r="AC46" s="705">
        <v>136787.17000000001</v>
      </c>
      <c r="AD46" s="346">
        <v>5.0000000000000001E-3</v>
      </c>
      <c r="AE46" s="329">
        <v>86580.733333333294</v>
      </c>
      <c r="AF46" s="346">
        <v>6.3727711553994704E-3</v>
      </c>
      <c r="AG46" s="705">
        <v>110351.84</v>
      </c>
      <c r="AH46" s="708"/>
      <c r="AI46" s="753">
        <f t="shared" si="32"/>
        <v>5.0000000000000001E-3</v>
      </c>
      <c r="AJ46" s="329">
        <f t="shared" si="6"/>
        <v>289047.90000000002</v>
      </c>
      <c r="AK46" s="753">
        <f t="shared" si="33"/>
        <v>6.4294649779500224E-3</v>
      </c>
      <c r="AL46" s="709">
        <f t="shared" si="14"/>
        <v>371684.67000000004</v>
      </c>
      <c r="AM46" s="346">
        <v>5.0000000000000001E-3</v>
      </c>
      <c r="AN46" s="329">
        <v>101459.066666667</v>
      </c>
      <c r="AO46" s="346">
        <v>6.2263937640533E-3</v>
      </c>
      <c r="AP46" s="705">
        <v>126344.82</v>
      </c>
      <c r="AQ46" s="346">
        <v>5.0000000000000001E-3</v>
      </c>
      <c r="AR46" s="329">
        <v>108427.17777777799</v>
      </c>
      <c r="AS46" s="346">
        <v>6.2836169304006E-3</v>
      </c>
      <c r="AT46" s="705">
        <v>136262.97</v>
      </c>
      <c r="AU46" s="346">
        <v>5.0000000000000001E-3</v>
      </c>
      <c r="AV46" s="329">
        <v>102647.854222222</v>
      </c>
      <c r="AW46" s="346">
        <v>6.5992826165999904E-3</v>
      </c>
      <c r="AX46" s="705">
        <v>135480.44</v>
      </c>
      <c r="AY46" s="753">
        <f t="shared" si="15"/>
        <v>2.5947256492781989E-10</v>
      </c>
      <c r="AZ46" s="329">
        <f t="shared" si="7"/>
        <v>1.4999999999999999E-2</v>
      </c>
      <c r="BA46" s="753">
        <f t="shared" si="25"/>
        <v>6.3687167528011296E-3</v>
      </c>
      <c r="BB46" s="698">
        <f t="shared" si="31"/>
        <v>398088.23000000004</v>
      </c>
      <c r="BC46" s="755"/>
      <c r="BD46" s="346"/>
      <c r="BE46" s="329"/>
      <c r="BF46" s="346"/>
      <c r="BG46" s="705"/>
      <c r="BH46" s="346"/>
      <c r="BI46" s="329"/>
      <c r="BJ46" s="346"/>
      <c r="BK46" s="705"/>
      <c r="BL46" s="346"/>
      <c r="BM46" s="329"/>
      <c r="BN46" s="346"/>
      <c r="BO46" s="705"/>
      <c r="BP46" s="346"/>
      <c r="BQ46" s="329"/>
      <c r="BR46" s="346"/>
      <c r="BS46" s="705"/>
      <c r="BT46" s="89"/>
      <c r="BU46" s="313">
        <f t="shared" si="16"/>
        <v>813635.55666666699</v>
      </c>
      <c r="BV46" s="313">
        <f t="shared" si="17"/>
        <v>1033515.03</v>
      </c>
      <c r="BW46" s="347">
        <f t="shared" si="18"/>
        <v>-219879.47333333304</v>
      </c>
      <c r="BX46" s="710"/>
      <c r="BY46" s="711"/>
      <c r="CA46" s="346"/>
      <c r="CB46" s="329"/>
      <c r="CC46" s="346"/>
      <c r="CD46" s="705"/>
      <c r="CE46" s="346"/>
      <c r="CF46" s="329"/>
      <c r="CG46" s="346"/>
      <c r="CH46" s="705"/>
      <c r="CI46" s="346"/>
      <c r="CJ46" s="329"/>
      <c r="CK46" s="346"/>
      <c r="CL46" s="705"/>
      <c r="CM46" s="708"/>
      <c r="CN46" s="753" t="e">
        <f t="shared" si="26"/>
        <v>#DIV/0!</v>
      </c>
      <c r="CO46" s="329">
        <f t="shared" si="9"/>
        <v>0</v>
      </c>
      <c r="CP46" s="753" t="e">
        <f t="shared" si="27"/>
        <v>#DIV/0!</v>
      </c>
      <c r="CQ46" s="698">
        <f t="shared" si="19"/>
        <v>0</v>
      </c>
      <c r="CT46" s="346"/>
      <c r="CU46" s="329"/>
      <c r="CV46" s="346"/>
      <c r="CW46" s="705"/>
      <c r="CX46" s="346"/>
      <c r="CY46" s="329"/>
      <c r="CZ46" s="346"/>
      <c r="DA46" s="705"/>
      <c r="DB46" s="346"/>
      <c r="DC46" s="329"/>
      <c r="DD46" s="346"/>
      <c r="DE46" s="705"/>
      <c r="DF46" s="708"/>
      <c r="DG46" s="753" t="e">
        <f t="shared" si="28"/>
        <v>#DIV/0!</v>
      </c>
      <c r="DH46" s="329">
        <f t="shared" si="10"/>
        <v>0</v>
      </c>
      <c r="DI46" s="753" t="e">
        <f t="shared" si="29"/>
        <v>#DIV/0!</v>
      </c>
      <c r="DJ46" s="698">
        <f t="shared" si="20"/>
        <v>0</v>
      </c>
      <c r="DM46" s="753">
        <f t="shared" si="21"/>
        <v>5.0000000332600658E-3</v>
      </c>
      <c r="DN46" s="329">
        <f t="shared" si="11"/>
        <v>501101.45799999998</v>
      </c>
      <c r="DO46" s="754">
        <f t="shared" si="22"/>
        <v>6.3403008919888978E-3</v>
      </c>
      <c r="DP46" s="709">
        <f t="shared" si="12"/>
        <v>635426.80000000005</v>
      </c>
      <c r="DQ46" s="713">
        <f t="shared" si="5"/>
        <v>134325.34200000006</v>
      </c>
    </row>
    <row r="47" spans="1:121" s="703" customFormat="1" ht="18.75">
      <c r="A47" s="473" t="s">
        <v>208</v>
      </c>
      <c r="B47" s="89" t="str">
        <f>+'[1]NOTE TO ACCOUNTS'!B37</f>
        <v>Cleaning &amp; Pest Cntr</v>
      </c>
      <c r="C47" s="89"/>
      <c r="D47" s="752">
        <f>E47/$G$13</f>
        <v>6.9999999999999993E-3</v>
      </c>
      <c r="E47" s="329">
        <v>97244.801422222299</v>
      </c>
      <c r="F47" s="346">
        <v>3.2511933324566502E-3</v>
      </c>
      <c r="G47" s="757">
        <v>45165.95</v>
      </c>
      <c r="H47" s="346">
        <f t="shared" si="35"/>
        <v>6.9999999999999993E-3</v>
      </c>
      <c r="I47" s="329">
        <v>99186.397333333094</v>
      </c>
      <c r="J47" s="346">
        <v>3.4954508815845998E-3</v>
      </c>
      <c r="K47" s="757">
        <v>49528.74</v>
      </c>
      <c r="L47" s="346">
        <v>7.0000000000000001E-3</v>
      </c>
      <c r="M47" s="329">
        <v>100443.777777778</v>
      </c>
      <c r="N47" s="346">
        <v>4.02579431943132E-3</v>
      </c>
      <c r="O47" s="705">
        <v>57766.57</v>
      </c>
      <c r="P47" s="89"/>
      <c r="Q47" s="753">
        <f t="shared" si="23"/>
        <v>7.0000000000000053E-3</v>
      </c>
      <c r="R47" s="329">
        <f t="shared" si="3"/>
        <v>296874.97653333336</v>
      </c>
      <c r="S47" s="754">
        <f t="shared" si="34"/>
        <v>3.5948763094223657E-3</v>
      </c>
      <c r="T47" s="698">
        <f t="shared" si="4"/>
        <v>152461.26</v>
      </c>
      <c r="U47" s="89"/>
      <c r="V47" s="346">
        <v>7.0000000000000001E-3</v>
      </c>
      <c r="W47" s="329">
        <v>131511.05333333299</v>
      </c>
      <c r="X47" s="346">
        <v>5.6257177723667198E-3</v>
      </c>
      <c r="Y47" s="705">
        <v>105692.01</v>
      </c>
      <c r="Z47" s="346">
        <v>7.0000000000000001E-3</v>
      </c>
      <c r="AA47" s="329">
        <v>151942.98000000001</v>
      </c>
      <c r="AB47" s="346">
        <v>6.1924888533843401E-3</v>
      </c>
      <c r="AC47" s="705">
        <v>134415.03</v>
      </c>
      <c r="AD47" s="346">
        <v>7.0000000000000001E-3</v>
      </c>
      <c r="AE47" s="329">
        <v>121213.02666666701</v>
      </c>
      <c r="AF47" s="346">
        <v>5.0591134209227503E-3</v>
      </c>
      <c r="AG47" s="705">
        <v>87604.35</v>
      </c>
      <c r="AH47" s="708"/>
      <c r="AI47" s="753">
        <f t="shared" si="32"/>
        <v>7.0000000000000001E-3</v>
      </c>
      <c r="AJ47" s="329">
        <f t="shared" si="6"/>
        <v>404667.06</v>
      </c>
      <c r="AK47" s="753">
        <f t="shared" si="33"/>
        <v>5.6688076612907414E-3</v>
      </c>
      <c r="AL47" s="709">
        <f t="shared" si="14"/>
        <v>327711.39</v>
      </c>
      <c r="AM47" s="346">
        <v>7.0000000000000001E-3</v>
      </c>
      <c r="AN47" s="329">
        <v>142042.69333333301</v>
      </c>
      <c r="AO47" s="346">
        <v>5.0166842325903597E-3</v>
      </c>
      <c r="AP47" s="705">
        <v>101797.62</v>
      </c>
      <c r="AQ47" s="346">
        <v>7.0000000000000001E-3</v>
      </c>
      <c r="AR47" s="329">
        <v>151798.048888889</v>
      </c>
      <c r="AS47" s="346">
        <v>5.4039408016399301E-3</v>
      </c>
      <c r="AT47" s="705">
        <v>117186.81</v>
      </c>
      <c r="AU47" s="346">
        <v>7.0000000000000001E-3</v>
      </c>
      <c r="AV47" s="329">
        <v>143706.99591111101</v>
      </c>
      <c r="AW47" s="346">
        <v>8.1894361686326803E-3</v>
      </c>
      <c r="AX47" s="705">
        <v>168125.61</v>
      </c>
      <c r="AY47" s="753">
        <f t="shared" si="15"/>
        <v>3.6326159089894793E-10</v>
      </c>
      <c r="AZ47" s="329">
        <f t="shared" si="7"/>
        <v>2.1000000000000001E-2</v>
      </c>
      <c r="BA47" s="753">
        <f t="shared" si="25"/>
        <v>6.1930848770020532E-3</v>
      </c>
      <c r="BB47" s="698">
        <f t="shared" si="31"/>
        <v>387110.04</v>
      </c>
      <c r="BC47" s="755"/>
      <c r="BD47" s="346"/>
      <c r="BE47" s="329"/>
      <c r="BF47" s="346"/>
      <c r="BG47" s="705"/>
      <c r="BH47" s="346"/>
      <c r="BI47" s="329"/>
      <c r="BJ47" s="346"/>
      <c r="BK47" s="705"/>
      <c r="BL47" s="346"/>
      <c r="BM47" s="329"/>
      <c r="BN47" s="346"/>
      <c r="BO47" s="705"/>
      <c r="BP47" s="346"/>
      <c r="BQ47" s="329"/>
      <c r="BR47" s="346"/>
      <c r="BS47" s="705"/>
      <c r="BT47" s="89"/>
      <c r="BU47" s="313">
        <f t="shared" si="16"/>
        <v>1139089.7746666665</v>
      </c>
      <c r="BV47" s="313">
        <f t="shared" si="17"/>
        <v>867282.69</v>
      </c>
      <c r="BW47" s="347">
        <f t="shared" si="18"/>
        <v>271807.08466666657</v>
      </c>
      <c r="BX47" s="710"/>
      <c r="BY47" s="711"/>
      <c r="CA47" s="346"/>
      <c r="CB47" s="329"/>
      <c r="CC47" s="346"/>
      <c r="CD47" s="705"/>
      <c r="CE47" s="346"/>
      <c r="CF47" s="329"/>
      <c r="CG47" s="346"/>
      <c r="CH47" s="705"/>
      <c r="CI47" s="346"/>
      <c r="CJ47" s="329"/>
      <c r="CK47" s="346"/>
      <c r="CL47" s="705"/>
      <c r="CM47" s="708"/>
      <c r="CN47" s="753" t="e">
        <f t="shared" si="26"/>
        <v>#DIV/0!</v>
      </c>
      <c r="CO47" s="329">
        <f t="shared" si="9"/>
        <v>0</v>
      </c>
      <c r="CP47" s="753" t="e">
        <f t="shared" si="27"/>
        <v>#DIV/0!</v>
      </c>
      <c r="CQ47" s="698">
        <f t="shared" si="19"/>
        <v>0</v>
      </c>
      <c r="CT47" s="346"/>
      <c r="CU47" s="329"/>
      <c r="CV47" s="346"/>
      <c r="CW47" s="705"/>
      <c r="CX47" s="346"/>
      <c r="CY47" s="329"/>
      <c r="CZ47" s="346"/>
      <c r="DA47" s="705"/>
      <c r="DB47" s="346"/>
      <c r="DC47" s="329"/>
      <c r="DD47" s="346"/>
      <c r="DE47" s="705"/>
      <c r="DF47" s="708"/>
      <c r="DG47" s="753" t="e">
        <f t="shared" si="28"/>
        <v>#DIV/0!</v>
      </c>
      <c r="DH47" s="329">
        <f t="shared" si="10"/>
        <v>0</v>
      </c>
      <c r="DI47" s="753" t="e">
        <f t="shared" si="29"/>
        <v>#DIV/0!</v>
      </c>
      <c r="DJ47" s="698">
        <f t="shared" si="20"/>
        <v>0</v>
      </c>
      <c r="DM47" s="753">
        <f t="shared" si="21"/>
        <v>7.0000000000000019E-3</v>
      </c>
      <c r="DN47" s="329">
        <f t="shared" si="11"/>
        <v>701542.03653333336</v>
      </c>
      <c r="DO47" s="754">
        <f t="shared" si="22"/>
        <v>4.7911719825220987E-3</v>
      </c>
      <c r="DP47" s="709">
        <f t="shared" si="12"/>
        <v>480172.65</v>
      </c>
      <c r="DQ47" s="713">
        <f t="shared" si="5"/>
        <v>-221369.38653333334</v>
      </c>
    </row>
    <row r="48" spans="1:121" s="703" customFormat="1" ht="18.75">
      <c r="A48" s="473" t="s">
        <v>209</v>
      </c>
      <c r="B48" s="89" t="str">
        <f>+'[1]NOTE TO ACCOUNTS'!B39</f>
        <v>Smalls</v>
      </c>
      <c r="C48" s="89"/>
      <c r="D48" s="752">
        <f t="shared" ref="D48:D67" si="36">E48/$G$13</f>
        <v>3.0000000000000003E-4</v>
      </c>
      <c r="E48" s="329">
        <v>4167.6343466666704</v>
      </c>
      <c r="F48" s="346">
        <v>3.2752393479330703E-4</v>
      </c>
      <c r="G48" s="705">
        <v>4550</v>
      </c>
      <c r="H48" s="346">
        <f t="shared" si="35"/>
        <v>2.9999999999999997E-4</v>
      </c>
      <c r="I48" s="329">
        <v>4250.8455999999896</v>
      </c>
      <c r="J48" s="346">
        <v>4.49557612725337E-4</v>
      </c>
      <c r="K48" s="705">
        <v>6370</v>
      </c>
      <c r="L48" s="346">
        <v>2.9999999999999997E-4</v>
      </c>
      <c r="M48" s="329">
        <v>4304.7333333333299</v>
      </c>
      <c r="N48" s="346">
        <v>4.3905158662557497E-4</v>
      </c>
      <c r="O48" s="705">
        <v>6300</v>
      </c>
      <c r="P48" s="89"/>
      <c r="Q48" s="753">
        <f t="shared" si="23"/>
        <v>2.9999999999999992E-4</v>
      </c>
      <c r="R48" s="329">
        <f t="shared" si="3"/>
        <v>12723.213279999989</v>
      </c>
      <c r="S48" s="754">
        <f t="shared" si="34"/>
        <v>4.0602950577906237E-4</v>
      </c>
      <c r="T48" s="698">
        <f t="shared" si="4"/>
        <v>17220</v>
      </c>
      <c r="U48" s="89"/>
      <c r="V48" s="346">
        <v>2.9999999999999997E-4</v>
      </c>
      <c r="W48" s="329">
        <v>5636.1880000000001</v>
      </c>
      <c r="X48" s="346">
        <v>0</v>
      </c>
      <c r="Y48" s="705">
        <v>0</v>
      </c>
      <c r="Z48" s="346">
        <v>2.9999999999999997E-4</v>
      </c>
      <c r="AA48" s="329">
        <v>6511.8419999999996</v>
      </c>
      <c r="AB48" s="346">
        <v>5.4178218697566703E-4</v>
      </c>
      <c r="AC48" s="705">
        <v>11760</v>
      </c>
      <c r="AD48" s="346">
        <v>2.9999999999999997E-4</v>
      </c>
      <c r="AE48" s="329">
        <v>5194.8440000000001</v>
      </c>
      <c r="AF48" s="346">
        <v>0</v>
      </c>
      <c r="AG48" s="705">
        <v>0</v>
      </c>
      <c r="AH48" s="708"/>
      <c r="AI48" s="753">
        <f t="shared" si="32"/>
        <v>2.9999999999999997E-4</v>
      </c>
      <c r="AJ48" s="329">
        <f t="shared" si="6"/>
        <v>17342.874</v>
      </c>
      <c r="AK48" s="753">
        <f t="shared" si="33"/>
        <v>2.0342649090341082E-4</v>
      </c>
      <c r="AL48" s="709">
        <f t="shared" si="14"/>
        <v>11760</v>
      </c>
      <c r="AM48" s="346">
        <v>2.9999999999999997E-4</v>
      </c>
      <c r="AN48" s="329">
        <v>6087.5439999999999</v>
      </c>
      <c r="AO48" s="346">
        <v>6.4336290628864599E-4</v>
      </c>
      <c r="AP48" s="705">
        <v>13055</v>
      </c>
      <c r="AQ48" s="346">
        <v>2.9999999999999997E-4</v>
      </c>
      <c r="AR48" s="329">
        <v>6505.6306666666696</v>
      </c>
      <c r="AS48" s="346">
        <v>8.8446459610474896E-4</v>
      </c>
      <c r="AT48" s="705">
        <v>19180</v>
      </c>
      <c r="AU48" s="346">
        <v>2.9999999999999997E-4</v>
      </c>
      <c r="AV48" s="329">
        <v>6158.8712533333301</v>
      </c>
      <c r="AW48" s="346">
        <v>2.3825388446069898E-3</v>
      </c>
      <c r="AX48" s="705">
        <v>48912.5</v>
      </c>
      <c r="AY48" s="753">
        <f t="shared" si="15"/>
        <v>1.5568353895669196E-11</v>
      </c>
      <c r="AZ48" s="329">
        <f t="shared" si="7"/>
        <v>8.9999999999999998E-4</v>
      </c>
      <c r="BA48" s="753">
        <f t="shared" si="25"/>
        <v>1.2982183439533732E-3</v>
      </c>
      <c r="BB48" s="698">
        <f t="shared" si="31"/>
        <v>81147.5</v>
      </c>
      <c r="BC48" s="755"/>
      <c r="BD48" s="346"/>
      <c r="BE48" s="329"/>
      <c r="BF48" s="346"/>
      <c r="BG48" s="705"/>
      <c r="BH48" s="346"/>
      <c r="BI48" s="329"/>
      <c r="BJ48" s="346"/>
      <c r="BK48" s="705"/>
      <c r="BL48" s="346"/>
      <c r="BM48" s="329"/>
      <c r="BN48" s="346"/>
      <c r="BO48" s="705"/>
      <c r="BP48" s="346"/>
      <c r="BQ48" s="329"/>
      <c r="BR48" s="346"/>
      <c r="BS48" s="705"/>
      <c r="BT48" s="89"/>
      <c r="BU48" s="313">
        <f t="shared" si="16"/>
        <v>48818.133199999997</v>
      </c>
      <c r="BV48" s="313">
        <f t="shared" si="17"/>
        <v>110127.5</v>
      </c>
      <c r="BW48" s="347">
        <f t="shared" si="18"/>
        <v>-61309.366800000003</v>
      </c>
      <c r="BX48" s="710"/>
      <c r="BY48" s="711"/>
      <c r="CA48" s="346"/>
      <c r="CB48" s="329"/>
      <c r="CC48" s="346"/>
      <c r="CD48" s="705"/>
      <c r="CE48" s="346"/>
      <c r="CF48" s="329"/>
      <c r="CG48" s="346"/>
      <c r="CH48" s="705"/>
      <c r="CI48" s="346"/>
      <c r="CJ48" s="329"/>
      <c r="CK48" s="346"/>
      <c r="CL48" s="705"/>
      <c r="CM48" s="708"/>
      <c r="CN48" s="753" t="e">
        <f t="shared" si="26"/>
        <v>#DIV/0!</v>
      </c>
      <c r="CO48" s="329">
        <f t="shared" si="9"/>
        <v>0</v>
      </c>
      <c r="CP48" s="753" t="e">
        <f t="shared" si="27"/>
        <v>#DIV/0!</v>
      </c>
      <c r="CQ48" s="698">
        <f t="shared" si="19"/>
        <v>0</v>
      </c>
      <c r="CT48" s="346"/>
      <c r="CU48" s="329"/>
      <c r="CV48" s="346"/>
      <c r="CW48" s="705"/>
      <c r="CX48" s="346"/>
      <c r="CY48" s="329"/>
      <c r="CZ48" s="346"/>
      <c r="DA48" s="705"/>
      <c r="DB48" s="346"/>
      <c r="DC48" s="329"/>
      <c r="DD48" s="346"/>
      <c r="DE48" s="705"/>
      <c r="DF48" s="708"/>
      <c r="DG48" s="753" t="e">
        <f t="shared" si="28"/>
        <v>#DIV/0!</v>
      </c>
      <c r="DH48" s="329">
        <f t="shared" si="10"/>
        <v>0</v>
      </c>
      <c r="DI48" s="753" t="e">
        <f t="shared" si="29"/>
        <v>#DIV/0!</v>
      </c>
      <c r="DJ48" s="698">
        <f t="shared" si="20"/>
        <v>0</v>
      </c>
      <c r="DM48" s="753">
        <f t="shared" si="21"/>
        <v>2.9999999999999997E-4</v>
      </c>
      <c r="DN48" s="329">
        <f t="shared" si="11"/>
        <v>30066.087279999989</v>
      </c>
      <c r="DO48" s="754">
        <f t="shared" si="22"/>
        <v>2.891630001281631E-4</v>
      </c>
      <c r="DP48" s="709">
        <f t="shared" si="12"/>
        <v>28980</v>
      </c>
      <c r="DQ48" s="713">
        <f t="shared" si="5"/>
        <v>-1086.0872799999888</v>
      </c>
    </row>
    <row r="49" spans="1:121" s="703" customFormat="1" ht="18.75">
      <c r="A49" s="473" t="s">
        <v>210</v>
      </c>
      <c r="B49" s="756" t="str">
        <f>+'[1]NOTE TO ACCOUNTS'!B41</f>
        <v>Transport - All</v>
      </c>
      <c r="C49" s="89"/>
      <c r="D49" s="752">
        <f t="shared" si="36"/>
        <v>6.9999999999999993E-3</v>
      </c>
      <c r="E49" s="329">
        <v>97244.801422222299</v>
      </c>
      <c r="F49" s="346">
        <v>1.3388890521220901E-3</v>
      </c>
      <c r="G49" s="705">
        <v>18600</v>
      </c>
      <c r="H49" s="346">
        <f t="shared" si="35"/>
        <v>6.9999999999999993E-3</v>
      </c>
      <c r="I49" s="329">
        <v>99186.397333333094</v>
      </c>
      <c r="J49" s="346">
        <v>1.6867232251390201E-3</v>
      </c>
      <c r="K49" s="705">
        <v>23900</v>
      </c>
      <c r="L49" s="346">
        <v>7.0000000000000001E-3</v>
      </c>
      <c r="M49" s="329">
        <v>100443.777777778</v>
      </c>
      <c r="N49" s="346">
        <v>2.0001238946276202E-3</v>
      </c>
      <c r="O49" s="705">
        <v>28700</v>
      </c>
      <c r="P49" s="89"/>
      <c r="Q49" s="753">
        <f t="shared" si="23"/>
        <v>7.0000000000000053E-3</v>
      </c>
      <c r="R49" s="329">
        <f t="shared" si="3"/>
        <v>296874.97653333336</v>
      </c>
      <c r="S49" s="754">
        <f t="shared" si="34"/>
        <v>1.6788211853350314E-3</v>
      </c>
      <c r="T49" s="698">
        <f t="shared" si="4"/>
        <v>71200</v>
      </c>
      <c r="U49" s="89"/>
      <c r="V49" s="346">
        <v>7.0000000000000001E-3</v>
      </c>
      <c r="W49" s="329">
        <v>131511.05333333299</v>
      </c>
      <c r="X49" s="346">
        <v>1.2721364156057301E-3</v>
      </c>
      <c r="Y49" s="705">
        <v>23900</v>
      </c>
      <c r="Z49" s="346">
        <v>7.0000000000000001E-3</v>
      </c>
      <c r="AA49" s="329">
        <v>151942.98000000001</v>
      </c>
      <c r="AB49" s="346">
        <v>1.47884423485705E-3</v>
      </c>
      <c r="AC49" s="705">
        <v>32100</v>
      </c>
      <c r="AD49" s="346">
        <v>7.0000000000000001E-3</v>
      </c>
      <c r="AE49" s="329">
        <v>121213.02666666701</v>
      </c>
      <c r="AF49" s="346">
        <v>1.53036356818415E-3</v>
      </c>
      <c r="AG49" s="705">
        <v>26500</v>
      </c>
      <c r="AH49" s="708"/>
      <c r="AI49" s="753">
        <f t="shared" si="32"/>
        <v>7.0000000000000001E-3</v>
      </c>
      <c r="AJ49" s="329">
        <f t="shared" si="6"/>
        <v>404667.06</v>
      </c>
      <c r="AK49" s="753">
        <f t="shared" si="33"/>
        <v>1.4270991071030097E-3</v>
      </c>
      <c r="AL49" s="709">
        <f t="shared" si="14"/>
        <v>82500</v>
      </c>
      <c r="AM49" s="346">
        <v>7.0000000000000001E-3</v>
      </c>
      <c r="AN49" s="329">
        <v>142042.69333333301</v>
      </c>
      <c r="AO49" s="346">
        <v>1.2073834702467901E-3</v>
      </c>
      <c r="AP49" s="705">
        <v>24500</v>
      </c>
      <c r="AQ49" s="346">
        <v>7.0000000000000001E-3</v>
      </c>
      <c r="AR49" s="329">
        <v>151798.048888889</v>
      </c>
      <c r="AS49" s="346">
        <v>1.2358525117626301E-3</v>
      </c>
      <c r="AT49" s="705">
        <v>26800</v>
      </c>
      <c r="AU49" s="346">
        <v>7.0000000000000001E-3</v>
      </c>
      <c r="AV49" s="329">
        <v>143706.99591111101</v>
      </c>
      <c r="AW49" s="346">
        <v>4.1403690629510798E-4</v>
      </c>
      <c r="AX49" s="705">
        <v>8500</v>
      </c>
      <c r="AY49" s="753">
        <f t="shared" si="15"/>
        <v>3.6326159089894793E-10</v>
      </c>
      <c r="AZ49" s="329">
        <f t="shared" si="7"/>
        <v>2.1000000000000001E-2</v>
      </c>
      <c r="BA49" s="753">
        <f t="shared" si="25"/>
        <v>9.5669560945699781E-4</v>
      </c>
      <c r="BB49" s="698">
        <f t="shared" si="31"/>
        <v>59800</v>
      </c>
      <c r="BC49" s="755"/>
      <c r="BD49" s="346"/>
      <c r="BE49" s="329"/>
      <c r="BF49" s="346"/>
      <c r="BG49" s="705"/>
      <c r="BH49" s="346"/>
      <c r="BI49" s="329"/>
      <c r="BJ49" s="346"/>
      <c r="BK49" s="705"/>
      <c r="BL49" s="346"/>
      <c r="BM49" s="329"/>
      <c r="BN49" s="346"/>
      <c r="BO49" s="705"/>
      <c r="BP49" s="346"/>
      <c r="BQ49" s="329"/>
      <c r="BR49" s="346"/>
      <c r="BS49" s="705"/>
      <c r="BT49" s="89"/>
      <c r="BU49" s="313">
        <f t="shared" si="16"/>
        <v>1139089.7746666665</v>
      </c>
      <c r="BV49" s="313">
        <f t="shared" si="17"/>
        <v>213500</v>
      </c>
      <c r="BW49" s="347">
        <f t="shared" si="18"/>
        <v>925589.77466666652</v>
      </c>
      <c r="BX49" s="710"/>
      <c r="BY49" s="711"/>
      <c r="BZ49" s="351"/>
      <c r="CA49" s="346">
        <v>7.0000000000000001E-3</v>
      </c>
      <c r="CB49" s="329">
        <v>96156.274666666694</v>
      </c>
      <c r="CC49" s="346">
        <v>1.47780267582746E-3</v>
      </c>
      <c r="CD49" s="705">
        <v>20300</v>
      </c>
      <c r="CE49" s="346">
        <v>7.0000000000000001E-3</v>
      </c>
      <c r="CF49" s="329">
        <v>108746.524444444</v>
      </c>
      <c r="CG49" s="346">
        <v>1.0556659220741201E-3</v>
      </c>
      <c r="CH49" s="705">
        <v>16400</v>
      </c>
      <c r="CI49" s="346">
        <v>7.0000000000000001E-3</v>
      </c>
      <c r="CJ49" s="329">
        <v>80858.928888888899</v>
      </c>
      <c r="CK49" s="346">
        <v>1.6534970452517601E-3</v>
      </c>
      <c r="CL49" s="705">
        <v>19100</v>
      </c>
      <c r="CM49" s="708"/>
      <c r="CN49" s="753" t="e">
        <f t="shared" si="26"/>
        <v>#DIV/0!</v>
      </c>
      <c r="CO49" s="329">
        <f t="shared" si="9"/>
        <v>285761.7279999996</v>
      </c>
      <c r="CP49" s="753" t="e">
        <f t="shared" si="27"/>
        <v>#DIV/0!</v>
      </c>
      <c r="CQ49" s="698">
        <f t="shared" si="19"/>
        <v>55800</v>
      </c>
      <c r="CT49" s="346">
        <v>7.0000000000000001E-3</v>
      </c>
      <c r="CU49" s="329">
        <v>108265.570933333</v>
      </c>
      <c r="CV49" s="346">
        <v>1.2543230394418E-3</v>
      </c>
      <c r="CW49" s="705">
        <v>19400</v>
      </c>
      <c r="CX49" s="346">
        <v>7.0000000000000001E-3</v>
      </c>
      <c r="CY49" s="329">
        <v>84494.542222222197</v>
      </c>
      <c r="CZ49" s="346">
        <v>2.2451154241546799E-3</v>
      </c>
      <c r="DA49" s="705">
        <v>27100</v>
      </c>
      <c r="DB49" s="346">
        <v>7.0000000000000001E-3</v>
      </c>
      <c r="DC49" s="329">
        <v>127843.084444444</v>
      </c>
      <c r="DD49" s="346">
        <v>9.5273045491114797E-4</v>
      </c>
      <c r="DE49" s="705">
        <v>17400</v>
      </c>
      <c r="DF49" s="708"/>
      <c r="DG49" s="753" t="e">
        <f t="shared" si="28"/>
        <v>#DIV/0!</v>
      </c>
      <c r="DH49" s="329">
        <f t="shared" si="10"/>
        <v>320603.1975999992</v>
      </c>
      <c r="DI49" s="753" t="e">
        <f t="shared" si="29"/>
        <v>#DIV/0!</v>
      </c>
      <c r="DJ49" s="698">
        <f t="shared" si="20"/>
        <v>63900</v>
      </c>
      <c r="DM49" s="753">
        <f t="shared" si="21"/>
        <v>1.3050320947515048E-2</v>
      </c>
      <c r="DN49" s="329">
        <f t="shared" si="11"/>
        <v>1307906.9621333322</v>
      </c>
      <c r="DO49" s="754">
        <f t="shared" si="22"/>
        <v>2.7279904843008898E-3</v>
      </c>
      <c r="DP49" s="709">
        <f t="shared" si="12"/>
        <v>273400</v>
      </c>
      <c r="DQ49" s="713">
        <f t="shared" si="5"/>
        <v>-1034506.9621333322</v>
      </c>
    </row>
    <row r="50" spans="1:121" s="703" customFormat="1" ht="18.75">
      <c r="A50" s="473" t="s">
        <v>211</v>
      </c>
      <c r="B50" s="89" t="str">
        <f>+'[1]NOTE TO ACCOUNTS'!B42</f>
        <v>Entertainment</v>
      </c>
      <c r="C50" s="89"/>
      <c r="D50" s="752">
        <f t="shared" si="36"/>
        <v>1.9999999999999996E-3</v>
      </c>
      <c r="E50" s="329">
        <v>27784.228977777799</v>
      </c>
      <c r="F50" s="346">
        <v>0</v>
      </c>
      <c r="G50" s="705">
        <v>0</v>
      </c>
      <c r="H50" s="346">
        <f t="shared" si="35"/>
        <v>2E-3</v>
      </c>
      <c r="I50" s="329">
        <v>28338.970666666599</v>
      </c>
      <c r="J50" s="346">
        <v>0</v>
      </c>
      <c r="K50" s="705">
        <v>0</v>
      </c>
      <c r="L50" s="346">
        <v>2E-3</v>
      </c>
      <c r="M50" s="329">
        <v>28698.222222222201</v>
      </c>
      <c r="N50" s="346">
        <v>0</v>
      </c>
      <c r="O50" s="705">
        <v>0</v>
      </c>
      <c r="P50" s="89"/>
      <c r="Q50" s="753">
        <f t="shared" si="23"/>
        <v>1.9999999999999996E-3</v>
      </c>
      <c r="R50" s="329">
        <f t="shared" si="3"/>
        <v>84821.421866666598</v>
      </c>
      <c r="S50" s="754">
        <f t="shared" si="34"/>
        <v>0</v>
      </c>
      <c r="T50" s="698">
        <f t="shared" si="4"/>
        <v>0</v>
      </c>
      <c r="U50" s="89"/>
      <c r="V50" s="346">
        <v>2E-3</v>
      </c>
      <c r="W50" s="329">
        <v>37574.586666666699</v>
      </c>
      <c r="X50" s="346">
        <v>0</v>
      </c>
      <c r="Y50" s="705">
        <v>0</v>
      </c>
      <c r="Z50" s="346">
        <v>2E-3</v>
      </c>
      <c r="AA50" s="329">
        <v>43412.28</v>
      </c>
      <c r="AB50" s="346">
        <v>0</v>
      </c>
      <c r="AC50" s="705">
        <v>0</v>
      </c>
      <c r="AD50" s="346">
        <v>2E-3</v>
      </c>
      <c r="AE50" s="329">
        <v>34632.293333333299</v>
      </c>
      <c r="AF50" s="346">
        <v>0</v>
      </c>
      <c r="AG50" s="705">
        <v>0</v>
      </c>
      <c r="AH50" s="708"/>
      <c r="AI50" s="753">
        <f t="shared" si="32"/>
        <v>2E-3</v>
      </c>
      <c r="AJ50" s="329">
        <f t="shared" si="6"/>
        <v>115619.16</v>
      </c>
      <c r="AK50" s="753">
        <f t="shared" si="33"/>
        <v>0</v>
      </c>
      <c r="AL50" s="709">
        <f t="shared" si="14"/>
        <v>0</v>
      </c>
      <c r="AM50" s="346">
        <v>2E-3</v>
      </c>
      <c r="AN50" s="329">
        <v>40583.6266666667</v>
      </c>
      <c r="AO50" s="346">
        <v>0</v>
      </c>
      <c r="AP50" s="705">
        <v>0</v>
      </c>
      <c r="AQ50" s="346">
        <v>2E-3</v>
      </c>
      <c r="AR50" s="329">
        <v>43370.871111111097</v>
      </c>
      <c r="AS50" s="346">
        <v>0</v>
      </c>
      <c r="AT50" s="705">
        <v>0</v>
      </c>
      <c r="AU50" s="346">
        <v>2E-3</v>
      </c>
      <c r="AV50" s="329">
        <v>41059.1416888889</v>
      </c>
      <c r="AW50" s="346">
        <v>0</v>
      </c>
      <c r="AX50" s="705">
        <v>0</v>
      </c>
      <c r="AY50" s="753">
        <f t="shared" si="15"/>
        <v>1.0378902597112798E-10</v>
      </c>
      <c r="AZ50" s="329">
        <f t="shared" si="7"/>
        <v>6.0000000000000001E-3</v>
      </c>
      <c r="BA50" s="753">
        <f t="shared" si="25"/>
        <v>0</v>
      </c>
      <c r="BB50" s="698">
        <f t="shared" si="31"/>
        <v>0</v>
      </c>
      <c r="BC50" s="755"/>
      <c r="BD50" s="346"/>
      <c r="BE50" s="329"/>
      <c r="BF50" s="346"/>
      <c r="BG50" s="705"/>
      <c r="BH50" s="346"/>
      <c r="BI50" s="329"/>
      <c r="BJ50" s="346"/>
      <c r="BK50" s="705"/>
      <c r="BL50" s="346"/>
      <c r="BM50" s="329"/>
      <c r="BN50" s="346"/>
      <c r="BO50" s="705"/>
      <c r="BP50" s="346"/>
      <c r="BQ50" s="329"/>
      <c r="BR50" s="346"/>
      <c r="BS50" s="705"/>
      <c r="BT50" s="89"/>
      <c r="BU50" s="313">
        <f t="shared" si="16"/>
        <v>325454.22133333329</v>
      </c>
      <c r="BV50" s="313">
        <f t="shared" si="17"/>
        <v>0</v>
      </c>
      <c r="BW50" s="347">
        <f t="shared" si="18"/>
        <v>325454.22133333329</v>
      </c>
      <c r="BX50" s="710"/>
      <c r="BY50" s="711"/>
      <c r="BZ50" s="351"/>
      <c r="CA50" s="346"/>
      <c r="CB50" s="329"/>
      <c r="CC50" s="346"/>
      <c r="CD50" s="705"/>
      <c r="CE50" s="346"/>
      <c r="CF50" s="329"/>
      <c r="CG50" s="346"/>
      <c r="CH50" s="705"/>
      <c r="CI50" s="346"/>
      <c r="CJ50" s="329"/>
      <c r="CK50" s="346"/>
      <c r="CL50" s="705"/>
      <c r="CM50" s="708"/>
      <c r="CN50" s="753" t="e">
        <f t="shared" si="26"/>
        <v>#DIV/0!</v>
      </c>
      <c r="CO50" s="329">
        <f t="shared" si="9"/>
        <v>0</v>
      </c>
      <c r="CP50" s="753" t="e">
        <f t="shared" si="27"/>
        <v>#DIV/0!</v>
      </c>
      <c r="CQ50" s="698">
        <f t="shared" si="19"/>
        <v>0</v>
      </c>
      <c r="CT50" s="346"/>
      <c r="CU50" s="329"/>
      <c r="CV50" s="346"/>
      <c r="CW50" s="705"/>
      <c r="CX50" s="346"/>
      <c r="CY50" s="329"/>
      <c r="CZ50" s="346"/>
      <c r="DA50" s="705"/>
      <c r="DB50" s="346"/>
      <c r="DC50" s="329"/>
      <c r="DD50" s="346"/>
      <c r="DE50" s="705"/>
      <c r="DF50" s="708"/>
      <c r="DG50" s="753" t="e">
        <f t="shared" si="28"/>
        <v>#DIV/0!</v>
      </c>
      <c r="DH50" s="329">
        <f t="shared" si="10"/>
        <v>0</v>
      </c>
      <c r="DI50" s="753" t="e">
        <f t="shared" si="29"/>
        <v>#DIV/0!</v>
      </c>
      <c r="DJ50" s="698">
        <f t="shared" si="20"/>
        <v>0</v>
      </c>
      <c r="DM50" s="753">
        <f t="shared" si="21"/>
        <v>2E-3</v>
      </c>
      <c r="DN50" s="329">
        <f t="shared" si="11"/>
        <v>200440.58186666662</v>
      </c>
      <c r="DO50" s="754">
        <f t="shared" si="22"/>
        <v>0</v>
      </c>
      <c r="DP50" s="709">
        <f t="shared" si="12"/>
        <v>0</v>
      </c>
      <c r="DQ50" s="713">
        <f t="shared" si="5"/>
        <v>-200440.58186666662</v>
      </c>
    </row>
    <row r="51" spans="1:121" s="703" customFormat="1" ht="18.75">
      <c r="A51" s="473" t="s">
        <v>212</v>
      </c>
      <c r="B51" s="89" t="s">
        <v>212</v>
      </c>
      <c r="C51" s="89"/>
      <c r="D51" s="752">
        <f t="shared" si="36"/>
        <v>3.9999999999999994E-2</v>
      </c>
      <c r="E51" s="329">
        <v>555684.57955555595</v>
      </c>
      <c r="F51" s="346">
        <v>0.04</v>
      </c>
      <c r="G51" s="757">
        <v>555684.57955555595</v>
      </c>
      <c r="H51" s="346">
        <f t="shared" si="35"/>
        <v>0.04</v>
      </c>
      <c r="I51" s="329">
        <v>566779.41333333205</v>
      </c>
      <c r="J51" s="346">
        <v>4.0000000000000098E-2</v>
      </c>
      <c r="K51" s="705">
        <v>566779.41333333298</v>
      </c>
      <c r="L51" s="346">
        <v>0.04</v>
      </c>
      <c r="M51" s="329">
        <v>573964.44444444403</v>
      </c>
      <c r="N51" s="346">
        <v>0.04</v>
      </c>
      <c r="O51" s="705">
        <v>573964.44444444403</v>
      </c>
      <c r="P51" s="89"/>
      <c r="Q51" s="753">
        <f t="shared" si="23"/>
        <v>3.9999999999999994E-2</v>
      </c>
      <c r="R51" s="329">
        <f t="shared" si="3"/>
        <v>1696428.4373333321</v>
      </c>
      <c r="S51" s="754">
        <f t="shared" si="34"/>
        <v>4.0000000000000022E-2</v>
      </c>
      <c r="T51" s="698">
        <f t="shared" si="4"/>
        <v>1696428.4373333331</v>
      </c>
      <c r="U51" s="89"/>
      <c r="V51" s="346">
        <v>0.04</v>
      </c>
      <c r="W51" s="329">
        <v>751491.73333333305</v>
      </c>
      <c r="X51" s="346">
        <v>4.0000000000000098E-2</v>
      </c>
      <c r="Y51" s="705">
        <v>751491.73333333305</v>
      </c>
      <c r="Z51" s="346">
        <v>0.04</v>
      </c>
      <c r="AA51" s="329">
        <v>868245.6</v>
      </c>
      <c r="AB51" s="346">
        <v>0.04</v>
      </c>
      <c r="AC51" s="705">
        <v>868245.6</v>
      </c>
      <c r="AD51" s="346">
        <v>0.04</v>
      </c>
      <c r="AE51" s="329">
        <v>692645.86666666705</v>
      </c>
      <c r="AF51" s="346">
        <v>0.04</v>
      </c>
      <c r="AG51" s="705">
        <v>692645.86666666705</v>
      </c>
      <c r="AH51" s="708"/>
      <c r="AI51" s="753">
        <f t="shared" si="32"/>
        <v>0.04</v>
      </c>
      <c r="AJ51" s="329">
        <f t="shared" si="6"/>
        <v>2312383.2000000002</v>
      </c>
      <c r="AK51" s="753">
        <f t="shared" si="33"/>
        <v>0.04</v>
      </c>
      <c r="AL51" s="709">
        <f t="shared" si="14"/>
        <v>2312383.2000000002</v>
      </c>
      <c r="AM51" s="346">
        <v>0.04</v>
      </c>
      <c r="AN51" s="329">
        <v>811672.53333333298</v>
      </c>
      <c r="AO51" s="346">
        <v>4.0000000000000098E-2</v>
      </c>
      <c r="AP51" s="705">
        <v>811672.53333333298</v>
      </c>
      <c r="AQ51" s="346">
        <v>0.04</v>
      </c>
      <c r="AR51" s="329">
        <v>867417.42222222197</v>
      </c>
      <c r="AS51" s="346">
        <v>0.04</v>
      </c>
      <c r="AT51" s="705">
        <v>867417.42222222197</v>
      </c>
      <c r="AU51" s="346">
        <v>0.04</v>
      </c>
      <c r="AV51" s="329">
        <v>821182.83377777797</v>
      </c>
      <c r="AW51" s="346">
        <v>4.0000000000000098E-2</v>
      </c>
      <c r="AX51" s="705">
        <v>821182.83377777797</v>
      </c>
      <c r="AY51" s="753">
        <f t="shared" si="15"/>
        <v>2.0757805194225592E-9</v>
      </c>
      <c r="AZ51" s="329">
        <f t="shared" si="7"/>
        <v>0.12</v>
      </c>
      <c r="BA51" s="753">
        <f t="shared" si="25"/>
        <v>4.0000000000000015E-2</v>
      </c>
      <c r="BB51" s="698">
        <f t="shared" si="31"/>
        <v>2500272.7893333333</v>
      </c>
      <c r="BC51" s="755"/>
      <c r="BD51" s="346"/>
      <c r="BE51" s="329"/>
      <c r="BF51" s="346"/>
      <c r="BG51" s="705"/>
      <c r="BH51" s="346"/>
      <c r="BI51" s="329"/>
      <c r="BJ51" s="346"/>
      <c r="BK51" s="705"/>
      <c r="BL51" s="346"/>
      <c r="BM51" s="329"/>
      <c r="BN51" s="346"/>
      <c r="BO51" s="705"/>
      <c r="BP51" s="346"/>
      <c r="BQ51" s="329"/>
      <c r="BR51" s="346"/>
      <c r="BS51" s="705"/>
      <c r="BT51" s="89"/>
      <c r="BU51" s="313">
        <f t="shared" si="16"/>
        <v>6509084.4266666649</v>
      </c>
      <c r="BV51" s="313">
        <f t="shared" si="17"/>
        <v>6509084.4266666658</v>
      </c>
      <c r="BW51" s="347"/>
      <c r="BX51" s="710"/>
      <c r="BY51" s="711"/>
      <c r="BZ51" s="351"/>
      <c r="CA51" s="346"/>
      <c r="CB51" s="329"/>
      <c r="CC51" s="346"/>
      <c r="CD51" s="705"/>
      <c r="CE51" s="346"/>
      <c r="CF51" s="329"/>
      <c r="CG51" s="346"/>
      <c r="CH51" s="705"/>
      <c r="CI51" s="346"/>
      <c r="CJ51" s="329"/>
      <c r="CK51" s="346"/>
      <c r="CL51" s="705"/>
      <c r="CM51" s="708"/>
      <c r="CN51" s="753" t="e">
        <f t="shared" si="26"/>
        <v>#DIV/0!</v>
      </c>
      <c r="CO51" s="329">
        <f t="shared" si="9"/>
        <v>0</v>
      </c>
      <c r="CP51" s="753" t="e">
        <f t="shared" si="27"/>
        <v>#DIV/0!</v>
      </c>
      <c r="CQ51" s="698">
        <f t="shared" si="19"/>
        <v>0</v>
      </c>
      <c r="CT51" s="346"/>
      <c r="CU51" s="329"/>
      <c r="CV51" s="346"/>
      <c r="CW51" s="705"/>
      <c r="CX51" s="346"/>
      <c r="CY51" s="329"/>
      <c r="CZ51" s="346"/>
      <c r="DA51" s="705"/>
      <c r="DB51" s="346"/>
      <c r="DC51" s="329"/>
      <c r="DD51" s="346"/>
      <c r="DE51" s="705"/>
      <c r="DF51" s="708"/>
      <c r="DG51" s="753" t="e">
        <f t="shared" si="28"/>
        <v>#DIV/0!</v>
      </c>
      <c r="DH51" s="329">
        <f t="shared" si="10"/>
        <v>0</v>
      </c>
      <c r="DI51" s="753" t="e">
        <f t="shared" si="29"/>
        <v>#DIV/0!</v>
      </c>
      <c r="DJ51" s="698">
        <f t="shared" si="20"/>
        <v>0</v>
      </c>
      <c r="DM51" s="753">
        <f t="shared" si="21"/>
        <v>0.04</v>
      </c>
      <c r="DN51" s="329">
        <f t="shared" si="11"/>
        <v>4008811.6373333326</v>
      </c>
      <c r="DO51" s="754">
        <f t="shared" si="22"/>
        <v>4.0000000000000015E-2</v>
      </c>
      <c r="DP51" s="709">
        <f t="shared" si="12"/>
        <v>4008811.6373333335</v>
      </c>
      <c r="DQ51" s="713">
        <f t="shared" si="5"/>
        <v>0</v>
      </c>
    </row>
    <row r="52" spans="1:121" s="703" customFormat="1" ht="18.75">
      <c r="A52" s="473" t="s">
        <v>213</v>
      </c>
      <c r="B52" s="756" t="str">
        <f>+'[1]NOTE TO ACCOUNTS'!B43</f>
        <v>Printing &amp;Stationery</v>
      </c>
      <c r="C52" s="89"/>
      <c r="D52" s="752">
        <f t="shared" si="36"/>
        <v>1.9999999999999996E-3</v>
      </c>
      <c r="E52" s="329">
        <v>27784.228977777799</v>
      </c>
      <c r="F52" s="346">
        <v>6.6224619782382903E-3</v>
      </c>
      <c r="G52" s="705">
        <v>92000</v>
      </c>
      <c r="H52" s="346">
        <f t="shared" si="35"/>
        <v>2E-3</v>
      </c>
      <c r="I52" s="329">
        <v>28338.970666666599</v>
      </c>
      <c r="J52" s="346">
        <v>1.11154354794726E-3</v>
      </c>
      <c r="K52" s="705">
        <v>15750</v>
      </c>
      <c r="L52" s="346">
        <v>2E-3</v>
      </c>
      <c r="M52" s="329">
        <v>28698.222222222201</v>
      </c>
      <c r="N52" s="346">
        <v>2.5489383779095901E-3</v>
      </c>
      <c r="O52" s="705">
        <v>36575</v>
      </c>
      <c r="P52" s="89"/>
      <c r="Q52" s="753">
        <f t="shared" si="23"/>
        <v>1.9999999999999996E-3</v>
      </c>
      <c r="R52" s="329">
        <f t="shared" si="3"/>
        <v>84821.421866666598</v>
      </c>
      <c r="S52" s="754">
        <f t="shared" si="34"/>
        <v>3.4030318479421123E-3</v>
      </c>
      <c r="T52" s="698">
        <f t="shared" si="4"/>
        <v>144325</v>
      </c>
      <c r="U52" s="89"/>
      <c r="V52" s="346">
        <v>2E-3</v>
      </c>
      <c r="W52" s="329">
        <v>37574.586666666699</v>
      </c>
      <c r="X52" s="346">
        <v>1.7125936892098E-3</v>
      </c>
      <c r="Y52" s="705">
        <v>32175</v>
      </c>
      <c r="Z52" s="346">
        <v>2E-3</v>
      </c>
      <c r="AA52" s="329">
        <v>43412.28</v>
      </c>
      <c r="AB52" s="346">
        <v>1.86479493820642E-3</v>
      </c>
      <c r="AC52" s="705">
        <v>40477.5</v>
      </c>
      <c r="AD52" s="346">
        <v>2E-3</v>
      </c>
      <c r="AE52" s="329">
        <v>34632.293333333299</v>
      </c>
      <c r="AF52" s="346">
        <v>9.2168311502713101E-4</v>
      </c>
      <c r="AG52" s="705">
        <v>15960</v>
      </c>
      <c r="AH52" s="708"/>
      <c r="AI52" s="753">
        <f t="shared" si="32"/>
        <v>2E-3</v>
      </c>
      <c r="AJ52" s="329">
        <f t="shared" si="6"/>
        <v>115619.16</v>
      </c>
      <c r="AK52" s="753">
        <f t="shared" si="33"/>
        <v>1.5328341773110962E-3</v>
      </c>
      <c r="AL52" s="709">
        <f t="shared" si="14"/>
        <v>88612.5</v>
      </c>
      <c r="AM52" s="346">
        <v>2E-3</v>
      </c>
      <c r="AN52" s="329">
        <v>40583.6266666667</v>
      </c>
      <c r="AO52" s="346">
        <v>1.8783437129982199E-3</v>
      </c>
      <c r="AP52" s="705">
        <v>38115</v>
      </c>
      <c r="AQ52" s="346">
        <v>2E-3</v>
      </c>
      <c r="AR52" s="329">
        <v>43370.871111111097</v>
      </c>
      <c r="AS52" s="346">
        <v>1.85516218463473E-4</v>
      </c>
      <c r="AT52" s="705">
        <v>4023</v>
      </c>
      <c r="AU52" s="346">
        <v>2E-3</v>
      </c>
      <c r="AV52" s="329">
        <v>41059.1416888889</v>
      </c>
      <c r="AW52" s="346">
        <v>7.0720913310903296E-3</v>
      </c>
      <c r="AX52" s="705">
        <v>145187</v>
      </c>
      <c r="AY52" s="753">
        <f t="shared" si="15"/>
        <v>1.0378902597112798E-10</v>
      </c>
      <c r="AZ52" s="329">
        <f t="shared" si="7"/>
        <v>6.0000000000000001E-3</v>
      </c>
      <c r="BA52" s="753">
        <f t="shared" si="25"/>
        <v>2.9968729940055535E-3</v>
      </c>
      <c r="BB52" s="698">
        <f t="shared" si="31"/>
        <v>187325</v>
      </c>
      <c r="BC52" s="755"/>
      <c r="BD52" s="346"/>
      <c r="BE52" s="329"/>
      <c r="BF52" s="346"/>
      <c r="BG52" s="705"/>
      <c r="BH52" s="346"/>
      <c r="BI52" s="329"/>
      <c r="BJ52" s="346"/>
      <c r="BK52" s="705"/>
      <c r="BL52" s="346"/>
      <c r="BM52" s="329"/>
      <c r="BN52" s="346"/>
      <c r="BO52" s="705"/>
      <c r="BP52" s="346"/>
      <c r="BQ52" s="329"/>
      <c r="BR52" s="346"/>
      <c r="BS52" s="705"/>
      <c r="BT52" s="89"/>
      <c r="BU52" s="313">
        <f t="shared" ref="BU52:BU85" si="37">SUM(E52,I52,M52,W52,AA52,AE52,AN52,AR52,AV52,BE52,BI52,BM52)</f>
        <v>325454.22133333329</v>
      </c>
      <c r="BV52" s="313">
        <f t="shared" ref="BV52:BV85" si="38">SUM(G52,K52,O52,Y52,AC52,AG52,AT52,AP52,AX52,BG52,BK52,BO52)</f>
        <v>420262.5</v>
      </c>
      <c r="BW52" s="347">
        <f t="shared" si="18"/>
        <v>-94808.278666666709</v>
      </c>
      <c r="BX52" s="710"/>
      <c r="BY52" s="711"/>
      <c r="BZ52" s="351"/>
      <c r="CA52" s="346">
        <v>2E-3</v>
      </c>
      <c r="CB52" s="329">
        <v>27473.221333333298</v>
      </c>
      <c r="CC52" s="346">
        <v>4.1858942788216202E-4</v>
      </c>
      <c r="CD52" s="705">
        <v>5750</v>
      </c>
      <c r="CE52" s="346">
        <v>2E-3</v>
      </c>
      <c r="CF52" s="329">
        <v>31070.435555555599</v>
      </c>
      <c r="CG52" s="346">
        <v>1.23738207439212E-3</v>
      </c>
      <c r="CH52" s="705">
        <v>19223</v>
      </c>
      <c r="CI52" s="346">
        <v>2E-3</v>
      </c>
      <c r="CJ52" s="329">
        <v>23102.551111111101</v>
      </c>
      <c r="CK52" s="346">
        <v>1.4396678462061099E-3</v>
      </c>
      <c r="CL52" s="705">
        <v>16630</v>
      </c>
      <c r="CM52" s="708"/>
      <c r="CN52" s="753" t="e">
        <f t="shared" si="26"/>
        <v>#DIV/0!</v>
      </c>
      <c r="CO52" s="329">
        <f t="shared" si="9"/>
        <v>81646.207999999999</v>
      </c>
      <c r="CP52" s="753" t="e">
        <f t="shared" si="27"/>
        <v>#DIV/0!</v>
      </c>
      <c r="CQ52" s="698">
        <f t="shared" si="19"/>
        <v>41603</v>
      </c>
      <c r="CT52" s="346">
        <v>2E-3</v>
      </c>
      <c r="CU52" s="329">
        <v>30933.020266666699</v>
      </c>
      <c r="CV52" s="346">
        <v>1.0942998681727999E-3</v>
      </c>
      <c r="CW52" s="705">
        <v>16925</v>
      </c>
      <c r="CX52" s="346">
        <v>2E-3</v>
      </c>
      <c r="CY52" s="329">
        <v>24141.2977777778</v>
      </c>
      <c r="CZ52" s="346">
        <v>2.39009520246725E-4</v>
      </c>
      <c r="DA52" s="705">
        <v>2885</v>
      </c>
      <c r="DB52" s="346">
        <v>2E-3</v>
      </c>
      <c r="DC52" s="329">
        <v>36526.595555555599</v>
      </c>
      <c r="DD52" s="346">
        <v>3.6830697729654202E-3</v>
      </c>
      <c r="DE52" s="705">
        <v>67265</v>
      </c>
      <c r="DF52" s="708"/>
      <c r="DG52" s="753" t="e">
        <f t="shared" si="28"/>
        <v>#DIV/0!</v>
      </c>
      <c r="DH52" s="329">
        <f t="shared" si="10"/>
        <v>91600.913600000102</v>
      </c>
      <c r="DI52" s="753" t="e">
        <f t="shared" si="29"/>
        <v>#DIV/0!</v>
      </c>
      <c r="DJ52" s="698">
        <f t="shared" si="20"/>
        <v>87075</v>
      </c>
      <c r="DM52" s="753">
        <f t="shared" si="21"/>
        <v>3.7286631278614459E-3</v>
      </c>
      <c r="DN52" s="329">
        <f t="shared" si="11"/>
        <v>373687.70346666669</v>
      </c>
      <c r="DO52" s="754">
        <f t="shared" si="22"/>
        <v>3.608206448338363E-3</v>
      </c>
      <c r="DP52" s="709">
        <f t="shared" si="12"/>
        <v>361615.5</v>
      </c>
      <c r="DQ52" s="713">
        <f t="shared" si="5"/>
        <v>-12072.203466666688</v>
      </c>
    </row>
    <row r="53" spans="1:121" s="703" customFormat="1" ht="18.75">
      <c r="A53" s="473" t="s">
        <v>214</v>
      </c>
      <c r="B53" s="89" t="str">
        <f>+'[1]NOTE TO ACCOUNTS'!B44</f>
        <v>Uniforms</v>
      </c>
      <c r="C53" s="89"/>
      <c r="D53" s="752">
        <f t="shared" si="36"/>
        <v>4.9999999999999992E-3</v>
      </c>
      <c r="E53" s="329">
        <v>69460.572444444493</v>
      </c>
      <c r="F53" s="346">
        <v>0</v>
      </c>
      <c r="G53" s="705">
        <v>0</v>
      </c>
      <c r="H53" s="346">
        <f t="shared" si="35"/>
        <v>5.0000000000000001E-3</v>
      </c>
      <c r="I53" s="329">
        <v>70847.426666666506</v>
      </c>
      <c r="J53" s="346">
        <v>0</v>
      </c>
      <c r="K53" s="705">
        <v>0</v>
      </c>
      <c r="L53" s="346">
        <v>5.0000000000000001E-3</v>
      </c>
      <c r="M53" s="329">
        <v>71745.555555555504</v>
      </c>
      <c r="N53" s="346">
        <v>0</v>
      </c>
      <c r="O53" s="705">
        <v>0</v>
      </c>
      <c r="P53" s="89"/>
      <c r="Q53" s="753">
        <f t="shared" si="23"/>
        <v>4.9999999999999992E-3</v>
      </c>
      <c r="R53" s="329">
        <f t="shared" si="3"/>
        <v>212053.55466666652</v>
      </c>
      <c r="S53" s="754">
        <f t="shared" si="34"/>
        <v>0</v>
      </c>
      <c r="T53" s="698">
        <f t="shared" si="4"/>
        <v>0</v>
      </c>
      <c r="U53" s="89"/>
      <c r="V53" s="346">
        <v>5.0000000000000001E-3</v>
      </c>
      <c r="W53" s="329">
        <v>93936.466666666704</v>
      </c>
      <c r="X53" s="346">
        <v>0</v>
      </c>
      <c r="Y53" s="705">
        <v>0</v>
      </c>
      <c r="Z53" s="346">
        <v>5.0000000000000001E-3</v>
      </c>
      <c r="AA53" s="329">
        <v>108530.7</v>
      </c>
      <c r="AB53" s="346">
        <v>0</v>
      </c>
      <c r="AC53" s="705">
        <v>0</v>
      </c>
      <c r="AD53" s="346">
        <v>5.0000000000000001E-3</v>
      </c>
      <c r="AE53" s="329">
        <v>86580.733333333294</v>
      </c>
      <c r="AF53" s="346">
        <v>0</v>
      </c>
      <c r="AG53" s="705">
        <v>0</v>
      </c>
      <c r="AH53" s="708"/>
      <c r="AI53" s="753">
        <f t="shared" si="32"/>
        <v>5.0000000000000001E-3</v>
      </c>
      <c r="AJ53" s="329">
        <f t="shared" si="6"/>
        <v>289047.90000000002</v>
      </c>
      <c r="AK53" s="753">
        <f t="shared" si="33"/>
        <v>0</v>
      </c>
      <c r="AL53" s="709">
        <f t="shared" si="14"/>
        <v>0</v>
      </c>
      <c r="AM53" s="346">
        <v>5.0000000000000001E-3</v>
      </c>
      <c r="AN53" s="329">
        <v>101459.066666667</v>
      </c>
      <c r="AO53" s="346">
        <v>0</v>
      </c>
      <c r="AP53" s="705">
        <v>0</v>
      </c>
      <c r="AQ53" s="346">
        <v>5.0000000000000001E-3</v>
      </c>
      <c r="AR53" s="329">
        <v>108427.17777777799</v>
      </c>
      <c r="AS53" s="346">
        <v>0</v>
      </c>
      <c r="AT53" s="705">
        <v>0</v>
      </c>
      <c r="AU53" s="346">
        <v>5.0000000000000001E-3</v>
      </c>
      <c r="AV53" s="329">
        <v>102647.854222222</v>
      </c>
      <c r="AW53" s="346">
        <v>0</v>
      </c>
      <c r="AX53" s="705">
        <v>0</v>
      </c>
      <c r="AY53" s="753">
        <f t="shared" si="15"/>
        <v>2.5947256492781989E-10</v>
      </c>
      <c r="AZ53" s="329">
        <f t="shared" si="7"/>
        <v>1.4999999999999999E-2</v>
      </c>
      <c r="BA53" s="753">
        <f t="shared" ref="BA53:BA82" si="39">(BB53/$BB$13)</f>
        <v>0</v>
      </c>
      <c r="BB53" s="698">
        <f t="shared" si="31"/>
        <v>0</v>
      </c>
      <c r="BC53" s="755"/>
      <c r="BD53" s="346"/>
      <c r="BE53" s="329"/>
      <c r="BF53" s="346"/>
      <c r="BG53" s="705"/>
      <c r="BH53" s="346"/>
      <c r="BI53" s="329"/>
      <c r="BJ53" s="346"/>
      <c r="BK53" s="705"/>
      <c r="BL53" s="346"/>
      <c r="BM53" s="329"/>
      <c r="BN53" s="346"/>
      <c r="BO53" s="705"/>
      <c r="BP53" s="346"/>
      <c r="BQ53" s="329"/>
      <c r="BR53" s="346"/>
      <c r="BS53" s="705"/>
      <c r="BT53" s="89"/>
      <c r="BU53" s="313">
        <f t="shared" si="37"/>
        <v>813635.55333333358</v>
      </c>
      <c r="BV53" s="313">
        <f t="shared" si="38"/>
        <v>0</v>
      </c>
      <c r="BW53" s="347">
        <f t="shared" si="18"/>
        <v>813635.55333333358</v>
      </c>
      <c r="BX53" s="710"/>
      <c r="BY53" s="711"/>
      <c r="BZ53" s="351"/>
      <c r="CA53" s="346"/>
      <c r="CB53" s="329"/>
      <c r="CC53" s="346"/>
      <c r="CD53" s="705"/>
      <c r="CE53" s="346"/>
      <c r="CF53" s="329"/>
      <c r="CG53" s="346"/>
      <c r="CH53" s="705"/>
      <c r="CI53" s="346"/>
      <c r="CJ53" s="329"/>
      <c r="CK53" s="346"/>
      <c r="CL53" s="705"/>
      <c r="CM53" s="708"/>
      <c r="CN53" s="753" t="e">
        <f t="shared" si="26"/>
        <v>#DIV/0!</v>
      </c>
      <c r="CO53" s="329">
        <f t="shared" si="9"/>
        <v>0</v>
      </c>
      <c r="CP53" s="753" t="e">
        <f t="shared" si="27"/>
        <v>#DIV/0!</v>
      </c>
      <c r="CQ53" s="698">
        <f t="shared" si="19"/>
        <v>0</v>
      </c>
      <c r="CT53" s="346"/>
      <c r="CU53" s="329"/>
      <c r="CV53" s="346"/>
      <c r="CW53" s="705"/>
      <c r="CX53" s="346"/>
      <c r="CY53" s="329"/>
      <c r="CZ53" s="346"/>
      <c r="DA53" s="705"/>
      <c r="DB53" s="346"/>
      <c r="DC53" s="329"/>
      <c r="DD53" s="346"/>
      <c r="DE53" s="705"/>
      <c r="DF53" s="708"/>
      <c r="DG53" s="753" t="e">
        <f t="shared" si="28"/>
        <v>#DIV/0!</v>
      </c>
      <c r="DH53" s="329">
        <f t="shared" si="10"/>
        <v>0</v>
      </c>
      <c r="DI53" s="753" t="e">
        <f t="shared" si="29"/>
        <v>#DIV/0!</v>
      </c>
      <c r="DJ53" s="698">
        <f t="shared" si="20"/>
        <v>0</v>
      </c>
      <c r="DM53" s="753">
        <f t="shared" si="21"/>
        <v>5.0000000000000001E-3</v>
      </c>
      <c r="DN53" s="329">
        <f t="shared" si="11"/>
        <v>501101.45466666657</v>
      </c>
      <c r="DO53" s="754">
        <f t="shared" si="22"/>
        <v>0</v>
      </c>
      <c r="DP53" s="709">
        <f t="shared" si="12"/>
        <v>0</v>
      </c>
      <c r="DQ53" s="713">
        <f t="shared" si="5"/>
        <v>-501101.45466666657</v>
      </c>
    </row>
    <row r="54" spans="1:121" s="703" customFormat="1" ht="18.75">
      <c r="A54" s="473" t="s">
        <v>215</v>
      </c>
      <c r="B54" s="89" t="str">
        <f>+'[1]NOTE TO ACCOUNTS'!B45</f>
        <v>Repairs &amp; Maint.</v>
      </c>
      <c r="C54" s="89"/>
      <c r="D54" s="752">
        <f t="shared" si="36"/>
        <v>3.5000000000000035E-3</v>
      </c>
      <c r="E54" s="329">
        <v>48622.400711111201</v>
      </c>
      <c r="F54" s="346">
        <v>2.1954901123507399E-3</v>
      </c>
      <c r="G54" s="757">
        <v>30500</v>
      </c>
      <c r="H54" s="346">
        <f t="shared" si="35"/>
        <v>3.5000000000000031E-3</v>
      </c>
      <c r="I54" s="329">
        <v>49593.198666666598</v>
      </c>
      <c r="J54" s="346">
        <v>2.6818193537775201E-3</v>
      </c>
      <c r="K54" s="705">
        <v>38000</v>
      </c>
      <c r="L54" s="346">
        <v>3.5000000000000001E-3</v>
      </c>
      <c r="M54" s="329">
        <v>50221.888888888898</v>
      </c>
      <c r="N54" s="346">
        <v>1.1087794830496701E-2</v>
      </c>
      <c r="O54" s="705">
        <v>159100</v>
      </c>
      <c r="P54" s="89"/>
      <c r="Q54" s="753">
        <f t="shared" si="23"/>
        <v>3.5000000000000031E-3</v>
      </c>
      <c r="R54" s="329">
        <f t="shared" si="3"/>
        <v>148437.48826666671</v>
      </c>
      <c r="S54" s="754">
        <f t="shared" si="34"/>
        <v>5.3665688452563644E-3</v>
      </c>
      <c r="T54" s="698">
        <f t="shared" si="4"/>
        <v>227600</v>
      </c>
      <c r="U54" s="89"/>
      <c r="V54" s="346">
        <v>3.5000000000000001E-3</v>
      </c>
      <c r="W54" s="329">
        <v>65755.526666666701</v>
      </c>
      <c r="X54" s="346">
        <v>1.8491221371607899E-2</v>
      </c>
      <c r="Y54" s="705">
        <v>347400</v>
      </c>
      <c r="Z54" s="346">
        <v>3.5000000000000001E-3</v>
      </c>
      <c r="AA54" s="329">
        <v>75971.490000000005</v>
      </c>
      <c r="AB54" s="346">
        <v>2.55043043120518E-2</v>
      </c>
      <c r="AC54" s="705">
        <v>553600</v>
      </c>
      <c r="AD54" s="346">
        <v>3.5000000000000001E-3</v>
      </c>
      <c r="AE54" s="329">
        <v>60606.5133333333</v>
      </c>
      <c r="AF54" s="346">
        <v>2.75725315331894E-2</v>
      </c>
      <c r="AG54" s="705">
        <v>477450</v>
      </c>
      <c r="AH54" s="708"/>
      <c r="AI54" s="753">
        <f t="shared" si="32"/>
        <v>3.5000000000000001E-3</v>
      </c>
      <c r="AJ54" s="329">
        <f t="shared" si="6"/>
        <v>202333.53</v>
      </c>
      <c r="AK54" s="753">
        <f t="shared" si="33"/>
        <v>2.3844663808316891E-2</v>
      </c>
      <c r="AL54" s="709">
        <f t="shared" si="14"/>
        <v>1378450</v>
      </c>
      <c r="AM54" s="346">
        <v>3.5000000000000001E-3</v>
      </c>
      <c r="AN54" s="329">
        <v>71021.346666666694</v>
      </c>
      <c r="AO54" s="346">
        <v>1.20097694571078E-2</v>
      </c>
      <c r="AP54" s="705">
        <v>243700</v>
      </c>
      <c r="AQ54" s="346">
        <v>3.5000000000000001E-3</v>
      </c>
      <c r="AR54" s="329">
        <v>75899.024444444498</v>
      </c>
      <c r="AS54" s="346">
        <v>3.6798891954723102E-3</v>
      </c>
      <c r="AT54" s="705">
        <v>79800</v>
      </c>
      <c r="AU54" s="346">
        <v>3.5000000000000001E-3</v>
      </c>
      <c r="AV54" s="329">
        <v>71853.497955555606</v>
      </c>
      <c r="AW54" s="346">
        <v>3.3943581932623597E-2</v>
      </c>
      <c r="AX54" s="705">
        <v>696847.17</v>
      </c>
      <c r="AY54" s="753">
        <f t="shared" si="15"/>
        <v>1.8163079544947397E-10</v>
      </c>
      <c r="AZ54" s="329">
        <f t="shared" si="7"/>
        <v>1.0500000000000001E-2</v>
      </c>
      <c r="BA54" s="753">
        <f t="shared" si="39"/>
        <v>1.6323773539479482E-2</v>
      </c>
      <c r="BB54" s="698">
        <f t="shared" si="31"/>
        <v>1020347.17</v>
      </c>
      <c r="BC54" s="755"/>
      <c r="BD54" s="346"/>
      <c r="BE54" s="329"/>
      <c r="BF54" s="346"/>
      <c r="BG54" s="705"/>
      <c r="BH54" s="346"/>
      <c r="BI54" s="329"/>
      <c r="BJ54" s="346"/>
      <c r="BK54" s="705"/>
      <c r="BL54" s="346"/>
      <c r="BM54" s="329"/>
      <c r="BN54" s="346"/>
      <c r="BO54" s="705"/>
      <c r="BP54" s="346"/>
      <c r="BQ54" s="329"/>
      <c r="BR54" s="346"/>
      <c r="BS54" s="705"/>
      <c r="BT54" s="89"/>
      <c r="BU54" s="313">
        <f t="shared" si="37"/>
        <v>569544.88733333349</v>
      </c>
      <c r="BV54" s="313">
        <f t="shared" si="38"/>
        <v>2626397.17</v>
      </c>
      <c r="BW54" s="347">
        <f t="shared" si="18"/>
        <v>-2056852.2826666664</v>
      </c>
      <c r="BX54" s="710"/>
      <c r="BY54" s="711"/>
      <c r="BZ54" s="351"/>
      <c r="CA54" s="346"/>
      <c r="CB54" s="329"/>
      <c r="CC54" s="346"/>
      <c r="CD54" s="705"/>
      <c r="CE54" s="346"/>
      <c r="CF54" s="329"/>
      <c r="CG54" s="346"/>
      <c r="CH54" s="705"/>
      <c r="CI54" s="346"/>
      <c r="CJ54" s="329"/>
      <c r="CK54" s="346"/>
      <c r="CL54" s="705"/>
      <c r="CM54" s="708"/>
      <c r="CN54" s="753" t="e">
        <f t="shared" si="26"/>
        <v>#DIV/0!</v>
      </c>
      <c r="CO54" s="329">
        <f t="shared" si="9"/>
        <v>0</v>
      </c>
      <c r="CP54" s="753" t="e">
        <f t="shared" si="27"/>
        <v>#DIV/0!</v>
      </c>
      <c r="CQ54" s="698">
        <f t="shared" si="19"/>
        <v>0</v>
      </c>
      <c r="CT54" s="346"/>
      <c r="CU54" s="329"/>
      <c r="CV54" s="346"/>
      <c r="CW54" s="705"/>
      <c r="CX54" s="346"/>
      <c r="CY54" s="329"/>
      <c r="CZ54" s="346"/>
      <c r="DA54" s="705"/>
      <c r="DB54" s="346"/>
      <c r="DC54" s="329"/>
      <c r="DD54" s="346"/>
      <c r="DE54" s="705"/>
      <c r="DF54" s="708"/>
      <c r="DG54" s="753" t="e">
        <f t="shared" si="28"/>
        <v>#DIV/0!</v>
      </c>
      <c r="DH54" s="329">
        <f t="shared" si="10"/>
        <v>0</v>
      </c>
      <c r="DI54" s="753" t="e">
        <f t="shared" si="29"/>
        <v>#DIV/0!</v>
      </c>
      <c r="DJ54" s="698">
        <f t="shared" si="20"/>
        <v>0</v>
      </c>
      <c r="DM54" s="753">
        <f t="shared" si="21"/>
        <v>3.5000000000000009E-3</v>
      </c>
      <c r="DN54" s="329">
        <f t="shared" si="11"/>
        <v>350771.01826666668</v>
      </c>
      <c r="DO54" s="754">
        <f t="shared" si="22"/>
        <v>1.6025197941885311E-2</v>
      </c>
      <c r="DP54" s="709">
        <f t="shared" si="12"/>
        <v>1606050</v>
      </c>
      <c r="DQ54" s="713">
        <f t="shared" si="5"/>
        <v>1255278.9817333333</v>
      </c>
    </row>
    <row r="55" spans="1:121" s="703" customFormat="1" ht="18.75">
      <c r="A55" s="473" t="s">
        <v>216</v>
      </c>
      <c r="B55" s="89" t="str">
        <f>+'[1]NOTE TO ACCOUNTS'!B46</f>
        <v>Staff Meal</v>
      </c>
      <c r="C55" s="89"/>
      <c r="D55" s="752">
        <f t="shared" si="36"/>
        <v>4.9999999999999992E-3</v>
      </c>
      <c r="E55" s="329">
        <v>69460.572444444493</v>
      </c>
      <c r="F55" s="346">
        <v>4.1391164783438896E-3</v>
      </c>
      <c r="G55" s="757">
        <v>57501.08</v>
      </c>
      <c r="H55" s="346">
        <f t="shared" si="35"/>
        <v>5.0000000000000001E-3</v>
      </c>
      <c r="I55" s="329">
        <v>70847.426666666506</v>
      </c>
      <c r="J55" s="346">
        <v>3.5477174235639202E-3</v>
      </c>
      <c r="K55" s="705">
        <v>50269.33</v>
      </c>
      <c r="L55" s="346">
        <v>5.0000000000000001E-3</v>
      </c>
      <c r="M55" s="329">
        <v>71745.555555555504</v>
      </c>
      <c r="N55" s="346">
        <v>6.9473509005590697E-3</v>
      </c>
      <c r="O55" s="705">
        <v>99688.31</v>
      </c>
      <c r="P55" s="89"/>
      <c r="Q55" s="753">
        <f t="shared" si="23"/>
        <v>4.9999999999999992E-3</v>
      </c>
      <c r="R55" s="329">
        <f t="shared" si="3"/>
        <v>212053.55466666652</v>
      </c>
      <c r="S55" s="754">
        <f t="shared" si="34"/>
        <v>4.8916586266641634E-3</v>
      </c>
      <c r="T55" s="698">
        <f t="shared" si="4"/>
        <v>207458.72000000003</v>
      </c>
      <c r="U55" s="89"/>
      <c r="V55" s="346">
        <v>5.0000000000000001E-3</v>
      </c>
      <c r="W55" s="329">
        <v>93936.466666666704</v>
      </c>
      <c r="X55" s="346">
        <v>3.9373931458638401E-3</v>
      </c>
      <c r="Y55" s="705">
        <v>73972.960000000006</v>
      </c>
      <c r="Z55" s="346">
        <v>5.0000000000000001E-3</v>
      </c>
      <c r="AA55" s="329">
        <v>108530.7</v>
      </c>
      <c r="AB55" s="346">
        <v>8.8356096477770797E-3</v>
      </c>
      <c r="AC55" s="705">
        <v>191786.98</v>
      </c>
      <c r="AD55" s="346">
        <v>5.0000000000000001E-3</v>
      </c>
      <c r="AE55" s="329">
        <v>86580.733333333294</v>
      </c>
      <c r="AF55" s="346">
        <v>7.5428923370942404E-3</v>
      </c>
      <c r="AG55" s="705">
        <v>130613.83</v>
      </c>
      <c r="AH55" s="708"/>
      <c r="AI55" s="753">
        <f t="shared" si="32"/>
        <v>5.0000000000000001E-3</v>
      </c>
      <c r="AJ55" s="329">
        <f t="shared" si="6"/>
        <v>289047.90000000002</v>
      </c>
      <c r="AK55" s="753">
        <f t="shared" si="33"/>
        <v>6.8565412514673173E-3</v>
      </c>
      <c r="AL55" s="709">
        <f t="shared" si="14"/>
        <v>396373.77</v>
      </c>
      <c r="AM55" s="346">
        <v>5.0000000000000001E-3</v>
      </c>
      <c r="AN55" s="329">
        <v>101459.066666667</v>
      </c>
      <c r="AO55" s="346">
        <v>5.2058127218464496E-3</v>
      </c>
      <c r="AP55" s="705">
        <v>105635.38</v>
      </c>
      <c r="AQ55" s="346">
        <v>5.0000000000000001E-3</v>
      </c>
      <c r="AR55" s="329">
        <v>108427.17777777799</v>
      </c>
      <c r="AS55" s="346">
        <v>8.0274255757525302E-3</v>
      </c>
      <c r="AT55" s="705">
        <v>174078.22</v>
      </c>
      <c r="AU55" s="346">
        <v>5.0000000000000001E-3</v>
      </c>
      <c r="AV55" s="329">
        <v>102647.854222222</v>
      </c>
      <c r="AW55" s="346">
        <v>6.6254911527684696E-3</v>
      </c>
      <c r="AX55" s="705">
        <v>136018.49</v>
      </c>
      <c r="AY55" s="753">
        <f t="shared" si="15"/>
        <v>2.5947256492781989E-10</v>
      </c>
      <c r="AZ55" s="329">
        <f t="shared" si="7"/>
        <v>1.4999999999999999E-2</v>
      </c>
      <c r="BA55" s="753">
        <f t="shared" si="39"/>
        <v>6.6509877125983516E-3</v>
      </c>
      <c r="BB55" s="698">
        <f t="shared" si="31"/>
        <v>415732.08999999997</v>
      </c>
      <c r="BC55" s="755"/>
      <c r="BD55" s="346"/>
      <c r="BE55" s="329"/>
      <c r="BF55" s="346"/>
      <c r="BG55" s="705"/>
      <c r="BH55" s="346"/>
      <c r="BI55" s="329"/>
      <c r="BJ55" s="346"/>
      <c r="BK55" s="705"/>
      <c r="BL55" s="346"/>
      <c r="BM55" s="329"/>
      <c r="BN55" s="346"/>
      <c r="BO55" s="705"/>
      <c r="BP55" s="346"/>
      <c r="BQ55" s="329"/>
      <c r="BR55" s="346"/>
      <c r="BS55" s="705"/>
      <c r="BT55" s="89"/>
      <c r="BU55" s="313">
        <f t="shared" si="37"/>
        <v>813635.55333333358</v>
      </c>
      <c r="BV55" s="313">
        <f t="shared" si="38"/>
        <v>1019564.58</v>
      </c>
      <c r="BW55" s="347">
        <f t="shared" si="18"/>
        <v>-205929.02666666638</v>
      </c>
      <c r="BX55" s="710"/>
      <c r="BY55" s="711"/>
      <c r="BZ55" s="351"/>
      <c r="CA55" s="346"/>
      <c r="CB55" s="329"/>
      <c r="CC55" s="346"/>
      <c r="CD55" s="705"/>
      <c r="CE55" s="346"/>
      <c r="CF55" s="329"/>
      <c r="CG55" s="346"/>
      <c r="CH55" s="705"/>
      <c r="CI55" s="346"/>
      <c r="CJ55" s="329"/>
      <c r="CK55" s="346"/>
      <c r="CL55" s="705"/>
      <c r="CM55" s="708"/>
      <c r="CN55" s="753" t="e">
        <f t="shared" si="26"/>
        <v>#DIV/0!</v>
      </c>
      <c r="CO55" s="329">
        <f t="shared" si="9"/>
        <v>0</v>
      </c>
      <c r="CP55" s="753" t="e">
        <f t="shared" si="27"/>
        <v>#DIV/0!</v>
      </c>
      <c r="CQ55" s="698">
        <f t="shared" si="19"/>
        <v>0</v>
      </c>
      <c r="CT55" s="346"/>
      <c r="CU55" s="329"/>
      <c r="CV55" s="346"/>
      <c r="CW55" s="705"/>
      <c r="CX55" s="346"/>
      <c r="CY55" s="329"/>
      <c r="CZ55" s="346"/>
      <c r="DA55" s="705"/>
      <c r="DB55" s="346"/>
      <c r="DC55" s="329"/>
      <c r="DD55" s="346"/>
      <c r="DE55" s="705"/>
      <c r="DF55" s="708"/>
      <c r="DG55" s="753" t="e">
        <f t="shared" si="28"/>
        <v>#DIV/0!</v>
      </c>
      <c r="DH55" s="329">
        <f t="shared" si="10"/>
        <v>0</v>
      </c>
      <c r="DI55" s="753" t="e">
        <f t="shared" si="29"/>
        <v>#DIV/0!</v>
      </c>
      <c r="DJ55" s="698">
        <f t="shared" si="20"/>
        <v>0</v>
      </c>
      <c r="DM55" s="753">
        <f t="shared" si="21"/>
        <v>5.0000000000000001E-3</v>
      </c>
      <c r="DN55" s="329">
        <f t="shared" si="11"/>
        <v>501101.45466666657</v>
      </c>
      <c r="DO55" s="754">
        <f t="shared" si="22"/>
        <v>6.025052256151105E-3</v>
      </c>
      <c r="DP55" s="709">
        <f t="shared" si="12"/>
        <v>603832.49</v>
      </c>
      <c r="DQ55" s="713">
        <f t="shared" si="5"/>
        <v>102731.03533333342</v>
      </c>
    </row>
    <row r="56" spans="1:121" s="703" customFormat="1" ht="18.75">
      <c r="A56" s="473" t="s">
        <v>217</v>
      </c>
      <c r="B56" s="89" t="str">
        <f>+'[1]NOTE TO ACCOUNTS'!B47</f>
        <v>Medical Costs</v>
      </c>
      <c r="C56" s="89"/>
      <c r="D56" s="752">
        <f t="shared" si="36"/>
        <v>1.9999999999999996E-3</v>
      </c>
      <c r="E56" s="329">
        <v>27784.228977777799</v>
      </c>
      <c r="F56" s="346">
        <v>0</v>
      </c>
      <c r="G56" s="705">
        <v>0</v>
      </c>
      <c r="H56" s="346">
        <f t="shared" si="35"/>
        <v>2E-3</v>
      </c>
      <c r="I56" s="329">
        <v>28338.970666666599</v>
      </c>
      <c r="J56" s="346">
        <v>0</v>
      </c>
      <c r="K56" s="705">
        <v>0</v>
      </c>
      <c r="L56" s="346">
        <v>2E-3</v>
      </c>
      <c r="M56" s="329">
        <v>28698.222222222201</v>
      </c>
      <c r="N56" s="346">
        <v>0</v>
      </c>
      <c r="O56" s="705">
        <v>0</v>
      </c>
      <c r="P56" s="89"/>
      <c r="Q56" s="753">
        <f t="shared" si="23"/>
        <v>1.9999999999999996E-3</v>
      </c>
      <c r="R56" s="329">
        <f t="shared" si="3"/>
        <v>84821.421866666598</v>
      </c>
      <c r="S56" s="754">
        <f t="shared" si="34"/>
        <v>0</v>
      </c>
      <c r="T56" s="698">
        <f t="shared" si="4"/>
        <v>0</v>
      </c>
      <c r="U56" s="89"/>
      <c r="V56" s="346">
        <v>2E-3</v>
      </c>
      <c r="W56" s="329">
        <v>37574.586666666699</v>
      </c>
      <c r="X56" s="346">
        <v>0</v>
      </c>
      <c r="Y56" s="705">
        <v>0</v>
      </c>
      <c r="Z56" s="346">
        <v>2E-3</v>
      </c>
      <c r="AA56" s="329">
        <v>43412.28</v>
      </c>
      <c r="AB56" s="346">
        <v>0</v>
      </c>
      <c r="AC56" s="705">
        <v>0</v>
      </c>
      <c r="AD56" s="346">
        <v>2E-3</v>
      </c>
      <c r="AE56" s="329">
        <v>34632.293333333299</v>
      </c>
      <c r="AF56" s="346">
        <v>0</v>
      </c>
      <c r="AG56" s="705">
        <v>0</v>
      </c>
      <c r="AH56" s="708"/>
      <c r="AI56" s="753">
        <f t="shared" si="32"/>
        <v>2E-3</v>
      </c>
      <c r="AJ56" s="329">
        <f t="shared" si="6"/>
        <v>115619.16</v>
      </c>
      <c r="AK56" s="753">
        <f t="shared" si="33"/>
        <v>0</v>
      </c>
      <c r="AL56" s="709">
        <f t="shared" si="14"/>
        <v>0</v>
      </c>
      <c r="AM56" s="346">
        <v>2E-3</v>
      </c>
      <c r="AN56" s="329">
        <v>40583.6266666667</v>
      </c>
      <c r="AO56" s="346">
        <v>0</v>
      </c>
      <c r="AP56" s="705">
        <v>0</v>
      </c>
      <c r="AQ56" s="346">
        <v>2E-3</v>
      </c>
      <c r="AR56" s="329">
        <v>43370.871111111097</v>
      </c>
      <c r="AS56" s="346">
        <v>0</v>
      </c>
      <c r="AT56" s="705">
        <v>0</v>
      </c>
      <c r="AU56" s="346">
        <v>2E-3</v>
      </c>
      <c r="AV56" s="329">
        <v>41059.1416888889</v>
      </c>
      <c r="AW56" s="346">
        <v>1.21775560675032E-4</v>
      </c>
      <c r="AX56" s="705">
        <v>2500</v>
      </c>
      <c r="AY56" s="753">
        <f t="shared" si="15"/>
        <v>1.0378902597112798E-10</v>
      </c>
      <c r="AZ56" s="329">
        <f t="shared" si="7"/>
        <v>6.0000000000000001E-3</v>
      </c>
      <c r="BA56" s="753">
        <f t="shared" si="39"/>
        <v>3.9995635846864452E-5</v>
      </c>
      <c r="BB56" s="698">
        <f t="shared" si="31"/>
        <v>2500</v>
      </c>
      <c r="BC56" s="755"/>
      <c r="BD56" s="346"/>
      <c r="BE56" s="329"/>
      <c r="BF56" s="346"/>
      <c r="BG56" s="705"/>
      <c r="BH56" s="346"/>
      <c r="BI56" s="329"/>
      <c r="BJ56" s="346"/>
      <c r="BK56" s="705"/>
      <c r="BL56" s="346"/>
      <c r="BM56" s="329"/>
      <c r="BN56" s="346"/>
      <c r="BO56" s="705"/>
      <c r="BP56" s="346"/>
      <c r="BQ56" s="329"/>
      <c r="BR56" s="346"/>
      <c r="BS56" s="705"/>
      <c r="BT56" s="89"/>
      <c r="BU56" s="313">
        <f t="shared" si="37"/>
        <v>325454.22133333329</v>
      </c>
      <c r="BV56" s="313">
        <f t="shared" si="38"/>
        <v>2500</v>
      </c>
      <c r="BW56" s="347">
        <f t="shared" si="18"/>
        <v>322954.22133333329</v>
      </c>
      <c r="BX56" s="710"/>
      <c r="BY56" s="711"/>
      <c r="BZ56" s="351"/>
      <c r="CA56" s="346"/>
      <c r="CB56" s="329"/>
      <c r="CC56" s="346"/>
      <c r="CD56" s="705"/>
      <c r="CE56" s="346"/>
      <c r="CF56" s="329"/>
      <c r="CG56" s="346"/>
      <c r="CH56" s="705"/>
      <c r="CI56" s="346"/>
      <c r="CJ56" s="329"/>
      <c r="CK56" s="346"/>
      <c r="CL56" s="705"/>
      <c r="CM56" s="708"/>
      <c r="CN56" s="753" t="e">
        <f t="shared" si="26"/>
        <v>#DIV/0!</v>
      </c>
      <c r="CO56" s="329">
        <f t="shared" si="9"/>
        <v>0</v>
      </c>
      <c r="CP56" s="753" t="e">
        <f t="shared" si="27"/>
        <v>#DIV/0!</v>
      </c>
      <c r="CQ56" s="698">
        <f t="shared" si="19"/>
        <v>0</v>
      </c>
      <c r="CT56" s="346"/>
      <c r="CU56" s="329"/>
      <c r="CV56" s="346"/>
      <c r="CW56" s="705"/>
      <c r="CX56" s="346"/>
      <c r="CY56" s="329"/>
      <c r="CZ56" s="346"/>
      <c r="DA56" s="705"/>
      <c r="DB56" s="346"/>
      <c r="DC56" s="329"/>
      <c r="DD56" s="346"/>
      <c r="DE56" s="705"/>
      <c r="DF56" s="708"/>
      <c r="DG56" s="753" t="e">
        <f t="shared" si="28"/>
        <v>#DIV/0!</v>
      </c>
      <c r="DH56" s="329">
        <f t="shared" si="10"/>
        <v>0</v>
      </c>
      <c r="DI56" s="753" t="e">
        <f t="shared" si="29"/>
        <v>#DIV/0!</v>
      </c>
      <c r="DJ56" s="698">
        <f t="shared" si="20"/>
        <v>0</v>
      </c>
      <c r="DM56" s="753">
        <f t="shared" si="21"/>
        <v>2E-3</v>
      </c>
      <c r="DN56" s="329">
        <f t="shared" si="11"/>
        <v>200440.58186666662</v>
      </c>
      <c r="DO56" s="754">
        <f t="shared" si="22"/>
        <v>0</v>
      </c>
      <c r="DP56" s="709">
        <f t="shared" si="12"/>
        <v>0</v>
      </c>
      <c r="DQ56" s="713">
        <f t="shared" si="5"/>
        <v>-200440.58186666662</v>
      </c>
    </row>
    <row r="57" spans="1:121" s="703" customFormat="1" ht="18.75">
      <c r="A57" s="473" t="s">
        <v>218</v>
      </c>
      <c r="B57" s="89" t="str">
        <f>+'[1]NOTE TO ACCOUNTS'!B48</f>
        <v>Telephone</v>
      </c>
      <c r="C57" s="89"/>
      <c r="D57" s="752">
        <f t="shared" si="36"/>
        <v>1.9999999999999996E-3</v>
      </c>
      <c r="E57" s="329">
        <v>27784.228977777799</v>
      </c>
      <c r="F57" s="346">
        <v>2.1594984711646601E-5</v>
      </c>
      <c r="G57" s="705">
        <v>300</v>
      </c>
      <c r="H57" s="346">
        <f t="shared" si="35"/>
        <v>2E-3</v>
      </c>
      <c r="I57" s="329">
        <v>28338.970666666599</v>
      </c>
      <c r="J57" s="346">
        <v>1.3409096768887601E-4</v>
      </c>
      <c r="K57" s="705">
        <v>1900</v>
      </c>
      <c r="L57" s="346">
        <v>2E-3</v>
      </c>
      <c r="M57" s="329">
        <v>28698.222222222201</v>
      </c>
      <c r="N57" s="346">
        <v>1.39381456071611E-4</v>
      </c>
      <c r="O57" s="705">
        <v>2000</v>
      </c>
      <c r="P57" s="89"/>
      <c r="Q57" s="753">
        <f t="shared" si="23"/>
        <v>1.9999999999999996E-3</v>
      </c>
      <c r="R57" s="329">
        <f t="shared" si="3"/>
        <v>84821.421866666598</v>
      </c>
      <c r="S57" s="754">
        <f t="shared" si="34"/>
        <v>9.9031586775381072E-5</v>
      </c>
      <c r="T57" s="698">
        <f t="shared" si="4"/>
        <v>4200</v>
      </c>
      <c r="U57" s="89"/>
      <c r="V57" s="346">
        <v>2E-3</v>
      </c>
      <c r="W57" s="329">
        <v>37574.586666666699</v>
      </c>
      <c r="X57" s="346">
        <v>2.1290986035242302E-5</v>
      </c>
      <c r="Y57" s="705">
        <v>400</v>
      </c>
      <c r="Z57" s="346">
        <v>2E-3</v>
      </c>
      <c r="AA57" s="329">
        <v>43412.28</v>
      </c>
      <c r="AB57" s="346">
        <v>3.2248939700932499E-5</v>
      </c>
      <c r="AC57" s="705">
        <v>700</v>
      </c>
      <c r="AD57" s="346">
        <v>2E-3</v>
      </c>
      <c r="AE57" s="329">
        <v>34632.293333333299</v>
      </c>
      <c r="AF57" s="346">
        <v>0</v>
      </c>
      <c r="AG57" s="705">
        <v>0</v>
      </c>
      <c r="AH57" s="708"/>
      <c r="AI57" s="753">
        <f t="shared" si="32"/>
        <v>2E-3</v>
      </c>
      <c r="AJ57" s="329">
        <f t="shared" si="6"/>
        <v>115619.16</v>
      </c>
      <c r="AK57" s="753">
        <f t="shared" si="33"/>
        <v>1.9027988094706793E-5</v>
      </c>
      <c r="AL57" s="709">
        <f t="shared" si="14"/>
        <v>1100</v>
      </c>
      <c r="AM57" s="346">
        <v>2E-3</v>
      </c>
      <c r="AN57" s="329">
        <v>40583.6266666667</v>
      </c>
      <c r="AO57" s="346">
        <v>0</v>
      </c>
      <c r="AP57" s="705">
        <v>0</v>
      </c>
      <c r="AQ57" s="346">
        <v>2E-3</v>
      </c>
      <c r="AR57" s="329">
        <v>43370.871111111097</v>
      </c>
      <c r="AS57" s="346">
        <v>0</v>
      </c>
      <c r="AT57" s="705">
        <v>0</v>
      </c>
      <c r="AU57" s="346">
        <v>2E-3</v>
      </c>
      <c r="AV57" s="329">
        <v>41059.1416888889</v>
      </c>
      <c r="AW57" s="346">
        <v>0</v>
      </c>
      <c r="AX57" s="705">
        <v>0</v>
      </c>
      <c r="AY57" s="753">
        <f t="shared" si="15"/>
        <v>1.0378902597112798E-10</v>
      </c>
      <c r="AZ57" s="329">
        <f t="shared" si="7"/>
        <v>6.0000000000000001E-3</v>
      </c>
      <c r="BA57" s="753">
        <f t="shared" si="39"/>
        <v>0</v>
      </c>
      <c r="BB57" s="698">
        <f t="shared" si="31"/>
        <v>0</v>
      </c>
      <c r="BC57" s="755"/>
      <c r="BD57" s="346"/>
      <c r="BE57" s="329"/>
      <c r="BF57" s="346"/>
      <c r="BG57" s="705"/>
      <c r="BH57" s="346"/>
      <c r="BI57" s="329"/>
      <c r="BJ57" s="346"/>
      <c r="BK57" s="705"/>
      <c r="BL57" s="346"/>
      <c r="BM57" s="329"/>
      <c r="BN57" s="346"/>
      <c r="BO57" s="705"/>
      <c r="BP57" s="346"/>
      <c r="BQ57" s="329"/>
      <c r="BR57" s="346"/>
      <c r="BS57" s="705"/>
      <c r="BT57" s="89"/>
      <c r="BU57" s="313">
        <f t="shared" si="37"/>
        <v>325454.22133333329</v>
      </c>
      <c r="BV57" s="313">
        <f t="shared" si="38"/>
        <v>5300</v>
      </c>
      <c r="BW57" s="347">
        <f t="shared" si="18"/>
        <v>320154.22133333329</v>
      </c>
      <c r="BX57" s="710"/>
      <c r="BY57" s="711"/>
      <c r="BZ57" s="351"/>
      <c r="CA57" s="346"/>
      <c r="CB57" s="329"/>
      <c r="CC57" s="346"/>
      <c r="CD57" s="705"/>
      <c r="CE57" s="346"/>
      <c r="CF57" s="329"/>
      <c r="CG57" s="346"/>
      <c r="CH57" s="705"/>
      <c r="CI57" s="346"/>
      <c r="CJ57" s="329"/>
      <c r="CK57" s="346"/>
      <c r="CL57" s="705"/>
      <c r="CM57" s="708"/>
      <c r="CN57" s="753" t="e">
        <f t="shared" si="26"/>
        <v>#DIV/0!</v>
      </c>
      <c r="CO57" s="329">
        <f t="shared" si="9"/>
        <v>0</v>
      </c>
      <c r="CP57" s="753" t="e">
        <f t="shared" si="27"/>
        <v>#DIV/0!</v>
      </c>
      <c r="CQ57" s="698">
        <f t="shared" si="19"/>
        <v>0</v>
      </c>
      <c r="CT57" s="346"/>
      <c r="CU57" s="329"/>
      <c r="CV57" s="346"/>
      <c r="CW57" s="705"/>
      <c r="CX57" s="346"/>
      <c r="CY57" s="329"/>
      <c r="CZ57" s="346"/>
      <c r="DA57" s="705"/>
      <c r="DB57" s="346"/>
      <c r="DC57" s="329"/>
      <c r="DD57" s="346"/>
      <c r="DE57" s="705"/>
      <c r="DF57" s="708"/>
      <c r="DG57" s="753" t="e">
        <f t="shared" si="28"/>
        <v>#DIV/0!</v>
      </c>
      <c r="DH57" s="329">
        <f t="shared" si="10"/>
        <v>0</v>
      </c>
      <c r="DI57" s="753" t="e">
        <f t="shared" si="29"/>
        <v>#DIV/0!</v>
      </c>
      <c r="DJ57" s="698">
        <f t="shared" si="20"/>
        <v>0</v>
      </c>
      <c r="DM57" s="753">
        <f t="shared" si="21"/>
        <v>2E-3</v>
      </c>
      <c r="DN57" s="329">
        <f t="shared" si="11"/>
        <v>200440.58186666662</v>
      </c>
      <c r="DO57" s="754">
        <f t="shared" si="22"/>
        <v>5.2883502438898011E-5</v>
      </c>
      <c r="DP57" s="709">
        <f t="shared" si="12"/>
        <v>5300</v>
      </c>
      <c r="DQ57" s="713">
        <f t="shared" si="5"/>
        <v>-195140.58186666662</v>
      </c>
    </row>
    <row r="58" spans="1:121" s="703" customFormat="1" ht="18.75">
      <c r="A58" s="474" t="s">
        <v>84</v>
      </c>
      <c r="B58" s="90" t="s">
        <v>84</v>
      </c>
      <c r="C58" s="89"/>
      <c r="D58" s="752">
        <f t="shared" si="36"/>
        <v>1.9999999999999996E-3</v>
      </c>
      <c r="E58" s="329">
        <v>27784.228977777799</v>
      </c>
      <c r="F58" s="346">
        <v>0</v>
      </c>
      <c r="G58" s="705">
        <v>0</v>
      </c>
      <c r="H58" s="346">
        <f t="shared" si="35"/>
        <v>2E-3</v>
      </c>
      <c r="I58" s="329">
        <v>28338.970666666599</v>
      </c>
      <c r="J58" s="346">
        <v>0</v>
      </c>
      <c r="K58" s="705">
        <v>0</v>
      </c>
      <c r="L58" s="346">
        <v>2E-3</v>
      </c>
      <c r="M58" s="329">
        <v>28698.222222222201</v>
      </c>
      <c r="N58" s="346">
        <v>0</v>
      </c>
      <c r="O58" s="705">
        <v>0</v>
      </c>
      <c r="P58" s="89"/>
      <c r="Q58" s="753">
        <f t="shared" si="23"/>
        <v>1.9999999999999996E-3</v>
      </c>
      <c r="R58" s="329">
        <f t="shared" si="3"/>
        <v>84821.421866666598</v>
      </c>
      <c r="S58" s="754">
        <f t="shared" si="34"/>
        <v>0</v>
      </c>
      <c r="T58" s="698">
        <f t="shared" si="4"/>
        <v>0</v>
      </c>
      <c r="U58" s="89"/>
      <c r="V58" s="346">
        <v>2E-3</v>
      </c>
      <c r="W58" s="329">
        <v>37574.586666666699</v>
      </c>
      <c r="X58" s="346">
        <v>0</v>
      </c>
      <c r="Y58" s="705">
        <v>0</v>
      </c>
      <c r="Z58" s="346">
        <v>2E-3</v>
      </c>
      <c r="AA58" s="329">
        <v>43412.28</v>
      </c>
      <c r="AB58" s="346">
        <v>0</v>
      </c>
      <c r="AC58" s="705">
        <v>0</v>
      </c>
      <c r="AD58" s="346">
        <v>2E-3</v>
      </c>
      <c r="AE58" s="329">
        <v>34632.293333333299</v>
      </c>
      <c r="AF58" s="346">
        <v>0</v>
      </c>
      <c r="AG58" s="705">
        <v>0</v>
      </c>
      <c r="AH58" s="708"/>
      <c r="AI58" s="753">
        <f t="shared" si="32"/>
        <v>2E-3</v>
      </c>
      <c r="AJ58" s="329">
        <f t="shared" si="6"/>
        <v>115619.16</v>
      </c>
      <c r="AK58" s="753">
        <f t="shared" si="33"/>
        <v>0</v>
      </c>
      <c r="AL58" s="709">
        <f t="shared" si="14"/>
        <v>0</v>
      </c>
      <c r="AM58" s="346">
        <v>2E-3</v>
      </c>
      <c r="AN58" s="329">
        <v>40583.6266666667</v>
      </c>
      <c r="AO58" s="346">
        <v>0</v>
      </c>
      <c r="AP58" s="705">
        <v>0</v>
      </c>
      <c r="AQ58" s="346">
        <v>2E-3</v>
      </c>
      <c r="AR58" s="329">
        <v>43370.871111111097</v>
      </c>
      <c r="AS58" s="346">
        <v>0</v>
      </c>
      <c r="AT58" s="705">
        <v>0</v>
      </c>
      <c r="AU58" s="346">
        <v>2E-3</v>
      </c>
      <c r="AV58" s="329">
        <v>41059.1416888889</v>
      </c>
      <c r="AW58" s="346">
        <v>0</v>
      </c>
      <c r="AX58" s="705">
        <v>0</v>
      </c>
      <c r="AY58" s="753">
        <f t="shared" si="15"/>
        <v>1.0378902597112798E-10</v>
      </c>
      <c r="AZ58" s="329">
        <f t="shared" si="7"/>
        <v>6.0000000000000001E-3</v>
      </c>
      <c r="BA58" s="753">
        <f t="shared" si="39"/>
        <v>0</v>
      </c>
      <c r="BB58" s="698">
        <f t="shared" si="31"/>
        <v>0</v>
      </c>
      <c r="BC58" s="755"/>
      <c r="BD58" s="346"/>
      <c r="BE58" s="329"/>
      <c r="BF58" s="346"/>
      <c r="BG58" s="705"/>
      <c r="BH58" s="346"/>
      <c r="BI58" s="329"/>
      <c r="BJ58" s="346"/>
      <c r="BK58" s="705"/>
      <c r="BL58" s="346"/>
      <c r="BM58" s="329"/>
      <c r="BN58" s="346"/>
      <c r="BO58" s="705"/>
      <c r="BP58" s="346"/>
      <c r="BQ58" s="329"/>
      <c r="BR58" s="346"/>
      <c r="BS58" s="705"/>
      <c r="BT58" s="89"/>
      <c r="BU58" s="313">
        <f t="shared" si="37"/>
        <v>325454.22133333329</v>
      </c>
      <c r="BV58" s="313">
        <f t="shared" si="38"/>
        <v>0</v>
      </c>
      <c r="BW58" s="347">
        <f t="shared" si="18"/>
        <v>325454.22133333329</v>
      </c>
      <c r="BX58" s="710"/>
      <c r="BY58" s="711"/>
      <c r="BZ58" s="351"/>
      <c r="CA58" s="346"/>
      <c r="CB58" s="329"/>
      <c r="CC58" s="346"/>
      <c r="CD58" s="705"/>
      <c r="CE58" s="346"/>
      <c r="CF58" s="329"/>
      <c r="CG58" s="346"/>
      <c r="CH58" s="705"/>
      <c r="CI58" s="346"/>
      <c r="CJ58" s="329"/>
      <c r="CK58" s="346"/>
      <c r="CL58" s="705"/>
      <c r="CM58" s="708"/>
      <c r="CN58" s="753" t="e">
        <f t="shared" si="26"/>
        <v>#DIV/0!</v>
      </c>
      <c r="CO58" s="329">
        <f t="shared" si="9"/>
        <v>0</v>
      </c>
      <c r="CP58" s="753" t="e">
        <f t="shared" si="27"/>
        <v>#DIV/0!</v>
      </c>
      <c r="CQ58" s="698">
        <f t="shared" si="19"/>
        <v>0</v>
      </c>
      <c r="CT58" s="346"/>
      <c r="CU58" s="329"/>
      <c r="CV58" s="346"/>
      <c r="CW58" s="705"/>
      <c r="CX58" s="346"/>
      <c r="CY58" s="329"/>
      <c r="CZ58" s="346"/>
      <c r="DA58" s="705"/>
      <c r="DB58" s="346"/>
      <c r="DC58" s="329"/>
      <c r="DD58" s="346"/>
      <c r="DE58" s="705"/>
      <c r="DF58" s="708"/>
      <c r="DG58" s="753" t="e">
        <f t="shared" si="28"/>
        <v>#DIV/0!</v>
      </c>
      <c r="DH58" s="329">
        <f t="shared" si="10"/>
        <v>0</v>
      </c>
      <c r="DI58" s="753" t="e">
        <f t="shared" si="29"/>
        <v>#DIV/0!</v>
      </c>
      <c r="DJ58" s="698">
        <f t="shared" si="20"/>
        <v>0</v>
      </c>
      <c r="DM58" s="753">
        <f t="shared" si="21"/>
        <v>2E-3</v>
      </c>
      <c r="DN58" s="329">
        <f t="shared" si="11"/>
        <v>200440.58186666662</v>
      </c>
      <c r="DO58" s="754">
        <f t="shared" si="22"/>
        <v>0</v>
      </c>
      <c r="DP58" s="709">
        <f t="shared" ref="DP58:DP67" si="40">T58+AL58+CQ58+DJ58</f>
        <v>0</v>
      </c>
      <c r="DQ58" s="713">
        <f t="shared" si="5"/>
        <v>-200440.58186666662</v>
      </c>
    </row>
    <row r="59" spans="1:121" s="703" customFormat="1" ht="18.75">
      <c r="A59" s="474" t="s">
        <v>219</v>
      </c>
      <c r="B59" s="90" t="s">
        <v>219</v>
      </c>
      <c r="C59" s="89"/>
      <c r="D59" s="752">
        <f t="shared" si="36"/>
        <v>3.5000000000000031E-2</v>
      </c>
      <c r="E59" s="329">
        <v>486224.00711111201</v>
      </c>
      <c r="F59" s="346">
        <v>3.4999995169121903E-2</v>
      </c>
      <c r="G59" s="757">
        <v>486223.94</v>
      </c>
      <c r="H59" s="346">
        <f t="shared" si="35"/>
        <v>3.5000000000000031E-2</v>
      </c>
      <c r="I59" s="329">
        <v>495931.98666666599</v>
      </c>
      <c r="J59" s="346">
        <v>3.5000000235247401E-2</v>
      </c>
      <c r="K59" s="705">
        <v>495931.99</v>
      </c>
      <c r="L59" s="346">
        <v>3.5000000000000003E-2</v>
      </c>
      <c r="M59" s="329">
        <v>502218.88888888899</v>
      </c>
      <c r="N59" s="346">
        <v>3.5000000077434097E-2</v>
      </c>
      <c r="O59" s="705">
        <v>502218.89</v>
      </c>
      <c r="P59" s="89"/>
      <c r="Q59" s="753">
        <f t="shared" si="23"/>
        <v>3.5000000000000031E-2</v>
      </c>
      <c r="R59" s="329">
        <f t="shared" si="3"/>
        <v>1484374.882666667</v>
      </c>
      <c r="S59" s="754">
        <f t="shared" si="34"/>
        <v>3.4999998522385868E-2</v>
      </c>
      <c r="T59" s="698">
        <f t="shared" si="4"/>
        <v>1484374.82</v>
      </c>
      <c r="U59" s="89"/>
      <c r="V59" s="346">
        <v>3.5000000000000003E-2</v>
      </c>
      <c r="W59" s="329">
        <v>657555.26666666695</v>
      </c>
      <c r="X59" s="346">
        <v>3.5000000177425002E-2</v>
      </c>
      <c r="Y59" s="705">
        <v>657555.27</v>
      </c>
      <c r="Z59" s="346">
        <v>3.5000000000000003E-2</v>
      </c>
      <c r="AA59" s="329">
        <v>759714.9</v>
      </c>
      <c r="AB59" s="346">
        <v>3.5000000000000003E-2</v>
      </c>
      <c r="AC59" s="705">
        <v>759714.9</v>
      </c>
      <c r="AD59" s="346">
        <v>3.5000000000000003E-2</v>
      </c>
      <c r="AE59" s="329">
        <v>606065.13333333295</v>
      </c>
      <c r="AF59" s="346">
        <v>3.5000000000000003E-2</v>
      </c>
      <c r="AG59" s="705">
        <v>606065.13333333295</v>
      </c>
      <c r="AH59" s="708"/>
      <c r="AI59" s="753">
        <f t="shared" si="32"/>
        <v>3.4999999999999996E-2</v>
      </c>
      <c r="AJ59" s="329">
        <f t="shared" si="6"/>
        <v>2023335.2999999998</v>
      </c>
      <c r="AK59" s="753">
        <f t="shared" si="33"/>
        <v>3.5000000057660567E-2</v>
      </c>
      <c r="AL59" s="709">
        <f t="shared" si="14"/>
        <v>2023335.303333333</v>
      </c>
      <c r="AM59" s="346">
        <v>3.5000000000000003E-2</v>
      </c>
      <c r="AN59" s="329">
        <v>710213.46666666702</v>
      </c>
      <c r="AO59" s="346">
        <v>3.5000000000000003E-2</v>
      </c>
      <c r="AP59" s="705">
        <v>710213.46666666598</v>
      </c>
      <c r="AQ59" s="346">
        <v>3.5000000000000003E-2</v>
      </c>
      <c r="AR59" s="329">
        <v>758990.24444444501</v>
      </c>
      <c r="AS59" s="346">
        <v>3.5000000000000003E-2</v>
      </c>
      <c r="AT59" s="705">
        <v>758990.24444444501</v>
      </c>
      <c r="AU59" s="346">
        <v>3.5000000000000003E-2</v>
      </c>
      <c r="AV59" s="329">
        <v>718534.97955555597</v>
      </c>
      <c r="AW59" s="346">
        <v>3.50000000000001E-2</v>
      </c>
      <c r="AX59" s="705">
        <v>718534.97955555597</v>
      </c>
      <c r="AY59" s="753">
        <f t="shared" si="15"/>
        <v>1.8163079544947397E-9</v>
      </c>
      <c r="AZ59" s="329">
        <f t="shared" si="7"/>
        <v>0.10500000000000001</v>
      </c>
      <c r="BA59" s="753">
        <f t="shared" si="39"/>
        <v>3.5000000000000017E-2</v>
      </c>
      <c r="BB59" s="698">
        <f t="shared" si="31"/>
        <v>2187738.6906666667</v>
      </c>
      <c r="BC59" s="732"/>
      <c r="BD59" s="346"/>
      <c r="BE59" s="329"/>
      <c r="BF59" s="346"/>
      <c r="BG59" s="705"/>
      <c r="BH59" s="346"/>
      <c r="BI59" s="329"/>
      <c r="BJ59" s="346"/>
      <c r="BK59" s="705"/>
      <c r="BL59" s="346"/>
      <c r="BM59" s="329"/>
      <c r="BN59" s="346"/>
      <c r="BO59" s="705"/>
      <c r="BP59" s="346"/>
      <c r="BQ59" s="329"/>
      <c r="BR59" s="346"/>
      <c r="BS59" s="705"/>
      <c r="BT59" s="89"/>
      <c r="BU59" s="313">
        <f t="shared" si="37"/>
        <v>5695448.873333334</v>
      </c>
      <c r="BV59" s="313">
        <f t="shared" si="38"/>
        <v>5695448.8139999993</v>
      </c>
      <c r="BW59" s="347">
        <f t="shared" si="18"/>
        <v>5.9333334676921368E-2</v>
      </c>
      <c r="BX59" s="710"/>
      <c r="BY59" s="711"/>
      <c r="BZ59" s="351"/>
      <c r="CA59" s="346"/>
      <c r="CB59" s="329"/>
      <c r="CC59" s="346"/>
      <c r="CD59" s="705"/>
      <c r="CE59" s="346"/>
      <c r="CF59" s="329"/>
      <c r="CG59" s="346"/>
      <c r="CH59" s="705"/>
      <c r="CI59" s="346"/>
      <c r="CJ59" s="329"/>
      <c r="CK59" s="346"/>
      <c r="CL59" s="705"/>
      <c r="CM59" s="708"/>
      <c r="CN59" s="753" t="e">
        <f t="shared" si="26"/>
        <v>#DIV/0!</v>
      </c>
      <c r="CO59" s="329">
        <f t="shared" si="9"/>
        <v>0</v>
      </c>
      <c r="CP59" s="753" t="e">
        <f t="shared" si="27"/>
        <v>#DIV/0!</v>
      </c>
      <c r="CQ59" s="698">
        <f t="shared" si="19"/>
        <v>0</v>
      </c>
      <c r="CT59" s="346"/>
      <c r="CU59" s="329"/>
      <c r="CV59" s="346"/>
      <c r="CW59" s="705"/>
      <c r="CX59" s="346"/>
      <c r="CY59" s="329"/>
      <c r="CZ59" s="346"/>
      <c r="DA59" s="705"/>
      <c r="DB59" s="346"/>
      <c r="DC59" s="329"/>
      <c r="DD59" s="346"/>
      <c r="DE59" s="705"/>
      <c r="DF59" s="708"/>
      <c r="DG59" s="753" t="e">
        <f t="shared" si="28"/>
        <v>#DIV/0!</v>
      </c>
      <c r="DH59" s="329">
        <f t="shared" si="10"/>
        <v>0</v>
      </c>
      <c r="DI59" s="753" t="e">
        <f t="shared" si="29"/>
        <v>#DIV/0!</v>
      </c>
      <c r="DJ59" s="698">
        <f t="shared" si="20"/>
        <v>0</v>
      </c>
      <c r="DM59" s="753">
        <f t="shared" si="21"/>
        <v>3.500000000000001E-2</v>
      </c>
      <c r="DN59" s="329">
        <f t="shared" si="11"/>
        <v>3507710.1826666668</v>
      </c>
      <c r="DO59" s="754">
        <f t="shared" si="22"/>
        <v>3.4999999407970862E-2</v>
      </c>
      <c r="DP59" s="709">
        <f t="shared" si="40"/>
        <v>3507710.1233333331</v>
      </c>
      <c r="DQ59" s="713">
        <f t="shared" si="5"/>
        <v>-5.9333333745598793E-2</v>
      </c>
    </row>
    <row r="60" spans="1:121" s="703" customFormat="1" ht="18.75">
      <c r="A60" s="474" t="s">
        <v>179</v>
      </c>
      <c r="B60" s="90" t="s">
        <v>179</v>
      </c>
      <c r="C60" s="89"/>
      <c r="D60" s="752">
        <f t="shared" si="36"/>
        <v>0.14499999999999996</v>
      </c>
      <c r="E60" s="329">
        <v>2014356.60088889</v>
      </c>
      <c r="F60" s="346">
        <v>0.14499999999999999</v>
      </c>
      <c r="G60" s="757">
        <v>2014356.60088889</v>
      </c>
      <c r="H60" s="346">
        <f t="shared" si="35"/>
        <v>0.1450000000000001</v>
      </c>
      <c r="I60" s="329">
        <v>2054575.37333333</v>
      </c>
      <c r="J60" s="346">
        <v>0.14499999999999999</v>
      </c>
      <c r="K60" s="705">
        <v>2054575.37333333</v>
      </c>
      <c r="L60" s="346">
        <v>0.14499999999999999</v>
      </c>
      <c r="M60" s="329">
        <v>2080621.1111111101</v>
      </c>
      <c r="N60" s="346">
        <v>0.14499999999999999</v>
      </c>
      <c r="O60" s="705">
        <v>2080621.1111111101</v>
      </c>
      <c r="P60" s="89"/>
      <c r="Q60" s="753">
        <f t="shared" si="23"/>
        <v>0.14500000000000002</v>
      </c>
      <c r="R60" s="329">
        <f t="shared" si="3"/>
        <v>6149553.0853333306</v>
      </c>
      <c r="S60" s="754">
        <f t="shared" si="34"/>
        <v>0.14500000000000002</v>
      </c>
      <c r="T60" s="698">
        <f t="shared" si="4"/>
        <v>6149553.0853333306</v>
      </c>
      <c r="U60" s="89"/>
      <c r="V60" s="346">
        <v>0.14499999999999999</v>
      </c>
      <c r="W60" s="329">
        <v>2724157.5333333299</v>
      </c>
      <c r="X60" s="346">
        <v>0.14499999999999999</v>
      </c>
      <c r="Y60" s="705">
        <v>2724157.5333333299</v>
      </c>
      <c r="Z60" s="346">
        <v>0.14499999999999999</v>
      </c>
      <c r="AA60" s="329">
        <v>3147390.3</v>
      </c>
      <c r="AB60" s="346">
        <v>0.14499999999999999</v>
      </c>
      <c r="AC60" s="705">
        <v>3147390.3</v>
      </c>
      <c r="AD60" s="346">
        <v>0.14499999999999999</v>
      </c>
      <c r="AE60" s="329">
        <v>2510841.2666666699</v>
      </c>
      <c r="AF60" s="346">
        <v>0.14499999999999999</v>
      </c>
      <c r="AG60" s="705">
        <v>2510841.2666666699</v>
      </c>
      <c r="AH60" s="708"/>
      <c r="AI60" s="753">
        <f t="shared" si="32"/>
        <v>0.14499999999999999</v>
      </c>
      <c r="AJ60" s="329">
        <f t="shared" si="6"/>
        <v>8382389.0999999996</v>
      </c>
      <c r="AK60" s="753">
        <f t="shared" si="33"/>
        <v>0.14499999999999999</v>
      </c>
      <c r="AL60" s="709">
        <f t="shared" si="14"/>
        <v>8382389.0999999996</v>
      </c>
      <c r="AM60" s="346">
        <v>0.14499999999999999</v>
      </c>
      <c r="AN60" s="329">
        <v>2942312.9333333299</v>
      </c>
      <c r="AO60" s="346">
        <v>0.14499999999999999</v>
      </c>
      <c r="AP60" s="705">
        <v>2942312.9333333299</v>
      </c>
      <c r="AQ60" s="346">
        <v>0.14499999999999999</v>
      </c>
      <c r="AR60" s="329">
        <v>3144388.1555555598</v>
      </c>
      <c r="AS60" s="346">
        <v>0.14499999999999999</v>
      </c>
      <c r="AT60" s="705">
        <v>3144388.1555555598</v>
      </c>
      <c r="AU60" s="346">
        <v>0.14499999999999999</v>
      </c>
      <c r="AV60" s="329">
        <v>2976787.7724444401</v>
      </c>
      <c r="AW60" s="346">
        <v>0.14499999999999999</v>
      </c>
      <c r="AX60" s="705">
        <v>2976787.7724444401</v>
      </c>
      <c r="AY60" s="753">
        <f t="shared" si="15"/>
        <v>7.5247043829067771E-9</v>
      </c>
      <c r="AZ60" s="329">
        <f t="shared" si="7"/>
        <v>0.43499999999999994</v>
      </c>
      <c r="BA60" s="753">
        <f t="shared" si="39"/>
        <v>0.14499999999999999</v>
      </c>
      <c r="BB60" s="698">
        <f t="shared" si="31"/>
        <v>9063488.8613333292</v>
      </c>
      <c r="BC60" s="749"/>
      <c r="BD60" s="346"/>
      <c r="BE60" s="329"/>
      <c r="BF60" s="346"/>
      <c r="BG60" s="705"/>
      <c r="BH60" s="346"/>
      <c r="BI60" s="329"/>
      <c r="BJ60" s="346"/>
      <c r="BK60" s="705"/>
      <c r="BL60" s="346"/>
      <c r="BM60" s="329"/>
      <c r="BN60" s="346"/>
      <c r="BO60" s="705"/>
      <c r="BP60" s="346"/>
      <c r="BQ60" s="329"/>
      <c r="BR60" s="346"/>
      <c r="BS60" s="705"/>
      <c r="BT60" s="89"/>
      <c r="BU60" s="313">
        <f t="shared" si="37"/>
        <v>23595431.046666659</v>
      </c>
      <c r="BV60" s="313">
        <f t="shared" si="38"/>
        <v>23595431.046666659</v>
      </c>
      <c r="BW60" s="347">
        <f t="shared" si="18"/>
        <v>0</v>
      </c>
      <c r="BX60" s="710"/>
      <c r="BY60" s="711"/>
      <c r="BZ60" s="351"/>
      <c r="CA60" s="346"/>
      <c r="CB60" s="329"/>
      <c r="CC60" s="346"/>
      <c r="CD60" s="705"/>
      <c r="CE60" s="346"/>
      <c r="CF60" s="329"/>
      <c r="CG60" s="346"/>
      <c r="CH60" s="705"/>
      <c r="CI60" s="346"/>
      <c r="CJ60" s="329"/>
      <c r="CK60" s="346"/>
      <c r="CL60" s="705"/>
      <c r="CM60" s="708"/>
      <c r="CN60" s="753" t="e">
        <f t="shared" si="26"/>
        <v>#DIV/0!</v>
      </c>
      <c r="CO60" s="329">
        <f t="shared" si="9"/>
        <v>0</v>
      </c>
      <c r="CP60" s="753" t="e">
        <f t="shared" si="27"/>
        <v>#DIV/0!</v>
      </c>
      <c r="CQ60" s="698">
        <f t="shared" si="19"/>
        <v>0</v>
      </c>
      <c r="CT60" s="346"/>
      <c r="CU60" s="329"/>
      <c r="CV60" s="346"/>
      <c r="CW60" s="705"/>
      <c r="CX60" s="346"/>
      <c r="CY60" s="329"/>
      <c r="CZ60" s="346"/>
      <c r="DA60" s="705"/>
      <c r="DB60" s="346"/>
      <c r="DC60" s="329"/>
      <c r="DD60" s="346"/>
      <c r="DE60" s="705"/>
      <c r="DF60" s="708"/>
      <c r="DG60" s="753" t="e">
        <f t="shared" si="28"/>
        <v>#DIV/0!</v>
      </c>
      <c r="DH60" s="329">
        <f t="shared" si="10"/>
        <v>0</v>
      </c>
      <c r="DI60" s="753" t="e">
        <f t="shared" si="29"/>
        <v>#DIV/0!</v>
      </c>
      <c r="DJ60" s="698">
        <f t="shared" si="20"/>
        <v>0</v>
      </c>
      <c r="DM60" s="753">
        <f t="shared" si="21"/>
        <v>0.14500000000000002</v>
      </c>
      <c r="DN60" s="329">
        <f t="shared" si="11"/>
        <v>14531942.18533333</v>
      </c>
      <c r="DO60" s="754">
        <f t="shared" si="22"/>
        <v>0.14500000000000002</v>
      </c>
      <c r="DP60" s="709">
        <f t="shared" si="40"/>
        <v>14531942.18533333</v>
      </c>
      <c r="DQ60" s="713">
        <f t="shared" si="5"/>
        <v>0</v>
      </c>
    </row>
    <row r="61" spans="1:121" s="703" customFormat="1" ht="18.75">
      <c r="A61" s="474" t="s">
        <v>86</v>
      </c>
      <c r="B61" s="90" t="s">
        <v>86</v>
      </c>
      <c r="C61" s="89"/>
      <c r="D61" s="752">
        <f t="shared" si="36"/>
        <v>1.9999999999999996E-3</v>
      </c>
      <c r="E61" s="329">
        <v>27784.228977777799</v>
      </c>
      <c r="F61" s="346">
        <v>0</v>
      </c>
      <c r="G61" s="705">
        <v>0</v>
      </c>
      <c r="H61" s="346">
        <f t="shared" si="35"/>
        <v>2E-3</v>
      </c>
      <c r="I61" s="329">
        <v>28338.970666666599</v>
      </c>
      <c r="J61" s="346">
        <v>0</v>
      </c>
      <c r="K61" s="705">
        <v>0</v>
      </c>
      <c r="L61" s="346">
        <v>2E-3</v>
      </c>
      <c r="M61" s="329">
        <v>28698.222222222201</v>
      </c>
      <c r="N61" s="346">
        <v>0</v>
      </c>
      <c r="O61" s="705">
        <v>0</v>
      </c>
      <c r="P61" s="89"/>
      <c r="Q61" s="753">
        <f t="shared" si="23"/>
        <v>1.9999999999999996E-3</v>
      </c>
      <c r="R61" s="329">
        <f t="shared" si="3"/>
        <v>84821.421866666598</v>
      </c>
      <c r="S61" s="754">
        <f t="shared" si="34"/>
        <v>0</v>
      </c>
      <c r="T61" s="698">
        <f t="shared" si="4"/>
        <v>0</v>
      </c>
      <c r="U61" s="89"/>
      <c r="V61" s="346">
        <v>2E-3</v>
      </c>
      <c r="W61" s="329">
        <v>37574.586666666699</v>
      </c>
      <c r="X61" s="346">
        <v>0</v>
      </c>
      <c r="Y61" s="705">
        <v>0</v>
      </c>
      <c r="Z61" s="346">
        <v>2E-3</v>
      </c>
      <c r="AA61" s="329">
        <v>43412.28</v>
      </c>
      <c r="AB61" s="346">
        <v>0</v>
      </c>
      <c r="AC61" s="705">
        <v>0</v>
      </c>
      <c r="AD61" s="346">
        <v>2E-3</v>
      </c>
      <c r="AE61" s="329">
        <v>34632.293333333299</v>
      </c>
      <c r="AF61" s="346">
        <v>0</v>
      </c>
      <c r="AG61" s="705">
        <v>0</v>
      </c>
      <c r="AH61" s="708"/>
      <c r="AI61" s="753">
        <f t="shared" si="32"/>
        <v>2E-3</v>
      </c>
      <c r="AJ61" s="329">
        <f t="shared" si="6"/>
        <v>115619.16</v>
      </c>
      <c r="AK61" s="753">
        <f t="shared" si="33"/>
        <v>0</v>
      </c>
      <c r="AL61" s="709">
        <f t="shared" si="14"/>
        <v>0</v>
      </c>
      <c r="AM61" s="346">
        <v>2E-3</v>
      </c>
      <c r="AN61" s="329">
        <v>40583.6266666667</v>
      </c>
      <c r="AO61" s="346">
        <v>0</v>
      </c>
      <c r="AP61" s="705">
        <v>0</v>
      </c>
      <c r="AQ61" s="346">
        <v>2E-3</v>
      </c>
      <c r="AR61" s="329">
        <v>43370.871111111097</v>
      </c>
      <c r="AS61" s="346">
        <v>0</v>
      </c>
      <c r="AT61" s="705">
        <v>0</v>
      </c>
      <c r="AU61" s="346">
        <v>2E-3</v>
      </c>
      <c r="AV61" s="329">
        <v>41059.1416888889</v>
      </c>
      <c r="AW61" s="346">
        <v>0</v>
      </c>
      <c r="AX61" s="705">
        <v>0</v>
      </c>
      <c r="AY61" s="753">
        <f t="shared" si="15"/>
        <v>1.0378902597112798E-10</v>
      </c>
      <c r="AZ61" s="329">
        <f t="shared" si="7"/>
        <v>6.0000000000000001E-3</v>
      </c>
      <c r="BA61" s="753">
        <f t="shared" si="39"/>
        <v>0</v>
      </c>
      <c r="BB61" s="698">
        <f t="shared" si="31"/>
        <v>0</v>
      </c>
      <c r="BC61" s="347"/>
      <c r="BD61" s="346"/>
      <c r="BE61" s="329"/>
      <c r="BF61" s="346"/>
      <c r="BG61" s="705"/>
      <c r="BH61" s="346"/>
      <c r="BI61" s="329"/>
      <c r="BJ61" s="346"/>
      <c r="BK61" s="705"/>
      <c r="BL61" s="346"/>
      <c r="BM61" s="329"/>
      <c r="BN61" s="346"/>
      <c r="BO61" s="705"/>
      <c r="BP61" s="346"/>
      <c r="BQ61" s="329"/>
      <c r="BR61" s="346"/>
      <c r="BS61" s="705"/>
      <c r="BT61" s="89"/>
      <c r="BU61" s="313">
        <f t="shared" si="37"/>
        <v>325454.22133333329</v>
      </c>
      <c r="BV61" s="313">
        <f t="shared" si="38"/>
        <v>0</v>
      </c>
      <c r="BW61" s="347">
        <f t="shared" si="18"/>
        <v>325454.22133333329</v>
      </c>
      <c r="BX61" s="710"/>
      <c r="BY61" s="711"/>
      <c r="BZ61" s="351"/>
      <c r="CA61" s="346"/>
      <c r="CB61" s="329"/>
      <c r="CC61" s="346"/>
      <c r="CD61" s="705"/>
      <c r="CE61" s="346"/>
      <c r="CF61" s="329"/>
      <c r="CG61" s="346"/>
      <c r="CH61" s="705"/>
      <c r="CI61" s="346"/>
      <c r="CJ61" s="329"/>
      <c r="CK61" s="346"/>
      <c r="CL61" s="705"/>
      <c r="CM61" s="708"/>
      <c r="CN61" s="753" t="e">
        <f t="shared" si="26"/>
        <v>#DIV/0!</v>
      </c>
      <c r="CO61" s="329">
        <f t="shared" si="9"/>
        <v>0</v>
      </c>
      <c r="CP61" s="753" t="e">
        <f t="shared" si="27"/>
        <v>#DIV/0!</v>
      </c>
      <c r="CQ61" s="698">
        <f t="shared" si="19"/>
        <v>0</v>
      </c>
      <c r="CT61" s="346"/>
      <c r="CU61" s="329"/>
      <c r="CV61" s="346"/>
      <c r="CW61" s="705"/>
      <c r="CX61" s="346"/>
      <c r="CY61" s="329"/>
      <c r="CZ61" s="346"/>
      <c r="DA61" s="705"/>
      <c r="DB61" s="346"/>
      <c r="DC61" s="329"/>
      <c r="DD61" s="346"/>
      <c r="DE61" s="705"/>
      <c r="DF61" s="708"/>
      <c r="DG61" s="753" t="e">
        <f t="shared" si="28"/>
        <v>#DIV/0!</v>
      </c>
      <c r="DH61" s="329">
        <f t="shared" si="10"/>
        <v>0</v>
      </c>
      <c r="DI61" s="753" t="e">
        <f t="shared" si="29"/>
        <v>#DIV/0!</v>
      </c>
      <c r="DJ61" s="698">
        <f t="shared" si="20"/>
        <v>0</v>
      </c>
      <c r="DM61" s="753">
        <f t="shared" si="21"/>
        <v>2E-3</v>
      </c>
      <c r="DN61" s="329">
        <f t="shared" si="11"/>
        <v>200440.58186666662</v>
      </c>
      <c r="DO61" s="754">
        <f t="shared" si="22"/>
        <v>0</v>
      </c>
      <c r="DP61" s="709">
        <f t="shared" si="40"/>
        <v>0</v>
      </c>
      <c r="DQ61" s="713">
        <f t="shared" si="5"/>
        <v>-200440.58186666662</v>
      </c>
    </row>
    <row r="62" spans="1:121" s="703" customFormat="1" ht="18.75">
      <c r="A62" s="473" t="s">
        <v>87</v>
      </c>
      <c r="B62" s="89" t="s">
        <v>87</v>
      </c>
      <c r="C62" s="89"/>
      <c r="D62" s="752">
        <f t="shared" si="36"/>
        <v>3.5000000000000035E-3</v>
      </c>
      <c r="E62" s="329">
        <v>48622.400711111201</v>
      </c>
      <c r="F62" s="346">
        <v>0</v>
      </c>
      <c r="G62" s="705">
        <v>0</v>
      </c>
      <c r="H62" s="346">
        <f t="shared" si="35"/>
        <v>3.5000000000000031E-3</v>
      </c>
      <c r="I62" s="329">
        <v>49593.198666666598</v>
      </c>
      <c r="J62" s="346">
        <v>0</v>
      </c>
      <c r="K62" s="705">
        <v>0</v>
      </c>
      <c r="L62" s="346">
        <v>3.5000000000000001E-3</v>
      </c>
      <c r="M62" s="329">
        <v>50221.888888888898</v>
      </c>
      <c r="N62" s="346">
        <v>0</v>
      </c>
      <c r="O62" s="705">
        <v>0</v>
      </c>
      <c r="P62" s="89"/>
      <c r="Q62" s="753">
        <f t="shared" si="23"/>
        <v>3.5000000000000031E-3</v>
      </c>
      <c r="R62" s="329">
        <f t="shared" si="3"/>
        <v>148437.48826666671</v>
      </c>
      <c r="S62" s="754">
        <f t="shared" si="34"/>
        <v>0</v>
      </c>
      <c r="T62" s="698">
        <f t="shared" si="4"/>
        <v>0</v>
      </c>
      <c r="U62" s="89"/>
      <c r="V62" s="346">
        <v>3.5000000000000001E-3</v>
      </c>
      <c r="W62" s="329">
        <v>65755.526666666701</v>
      </c>
      <c r="X62" s="346">
        <v>0</v>
      </c>
      <c r="Y62" s="705">
        <v>0</v>
      </c>
      <c r="Z62" s="346">
        <v>3.5000000000000001E-3</v>
      </c>
      <c r="AA62" s="329">
        <v>75971.490000000005</v>
      </c>
      <c r="AB62" s="346">
        <v>0</v>
      </c>
      <c r="AC62" s="705">
        <v>0</v>
      </c>
      <c r="AD62" s="346">
        <v>3.5000000000000001E-3</v>
      </c>
      <c r="AE62" s="329">
        <v>60606.5133333333</v>
      </c>
      <c r="AF62" s="346">
        <v>0</v>
      </c>
      <c r="AG62" s="705">
        <v>0</v>
      </c>
      <c r="AH62" s="708"/>
      <c r="AI62" s="753">
        <f t="shared" si="32"/>
        <v>3.5000000000000001E-3</v>
      </c>
      <c r="AJ62" s="329">
        <f t="shared" si="6"/>
        <v>202333.53</v>
      </c>
      <c r="AK62" s="753">
        <f t="shared" si="33"/>
        <v>0</v>
      </c>
      <c r="AL62" s="709">
        <f t="shared" si="14"/>
        <v>0</v>
      </c>
      <c r="AM62" s="346">
        <v>3.5000000000000001E-3</v>
      </c>
      <c r="AN62" s="329">
        <v>71021.346666666694</v>
      </c>
      <c r="AO62" s="346">
        <v>0</v>
      </c>
      <c r="AP62" s="705">
        <v>0</v>
      </c>
      <c r="AQ62" s="346">
        <v>3.5000000000000001E-3</v>
      </c>
      <c r="AR62" s="329">
        <v>75899.024444444498</v>
      </c>
      <c r="AS62" s="346">
        <v>0</v>
      </c>
      <c r="AT62" s="705">
        <v>0</v>
      </c>
      <c r="AU62" s="346">
        <v>3.5000000000000001E-3</v>
      </c>
      <c r="AV62" s="329">
        <v>71853.497955555606</v>
      </c>
      <c r="AW62" s="346">
        <v>0</v>
      </c>
      <c r="AX62" s="705">
        <v>0</v>
      </c>
      <c r="AY62" s="753">
        <f t="shared" si="15"/>
        <v>1.8163079544947397E-10</v>
      </c>
      <c r="AZ62" s="329">
        <f t="shared" si="7"/>
        <v>1.0500000000000001E-2</v>
      </c>
      <c r="BA62" s="753">
        <f t="shared" si="39"/>
        <v>0</v>
      </c>
      <c r="BB62" s="698">
        <f t="shared" si="31"/>
        <v>0</v>
      </c>
      <c r="BC62" s="347"/>
      <c r="BD62" s="346"/>
      <c r="BE62" s="329"/>
      <c r="BF62" s="346"/>
      <c r="BG62" s="705"/>
      <c r="BH62" s="346"/>
      <c r="BI62" s="329"/>
      <c r="BJ62" s="346"/>
      <c r="BK62" s="705"/>
      <c r="BL62" s="346"/>
      <c r="BM62" s="329"/>
      <c r="BN62" s="346"/>
      <c r="BO62" s="705"/>
      <c r="BP62" s="346"/>
      <c r="BQ62" s="329"/>
      <c r="BR62" s="346"/>
      <c r="BS62" s="705"/>
      <c r="BT62" s="89"/>
      <c r="BU62" s="313">
        <f t="shared" si="37"/>
        <v>569544.88733333349</v>
      </c>
      <c r="BV62" s="313">
        <f t="shared" si="38"/>
        <v>0</v>
      </c>
      <c r="BW62" s="347">
        <f t="shared" si="18"/>
        <v>569544.88733333349</v>
      </c>
      <c r="BX62" s="710"/>
      <c r="BY62" s="711"/>
      <c r="BZ62" s="351"/>
      <c r="CA62" s="346"/>
      <c r="CB62" s="329"/>
      <c r="CC62" s="346"/>
      <c r="CD62" s="705"/>
      <c r="CE62" s="346"/>
      <c r="CF62" s="329"/>
      <c r="CG62" s="346"/>
      <c r="CH62" s="705"/>
      <c r="CI62" s="346"/>
      <c r="CJ62" s="329"/>
      <c r="CK62" s="346"/>
      <c r="CL62" s="705"/>
      <c r="CM62" s="708"/>
      <c r="CN62" s="753" t="e">
        <f t="shared" si="26"/>
        <v>#DIV/0!</v>
      </c>
      <c r="CO62" s="329">
        <f t="shared" si="9"/>
        <v>0</v>
      </c>
      <c r="CP62" s="753" t="e">
        <f t="shared" si="27"/>
        <v>#DIV/0!</v>
      </c>
      <c r="CQ62" s="698">
        <f t="shared" si="19"/>
        <v>0</v>
      </c>
      <c r="CT62" s="346"/>
      <c r="CU62" s="329"/>
      <c r="CV62" s="346"/>
      <c r="CW62" s="705"/>
      <c r="CX62" s="346"/>
      <c r="CY62" s="329"/>
      <c r="CZ62" s="346"/>
      <c r="DA62" s="705"/>
      <c r="DB62" s="346"/>
      <c r="DC62" s="329"/>
      <c r="DD62" s="346"/>
      <c r="DE62" s="705"/>
      <c r="DF62" s="708"/>
      <c r="DG62" s="753" t="e">
        <f t="shared" si="28"/>
        <v>#DIV/0!</v>
      </c>
      <c r="DH62" s="329">
        <f t="shared" si="10"/>
        <v>0</v>
      </c>
      <c r="DI62" s="753" t="e">
        <f t="shared" si="29"/>
        <v>#DIV/0!</v>
      </c>
      <c r="DJ62" s="698">
        <f t="shared" si="20"/>
        <v>0</v>
      </c>
      <c r="DM62" s="753">
        <f t="shared" si="21"/>
        <v>3.5000000000000009E-3</v>
      </c>
      <c r="DN62" s="329">
        <f t="shared" si="11"/>
        <v>350771.01826666668</v>
      </c>
      <c r="DO62" s="754">
        <f t="shared" si="22"/>
        <v>0</v>
      </c>
      <c r="DP62" s="709">
        <f t="shared" si="40"/>
        <v>0</v>
      </c>
      <c r="DQ62" s="713">
        <f t="shared" si="5"/>
        <v>-350771.01826666668</v>
      </c>
    </row>
    <row r="63" spans="1:121" s="703" customFormat="1" ht="21" customHeight="1">
      <c r="A63" s="473" t="s">
        <v>90</v>
      </c>
      <c r="B63" s="89" t="s">
        <v>90</v>
      </c>
      <c r="C63" s="89"/>
      <c r="D63" s="752">
        <f t="shared" si="36"/>
        <v>0</v>
      </c>
      <c r="E63" s="329">
        <v>0</v>
      </c>
      <c r="F63" s="346">
        <v>0</v>
      </c>
      <c r="G63" s="705">
        <v>0</v>
      </c>
      <c r="H63" s="346">
        <f t="shared" si="35"/>
        <v>0</v>
      </c>
      <c r="I63" s="329">
        <v>0</v>
      </c>
      <c r="J63" s="346">
        <v>0</v>
      </c>
      <c r="K63" s="705">
        <v>0</v>
      </c>
      <c r="L63" s="346">
        <v>0</v>
      </c>
      <c r="M63" s="329">
        <v>0</v>
      </c>
      <c r="N63" s="346">
        <v>0</v>
      </c>
      <c r="O63" s="705">
        <v>0</v>
      </c>
      <c r="P63" s="89"/>
      <c r="Q63" s="753">
        <f t="shared" si="23"/>
        <v>0</v>
      </c>
      <c r="R63" s="329">
        <f t="shared" si="3"/>
        <v>0</v>
      </c>
      <c r="S63" s="754">
        <f t="shared" si="34"/>
        <v>0</v>
      </c>
      <c r="T63" s="698">
        <f t="shared" si="4"/>
        <v>0</v>
      </c>
      <c r="U63" s="89"/>
      <c r="V63" s="346">
        <v>0</v>
      </c>
      <c r="W63" s="329">
        <v>0</v>
      </c>
      <c r="X63" s="346">
        <v>0</v>
      </c>
      <c r="Y63" s="705">
        <v>0</v>
      </c>
      <c r="Z63" s="346">
        <v>0</v>
      </c>
      <c r="AA63" s="329">
        <v>0</v>
      </c>
      <c r="AB63" s="346">
        <v>0</v>
      </c>
      <c r="AC63" s="705">
        <v>0</v>
      </c>
      <c r="AD63" s="346">
        <v>0</v>
      </c>
      <c r="AE63" s="329">
        <v>0</v>
      </c>
      <c r="AF63" s="346">
        <v>0</v>
      </c>
      <c r="AG63" s="705">
        <v>0</v>
      </c>
      <c r="AH63" s="708"/>
      <c r="AI63" s="753">
        <f t="shared" si="32"/>
        <v>0</v>
      </c>
      <c r="AJ63" s="329">
        <f t="shared" si="6"/>
        <v>0</v>
      </c>
      <c r="AK63" s="753">
        <f t="shared" si="33"/>
        <v>0</v>
      </c>
      <c r="AL63" s="709">
        <f t="shared" si="14"/>
        <v>0</v>
      </c>
      <c r="AM63" s="346">
        <v>0</v>
      </c>
      <c r="AN63" s="329">
        <v>0</v>
      </c>
      <c r="AO63" s="346">
        <v>0</v>
      </c>
      <c r="AP63" s="705">
        <v>0</v>
      </c>
      <c r="AQ63" s="346">
        <v>0</v>
      </c>
      <c r="AR63" s="329">
        <v>0</v>
      </c>
      <c r="AS63" s="346">
        <v>0</v>
      </c>
      <c r="AT63" s="705">
        <v>0</v>
      </c>
      <c r="AU63" s="346">
        <v>0</v>
      </c>
      <c r="AV63" s="329">
        <v>0</v>
      </c>
      <c r="AW63" s="346">
        <v>0</v>
      </c>
      <c r="AX63" s="705">
        <v>0</v>
      </c>
      <c r="AY63" s="753">
        <f t="shared" si="15"/>
        <v>0</v>
      </c>
      <c r="AZ63" s="329">
        <f t="shared" si="7"/>
        <v>0</v>
      </c>
      <c r="BA63" s="753">
        <f t="shared" si="39"/>
        <v>0</v>
      </c>
      <c r="BB63" s="698">
        <f t="shared" si="31"/>
        <v>0</v>
      </c>
      <c r="BC63" s="347"/>
      <c r="BD63" s="346"/>
      <c r="BE63" s="329"/>
      <c r="BF63" s="346"/>
      <c r="BG63" s="705"/>
      <c r="BH63" s="346"/>
      <c r="BI63" s="329"/>
      <c r="BJ63" s="346"/>
      <c r="BK63" s="705"/>
      <c r="BL63" s="346"/>
      <c r="BM63" s="329"/>
      <c r="BN63" s="346"/>
      <c r="BO63" s="705"/>
      <c r="BP63" s="346"/>
      <c r="BQ63" s="329"/>
      <c r="BR63" s="346"/>
      <c r="BS63" s="705"/>
      <c r="BT63" s="89"/>
      <c r="BU63" s="313">
        <f t="shared" si="37"/>
        <v>0</v>
      </c>
      <c r="BV63" s="313">
        <f t="shared" si="38"/>
        <v>0</v>
      </c>
      <c r="BW63" s="347">
        <f t="shared" si="18"/>
        <v>0</v>
      </c>
      <c r="BX63" s="710"/>
      <c r="BY63" s="711"/>
      <c r="BZ63" s="351"/>
      <c r="CA63" s="346"/>
      <c r="CB63" s="329"/>
      <c r="CC63" s="346"/>
      <c r="CD63" s="705"/>
      <c r="CE63" s="346"/>
      <c r="CF63" s="329"/>
      <c r="CG63" s="346"/>
      <c r="CH63" s="705"/>
      <c r="CI63" s="346"/>
      <c r="CJ63" s="329"/>
      <c r="CK63" s="346"/>
      <c r="CL63" s="705"/>
      <c r="CM63" s="708"/>
      <c r="CN63" s="753" t="e">
        <f t="shared" si="26"/>
        <v>#DIV/0!</v>
      </c>
      <c r="CO63" s="329">
        <f t="shared" si="9"/>
        <v>0</v>
      </c>
      <c r="CP63" s="753" t="e">
        <f t="shared" si="27"/>
        <v>#DIV/0!</v>
      </c>
      <c r="CQ63" s="698">
        <f t="shared" si="19"/>
        <v>0</v>
      </c>
      <c r="CT63" s="346"/>
      <c r="CU63" s="329"/>
      <c r="CV63" s="346"/>
      <c r="CW63" s="705"/>
      <c r="CX63" s="346"/>
      <c r="CY63" s="329"/>
      <c r="CZ63" s="346"/>
      <c r="DA63" s="705"/>
      <c r="DB63" s="346"/>
      <c r="DC63" s="329"/>
      <c r="DD63" s="346"/>
      <c r="DE63" s="705"/>
      <c r="DF63" s="708"/>
      <c r="DG63" s="753" t="e">
        <f t="shared" si="28"/>
        <v>#DIV/0!</v>
      </c>
      <c r="DH63" s="329">
        <f t="shared" si="10"/>
        <v>0</v>
      </c>
      <c r="DI63" s="753" t="e">
        <f t="shared" si="29"/>
        <v>#DIV/0!</v>
      </c>
      <c r="DJ63" s="698">
        <f t="shared" si="20"/>
        <v>0</v>
      </c>
      <c r="DM63" s="753">
        <f t="shared" si="21"/>
        <v>0</v>
      </c>
      <c r="DN63" s="329">
        <f t="shared" si="11"/>
        <v>0</v>
      </c>
      <c r="DO63" s="754">
        <f t="shared" si="22"/>
        <v>0</v>
      </c>
      <c r="DP63" s="709">
        <f t="shared" si="40"/>
        <v>0</v>
      </c>
      <c r="DQ63" s="713">
        <f t="shared" si="5"/>
        <v>0</v>
      </c>
    </row>
    <row r="64" spans="1:121" s="703" customFormat="1" ht="18.75">
      <c r="A64" s="473" t="s">
        <v>91</v>
      </c>
      <c r="B64" s="89" t="s">
        <v>91</v>
      </c>
      <c r="C64" s="89"/>
      <c r="D64" s="752">
        <f t="shared" si="36"/>
        <v>9.9999999999999985E-3</v>
      </c>
      <c r="E64" s="329">
        <v>138921.14488888899</v>
      </c>
      <c r="F64" s="346">
        <v>0</v>
      </c>
      <c r="G64" s="705">
        <v>0</v>
      </c>
      <c r="H64" s="346">
        <f t="shared" si="35"/>
        <v>0.01</v>
      </c>
      <c r="I64" s="329">
        <v>141694.85333333301</v>
      </c>
      <c r="J64" s="346">
        <v>0</v>
      </c>
      <c r="K64" s="705">
        <v>0</v>
      </c>
      <c r="L64" s="346">
        <v>0.01</v>
      </c>
      <c r="M64" s="329">
        <v>143491.11111111101</v>
      </c>
      <c r="N64" s="346">
        <v>0</v>
      </c>
      <c r="O64" s="705">
        <v>0</v>
      </c>
      <c r="P64" s="89"/>
      <c r="Q64" s="753">
        <f t="shared" si="23"/>
        <v>9.9999999999999985E-3</v>
      </c>
      <c r="R64" s="329">
        <f t="shared" si="3"/>
        <v>424107.10933333304</v>
      </c>
      <c r="S64" s="754">
        <f t="shared" si="34"/>
        <v>0</v>
      </c>
      <c r="T64" s="698">
        <f t="shared" si="4"/>
        <v>0</v>
      </c>
      <c r="U64" s="89"/>
      <c r="V64" s="346">
        <v>0.01</v>
      </c>
      <c r="W64" s="329">
        <v>187872.933333333</v>
      </c>
      <c r="X64" s="346">
        <v>0</v>
      </c>
      <c r="Y64" s="705">
        <v>0</v>
      </c>
      <c r="Z64" s="346">
        <v>0.01</v>
      </c>
      <c r="AA64" s="329">
        <v>217061.4</v>
      </c>
      <c r="AB64" s="346">
        <v>0</v>
      </c>
      <c r="AC64" s="705">
        <v>0</v>
      </c>
      <c r="AD64" s="346">
        <v>0.01</v>
      </c>
      <c r="AE64" s="329">
        <v>173161.46666666699</v>
      </c>
      <c r="AF64" s="346">
        <v>0</v>
      </c>
      <c r="AG64" s="705">
        <v>0</v>
      </c>
      <c r="AH64" s="708"/>
      <c r="AI64" s="753">
        <f t="shared" si="32"/>
        <v>0.01</v>
      </c>
      <c r="AJ64" s="329">
        <f t="shared" si="6"/>
        <v>578095.80000000005</v>
      </c>
      <c r="AK64" s="753">
        <f t="shared" si="33"/>
        <v>0</v>
      </c>
      <c r="AL64" s="709">
        <f t="shared" si="14"/>
        <v>0</v>
      </c>
      <c r="AM64" s="346">
        <v>0.01</v>
      </c>
      <c r="AN64" s="329">
        <v>202918.13333333301</v>
      </c>
      <c r="AO64" s="346">
        <v>0</v>
      </c>
      <c r="AP64" s="705">
        <v>0</v>
      </c>
      <c r="AQ64" s="346">
        <v>0.01</v>
      </c>
      <c r="AR64" s="329">
        <v>216854.35555555599</v>
      </c>
      <c r="AS64" s="346">
        <v>0</v>
      </c>
      <c r="AT64" s="705">
        <v>0</v>
      </c>
      <c r="AU64" s="346">
        <v>0.01</v>
      </c>
      <c r="AV64" s="329">
        <v>205295.708444444</v>
      </c>
      <c r="AW64" s="346">
        <v>0</v>
      </c>
      <c r="AX64" s="705">
        <v>0</v>
      </c>
      <c r="AY64" s="753">
        <f t="shared" si="15"/>
        <v>5.1894512985563979E-10</v>
      </c>
      <c r="AZ64" s="329">
        <f t="shared" si="7"/>
        <v>0.03</v>
      </c>
      <c r="BA64" s="753">
        <f t="shared" si="39"/>
        <v>0</v>
      </c>
      <c r="BB64" s="698">
        <f t="shared" si="31"/>
        <v>0</v>
      </c>
      <c r="BC64" s="347"/>
      <c r="BD64" s="346"/>
      <c r="BE64" s="329"/>
      <c r="BF64" s="346"/>
      <c r="BG64" s="705"/>
      <c r="BH64" s="346"/>
      <c r="BI64" s="329"/>
      <c r="BJ64" s="346"/>
      <c r="BK64" s="705"/>
      <c r="BL64" s="346"/>
      <c r="BM64" s="329"/>
      <c r="BN64" s="346"/>
      <c r="BO64" s="705"/>
      <c r="BP64" s="346"/>
      <c r="BQ64" s="329"/>
      <c r="BR64" s="346"/>
      <c r="BS64" s="705"/>
      <c r="BT64" s="89"/>
      <c r="BU64" s="313">
        <f t="shared" si="37"/>
        <v>1627271.106666666</v>
      </c>
      <c r="BV64" s="313">
        <f t="shared" si="38"/>
        <v>0</v>
      </c>
      <c r="BW64" s="347">
        <f t="shared" si="18"/>
        <v>1627271.106666666</v>
      </c>
      <c r="BX64" s="710"/>
      <c r="BY64" s="711"/>
      <c r="BZ64" s="351"/>
      <c r="CA64" s="346"/>
      <c r="CB64" s="329"/>
      <c r="CC64" s="346"/>
      <c r="CD64" s="705"/>
      <c r="CE64" s="346"/>
      <c r="CF64" s="329"/>
      <c r="CG64" s="346"/>
      <c r="CH64" s="705"/>
      <c r="CI64" s="346"/>
      <c r="CJ64" s="329"/>
      <c r="CK64" s="346"/>
      <c r="CL64" s="705"/>
      <c r="CM64" s="708"/>
      <c r="CN64" s="753" t="e">
        <f t="shared" si="26"/>
        <v>#DIV/0!</v>
      </c>
      <c r="CO64" s="329">
        <f t="shared" si="9"/>
        <v>0</v>
      </c>
      <c r="CP64" s="753" t="e">
        <f t="shared" si="27"/>
        <v>#DIV/0!</v>
      </c>
      <c r="CQ64" s="698">
        <f t="shared" si="19"/>
        <v>0</v>
      </c>
      <c r="CT64" s="346"/>
      <c r="CU64" s="329"/>
      <c r="CV64" s="346"/>
      <c r="CW64" s="705"/>
      <c r="CX64" s="346"/>
      <c r="CY64" s="329"/>
      <c r="CZ64" s="346"/>
      <c r="DA64" s="705"/>
      <c r="DB64" s="346"/>
      <c r="DC64" s="329"/>
      <c r="DD64" s="346"/>
      <c r="DE64" s="705"/>
      <c r="DF64" s="708"/>
      <c r="DG64" s="753" t="e">
        <f t="shared" si="28"/>
        <v>#DIV/0!</v>
      </c>
      <c r="DH64" s="329">
        <f t="shared" si="10"/>
        <v>0</v>
      </c>
      <c r="DI64" s="753" t="e">
        <f t="shared" si="29"/>
        <v>#DIV/0!</v>
      </c>
      <c r="DJ64" s="698">
        <f t="shared" si="20"/>
        <v>0</v>
      </c>
      <c r="DM64" s="753">
        <f t="shared" si="21"/>
        <v>0.01</v>
      </c>
      <c r="DN64" s="329">
        <f t="shared" si="11"/>
        <v>1002202.9093333331</v>
      </c>
      <c r="DO64" s="754">
        <f t="shared" si="22"/>
        <v>0</v>
      </c>
      <c r="DP64" s="709">
        <f t="shared" si="40"/>
        <v>0</v>
      </c>
      <c r="DQ64" s="713">
        <f t="shared" si="5"/>
        <v>-1002202.9093333331</v>
      </c>
    </row>
    <row r="65" spans="1:121" s="703" customFormat="1" ht="18.75">
      <c r="A65" s="473" t="s">
        <v>92</v>
      </c>
      <c r="B65" s="89" t="s">
        <v>92</v>
      </c>
      <c r="C65" s="89"/>
      <c r="D65" s="752">
        <f t="shared" si="36"/>
        <v>9.9999999999999985E-3</v>
      </c>
      <c r="E65" s="329">
        <v>138921.14488888899</v>
      </c>
      <c r="F65" s="346">
        <v>0</v>
      </c>
      <c r="G65" s="705">
        <v>0</v>
      </c>
      <c r="H65" s="346">
        <f t="shared" si="35"/>
        <v>0.01</v>
      </c>
      <c r="I65" s="329">
        <v>141694.85333333301</v>
      </c>
      <c r="J65" s="346">
        <v>0</v>
      </c>
      <c r="K65" s="705">
        <v>0</v>
      </c>
      <c r="L65" s="346">
        <v>0.01</v>
      </c>
      <c r="M65" s="329">
        <v>143491.11111111101</v>
      </c>
      <c r="N65" s="346">
        <v>0</v>
      </c>
      <c r="O65" s="705">
        <v>0</v>
      </c>
      <c r="P65" s="89"/>
      <c r="Q65" s="753">
        <f t="shared" si="23"/>
        <v>9.9999999999999985E-3</v>
      </c>
      <c r="R65" s="329">
        <f t="shared" si="3"/>
        <v>424107.10933333304</v>
      </c>
      <c r="S65" s="754">
        <f t="shared" si="34"/>
        <v>0</v>
      </c>
      <c r="T65" s="698">
        <f t="shared" si="4"/>
        <v>0</v>
      </c>
      <c r="U65" s="89"/>
      <c r="V65" s="346">
        <v>0.01</v>
      </c>
      <c r="W65" s="329">
        <v>187872.933333333</v>
      </c>
      <c r="X65" s="346">
        <v>0</v>
      </c>
      <c r="Y65" s="705">
        <v>0</v>
      </c>
      <c r="Z65" s="346">
        <v>0.01</v>
      </c>
      <c r="AA65" s="329">
        <v>217061.4</v>
      </c>
      <c r="AB65" s="346">
        <v>0</v>
      </c>
      <c r="AC65" s="705">
        <v>0</v>
      </c>
      <c r="AD65" s="346">
        <v>0.01</v>
      </c>
      <c r="AE65" s="329">
        <v>173161.46666666699</v>
      </c>
      <c r="AF65" s="346">
        <v>0</v>
      </c>
      <c r="AG65" s="705">
        <v>0</v>
      </c>
      <c r="AH65" s="708"/>
      <c r="AI65" s="753">
        <f t="shared" si="32"/>
        <v>0.01</v>
      </c>
      <c r="AJ65" s="329">
        <f t="shared" si="6"/>
        <v>578095.80000000005</v>
      </c>
      <c r="AK65" s="753">
        <f t="shared" si="33"/>
        <v>0</v>
      </c>
      <c r="AL65" s="709">
        <f t="shared" si="14"/>
        <v>0</v>
      </c>
      <c r="AM65" s="346">
        <v>0.01</v>
      </c>
      <c r="AN65" s="329">
        <v>202918.13333333301</v>
      </c>
      <c r="AO65" s="346">
        <v>0</v>
      </c>
      <c r="AP65" s="705">
        <v>0</v>
      </c>
      <c r="AQ65" s="346">
        <v>0.01</v>
      </c>
      <c r="AR65" s="329">
        <v>216854.35555555599</v>
      </c>
      <c r="AS65" s="346">
        <v>0</v>
      </c>
      <c r="AT65" s="705">
        <v>0</v>
      </c>
      <c r="AU65" s="346">
        <v>0.01</v>
      </c>
      <c r="AV65" s="329">
        <v>205295.708444444</v>
      </c>
      <c r="AW65" s="346">
        <v>4.6031161935162003E-5</v>
      </c>
      <c r="AX65" s="705">
        <v>945</v>
      </c>
      <c r="AY65" s="753">
        <f t="shared" si="15"/>
        <v>5.1894512985563979E-10</v>
      </c>
      <c r="AZ65" s="329">
        <f t="shared" si="7"/>
        <v>0.03</v>
      </c>
      <c r="BA65" s="753">
        <f t="shared" si="39"/>
        <v>1.5118350350114764E-5</v>
      </c>
      <c r="BB65" s="698">
        <f t="shared" si="31"/>
        <v>945</v>
      </c>
      <c r="BC65" s="347"/>
      <c r="BD65" s="346"/>
      <c r="BE65" s="329"/>
      <c r="BF65" s="346"/>
      <c r="BG65" s="705"/>
      <c r="BH65" s="346"/>
      <c r="BI65" s="329"/>
      <c r="BJ65" s="346"/>
      <c r="BK65" s="705"/>
      <c r="BL65" s="346"/>
      <c r="BM65" s="329"/>
      <c r="BN65" s="346"/>
      <c r="BO65" s="705"/>
      <c r="BP65" s="346"/>
      <c r="BQ65" s="329"/>
      <c r="BR65" s="346"/>
      <c r="BS65" s="705"/>
      <c r="BT65" s="89"/>
      <c r="BU65" s="313">
        <f t="shared" si="37"/>
        <v>1627271.106666666</v>
      </c>
      <c r="BV65" s="313">
        <f t="shared" si="38"/>
        <v>945</v>
      </c>
      <c r="BW65" s="347">
        <f t="shared" si="18"/>
        <v>1626326.106666666</v>
      </c>
      <c r="BX65" s="710"/>
      <c r="BY65" s="711"/>
      <c r="BZ65" s="351"/>
      <c r="CA65" s="346"/>
      <c r="CB65" s="329"/>
      <c r="CC65" s="346"/>
      <c r="CD65" s="705"/>
      <c r="CE65" s="346"/>
      <c r="CF65" s="329"/>
      <c r="CG65" s="346"/>
      <c r="CH65" s="705"/>
      <c r="CI65" s="346"/>
      <c r="CJ65" s="329"/>
      <c r="CK65" s="346"/>
      <c r="CL65" s="705"/>
      <c r="CM65" s="708"/>
      <c r="CN65" s="753" t="e">
        <f t="shared" si="26"/>
        <v>#DIV/0!</v>
      </c>
      <c r="CO65" s="329">
        <f t="shared" si="9"/>
        <v>0</v>
      </c>
      <c r="CP65" s="753" t="e">
        <f t="shared" si="27"/>
        <v>#DIV/0!</v>
      </c>
      <c r="CQ65" s="698">
        <f t="shared" si="19"/>
        <v>0</v>
      </c>
      <c r="CT65" s="346"/>
      <c r="CU65" s="329"/>
      <c r="CV65" s="346"/>
      <c r="CW65" s="705"/>
      <c r="CX65" s="346"/>
      <c r="CY65" s="329"/>
      <c r="CZ65" s="346"/>
      <c r="DA65" s="705"/>
      <c r="DB65" s="346"/>
      <c r="DC65" s="329"/>
      <c r="DD65" s="346"/>
      <c r="DE65" s="705"/>
      <c r="DF65" s="708"/>
      <c r="DG65" s="753" t="e">
        <f t="shared" si="28"/>
        <v>#DIV/0!</v>
      </c>
      <c r="DH65" s="329">
        <f t="shared" si="10"/>
        <v>0</v>
      </c>
      <c r="DI65" s="753" t="e">
        <f t="shared" si="29"/>
        <v>#DIV/0!</v>
      </c>
      <c r="DJ65" s="698">
        <f t="shared" si="20"/>
        <v>0</v>
      </c>
      <c r="DM65" s="753">
        <f t="shared" si="21"/>
        <v>0.01</v>
      </c>
      <c r="DN65" s="329">
        <f t="shared" si="11"/>
        <v>1002202.9093333331</v>
      </c>
      <c r="DO65" s="754">
        <f t="shared" si="22"/>
        <v>0</v>
      </c>
      <c r="DP65" s="709">
        <f t="shared" si="40"/>
        <v>0</v>
      </c>
      <c r="DQ65" s="713">
        <f t="shared" si="5"/>
        <v>-1002202.9093333331</v>
      </c>
    </row>
    <row r="66" spans="1:121" s="703" customFormat="1" ht="15.95" customHeight="1">
      <c r="A66" s="473" t="s">
        <v>220</v>
      </c>
      <c r="B66" s="89" t="s">
        <v>221</v>
      </c>
      <c r="C66" s="89"/>
      <c r="D66" s="752">
        <f t="shared" si="36"/>
        <v>0</v>
      </c>
      <c r="E66" s="329">
        <v>0</v>
      </c>
      <c r="F66" s="346">
        <v>0</v>
      </c>
      <c r="G66" s="705"/>
      <c r="H66" s="346">
        <f t="shared" si="35"/>
        <v>0</v>
      </c>
      <c r="I66" s="329">
        <v>0</v>
      </c>
      <c r="J66" s="346">
        <v>0</v>
      </c>
      <c r="K66" s="705"/>
      <c r="L66" s="346">
        <v>0</v>
      </c>
      <c r="M66" s="329">
        <v>0</v>
      </c>
      <c r="N66" s="346">
        <v>0</v>
      </c>
      <c r="O66" s="705"/>
      <c r="P66" s="89"/>
      <c r="Q66" s="753"/>
      <c r="R66" s="329"/>
      <c r="S66" s="754"/>
      <c r="T66" s="698"/>
      <c r="U66" s="89"/>
      <c r="V66" s="346">
        <v>0</v>
      </c>
      <c r="W66" s="329">
        <v>0</v>
      </c>
      <c r="X66" s="346">
        <v>0</v>
      </c>
      <c r="Y66" s="705"/>
      <c r="Z66" s="346">
        <v>0</v>
      </c>
      <c r="AA66" s="329">
        <v>0</v>
      </c>
      <c r="AB66" s="346">
        <v>0</v>
      </c>
      <c r="AC66" s="705"/>
      <c r="AD66" s="346">
        <v>0</v>
      </c>
      <c r="AE66" s="329">
        <v>0</v>
      </c>
      <c r="AF66" s="346">
        <v>0</v>
      </c>
      <c r="AG66" s="705"/>
      <c r="AH66" s="708"/>
      <c r="AI66" s="753"/>
      <c r="AJ66" s="329"/>
      <c r="AK66" s="753"/>
      <c r="AL66" s="709"/>
      <c r="AM66" s="346">
        <v>0</v>
      </c>
      <c r="AN66" s="329">
        <v>0</v>
      </c>
      <c r="AO66" s="346">
        <v>0</v>
      </c>
      <c r="AP66" s="705"/>
      <c r="AQ66" s="346">
        <v>0</v>
      </c>
      <c r="AR66" s="329">
        <v>0</v>
      </c>
      <c r="AS66" s="346">
        <v>0</v>
      </c>
      <c r="AT66" s="705">
        <v>0</v>
      </c>
      <c r="AU66" s="346">
        <v>0</v>
      </c>
      <c r="AV66" s="329">
        <v>0</v>
      </c>
      <c r="AW66" s="346">
        <v>0</v>
      </c>
      <c r="AX66" s="705">
        <v>0</v>
      </c>
      <c r="AY66" s="753"/>
      <c r="AZ66" s="329"/>
      <c r="BA66" s="753">
        <f t="shared" si="39"/>
        <v>0</v>
      </c>
      <c r="BB66" s="698">
        <f t="shared" si="31"/>
        <v>0</v>
      </c>
      <c r="BC66" s="89"/>
      <c r="BD66" s="346"/>
      <c r="BE66" s="329"/>
      <c r="BF66" s="346"/>
      <c r="BG66" s="705"/>
      <c r="BH66" s="346"/>
      <c r="BI66" s="329"/>
      <c r="BJ66" s="346"/>
      <c r="BK66" s="705"/>
      <c r="BL66" s="346"/>
      <c r="BM66" s="329"/>
      <c r="BN66" s="346"/>
      <c r="BO66" s="705"/>
      <c r="BP66" s="346"/>
      <c r="BQ66" s="329"/>
      <c r="BR66" s="346"/>
      <c r="BS66" s="705"/>
      <c r="BT66" s="89"/>
      <c r="BU66" s="313">
        <f t="shared" si="37"/>
        <v>0</v>
      </c>
      <c r="BV66" s="313">
        <f t="shared" si="38"/>
        <v>0</v>
      </c>
      <c r="BW66" s="347"/>
      <c r="BX66" s="710"/>
      <c r="BY66" s="711"/>
      <c r="BZ66" s="351"/>
      <c r="CA66" s="346"/>
      <c r="CB66" s="329"/>
      <c r="CC66" s="346"/>
      <c r="CD66" s="705"/>
      <c r="CE66" s="346"/>
      <c r="CF66" s="329"/>
      <c r="CG66" s="346"/>
      <c r="CH66" s="705"/>
      <c r="CI66" s="346"/>
      <c r="CJ66" s="329"/>
      <c r="CK66" s="346"/>
      <c r="CL66" s="705"/>
      <c r="CM66" s="708"/>
      <c r="CN66" s="753" t="e">
        <f t="shared" si="26"/>
        <v>#DIV/0!</v>
      </c>
      <c r="CO66" s="329">
        <f t="shared" si="9"/>
        <v>0</v>
      </c>
      <c r="CP66" s="753" t="e">
        <f t="shared" si="27"/>
        <v>#DIV/0!</v>
      </c>
      <c r="CQ66" s="698">
        <f t="shared" si="19"/>
        <v>0</v>
      </c>
      <c r="CT66" s="346"/>
      <c r="CU66" s="329"/>
      <c r="CV66" s="346"/>
      <c r="CW66" s="705"/>
      <c r="CX66" s="346"/>
      <c r="CY66" s="329"/>
      <c r="CZ66" s="346"/>
      <c r="DA66" s="705"/>
      <c r="DB66" s="346"/>
      <c r="DC66" s="329"/>
      <c r="DD66" s="346"/>
      <c r="DE66" s="705"/>
      <c r="DF66" s="708"/>
      <c r="DG66" s="753" t="e">
        <f t="shared" si="28"/>
        <v>#DIV/0!</v>
      </c>
      <c r="DH66" s="329">
        <f t="shared" si="10"/>
        <v>0</v>
      </c>
      <c r="DI66" s="753" t="e">
        <f t="shared" si="29"/>
        <v>#DIV/0!</v>
      </c>
      <c r="DJ66" s="698">
        <f t="shared" si="20"/>
        <v>0</v>
      </c>
      <c r="DM66" s="753">
        <f t="shared" si="21"/>
        <v>0</v>
      </c>
      <c r="DN66" s="329">
        <f t="shared" si="11"/>
        <v>0</v>
      </c>
      <c r="DO66" s="754">
        <f t="shared" si="22"/>
        <v>0</v>
      </c>
      <c r="DP66" s="709">
        <f t="shared" si="40"/>
        <v>0</v>
      </c>
      <c r="DQ66" s="713">
        <f t="shared" si="5"/>
        <v>0</v>
      </c>
    </row>
    <row r="67" spans="1:121" s="703" customFormat="1" ht="15.95" customHeight="1">
      <c r="A67" s="473" t="s">
        <v>222</v>
      </c>
      <c r="B67" s="89" t="s">
        <v>222</v>
      </c>
      <c r="C67" s="89"/>
      <c r="D67" s="752">
        <f t="shared" si="36"/>
        <v>0</v>
      </c>
      <c r="E67" s="329">
        <v>0</v>
      </c>
      <c r="F67" s="346">
        <v>0</v>
      </c>
      <c r="G67" s="705"/>
      <c r="H67" s="346">
        <f t="shared" si="35"/>
        <v>0</v>
      </c>
      <c r="I67" s="329">
        <v>0</v>
      </c>
      <c r="J67" s="346">
        <v>0</v>
      </c>
      <c r="K67" s="705"/>
      <c r="L67" s="346">
        <v>0</v>
      </c>
      <c r="M67" s="329">
        <v>0</v>
      </c>
      <c r="N67" s="346">
        <v>0</v>
      </c>
      <c r="O67" s="705"/>
      <c r="P67" s="89"/>
      <c r="Q67" s="753"/>
      <c r="R67" s="329"/>
      <c r="S67" s="754"/>
      <c r="T67" s="698"/>
      <c r="U67" s="89"/>
      <c r="V67" s="346">
        <v>0</v>
      </c>
      <c r="W67" s="329">
        <v>0</v>
      </c>
      <c r="X67" s="346">
        <v>0</v>
      </c>
      <c r="Y67" s="705"/>
      <c r="Z67" s="346">
        <v>0</v>
      </c>
      <c r="AA67" s="329">
        <v>0</v>
      </c>
      <c r="AB67" s="346">
        <v>0</v>
      </c>
      <c r="AC67" s="705"/>
      <c r="AD67" s="346">
        <v>0</v>
      </c>
      <c r="AE67" s="329">
        <v>0</v>
      </c>
      <c r="AF67" s="346">
        <v>0</v>
      </c>
      <c r="AG67" s="705"/>
      <c r="AH67" s="708"/>
      <c r="AI67" s="753"/>
      <c r="AJ67" s="329"/>
      <c r="AK67" s="753"/>
      <c r="AL67" s="709"/>
      <c r="AM67" s="346">
        <v>0</v>
      </c>
      <c r="AN67" s="329">
        <v>0</v>
      </c>
      <c r="AO67" s="346">
        <v>0</v>
      </c>
      <c r="AP67" s="705"/>
      <c r="AQ67" s="346">
        <v>0</v>
      </c>
      <c r="AR67" s="329">
        <v>0</v>
      </c>
      <c r="AS67" s="346">
        <v>0</v>
      </c>
      <c r="AT67" s="705">
        <v>0</v>
      </c>
      <c r="AU67" s="346">
        <v>0</v>
      </c>
      <c r="AV67" s="329">
        <v>0</v>
      </c>
      <c r="AW67" s="346">
        <v>0</v>
      </c>
      <c r="AX67" s="705">
        <v>0</v>
      </c>
      <c r="AY67" s="753"/>
      <c r="AZ67" s="329"/>
      <c r="BA67" s="753">
        <f t="shared" si="39"/>
        <v>0</v>
      </c>
      <c r="BB67" s="698">
        <f t="shared" si="31"/>
        <v>0</v>
      </c>
      <c r="BC67" s="89"/>
      <c r="BD67" s="346"/>
      <c r="BE67" s="329"/>
      <c r="BF67" s="346"/>
      <c r="BG67" s="705"/>
      <c r="BH67" s="346"/>
      <c r="BI67" s="329"/>
      <c r="BJ67" s="346"/>
      <c r="BK67" s="705"/>
      <c r="BL67" s="346"/>
      <c r="BM67" s="329"/>
      <c r="BN67" s="346"/>
      <c r="BO67" s="705"/>
      <c r="BP67" s="346"/>
      <c r="BQ67" s="329"/>
      <c r="BR67" s="346"/>
      <c r="BS67" s="705"/>
      <c r="BT67" s="89"/>
      <c r="BU67" s="313">
        <f t="shared" si="37"/>
        <v>0</v>
      </c>
      <c r="BV67" s="313">
        <f t="shared" si="38"/>
        <v>0</v>
      </c>
      <c r="BW67" s="347"/>
      <c r="BX67" s="710"/>
      <c r="BY67" s="711"/>
      <c r="BZ67" s="351"/>
      <c r="CA67" s="346"/>
      <c r="CB67" s="329"/>
      <c r="CC67" s="346"/>
      <c r="CD67" s="705"/>
      <c r="CE67" s="346"/>
      <c r="CF67" s="329"/>
      <c r="CG67" s="346"/>
      <c r="CH67" s="705"/>
      <c r="CI67" s="346"/>
      <c r="CJ67" s="329"/>
      <c r="CK67" s="346"/>
      <c r="CL67" s="705"/>
      <c r="CM67" s="708"/>
      <c r="CN67" s="753" t="e">
        <f t="shared" si="26"/>
        <v>#DIV/0!</v>
      </c>
      <c r="CO67" s="329">
        <f t="shared" si="9"/>
        <v>0</v>
      </c>
      <c r="CP67" s="753" t="e">
        <f t="shared" si="27"/>
        <v>#DIV/0!</v>
      </c>
      <c r="CQ67" s="698">
        <f t="shared" si="19"/>
        <v>0</v>
      </c>
      <c r="CT67" s="346"/>
      <c r="CU67" s="329"/>
      <c r="CV67" s="346"/>
      <c r="CW67" s="705"/>
      <c r="CX67" s="346"/>
      <c r="CY67" s="329"/>
      <c r="CZ67" s="346"/>
      <c r="DA67" s="705"/>
      <c r="DB67" s="346"/>
      <c r="DC67" s="329"/>
      <c r="DD67" s="346"/>
      <c r="DE67" s="705"/>
      <c r="DF67" s="708"/>
      <c r="DG67" s="753" t="e">
        <f t="shared" si="28"/>
        <v>#DIV/0!</v>
      </c>
      <c r="DH67" s="329">
        <f t="shared" si="10"/>
        <v>0</v>
      </c>
      <c r="DI67" s="753" t="e">
        <f t="shared" si="29"/>
        <v>#DIV/0!</v>
      </c>
      <c r="DJ67" s="698">
        <f t="shared" si="20"/>
        <v>0</v>
      </c>
      <c r="DM67" s="753">
        <f t="shared" si="21"/>
        <v>0</v>
      </c>
      <c r="DN67" s="329">
        <f t="shared" si="11"/>
        <v>0</v>
      </c>
      <c r="DO67" s="754">
        <f t="shared" si="22"/>
        <v>0</v>
      </c>
      <c r="DP67" s="709">
        <f t="shared" si="40"/>
        <v>0</v>
      </c>
      <c r="DQ67" s="713">
        <f t="shared" si="5"/>
        <v>0</v>
      </c>
    </row>
    <row r="68" spans="1:121" s="703" customFormat="1" ht="15.95" customHeight="1">
      <c r="A68" s="473"/>
      <c r="B68" s="89" t="s">
        <v>96</v>
      </c>
      <c r="C68" s="89"/>
      <c r="D68" s="752"/>
      <c r="E68" s="329"/>
      <c r="F68" s="346"/>
      <c r="G68" s="705"/>
      <c r="H68" s="346"/>
      <c r="I68" s="329"/>
      <c r="J68" s="346"/>
      <c r="K68" s="705"/>
      <c r="L68" s="346"/>
      <c r="M68" s="329"/>
      <c r="N68" s="346"/>
      <c r="O68" s="705"/>
      <c r="P68" s="89"/>
      <c r="Q68" s="753"/>
      <c r="R68" s="329"/>
      <c r="S68" s="754"/>
      <c r="T68" s="698"/>
      <c r="U68" s="89"/>
      <c r="V68" s="346"/>
      <c r="W68" s="329"/>
      <c r="X68" s="346"/>
      <c r="Y68" s="705"/>
      <c r="Z68" s="346"/>
      <c r="AA68" s="329"/>
      <c r="AB68" s="346"/>
      <c r="AC68" s="705"/>
      <c r="AD68" s="346"/>
      <c r="AE68" s="329"/>
      <c r="AF68" s="346"/>
      <c r="AG68" s="705"/>
      <c r="AH68" s="708"/>
      <c r="AI68" s="753"/>
      <c r="AJ68" s="329"/>
      <c r="AK68" s="753"/>
      <c r="AL68" s="709"/>
      <c r="AM68" s="346"/>
      <c r="AN68" s="329"/>
      <c r="AO68" s="346"/>
      <c r="AP68" s="705"/>
      <c r="AQ68" s="346"/>
      <c r="AR68" s="329"/>
      <c r="AS68" s="346">
        <v>1.5874253441582799E-2</v>
      </c>
      <c r="AT68" s="705">
        <v>344240.1</v>
      </c>
      <c r="AU68" s="346"/>
      <c r="AV68" s="329"/>
      <c r="AW68" s="346">
        <v>0</v>
      </c>
      <c r="AX68" s="705"/>
      <c r="AY68" s="753"/>
      <c r="AZ68" s="329"/>
      <c r="BA68" s="753">
        <f t="shared" si="39"/>
        <v>5.5072406733952814E-3</v>
      </c>
      <c r="BB68" s="698">
        <f t="shared" si="31"/>
        <v>344240.1</v>
      </c>
      <c r="BC68" s="89"/>
      <c r="BD68" s="346"/>
      <c r="BE68" s="329"/>
      <c r="BF68" s="346"/>
      <c r="BG68" s="705"/>
      <c r="BH68" s="346"/>
      <c r="BI68" s="329"/>
      <c r="BJ68" s="346"/>
      <c r="BK68" s="705"/>
      <c r="BL68" s="346"/>
      <c r="BM68" s="329"/>
      <c r="BN68" s="346"/>
      <c r="BO68" s="705"/>
      <c r="BP68" s="346"/>
      <c r="BQ68" s="329"/>
      <c r="BR68" s="346"/>
      <c r="BS68" s="705"/>
      <c r="BT68" s="89"/>
      <c r="BU68" s="313">
        <f t="shared" si="37"/>
        <v>0</v>
      </c>
      <c r="BV68" s="313">
        <f t="shared" si="38"/>
        <v>344240.1</v>
      </c>
      <c r="BW68" s="347"/>
      <c r="BX68" s="710"/>
      <c r="BY68" s="711"/>
      <c r="BZ68" s="351"/>
      <c r="CA68" s="346"/>
      <c r="CB68" s="329"/>
      <c r="CC68" s="346"/>
      <c r="CD68" s="705"/>
      <c r="CE68" s="346"/>
      <c r="CF68" s="329"/>
      <c r="CG68" s="346"/>
      <c r="CH68" s="705"/>
      <c r="CI68" s="346"/>
      <c r="CJ68" s="329"/>
      <c r="CK68" s="346"/>
      <c r="CL68" s="705"/>
      <c r="CM68" s="708"/>
      <c r="CN68" s="753"/>
      <c r="CO68" s="329"/>
      <c r="CP68" s="753"/>
      <c r="CQ68" s="698"/>
      <c r="CT68" s="346"/>
      <c r="CU68" s="329"/>
      <c r="CV68" s="346"/>
      <c r="CW68" s="705"/>
      <c r="CX68" s="346"/>
      <c r="CY68" s="329"/>
      <c r="CZ68" s="346"/>
      <c r="DA68" s="705"/>
      <c r="DB68" s="346"/>
      <c r="DC68" s="329"/>
      <c r="DD68" s="346"/>
      <c r="DE68" s="705"/>
      <c r="DF68" s="708"/>
      <c r="DG68" s="753"/>
      <c r="DH68" s="329"/>
      <c r="DI68" s="753"/>
      <c r="DJ68" s="698"/>
      <c r="DM68" s="753"/>
      <c r="DN68" s="329"/>
      <c r="DO68" s="754"/>
      <c r="DP68" s="709"/>
      <c r="DQ68" s="713"/>
    </row>
    <row r="69" spans="1:121" s="672" customFormat="1" ht="20.100000000000001" customHeight="1">
      <c r="A69" s="758" t="s">
        <v>97</v>
      </c>
      <c r="B69" s="340" t="s">
        <v>97</v>
      </c>
      <c r="C69" s="56"/>
      <c r="D69" s="750">
        <v>0.28170000000000001</v>
      </c>
      <c r="E69" s="46">
        <v>3913408.6515199901</v>
      </c>
      <c r="F69" s="327">
        <v>0.28130018448899402</v>
      </c>
      <c r="G69" s="282">
        <v>3907854.3686666698</v>
      </c>
      <c r="H69" s="327">
        <v>0.2797</v>
      </c>
      <c r="I69" s="46">
        <v>3963205.0477333399</v>
      </c>
      <c r="J69" s="327">
        <v>0.31946993652274702</v>
      </c>
      <c r="K69" s="282">
        <v>4526724.58</v>
      </c>
      <c r="L69" s="327">
        <v>0.28170000000000001</v>
      </c>
      <c r="M69" s="46">
        <v>4042144.6</v>
      </c>
      <c r="N69" s="327">
        <v>0.32663168519923802</v>
      </c>
      <c r="O69" s="282">
        <v>4686874.34333333</v>
      </c>
      <c r="P69" s="56"/>
      <c r="Q69" s="751">
        <f t="shared" ref="Q69:Q78" si="41">(R69/$T$13)</f>
        <v>0.28103179684935697</v>
      </c>
      <c r="R69" s="46">
        <f t="shared" ref="R69:R78" si="42">M69+I69+E69</f>
        <v>11918758.29925333</v>
      </c>
      <c r="S69" s="327">
        <f>S43-S44</f>
        <v>0.30939008102519172</v>
      </c>
      <c r="T69" s="695">
        <f t="shared" ref="T69:T78" si="43">O69+K69+G69</f>
        <v>13121453.291999999</v>
      </c>
      <c r="U69" s="56"/>
      <c r="V69" s="327">
        <v>0.29170000000000001</v>
      </c>
      <c r="W69" s="46">
        <v>5480253.4653333304</v>
      </c>
      <c r="X69" s="327">
        <v>0.317255995541667</v>
      </c>
      <c r="Y69" s="282">
        <v>5960381.4499999704</v>
      </c>
      <c r="Z69" s="327">
        <v>0.29170000000000001</v>
      </c>
      <c r="AA69" s="46">
        <v>6331681.0379999997</v>
      </c>
      <c r="AB69" s="327">
        <v>0.27668110267417401</v>
      </c>
      <c r="AC69" s="282">
        <v>6005678.75</v>
      </c>
      <c r="AD69" s="327">
        <v>0.29170000000000001</v>
      </c>
      <c r="AE69" s="46">
        <v>5051119.9826666703</v>
      </c>
      <c r="AF69" s="327">
        <v>0.25356272854391798</v>
      </c>
      <c r="AG69" s="282">
        <v>4390729.3966666702</v>
      </c>
      <c r="AH69" s="696"/>
      <c r="AI69" s="751">
        <f>(AJ69/$AL$13)</f>
        <v>0.29170000000000001</v>
      </c>
      <c r="AJ69" s="46">
        <f t="shared" ref="AJ69:AJ77" si="44">AE69+AA69+W69</f>
        <v>16863054.486000001</v>
      </c>
      <c r="AK69" s="751">
        <f>(AL69/$AL$13)</f>
        <v>0.28294254337545166</v>
      </c>
      <c r="AL69" s="697">
        <f t="shared" ref="AL69:AL77" si="45">AG69+AC69+Y69</f>
        <v>16356789.596666642</v>
      </c>
      <c r="AM69" s="327">
        <v>0.29170000000000001</v>
      </c>
      <c r="AN69" s="46">
        <v>5919121.9493333297</v>
      </c>
      <c r="AO69" s="327">
        <v>0.26420335655890098</v>
      </c>
      <c r="AP69" s="282">
        <v>5361165.1933333101</v>
      </c>
      <c r="AQ69" s="327">
        <v>0.29170000000000001</v>
      </c>
      <c r="AR69" s="46">
        <v>6325641.55155556</v>
      </c>
      <c r="AS69" s="327">
        <v>0.241847445894561</v>
      </c>
      <c r="AT69" s="282">
        <v>5244567.2022222197</v>
      </c>
      <c r="AU69" s="327">
        <v>0.29170000000000001</v>
      </c>
      <c r="AV69" s="46">
        <v>5988475.8153244397</v>
      </c>
      <c r="AW69" s="327">
        <v>0.20919419087320801</v>
      </c>
      <c r="AX69" s="282">
        <v>4294666.9617777402</v>
      </c>
      <c r="AY69" s="751">
        <f t="shared" ref="AY69:AY77" si="46">(AZ69/$AL$13)</f>
        <v>1.5137629437889015E-8</v>
      </c>
      <c r="AZ69" s="46">
        <f t="shared" ref="AZ69:AZ77" si="47">AU69+AQ69+AM69</f>
        <v>0.87509999999999999</v>
      </c>
      <c r="BA69" s="753">
        <f t="shared" si="39"/>
        <v>0.23838037866750184</v>
      </c>
      <c r="BB69" s="698">
        <f t="shared" si="31"/>
        <v>14900399.357333269</v>
      </c>
      <c r="BC69" s="56"/>
      <c r="BD69" s="327"/>
      <c r="BE69" s="46"/>
      <c r="BF69" s="327"/>
      <c r="BG69" s="282"/>
      <c r="BH69" s="327"/>
      <c r="BI69" s="46"/>
      <c r="BJ69" s="327"/>
      <c r="BK69" s="282"/>
      <c r="BL69" s="327"/>
      <c r="BM69" s="46"/>
      <c r="BN69" s="327"/>
      <c r="BO69" s="282"/>
      <c r="BP69" s="327"/>
      <c r="BQ69" s="46"/>
      <c r="BR69" s="327"/>
      <c r="BS69" s="282"/>
      <c r="BT69" s="56"/>
      <c r="BU69" s="313">
        <f t="shared" si="37"/>
        <v>47015052.101466663</v>
      </c>
      <c r="BV69" s="313">
        <f t="shared" si="38"/>
        <v>44378642.24599991</v>
      </c>
      <c r="BW69" s="313">
        <f t="shared" ref="BW69:BW77" si="48">BU69-BV69</f>
        <v>2636409.8554667532</v>
      </c>
      <c r="BX69" s="673"/>
      <c r="BY69" s="699"/>
      <c r="BZ69" s="714"/>
      <c r="CA69" s="327"/>
      <c r="CB69" s="46"/>
      <c r="CC69" s="327"/>
      <c r="CD69" s="282"/>
      <c r="CE69" s="327"/>
      <c r="CF69" s="46"/>
      <c r="CG69" s="327"/>
      <c r="CH69" s="282"/>
      <c r="CI69" s="327"/>
      <c r="CJ69" s="46"/>
      <c r="CK69" s="327"/>
      <c r="CL69" s="282"/>
      <c r="CM69" s="696"/>
      <c r="CN69" s="751" t="e">
        <f t="shared" ref="CN69:CN77" si="49">(CO69/$CQ$13)</f>
        <v>#DIV/0!</v>
      </c>
      <c r="CO69" s="46">
        <f t="shared" ref="CO69:CO77" si="50">CJ69+CF69+CB69</f>
        <v>0</v>
      </c>
      <c r="CP69" s="751" t="e">
        <f t="shared" ref="CP69:CP77" si="51">(CQ69/$CQ$13)</f>
        <v>#DIV/0!</v>
      </c>
      <c r="CQ69" s="695">
        <f t="shared" ref="CQ69:CQ77" si="52">CL69+CH69+CD69</f>
        <v>0</v>
      </c>
      <c r="CT69" s="327"/>
      <c r="CU69" s="46"/>
      <c r="CV69" s="327"/>
      <c r="CW69" s="705"/>
      <c r="CX69" s="327"/>
      <c r="CY69" s="46"/>
      <c r="CZ69" s="327"/>
      <c r="DA69" s="705"/>
      <c r="DB69" s="327"/>
      <c r="DC69" s="46"/>
      <c r="DD69" s="327"/>
      <c r="DE69" s="282"/>
      <c r="DF69" s="696"/>
      <c r="DG69" s="751" t="e">
        <f t="shared" ref="DG69:DG77" si="53">DH69/$DJ$13</f>
        <v>#DIV/0!</v>
      </c>
      <c r="DH69" s="93">
        <f t="shared" ref="DH69:DH77" si="54">DC69+CY69+CU69</f>
        <v>0</v>
      </c>
      <c r="DI69" s="751" t="e">
        <f t="shared" ref="DI69:DI77" si="55">DJ69/$DJ$13</f>
        <v>#DIV/0!</v>
      </c>
      <c r="DJ69" s="759">
        <f t="shared" ref="DJ69:DJ77" si="56">DE69+DA69+CW69</f>
        <v>0</v>
      </c>
      <c r="DM69" s="751">
        <f t="shared" ref="DM69:DM77" si="57">DN69/$DP$13</f>
        <v>0.28718548426883972</v>
      </c>
      <c r="DN69" s="46">
        <f t="shared" ref="DN69:DN77" si="58">R69+AJ69+CO69+DH69</f>
        <v>28781812.785253331</v>
      </c>
      <c r="DO69" s="527">
        <f t="shared" ref="DO69:DO77" si="59">DP69/$DP$13</f>
        <v>0.29413447730136422</v>
      </c>
      <c r="DP69" s="697">
        <f t="shared" ref="DP69:DP77" si="60">T69+AL69+CQ69+DJ69</f>
        <v>29478242.888666641</v>
      </c>
      <c r="DQ69" s="702">
        <f t="shared" ref="DQ69:DQ77" si="61">DP69-DN69</f>
        <v>696430.1034133099</v>
      </c>
    </row>
    <row r="70" spans="1:121" s="672" customFormat="1" ht="20.100000000000001" customHeight="1">
      <c r="A70" s="567" t="s">
        <v>98</v>
      </c>
      <c r="B70" s="56" t="s">
        <v>98</v>
      </c>
      <c r="C70" s="56"/>
      <c r="D70" s="750">
        <f>E70/G13</f>
        <v>0.1149</v>
      </c>
      <c r="E70" s="46">
        <f>SUM(E71:E81)</f>
        <v>1596203.9547733348</v>
      </c>
      <c r="F70" s="327">
        <v>8.7595730787175599E-2</v>
      </c>
      <c r="G70" s="282">
        <v>1216889.9208333299</v>
      </c>
      <c r="H70" s="750">
        <f>I70/K13</f>
        <v>0.11489999999999999</v>
      </c>
      <c r="I70" s="46">
        <f>SUM(I71:I81)</f>
        <v>1628073.8647999961</v>
      </c>
      <c r="J70" s="327">
        <v>8.2993810984337002E-2</v>
      </c>
      <c r="K70" s="282">
        <v>1175979.5874999999</v>
      </c>
      <c r="L70" s="750">
        <f>M70/O13</f>
        <v>0.1149</v>
      </c>
      <c r="M70" s="46">
        <f>SUM(M71:M81)</f>
        <v>1648712.8666666655</v>
      </c>
      <c r="N70" s="327">
        <v>8.1620590415976302E-2</v>
      </c>
      <c r="O70" s="282">
        <v>1200349.5874999999</v>
      </c>
      <c r="P70" s="56"/>
      <c r="Q70" s="751">
        <f t="shared" si="41"/>
        <v>0.1149</v>
      </c>
      <c r="R70" s="46">
        <f t="shared" si="42"/>
        <v>4872990.6862399969</v>
      </c>
      <c r="S70" s="327">
        <f>SUM(S72:S81)</f>
        <v>8.2759418204926979E-2</v>
      </c>
      <c r="T70" s="695">
        <f t="shared" si="43"/>
        <v>3593219.0958333295</v>
      </c>
      <c r="U70" s="56"/>
      <c r="V70" s="750">
        <f>W70/Y13</f>
        <v>0.1149</v>
      </c>
      <c r="W70" s="46">
        <f>SUM(W71:W81)</f>
        <v>2158660.003999996</v>
      </c>
      <c r="X70" s="327">
        <v>6.1404743108285399E-2</v>
      </c>
      <c r="Y70" s="282">
        <v>1182795.5874999999</v>
      </c>
      <c r="Z70" s="750">
        <f>AA70/AC13</f>
        <v>0.11489999999999997</v>
      </c>
      <c r="AA70" s="46">
        <f>SUM(AA71:AA81)</f>
        <v>2494035.4859999996</v>
      </c>
      <c r="AB70" s="327">
        <v>5.09340177863652E-2</v>
      </c>
      <c r="AC70" s="282">
        <v>1134747.5874999999</v>
      </c>
      <c r="AD70" s="750">
        <f>AE70/AG13</f>
        <v>0.11489999999999999</v>
      </c>
      <c r="AE70" s="46">
        <f>SUM(AE71:AE81)</f>
        <v>1989625.2520000038</v>
      </c>
      <c r="AF70" s="327">
        <v>7.1248841976775307E-2</v>
      </c>
      <c r="AG70" s="282">
        <v>1233755.3975</v>
      </c>
      <c r="AH70" s="696"/>
      <c r="AI70" s="751">
        <f>(AJ70/$AL$13)</f>
        <v>0.11489999999999999</v>
      </c>
      <c r="AJ70" s="46">
        <f t="shared" si="44"/>
        <v>6642320.7419999996</v>
      </c>
      <c r="AK70" s="751">
        <f>(AL70/$AL$13)</f>
        <v>6.1430969962072028E-2</v>
      </c>
      <c r="AL70" s="697">
        <f t="shared" si="45"/>
        <v>3551298.5724999998</v>
      </c>
      <c r="AM70" s="750">
        <v>0.1132</v>
      </c>
      <c r="AN70" s="46">
        <v>2297033.26933333</v>
      </c>
      <c r="AO70" s="327">
        <v>6.5602091623485695E-2</v>
      </c>
      <c r="AP70" s="282">
        <v>1331185.3975</v>
      </c>
      <c r="AQ70" s="750">
        <v>0.1132</v>
      </c>
      <c r="AR70" s="46">
        <v>2454791.3048888901</v>
      </c>
      <c r="AS70" s="327">
        <v>5.7653884068733903E-2</v>
      </c>
      <c r="AT70" s="282">
        <v>1250249.5874999999</v>
      </c>
      <c r="AU70" s="750">
        <v>0.1132</v>
      </c>
      <c r="AV70" s="46">
        <v>2323947.4195911102</v>
      </c>
      <c r="AW70" s="327">
        <v>7.5248360971853903E-2</v>
      </c>
      <c r="AX70" s="282">
        <v>1544816.5575000001</v>
      </c>
      <c r="AY70" s="751">
        <f t="shared" si="46"/>
        <v>5.874458869965843E-9</v>
      </c>
      <c r="AZ70" s="46">
        <f t="shared" si="47"/>
        <v>0.33960000000000001</v>
      </c>
      <c r="BA70" s="753">
        <f t="shared" si="39"/>
        <v>6.6012821642557104E-2</v>
      </c>
      <c r="BB70" s="698">
        <f t="shared" si="31"/>
        <v>4126251.5425</v>
      </c>
      <c r="BC70" s="676"/>
      <c r="BD70" s="750"/>
      <c r="BE70" s="46"/>
      <c r="BF70" s="327"/>
      <c r="BG70" s="282"/>
      <c r="BH70" s="750"/>
      <c r="BI70" s="46"/>
      <c r="BJ70" s="327"/>
      <c r="BK70" s="282"/>
      <c r="BL70" s="750"/>
      <c r="BM70" s="46"/>
      <c r="BN70" s="327"/>
      <c r="BO70" s="282"/>
      <c r="BP70" s="750"/>
      <c r="BQ70" s="46"/>
      <c r="BR70" s="327"/>
      <c r="BS70" s="282"/>
      <c r="BT70" s="56"/>
      <c r="BU70" s="313">
        <f t="shared" si="37"/>
        <v>18591083.422053326</v>
      </c>
      <c r="BV70" s="313">
        <f t="shared" si="38"/>
        <v>11270769.21083333</v>
      </c>
      <c r="BW70" s="313">
        <f t="shared" si="48"/>
        <v>7320314.2112199962</v>
      </c>
      <c r="BX70" s="673"/>
      <c r="BY70" s="699"/>
      <c r="BZ70" s="714"/>
      <c r="CA70" s="327"/>
      <c r="CB70" s="46"/>
      <c r="CC70" s="327"/>
      <c r="CD70" s="282"/>
      <c r="CE70" s="327"/>
      <c r="CF70" s="46"/>
      <c r="CG70" s="327"/>
      <c r="CH70" s="282"/>
      <c r="CI70" s="327"/>
      <c r="CJ70" s="46"/>
      <c r="CK70" s="327"/>
      <c r="CL70" s="282"/>
      <c r="CM70" s="696"/>
      <c r="CN70" s="751" t="e">
        <f t="shared" si="49"/>
        <v>#DIV/0!</v>
      </c>
      <c r="CO70" s="46">
        <f t="shared" si="50"/>
        <v>0</v>
      </c>
      <c r="CP70" s="751" t="e">
        <f t="shared" si="51"/>
        <v>#DIV/0!</v>
      </c>
      <c r="CQ70" s="695">
        <f t="shared" si="52"/>
        <v>0</v>
      </c>
      <c r="CT70" s="327"/>
      <c r="CU70" s="46"/>
      <c r="CV70" s="327"/>
      <c r="CW70" s="282"/>
      <c r="CX70" s="327"/>
      <c r="CY70" s="46"/>
      <c r="CZ70" s="327"/>
      <c r="DA70" s="282"/>
      <c r="DB70" s="327"/>
      <c r="DC70" s="46"/>
      <c r="DD70" s="327"/>
      <c r="DE70" s="282"/>
      <c r="DF70" s="696"/>
      <c r="DG70" s="751" t="e">
        <f t="shared" si="53"/>
        <v>#DIV/0!</v>
      </c>
      <c r="DH70" s="93">
        <f t="shared" si="54"/>
        <v>0</v>
      </c>
      <c r="DI70" s="751" t="e">
        <f t="shared" si="55"/>
        <v>#DIV/0!</v>
      </c>
      <c r="DJ70" s="759">
        <f t="shared" si="56"/>
        <v>0</v>
      </c>
      <c r="DM70" s="751">
        <f t="shared" si="57"/>
        <v>0.1149</v>
      </c>
      <c r="DN70" s="46">
        <f t="shared" si="58"/>
        <v>11515311.428239997</v>
      </c>
      <c r="DO70" s="527">
        <f t="shared" si="59"/>
        <v>7.1288135384538778E-2</v>
      </c>
      <c r="DP70" s="697">
        <f t="shared" si="60"/>
        <v>7144517.6683333293</v>
      </c>
      <c r="DQ70" s="702">
        <f t="shared" si="61"/>
        <v>-4370793.7599066682</v>
      </c>
    </row>
    <row r="71" spans="1:121" s="703" customFormat="1" ht="18.75">
      <c r="A71" s="473" t="s">
        <v>223</v>
      </c>
      <c r="B71" s="89" t="s">
        <v>223</v>
      </c>
      <c r="C71" s="89"/>
      <c r="D71" s="752">
        <v>1.6999999999999999E-3</v>
      </c>
      <c r="E71" s="329">
        <f>D71*G13</f>
        <v>23616.594631111129</v>
      </c>
      <c r="F71" s="346">
        <v>2.0995124025212E-3</v>
      </c>
      <c r="G71" s="757">
        <v>29166.666666666701</v>
      </c>
      <c r="H71" s="752">
        <v>1.6999999999999999E-3</v>
      </c>
      <c r="I71" s="329">
        <f>H71*K13</f>
        <v>24088.125066666609</v>
      </c>
      <c r="J71" s="346">
        <v>2.0584139776801099E-3</v>
      </c>
      <c r="K71" s="705">
        <v>29166.666666666701</v>
      </c>
      <c r="L71" s="752">
        <v>1.6999999999999999E-3</v>
      </c>
      <c r="M71" s="329">
        <f>L71*O13</f>
        <v>24393.488888888871</v>
      </c>
      <c r="N71" s="346">
        <v>2.03264623437766E-3</v>
      </c>
      <c r="O71" s="705">
        <v>29166.666666666701</v>
      </c>
      <c r="P71" s="89"/>
      <c r="Q71" s="753">
        <f t="shared" si="41"/>
        <v>1.6999999999999999E-3</v>
      </c>
      <c r="R71" s="329">
        <f t="shared" si="42"/>
        <v>72098.208586666617</v>
      </c>
      <c r="S71" s="754">
        <f>(T71/$T$13)</f>
        <v>2.0631580578204414E-3</v>
      </c>
      <c r="T71" s="698">
        <f t="shared" si="43"/>
        <v>87500.000000000102</v>
      </c>
      <c r="U71" s="89"/>
      <c r="V71" s="752">
        <v>1.6999999999999999E-3</v>
      </c>
      <c r="W71" s="329">
        <f>V71*Y13</f>
        <v>31938.398666666606</v>
      </c>
      <c r="X71" s="346">
        <v>1.55246773173642E-3</v>
      </c>
      <c r="Y71" s="705">
        <v>29166.666666666701</v>
      </c>
      <c r="Z71" s="752">
        <v>1.6999999999999999E-3</v>
      </c>
      <c r="AA71" s="329">
        <f>Z71*AC13</f>
        <v>36900.437999999995</v>
      </c>
      <c r="AB71" s="346">
        <v>1.34370582087219E-3</v>
      </c>
      <c r="AC71" s="705">
        <v>29166.666666666701</v>
      </c>
      <c r="AD71" s="752">
        <v>1.6999999999999999E-3</v>
      </c>
      <c r="AE71" s="329">
        <f>AD71*AG13</f>
        <v>29437.449333333392</v>
      </c>
      <c r="AF71" s="346">
        <v>1.6843624178127399E-3</v>
      </c>
      <c r="AG71" s="705">
        <v>29166.666666666701</v>
      </c>
      <c r="AH71" s="708"/>
      <c r="AI71" s="753">
        <f t="shared" ref="AI71:AI77" si="62">(AJ71/$AL$13)</f>
        <v>1.6999999999999999E-3</v>
      </c>
      <c r="AJ71" s="329">
        <f t="shared" si="44"/>
        <v>98276.285999999993</v>
      </c>
      <c r="AK71" s="753">
        <f t="shared" ref="AK71:AK77" si="63">(AL71/$AL$13)</f>
        <v>1.5135899620789513E-3</v>
      </c>
      <c r="AL71" s="709">
        <f t="shared" si="45"/>
        <v>87500.000000000102</v>
      </c>
      <c r="AM71" s="752">
        <v>1.6999999999999999E-3</v>
      </c>
      <c r="AN71" s="329">
        <v>34496.082666666698</v>
      </c>
      <c r="AO71" s="346">
        <v>1.43736127410332E-3</v>
      </c>
      <c r="AP71" s="705">
        <v>29166.666666666701</v>
      </c>
      <c r="AQ71" s="752">
        <v>1.6999999999999999E-3</v>
      </c>
      <c r="AR71" s="329">
        <v>36865.240444444396</v>
      </c>
      <c r="AS71" s="346">
        <v>1.3449887410352001E-3</v>
      </c>
      <c r="AT71" s="705">
        <v>29166.666666666701</v>
      </c>
      <c r="AU71" s="752">
        <v>1.6999999999999999E-3</v>
      </c>
      <c r="AV71" s="329">
        <v>34900.270435555598</v>
      </c>
      <c r="AW71" s="346">
        <v>1.4207148745420299E-3</v>
      </c>
      <c r="AX71" s="705">
        <v>29166.666666666701</v>
      </c>
      <c r="AY71" s="753">
        <f t="shared" si="46"/>
        <v>8.822067207545877E-11</v>
      </c>
      <c r="AZ71" s="329">
        <f t="shared" si="47"/>
        <v>5.0999999999999995E-3</v>
      </c>
      <c r="BA71" s="753">
        <f t="shared" si="39"/>
        <v>1.3998472546402575E-3</v>
      </c>
      <c r="BB71" s="698">
        <f t="shared" si="31"/>
        <v>87500.000000000102</v>
      </c>
      <c r="BC71" s="755"/>
      <c r="BD71" s="752"/>
      <c r="BE71" s="329"/>
      <c r="BF71" s="346"/>
      <c r="BG71" s="705"/>
      <c r="BH71" s="752"/>
      <c r="BI71" s="329"/>
      <c r="BJ71" s="346"/>
      <c r="BK71" s="705"/>
      <c r="BL71" s="752"/>
      <c r="BM71" s="329"/>
      <c r="BN71" s="346"/>
      <c r="BO71" s="705"/>
      <c r="BP71" s="752"/>
      <c r="BQ71" s="329"/>
      <c r="BR71" s="346"/>
      <c r="BS71" s="705"/>
      <c r="BT71" s="89"/>
      <c r="BU71" s="313">
        <f t="shared" si="37"/>
        <v>276636.08813333331</v>
      </c>
      <c r="BV71" s="313">
        <f t="shared" si="38"/>
        <v>262500.00000000023</v>
      </c>
      <c r="BW71" s="347">
        <f t="shared" si="48"/>
        <v>14136.088133333076</v>
      </c>
      <c r="BX71" s="710"/>
      <c r="BY71" s="711"/>
      <c r="BZ71" s="351"/>
      <c r="CA71" s="346"/>
      <c r="CB71" s="329"/>
      <c r="CC71" s="346"/>
      <c r="CD71" s="705"/>
      <c r="CE71" s="346"/>
      <c r="CF71" s="329"/>
      <c r="CG71" s="346"/>
      <c r="CH71" s="705"/>
      <c r="CI71" s="346"/>
      <c r="CJ71" s="329"/>
      <c r="CK71" s="346"/>
      <c r="CL71" s="705"/>
      <c r="CM71" s="708"/>
      <c r="CN71" s="753" t="e">
        <f t="shared" si="49"/>
        <v>#DIV/0!</v>
      </c>
      <c r="CO71" s="329">
        <f t="shared" si="50"/>
        <v>0</v>
      </c>
      <c r="CP71" s="753" t="e">
        <f t="shared" si="51"/>
        <v>#DIV/0!</v>
      </c>
      <c r="CQ71" s="698">
        <f t="shared" si="52"/>
        <v>0</v>
      </c>
      <c r="CT71" s="346"/>
      <c r="CU71" s="329"/>
      <c r="CV71" s="346"/>
      <c r="CW71" s="705"/>
      <c r="CX71" s="346"/>
      <c r="CY71" s="329"/>
      <c r="CZ71" s="346"/>
      <c r="DA71" s="705"/>
      <c r="DB71" s="346"/>
      <c r="DC71" s="329"/>
      <c r="DD71" s="346"/>
      <c r="DE71" s="705"/>
      <c r="DF71" s="708"/>
      <c r="DG71" s="753" t="e">
        <f t="shared" si="53"/>
        <v>#DIV/0!</v>
      </c>
      <c r="DH71" s="329">
        <f t="shared" si="54"/>
        <v>0</v>
      </c>
      <c r="DI71" s="753" t="e">
        <f t="shared" si="55"/>
        <v>#DIV/0!</v>
      </c>
      <c r="DJ71" s="698">
        <f t="shared" si="56"/>
        <v>0</v>
      </c>
      <c r="DM71" s="753">
        <f t="shared" si="57"/>
        <v>1.6999999999999999E-3</v>
      </c>
      <c r="DN71" s="329">
        <f t="shared" si="58"/>
        <v>170374.49458666661</v>
      </c>
      <c r="DO71" s="754">
        <f t="shared" si="59"/>
        <v>1.7461533824164458E-3</v>
      </c>
      <c r="DP71" s="709">
        <f t="shared" si="60"/>
        <v>175000.0000000002</v>
      </c>
      <c r="DQ71" s="713">
        <f t="shared" si="61"/>
        <v>4625.5054133335943</v>
      </c>
    </row>
    <row r="72" spans="1:121" s="703" customFormat="1" ht="18.75">
      <c r="A72" s="473" t="s">
        <v>100</v>
      </c>
      <c r="B72" s="89" t="s">
        <v>100</v>
      </c>
      <c r="C72" s="89"/>
      <c r="D72" s="752">
        <v>1E-3</v>
      </c>
      <c r="E72" s="329">
        <f>D72*G13</f>
        <v>13892.114488888901</v>
      </c>
      <c r="F72" s="346">
        <v>2.23961016576835E-3</v>
      </c>
      <c r="G72" s="757">
        <v>31112.920833333301</v>
      </c>
      <c r="H72" s="752">
        <v>1E-3</v>
      </c>
      <c r="I72" s="329">
        <f>H72*K13</f>
        <v>14169.485333333301</v>
      </c>
      <c r="J72" s="346">
        <v>2.19576929587845E-3</v>
      </c>
      <c r="K72" s="705">
        <v>31112.920833333301</v>
      </c>
      <c r="L72" s="752">
        <v>1E-3</v>
      </c>
      <c r="M72" s="329">
        <f>L72*O13</f>
        <v>14349.1111111111</v>
      </c>
      <c r="N72" s="346">
        <v>2.1682821041953799E-3</v>
      </c>
      <c r="O72" s="705">
        <v>31112.920833333301</v>
      </c>
      <c r="P72" s="89"/>
      <c r="Q72" s="753">
        <f t="shared" si="41"/>
        <v>1E-3</v>
      </c>
      <c r="R72" s="329">
        <f t="shared" si="42"/>
        <v>42410.710933333306</v>
      </c>
      <c r="S72" s="754">
        <f t="shared" ref="S72:S78" si="64">(T72/$T$13)</f>
        <v>2.2008299423870057E-3</v>
      </c>
      <c r="T72" s="698">
        <f t="shared" si="43"/>
        <v>93338.762499999895</v>
      </c>
      <c r="U72" s="89"/>
      <c r="V72" s="752">
        <v>1E-3</v>
      </c>
      <c r="W72" s="329">
        <f>V72*Y13</f>
        <v>18787.293333333299</v>
      </c>
      <c r="X72" s="346">
        <v>1.6560619074452499E-3</v>
      </c>
      <c r="Y72" s="705">
        <v>31112.920833333301</v>
      </c>
      <c r="Z72" s="752">
        <v>1E-3</v>
      </c>
      <c r="AA72" s="329">
        <f>Z72*AC13</f>
        <v>21706.14</v>
      </c>
      <c r="AB72" s="346">
        <v>1.4333695826772199E-3</v>
      </c>
      <c r="AC72" s="705">
        <v>31112.920833333301</v>
      </c>
      <c r="AD72" s="752">
        <v>1E-3</v>
      </c>
      <c r="AE72" s="329">
        <f>AD72*AG13</f>
        <v>17316.1466666667</v>
      </c>
      <c r="AF72" s="346">
        <v>1.7967577563445501E-3</v>
      </c>
      <c r="AG72" s="705">
        <v>31112.920833333301</v>
      </c>
      <c r="AH72" s="708"/>
      <c r="AI72" s="753">
        <f t="shared" si="62"/>
        <v>9.999999999999998E-4</v>
      </c>
      <c r="AJ72" s="329">
        <f t="shared" si="44"/>
        <v>57809.579999999994</v>
      </c>
      <c r="AK72" s="753">
        <f t="shared" si="63"/>
        <v>1.614589874204239E-3</v>
      </c>
      <c r="AL72" s="709">
        <f t="shared" si="45"/>
        <v>93338.762499999895</v>
      </c>
      <c r="AM72" s="752">
        <v>1E-3</v>
      </c>
      <c r="AN72" s="329">
        <v>20291.813333333299</v>
      </c>
      <c r="AO72" s="346">
        <v>1.5332745438883101E-3</v>
      </c>
      <c r="AP72" s="705">
        <v>31112.920833333301</v>
      </c>
      <c r="AQ72" s="752">
        <v>1E-3</v>
      </c>
      <c r="AR72" s="329">
        <v>21685.435555555599</v>
      </c>
      <c r="AS72" s="346">
        <v>1.4347381104532399E-3</v>
      </c>
      <c r="AT72" s="705">
        <v>31112.920833333301</v>
      </c>
      <c r="AU72" s="752">
        <v>1E-3</v>
      </c>
      <c r="AV72" s="329">
        <v>20529.570844444399</v>
      </c>
      <c r="AW72" s="346">
        <v>1.51551735148681E-3</v>
      </c>
      <c r="AX72" s="705">
        <v>31112.920833333301</v>
      </c>
      <c r="AY72" s="753">
        <f t="shared" si="46"/>
        <v>5.1894512985563988E-11</v>
      </c>
      <c r="AZ72" s="329">
        <f t="shared" si="47"/>
        <v>3.0000000000000001E-3</v>
      </c>
      <c r="BA72" s="753">
        <f t="shared" si="39"/>
        <v>1.4932572621387855E-3</v>
      </c>
      <c r="BB72" s="698">
        <f t="shared" si="31"/>
        <v>93338.762499999895</v>
      </c>
      <c r="BC72" s="732"/>
      <c r="BD72" s="752"/>
      <c r="BE72" s="329"/>
      <c r="BF72" s="346"/>
      <c r="BG72" s="705"/>
      <c r="BH72" s="752"/>
      <c r="BI72" s="329"/>
      <c r="BJ72" s="346"/>
      <c r="BK72" s="705"/>
      <c r="BL72" s="752"/>
      <c r="BM72" s="329"/>
      <c r="BN72" s="346"/>
      <c r="BO72" s="705"/>
      <c r="BP72" s="752"/>
      <c r="BQ72" s="329"/>
      <c r="BR72" s="346"/>
      <c r="BS72" s="705"/>
      <c r="BT72" s="89"/>
      <c r="BU72" s="313">
        <f t="shared" si="37"/>
        <v>162727.11066666659</v>
      </c>
      <c r="BV72" s="313">
        <f t="shared" si="38"/>
        <v>280016.28749999974</v>
      </c>
      <c r="BW72" s="347">
        <f t="shared" si="48"/>
        <v>-117289.17683333316</v>
      </c>
      <c r="BX72" s="710"/>
      <c r="BY72" s="711"/>
      <c r="BZ72" s="712"/>
      <c r="CA72" s="346"/>
      <c r="CB72" s="329"/>
      <c r="CC72" s="346"/>
      <c r="CD72" s="705"/>
      <c r="CE72" s="346"/>
      <c r="CF72" s="329"/>
      <c r="CG72" s="346"/>
      <c r="CH72" s="705"/>
      <c r="CI72" s="346"/>
      <c r="CJ72" s="329"/>
      <c r="CK72" s="346"/>
      <c r="CL72" s="705"/>
      <c r="CM72" s="708"/>
      <c r="CN72" s="753" t="e">
        <f t="shared" si="49"/>
        <v>#DIV/0!</v>
      </c>
      <c r="CO72" s="329">
        <f t="shared" si="50"/>
        <v>0</v>
      </c>
      <c r="CP72" s="753" t="e">
        <f t="shared" si="51"/>
        <v>#DIV/0!</v>
      </c>
      <c r="CQ72" s="698">
        <f t="shared" si="52"/>
        <v>0</v>
      </c>
      <c r="CT72" s="346"/>
      <c r="CU72" s="329"/>
      <c r="CV72" s="346"/>
      <c r="CW72" s="705"/>
      <c r="CX72" s="346"/>
      <c r="CY72" s="329"/>
      <c r="CZ72" s="346"/>
      <c r="DA72" s="705"/>
      <c r="DB72" s="346"/>
      <c r="DC72" s="329"/>
      <c r="DD72" s="346"/>
      <c r="DE72" s="705"/>
      <c r="DF72" s="708"/>
      <c r="DG72" s="753" t="e">
        <f t="shared" si="53"/>
        <v>#DIV/0!</v>
      </c>
      <c r="DH72" s="353">
        <f t="shared" si="54"/>
        <v>0</v>
      </c>
      <c r="DI72" s="753" t="e">
        <f t="shared" si="55"/>
        <v>#DIV/0!</v>
      </c>
      <c r="DJ72" s="698">
        <f t="shared" si="56"/>
        <v>0</v>
      </c>
      <c r="DM72" s="753">
        <f t="shared" si="57"/>
        <v>1E-3</v>
      </c>
      <c r="DN72" s="329">
        <f t="shared" si="58"/>
        <v>100220.29093333331</v>
      </c>
      <c r="DO72" s="754">
        <f t="shared" si="59"/>
        <v>1.8626719525707421E-3</v>
      </c>
      <c r="DP72" s="709">
        <f t="shared" si="60"/>
        <v>186677.52499999979</v>
      </c>
      <c r="DQ72" s="713">
        <f t="shared" si="61"/>
        <v>86457.234066666482</v>
      </c>
    </row>
    <row r="73" spans="1:121" s="703" customFormat="1" ht="18.75">
      <c r="A73" s="473" t="s">
        <v>102</v>
      </c>
      <c r="B73" s="89" t="s">
        <v>224</v>
      </c>
      <c r="C73" s="89"/>
      <c r="D73" s="752">
        <v>1E-3</v>
      </c>
      <c r="E73" s="329">
        <f>D73*G13</f>
        <v>13892.114488888901</v>
      </c>
      <c r="F73" s="346">
        <v>3.0592895008166002E-3</v>
      </c>
      <c r="G73" s="757">
        <v>42500</v>
      </c>
      <c r="H73" s="752">
        <v>1E-3</v>
      </c>
      <c r="I73" s="329">
        <f>H73*K13</f>
        <v>14169.485333333301</v>
      </c>
      <c r="J73" s="346">
        <v>3.2111258051809801E-3</v>
      </c>
      <c r="K73" s="705">
        <v>45500</v>
      </c>
      <c r="L73" s="752">
        <v>1E-3</v>
      </c>
      <c r="M73" s="329">
        <f>L73*O13</f>
        <v>14349.1111111111</v>
      </c>
      <c r="N73" s="346">
        <v>6.5753201901782602E-3</v>
      </c>
      <c r="O73" s="705">
        <v>94350</v>
      </c>
      <c r="P73" s="89"/>
      <c r="Q73" s="753">
        <f t="shared" si="41"/>
        <v>1E-3</v>
      </c>
      <c r="R73" s="329">
        <f t="shared" si="42"/>
        <v>42410.710933333306</v>
      </c>
      <c r="S73" s="754">
        <f t="shared" si="64"/>
        <v>4.2996213924977947E-3</v>
      </c>
      <c r="T73" s="698">
        <f t="shared" si="43"/>
        <v>182350</v>
      </c>
      <c r="U73" s="89"/>
      <c r="V73" s="752">
        <v>1E-3</v>
      </c>
      <c r="W73" s="329">
        <f>V73*Y13</f>
        <v>18787.293333333299</v>
      </c>
      <c r="X73" s="346">
        <v>2.3553153301486798E-3</v>
      </c>
      <c r="Y73" s="705">
        <v>44250</v>
      </c>
      <c r="Z73" s="752">
        <v>1E-3</v>
      </c>
      <c r="AA73" s="329">
        <f>Z73*AC13</f>
        <v>21706.14</v>
      </c>
      <c r="AB73" s="346">
        <v>2.0385936882375199E-3</v>
      </c>
      <c r="AC73" s="705">
        <v>44250</v>
      </c>
      <c r="AD73" s="752">
        <v>1E-3</v>
      </c>
      <c r="AE73" s="329">
        <f>AD73*AG13</f>
        <v>17316.1466666667</v>
      </c>
      <c r="AF73" s="346">
        <v>2.55541841102446E-3</v>
      </c>
      <c r="AG73" s="705">
        <v>44250</v>
      </c>
      <c r="AH73" s="708"/>
      <c r="AI73" s="753">
        <f t="shared" si="62"/>
        <v>9.999999999999998E-4</v>
      </c>
      <c r="AJ73" s="329">
        <f t="shared" si="44"/>
        <v>57809.579999999994</v>
      </c>
      <c r="AK73" s="753">
        <f t="shared" si="63"/>
        <v>2.2963321996112064E-3</v>
      </c>
      <c r="AL73" s="709">
        <f t="shared" si="45"/>
        <v>132750</v>
      </c>
      <c r="AM73" s="752">
        <v>1E-3</v>
      </c>
      <c r="AN73" s="329">
        <v>20291.813333333299</v>
      </c>
      <c r="AO73" s="346">
        <v>2.18068239013961E-3</v>
      </c>
      <c r="AP73" s="705">
        <v>44250</v>
      </c>
      <c r="AQ73" s="752">
        <v>1E-3</v>
      </c>
      <c r="AR73" s="329">
        <v>21685.435555555599</v>
      </c>
      <c r="AS73" s="346">
        <v>2.0405400613991201E-3</v>
      </c>
      <c r="AT73" s="705">
        <v>44250</v>
      </c>
      <c r="AU73" s="752">
        <v>1E-3</v>
      </c>
      <c r="AV73" s="329">
        <v>20529.570844444399</v>
      </c>
      <c r="AW73" s="346">
        <v>3.8602852733985002E-3</v>
      </c>
      <c r="AX73" s="705">
        <v>79250</v>
      </c>
      <c r="AY73" s="753">
        <f t="shared" si="46"/>
        <v>5.1894512985563988E-11</v>
      </c>
      <c r="AZ73" s="329">
        <f t="shared" si="47"/>
        <v>3.0000000000000001E-3</v>
      </c>
      <c r="BA73" s="753">
        <f t="shared" si="39"/>
        <v>2.6837071653246047E-3</v>
      </c>
      <c r="BB73" s="698">
        <f t="shared" si="31"/>
        <v>167750</v>
      </c>
      <c r="BC73" s="89"/>
      <c r="BD73" s="752"/>
      <c r="BE73" s="329"/>
      <c r="BF73" s="346"/>
      <c r="BG73" s="705"/>
      <c r="BH73" s="752"/>
      <c r="BI73" s="329"/>
      <c r="BJ73" s="346"/>
      <c r="BK73" s="705"/>
      <c r="BL73" s="752"/>
      <c r="BM73" s="329"/>
      <c r="BN73" s="346"/>
      <c r="BO73" s="705"/>
      <c r="BP73" s="752"/>
      <c r="BQ73" s="329"/>
      <c r="BR73" s="346"/>
      <c r="BS73" s="705"/>
      <c r="BT73" s="89"/>
      <c r="BU73" s="313">
        <f t="shared" si="37"/>
        <v>162727.11066666659</v>
      </c>
      <c r="BV73" s="313">
        <f t="shared" si="38"/>
        <v>482850</v>
      </c>
      <c r="BW73" s="347">
        <f t="shared" si="48"/>
        <v>-320122.88933333341</v>
      </c>
      <c r="BX73" s="710"/>
      <c r="BY73" s="711"/>
      <c r="BZ73" s="712"/>
      <c r="CA73" s="346"/>
      <c r="CB73" s="329"/>
      <c r="CC73" s="346"/>
      <c r="CD73" s="705"/>
      <c r="CE73" s="346"/>
      <c r="CF73" s="329"/>
      <c r="CG73" s="346"/>
      <c r="CH73" s="705"/>
      <c r="CI73" s="346"/>
      <c r="CJ73" s="329"/>
      <c r="CK73" s="346"/>
      <c r="CL73" s="705"/>
      <c r="CM73" s="708"/>
      <c r="CN73" s="753" t="e">
        <f t="shared" si="49"/>
        <v>#DIV/0!</v>
      </c>
      <c r="CO73" s="329">
        <f t="shared" si="50"/>
        <v>0</v>
      </c>
      <c r="CP73" s="753" t="e">
        <f t="shared" si="51"/>
        <v>#DIV/0!</v>
      </c>
      <c r="CQ73" s="698">
        <f t="shared" si="52"/>
        <v>0</v>
      </c>
      <c r="CT73" s="346"/>
      <c r="CU73" s="329"/>
      <c r="CV73" s="346"/>
      <c r="CW73" s="705"/>
      <c r="CX73" s="346"/>
      <c r="CY73" s="329"/>
      <c r="CZ73" s="346"/>
      <c r="DA73" s="705"/>
      <c r="DB73" s="346"/>
      <c r="DC73" s="329"/>
      <c r="DD73" s="346"/>
      <c r="DE73" s="705"/>
      <c r="DF73" s="708"/>
      <c r="DG73" s="753" t="e">
        <f t="shared" si="53"/>
        <v>#DIV/0!</v>
      </c>
      <c r="DH73" s="353">
        <f t="shared" si="54"/>
        <v>0</v>
      </c>
      <c r="DI73" s="753" t="e">
        <f t="shared" si="55"/>
        <v>#DIV/0!</v>
      </c>
      <c r="DJ73" s="698">
        <f t="shared" si="56"/>
        <v>0</v>
      </c>
      <c r="DM73" s="753">
        <f t="shared" si="57"/>
        <v>1E-3</v>
      </c>
      <c r="DN73" s="329">
        <f t="shared" si="58"/>
        <v>100220.29093333331</v>
      </c>
      <c r="DO73" s="754">
        <f t="shared" si="59"/>
        <v>3.144073890282408E-3</v>
      </c>
      <c r="DP73" s="709">
        <f t="shared" si="60"/>
        <v>315100</v>
      </c>
      <c r="DQ73" s="713">
        <f t="shared" si="61"/>
        <v>214879.70906666669</v>
      </c>
    </row>
    <row r="74" spans="1:121" s="703" customFormat="1" ht="18.75">
      <c r="A74" s="474" t="s">
        <v>225</v>
      </c>
      <c r="B74" s="90" t="s">
        <v>225</v>
      </c>
      <c r="C74" s="89"/>
      <c r="D74" s="752">
        <v>3.0000000000000001E-3</v>
      </c>
      <c r="E74" s="329">
        <f>D74*G13</f>
        <v>41676.343466666702</v>
      </c>
      <c r="F74" s="346">
        <v>0</v>
      </c>
      <c r="G74" s="705">
        <v>0</v>
      </c>
      <c r="H74" s="752">
        <v>3.0000000000000001E-3</v>
      </c>
      <c r="I74" s="329">
        <f>H74*K13</f>
        <v>42508.455999999904</v>
      </c>
      <c r="J74" s="346">
        <v>0</v>
      </c>
      <c r="K74" s="705">
        <v>0</v>
      </c>
      <c r="L74" s="752">
        <v>3.0000000000000001E-3</v>
      </c>
      <c r="M74" s="329">
        <f>L74*O13</f>
        <v>43047.333333333307</v>
      </c>
      <c r="N74" s="346">
        <v>0</v>
      </c>
      <c r="O74" s="705">
        <v>0</v>
      </c>
      <c r="P74" s="89"/>
      <c r="Q74" s="753">
        <f t="shared" si="41"/>
        <v>2.9999999999999996E-3</v>
      </c>
      <c r="R74" s="329">
        <f t="shared" si="42"/>
        <v>127232.1327999999</v>
      </c>
      <c r="S74" s="754">
        <f t="shared" si="64"/>
        <v>0</v>
      </c>
      <c r="T74" s="698">
        <f t="shared" si="43"/>
        <v>0</v>
      </c>
      <c r="U74" s="89"/>
      <c r="V74" s="752">
        <v>3.0000000000000001E-3</v>
      </c>
      <c r="W74" s="329">
        <f>V74*Y13</f>
        <v>56361.879999999896</v>
      </c>
      <c r="X74" s="346">
        <v>0</v>
      </c>
      <c r="Y74" s="705">
        <v>0</v>
      </c>
      <c r="Z74" s="752">
        <v>3.0000000000000001E-3</v>
      </c>
      <c r="AA74" s="329">
        <f>Z74*AC13</f>
        <v>65118.42</v>
      </c>
      <c r="AB74" s="346">
        <v>0</v>
      </c>
      <c r="AC74" s="705">
        <v>0</v>
      </c>
      <c r="AD74" s="752">
        <v>3.0000000000000001E-3</v>
      </c>
      <c r="AE74" s="329">
        <f>AD74*AG13</f>
        <v>51948.440000000104</v>
      </c>
      <c r="AF74" s="346">
        <v>0</v>
      </c>
      <c r="AG74" s="705">
        <v>0</v>
      </c>
      <c r="AH74" s="708"/>
      <c r="AI74" s="753">
        <f t="shared" si="62"/>
        <v>2.9999999999999996E-3</v>
      </c>
      <c r="AJ74" s="329">
        <f t="shared" si="44"/>
        <v>173428.74</v>
      </c>
      <c r="AK74" s="753">
        <f t="shared" si="63"/>
        <v>0</v>
      </c>
      <c r="AL74" s="709">
        <f t="shared" si="45"/>
        <v>0</v>
      </c>
      <c r="AM74" s="752">
        <v>3.0000000000000001E-3</v>
      </c>
      <c r="AN74" s="329">
        <v>60875.44</v>
      </c>
      <c r="AO74" s="346">
        <v>0</v>
      </c>
      <c r="AP74" s="705">
        <v>0</v>
      </c>
      <c r="AQ74" s="752">
        <v>3.0000000000000001E-3</v>
      </c>
      <c r="AR74" s="329">
        <v>65056.3066666667</v>
      </c>
      <c r="AS74" s="346">
        <v>0</v>
      </c>
      <c r="AT74" s="705">
        <v>0</v>
      </c>
      <c r="AU74" s="752">
        <v>3.0000000000000001E-3</v>
      </c>
      <c r="AV74" s="329">
        <v>61588.712533333302</v>
      </c>
      <c r="AW74" s="346">
        <v>0</v>
      </c>
      <c r="AX74" s="705">
        <v>0</v>
      </c>
      <c r="AY74" s="753">
        <f t="shared" si="46"/>
        <v>1.5568353895669198E-10</v>
      </c>
      <c r="AZ74" s="329">
        <f t="shared" si="47"/>
        <v>9.0000000000000011E-3</v>
      </c>
      <c r="BA74" s="753">
        <f t="shared" si="39"/>
        <v>0</v>
      </c>
      <c r="BB74" s="698">
        <f t="shared" si="31"/>
        <v>0</v>
      </c>
      <c r="BC74" s="748"/>
      <c r="BD74" s="752"/>
      <c r="BE74" s="329"/>
      <c r="BF74" s="346"/>
      <c r="BG74" s="705"/>
      <c r="BH74" s="752"/>
      <c r="BI74" s="329"/>
      <c r="BJ74" s="346"/>
      <c r="BK74" s="705"/>
      <c r="BL74" s="752"/>
      <c r="BM74" s="329"/>
      <c r="BN74" s="346"/>
      <c r="BO74" s="705"/>
      <c r="BP74" s="752"/>
      <c r="BQ74" s="329"/>
      <c r="BR74" s="346"/>
      <c r="BS74" s="705"/>
      <c r="BT74" s="89"/>
      <c r="BU74" s="313">
        <f t="shared" si="37"/>
        <v>488181.33199999988</v>
      </c>
      <c r="BV74" s="313">
        <f t="shared" si="38"/>
        <v>0</v>
      </c>
      <c r="BW74" s="347">
        <f t="shared" si="48"/>
        <v>488181.33199999988</v>
      </c>
      <c r="BX74" s="710"/>
      <c r="BY74" s="711"/>
      <c r="BZ74" s="712"/>
      <c r="CA74" s="346"/>
      <c r="CB74" s="329"/>
      <c r="CC74" s="346"/>
      <c r="CD74" s="705"/>
      <c r="CE74" s="346"/>
      <c r="CF74" s="329"/>
      <c r="CG74" s="346"/>
      <c r="CH74" s="705"/>
      <c r="CI74" s="346"/>
      <c r="CJ74" s="329"/>
      <c r="CK74" s="346"/>
      <c r="CL74" s="705"/>
      <c r="CM74" s="708"/>
      <c r="CN74" s="753" t="e">
        <f t="shared" si="49"/>
        <v>#DIV/0!</v>
      </c>
      <c r="CO74" s="329">
        <f t="shared" si="50"/>
        <v>0</v>
      </c>
      <c r="CP74" s="753" t="e">
        <f t="shared" si="51"/>
        <v>#DIV/0!</v>
      </c>
      <c r="CQ74" s="698">
        <f t="shared" si="52"/>
        <v>0</v>
      </c>
      <c r="CT74" s="346"/>
      <c r="CU74" s="329"/>
      <c r="CV74" s="346"/>
      <c r="CW74" s="705"/>
      <c r="CX74" s="346"/>
      <c r="CY74" s="329"/>
      <c r="CZ74" s="346"/>
      <c r="DA74" s="705"/>
      <c r="DB74" s="346"/>
      <c r="DC74" s="329"/>
      <c r="DD74" s="346"/>
      <c r="DE74" s="705"/>
      <c r="DF74" s="708"/>
      <c r="DG74" s="753" t="e">
        <f t="shared" si="53"/>
        <v>#DIV/0!</v>
      </c>
      <c r="DH74" s="353">
        <f t="shared" si="54"/>
        <v>0</v>
      </c>
      <c r="DI74" s="753" t="e">
        <f t="shared" si="55"/>
        <v>#DIV/0!</v>
      </c>
      <c r="DJ74" s="698">
        <f t="shared" si="56"/>
        <v>0</v>
      </c>
      <c r="DM74" s="753">
        <f t="shared" si="57"/>
        <v>2.9999999999999996E-3</v>
      </c>
      <c r="DN74" s="329">
        <f t="shared" si="58"/>
        <v>300660.8727999999</v>
      </c>
      <c r="DO74" s="754">
        <f t="shared" si="59"/>
        <v>0</v>
      </c>
      <c r="DP74" s="709">
        <f t="shared" si="60"/>
        <v>0</v>
      </c>
      <c r="DQ74" s="713">
        <f t="shared" si="61"/>
        <v>-300660.8727999999</v>
      </c>
    </row>
    <row r="75" spans="1:121" s="703" customFormat="1" ht="18.75">
      <c r="A75" s="474" t="s">
        <v>104</v>
      </c>
      <c r="B75" s="90" t="s">
        <v>104</v>
      </c>
      <c r="C75" s="89"/>
      <c r="D75" s="752">
        <v>0.04</v>
      </c>
      <c r="E75" s="329">
        <f>D75*G13</f>
        <v>555684.57955555606</v>
      </c>
      <c r="F75" s="346">
        <v>2.3754483182811301E-2</v>
      </c>
      <c r="G75" s="705">
        <v>330000</v>
      </c>
      <c r="H75" s="752">
        <v>0.04</v>
      </c>
      <c r="I75" s="329">
        <f>H75*K13</f>
        <v>566779.41333333205</v>
      </c>
      <c r="J75" s="346">
        <v>2.3289483861752201E-2</v>
      </c>
      <c r="K75" s="705">
        <v>330000</v>
      </c>
      <c r="L75" s="752">
        <v>0.04</v>
      </c>
      <c r="M75" s="329">
        <f>L75*O13</f>
        <v>573964.44444444403</v>
      </c>
      <c r="N75" s="346">
        <v>2.2997940251815799E-2</v>
      </c>
      <c r="O75" s="705">
        <v>330000</v>
      </c>
      <c r="P75" s="89"/>
      <c r="Q75" s="753">
        <f t="shared" si="41"/>
        <v>0.04</v>
      </c>
      <c r="R75" s="329">
        <f t="shared" si="42"/>
        <v>1696428.4373333324</v>
      </c>
      <c r="S75" s="754">
        <f t="shared" si="64"/>
        <v>2.3343159739911253E-2</v>
      </c>
      <c r="T75" s="698">
        <f t="shared" si="43"/>
        <v>990000</v>
      </c>
      <c r="U75" s="89"/>
      <c r="V75" s="752">
        <v>0.04</v>
      </c>
      <c r="W75" s="329">
        <f>V75*Y13</f>
        <v>751491.733333332</v>
      </c>
      <c r="X75" s="346">
        <v>1.75650634790749E-2</v>
      </c>
      <c r="Y75" s="705">
        <v>330000</v>
      </c>
      <c r="Z75" s="752">
        <v>0.04</v>
      </c>
      <c r="AA75" s="329">
        <f>Z75*AC13</f>
        <v>868245.6</v>
      </c>
      <c r="AB75" s="346">
        <v>1.5203071573296799E-2</v>
      </c>
      <c r="AC75" s="705">
        <v>330000</v>
      </c>
      <c r="AD75" s="752">
        <v>0.04</v>
      </c>
      <c r="AE75" s="329">
        <f>AD75*AG13</f>
        <v>692645.86666666809</v>
      </c>
      <c r="AF75" s="346">
        <v>1.9057357641538399E-2</v>
      </c>
      <c r="AG75" s="705">
        <v>330000</v>
      </c>
      <c r="AH75" s="708"/>
      <c r="AI75" s="753">
        <f t="shared" si="62"/>
        <v>0.04</v>
      </c>
      <c r="AJ75" s="329">
        <f t="shared" si="44"/>
        <v>2312383.2000000002</v>
      </c>
      <c r="AK75" s="753">
        <f t="shared" si="63"/>
        <v>1.7125189285236115E-2</v>
      </c>
      <c r="AL75" s="709">
        <f t="shared" si="45"/>
        <v>990000</v>
      </c>
      <c r="AM75" s="752">
        <v>0.04</v>
      </c>
      <c r="AN75" s="329">
        <v>811672.53333333298</v>
      </c>
      <c r="AO75" s="346">
        <v>2.0451597557241501E-2</v>
      </c>
      <c r="AP75" s="705">
        <v>415000</v>
      </c>
      <c r="AQ75" s="752">
        <v>0.04</v>
      </c>
      <c r="AR75" s="329">
        <v>867417.42222222197</v>
      </c>
      <c r="AS75" s="346">
        <v>1.22201834185484E-2</v>
      </c>
      <c r="AT75" s="705">
        <v>265000</v>
      </c>
      <c r="AU75" s="752">
        <v>0.04</v>
      </c>
      <c r="AV75" s="329">
        <v>821182.83377777797</v>
      </c>
      <c r="AW75" s="346">
        <v>2.38680098923062E-2</v>
      </c>
      <c r="AX75" s="705">
        <v>490000</v>
      </c>
      <c r="AY75" s="753">
        <f t="shared" si="46"/>
        <v>2.0757805194225592E-9</v>
      </c>
      <c r="AZ75" s="329">
        <f t="shared" si="47"/>
        <v>0.12</v>
      </c>
      <c r="BA75" s="753">
        <f t="shared" si="39"/>
        <v>1.8717957576332565E-2</v>
      </c>
      <c r="BB75" s="698">
        <f t="shared" si="31"/>
        <v>1170000</v>
      </c>
      <c r="BC75" s="755"/>
      <c r="BD75" s="752"/>
      <c r="BE75" s="329"/>
      <c r="BF75" s="346"/>
      <c r="BG75" s="705"/>
      <c r="BH75" s="752"/>
      <c r="BI75" s="329"/>
      <c r="BJ75" s="346"/>
      <c r="BK75" s="705"/>
      <c r="BL75" s="752"/>
      <c r="BM75" s="329"/>
      <c r="BN75" s="346"/>
      <c r="BO75" s="705"/>
      <c r="BP75" s="752"/>
      <c r="BQ75" s="329"/>
      <c r="BR75" s="346"/>
      <c r="BS75" s="705"/>
      <c r="BT75" s="89"/>
      <c r="BU75" s="313">
        <f t="shared" si="37"/>
        <v>6509084.4266666649</v>
      </c>
      <c r="BV75" s="313">
        <f t="shared" si="38"/>
        <v>3150000</v>
      </c>
      <c r="BW75" s="347">
        <f t="shared" si="48"/>
        <v>3359084.4266666649</v>
      </c>
      <c r="BX75" s="710"/>
      <c r="BY75" s="711"/>
      <c r="BZ75" s="712"/>
      <c r="CA75" s="346"/>
      <c r="CB75" s="329"/>
      <c r="CC75" s="346"/>
      <c r="CD75" s="705"/>
      <c r="CE75" s="346"/>
      <c r="CF75" s="329"/>
      <c r="CG75" s="346"/>
      <c r="CH75" s="705"/>
      <c r="CI75" s="346"/>
      <c r="CJ75" s="329"/>
      <c r="CK75" s="346"/>
      <c r="CL75" s="705"/>
      <c r="CM75" s="708"/>
      <c r="CN75" s="753" t="e">
        <f t="shared" si="49"/>
        <v>#DIV/0!</v>
      </c>
      <c r="CO75" s="329">
        <f t="shared" si="50"/>
        <v>0</v>
      </c>
      <c r="CP75" s="753" t="e">
        <f t="shared" si="51"/>
        <v>#DIV/0!</v>
      </c>
      <c r="CQ75" s="698">
        <f t="shared" si="52"/>
        <v>0</v>
      </c>
      <c r="CT75" s="346"/>
      <c r="CU75" s="329"/>
      <c r="CV75" s="346"/>
      <c r="CW75" s="705"/>
      <c r="CX75" s="346"/>
      <c r="CY75" s="329"/>
      <c r="CZ75" s="346"/>
      <c r="DA75" s="705"/>
      <c r="DB75" s="346"/>
      <c r="DC75" s="329"/>
      <c r="DD75" s="346"/>
      <c r="DE75" s="705"/>
      <c r="DF75" s="708"/>
      <c r="DG75" s="753" t="e">
        <f t="shared" si="53"/>
        <v>#DIV/0!</v>
      </c>
      <c r="DH75" s="353">
        <f t="shared" si="54"/>
        <v>0</v>
      </c>
      <c r="DI75" s="753" t="e">
        <f t="shared" si="55"/>
        <v>#DIV/0!</v>
      </c>
      <c r="DJ75" s="698">
        <f t="shared" si="56"/>
        <v>0</v>
      </c>
      <c r="DM75" s="753">
        <f t="shared" si="57"/>
        <v>0.04</v>
      </c>
      <c r="DN75" s="329">
        <f t="shared" si="58"/>
        <v>4008811.6373333326</v>
      </c>
      <c r="DO75" s="754">
        <f t="shared" si="59"/>
        <v>1.9756478269626048E-2</v>
      </c>
      <c r="DP75" s="709">
        <f t="shared" si="60"/>
        <v>1980000</v>
      </c>
      <c r="DQ75" s="713">
        <f t="shared" si="61"/>
        <v>-2028811.6373333326</v>
      </c>
    </row>
    <row r="76" spans="1:121" s="703" customFormat="1" ht="18.75">
      <c r="A76" s="474" t="s">
        <v>105</v>
      </c>
      <c r="B76" s="90" t="s">
        <v>105</v>
      </c>
      <c r="C76" s="89"/>
      <c r="D76" s="752">
        <v>0.03</v>
      </c>
      <c r="E76" s="329">
        <f>D76*G13</f>
        <v>416763.43466666702</v>
      </c>
      <c r="F76" s="346">
        <v>2.4834232418393599E-2</v>
      </c>
      <c r="G76" s="705">
        <v>345000</v>
      </c>
      <c r="H76" s="752">
        <v>0.03</v>
      </c>
      <c r="I76" s="329">
        <f>H76*K13</f>
        <v>425084.55999999901</v>
      </c>
      <c r="J76" s="346">
        <v>2.6465322570172901E-2</v>
      </c>
      <c r="K76" s="705">
        <v>375000</v>
      </c>
      <c r="L76" s="752">
        <v>0.03</v>
      </c>
      <c r="M76" s="329">
        <f>L76*O13</f>
        <v>430473.33333333302</v>
      </c>
      <c r="N76" s="346">
        <v>2.4043301172352899E-2</v>
      </c>
      <c r="O76" s="705">
        <v>345000</v>
      </c>
      <c r="P76" s="89"/>
      <c r="Q76" s="753">
        <f t="shared" si="41"/>
        <v>2.9999999999999995E-2</v>
      </c>
      <c r="R76" s="329">
        <f t="shared" si="42"/>
        <v>1272321.327999999</v>
      </c>
      <c r="S76" s="754">
        <f t="shared" si="64"/>
        <v>2.5111580932328771E-2</v>
      </c>
      <c r="T76" s="698">
        <f t="shared" si="43"/>
        <v>1065000</v>
      </c>
      <c r="U76" s="89"/>
      <c r="V76" s="752">
        <v>0.03</v>
      </c>
      <c r="W76" s="329">
        <f>V76*Y13</f>
        <v>563618.79999999888</v>
      </c>
      <c r="X76" s="346">
        <v>1.99602994080397E-2</v>
      </c>
      <c r="Y76" s="705">
        <v>375000</v>
      </c>
      <c r="Z76" s="752">
        <v>0.03</v>
      </c>
      <c r="AA76" s="329">
        <f>Z76*AC13</f>
        <v>651184.19999999995</v>
      </c>
      <c r="AB76" s="346">
        <v>1.7276217696928199E-2</v>
      </c>
      <c r="AC76" s="705">
        <v>375000</v>
      </c>
      <c r="AD76" s="752">
        <v>0.03</v>
      </c>
      <c r="AE76" s="329">
        <f>AD76*AG13</f>
        <v>519484.40000000101</v>
      </c>
      <c r="AF76" s="346">
        <v>2.6853549403985901E-2</v>
      </c>
      <c r="AG76" s="705">
        <v>465000</v>
      </c>
      <c r="AH76" s="708"/>
      <c r="AI76" s="753">
        <f t="shared" si="62"/>
        <v>0.03</v>
      </c>
      <c r="AJ76" s="329">
        <f t="shared" si="44"/>
        <v>1734287.4</v>
      </c>
      <c r="AK76" s="753">
        <f t="shared" si="63"/>
        <v>2.1017277759153415E-2</v>
      </c>
      <c r="AL76" s="709">
        <f t="shared" si="45"/>
        <v>1215000</v>
      </c>
      <c r="AM76" s="752">
        <v>0.03</v>
      </c>
      <c r="AN76" s="329">
        <v>608754.4</v>
      </c>
      <c r="AO76" s="346">
        <v>2.24228358760118E-2</v>
      </c>
      <c r="AP76" s="705">
        <v>455000</v>
      </c>
      <c r="AQ76" s="752">
        <v>0.03</v>
      </c>
      <c r="AR76" s="329">
        <v>650563.066666667</v>
      </c>
      <c r="AS76" s="346">
        <v>2.0981824360149101E-2</v>
      </c>
      <c r="AT76" s="705">
        <v>455000</v>
      </c>
      <c r="AU76" s="752">
        <v>0.03</v>
      </c>
      <c r="AV76" s="329">
        <v>615887.12533333304</v>
      </c>
      <c r="AW76" s="346">
        <v>2.2893805406905901E-2</v>
      </c>
      <c r="AX76" s="705">
        <v>470000</v>
      </c>
      <c r="AY76" s="753">
        <f t="shared" si="46"/>
        <v>1.5568353895669196E-9</v>
      </c>
      <c r="AZ76" s="329">
        <f t="shared" si="47"/>
        <v>0.09</v>
      </c>
      <c r="BA76" s="753">
        <f t="shared" si="39"/>
        <v>2.207759098746918E-2</v>
      </c>
      <c r="BB76" s="698">
        <f t="shared" si="31"/>
        <v>1380000</v>
      </c>
      <c r="BC76" s="755"/>
      <c r="BD76" s="752"/>
      <c r="BE76" s="329"/>
      <c r="BF76" s="346"/>
      <c r="BG76" s="705"/>
      <c r="BH76" s="752"/>
      <c r="BI76" s="329"/>
      <c r="BJ76" s="346"/>
      <c r="BK76" s="705"/>
      <c r="BL76" s="752"/>
      <c r="BM76" s="329"/>
      <c r="BN76" s="346"/>
      <c r="BO76" s="705"/>
      <c r="BP76" s="752"/>
      <c r="BQ76" s="329"/>
      <c r="BR76" s="346"/>
      <c r="BS76" s="705"/>
      <c r="BT76" s="89"/>
      <c r="BU76" s="313">
        <f t="shared" si="37"/>
        <v>4881813.3199999994</v>
      </c>
      <c r="BV76" s="313">
        <f t="shared" si="38"/>
        <v>3660000</v>
      </c>
      <c r="BW76" s="347">
        <f t="shared" si="48"/>
        <v>1221813.3199999994</v>
      </c>
      <c r="BX76" s="710"/>
      <c r="BY76" s="711"/>
      <c r="BZ76" s="712"/>
      <c r="CA76" s="346"/>
      <c r="CB76" s="329"/>
      <c r="CC76" s="346"/>
      <c r="CD76" s="705"/>
      <c r="CE76" s="346"/>
      <c r="CF76" s="329"/>
      <c r="CG76" s="346"/>
      <c r="CH76" s="705"/>
      <c r="CI76" s="346"/>
      <c r="CJ76" s="329"/>
      <c r="CK76" s="346"/>
      <c r="CL76" s="705"/>
      <c r="CM76" s="708"/>
      <c r="CN76" s="753" t="e">
        <f t="shared" si="49"/>
        <v>#DIV/0!</v>
      </c>
      <c r="CO76" s="329">
        <f t="shared" si="50"/>
        <v>0</v>
      </c>
      <c r="CP76" s="753" t="e">
        <f t="shared" si="51"/>
        <v>#DIV/0!</v>
      </c>
      <c r="CQ76" s="698">
        <f t="shared" si="52"/>
        <v>0</v>
      </c>
      <c r="CT76" s="346"/>
      <c r="CU76" s="329"/>
      <c r="CV76" s="346"/>
      <c r="CW76" s="705"/>
      <c r="CX76" s="346"/>
      <c r="CY76" s="329"/>
      <c r="CZ76" s="346"/>
      <c r="DA76" s="705"/>
      <c r="DB76" s="346"/>
      <c r="DC76" s="329"/>
      <c r="DD76" s="346"/>
      <c r="DE76" s="705"/>
      <c r="DF76" s="708"/>
      <c r="DG76" s="753" t="e">
        <f t="shared" si="53"/>
        <v>#DIV/0!</v>
      </c>
      <c r="DH76" s="353">
        <f t="shared" si="54"/>
        <v>0</v>
      </c>
      <c r="DI76" s="753" t="e">
        <f t="shared" si="55"/>
        <v>#DIV/0!</v>
      </c>
      <c r="DJ76" s="698">
        <f t="shared" si="56"/>
        <v>0</v>
      </c>
      <c r="DM76" s="753">
        <f t="shared" si="57"/>
        <v>0.03</v>
      </c>
      <c r="DN76" s="329">
        <f t="shared" si="58"/>
        <v>3006608.7279999992</v>
      </c>
      <c r="DO76" s="754">
        <f t="shared" si="59"/>
        <v>2.2749884068054237E-2</v>
      </c>
      <c r="DP76" s="709">
        <f t="shared" si="60"/>
        <v>2280000</v>
      </c>
      <c r="DQ76" s="713">
        <f t="shared" si="61"/>
        <v>-726608.72799999919</v>
      </c>
    </row>
    <row r="77" spans="1:121" s="703" customFormat="1" ht="18.75">
      <c r="A77" s="474" t="s">
        <v>106</v>
      </c>
      <c r="B77" s="90" t="s">
        <v>106</v>
      </c>
      <c r="C77" s="89"/>
      <c r="D77" s="752">
        <v>0.03</v>
      </c>
      <c r="E77" s="329">
        <f>D77*G13</f>
        <v>416763.43466666702</v>
      </c>
      <c r="F77" s="346">
        <v>3.1908533460081899E-2</v>
      </c>
      <c r="G77" s="705">
        <v>443277</v>
      </c>
      <c r="H77" s="752">
        <v>0.03</v>
      </c>
      <c r="I77" s="329">
        <f>H77*K13</f>
        <v>425084.55999999901</v>
      </c>
      <c r="J77" s="346">
        <v>2.4842116119202302E-2</v>
      </c>
      <c r="K77" s="705">
        <v>352000</v>
      </c>
      <c r="L77" s="752">
        <v>0.03</v>
      </c>
      <c r="M77" s="329">
        <f>L77*O13</f>
        <v>430473.33333333302</v>
      </c>
      <c r="N77" s="346">
        <v>2.5088662092889999E-2</v>
      </c>
      <c r="O77" s="705">
        <v>360000</v>
      </c>
      <c r="P77" s="89"/>
      <c r="Q77" s="753">
        <f t="shared" si="41"/>
        <v>2.9999999999999995E-2</v>
      </c>
      <c r="R77" s="329">
        <f t="shared" si="42"/>
        <v>1272321.327999999</v>
      </c>
      <c r="S77" s="754">
        <f t="shared" si="64"/>
        <v>2.7240217732167123E-2</v>
      </c>
      <c r="T77" s="698">
        <f t="shared" si="43"/>
        <v>1155277</v>
      </c>
      <c r="U77" s="89"/>
      <c r="V77" s="752">
        <v>0.03</v>
      </c>
      <c r="W77" s="329">
        <f>V77*Y13</f>
        <v>563618.79999999888</v>
      </c>
      <c r="X77" s="346">
        <v>1.98680029835769E-2</v>
      </c>
      <c r="Y77" s="705">
        <v>373266</v>
      </c>
      <c r="Z77" s="752">
        <v>0.03</v>
      </c>
      <c r="AA77" s="329">
        <f>Z77*AC13</f>
        <v>651184.19999999995</v>
      </c>
      <c r="AB77" s="346">
        <v>1.4253017809707299E-2</v>
      </c>
      <c r="AC77" s="705">
        <v>309378</v>
      </c>
      <c r="AD77" s="752">
        <v>0.03</v>
      </c>
      <c r="AE77" s="329">
        <f>AD77*AG13</f>
        <v>519484.40000000101</v>
      </c>
      <c r="AF77" s="346">
        <v>1.8386643179275401E-2</v>
      </c>
      <c r="AG77" s="705">
        <v>318385.81</v>
      </c>
      <c r="AH77" s="708"/>
      <c r="AI77" s="753">
        <f t="shared" si="62"/>
        <v>0.03</v>
      </c>
      <c r="AJ77" s="329">
        <f t="shared" si="44"/>
        <v>1734287.4</v>
      </c>
      <c r="AK77" s="753">
        <f t="shared" si="63"/>
        <v>1.7315984824660551E-2</v>
      </c>
      <c r="AL77" s="709">
        <f t="shared" si="45"/>
        <v>1001029.81</v>
      </c>
      <c r="AM77" s="752">
        <v>0.03</v>
      </c>
      <c r="AN77" s="329">
        <v>608754.4</v>
      </c>
      <c r="AO77" s="346">
        <v>1.6792772750390001E-2</v>
      </c>
      <c r="AP77" s="705">
        <v>340755.81</v>
      </c>
      <c r="AQ77" s="752">
        <v>0.03</v>
      </c>
      <c r="AR77" s="329">
        <v>650563.066666667</v>
      </c>
      <c r="AS77" s="346">
        <v>1.8478761884832901E-2</v>
      </c>
      <c r="AT77" s="705">
        <v>400720</v>
      </c>
      <c r="AU77" s="752">
        <v>0.03</v>
      </c>
      <c r="AV77" s="329">
        <v>615887.12533333304</v>
      </c>
      <c r="AW77" s="346">
        <v>2.0472272566464101E-2</v>
      </c>
      <c r="AX77" s="705">
        <v>420286.97</v>
      </c>
      <c r="AY77" s="753">
        <f t="shared" si="46"/>
        <v>1.5568353895669196E-9</v>
      </c>
      <c r="AZ77" s="329">
        <f t="shared" si="47"/>
        <v>0.09</v>
      </c>
      <c r="BA77" s="753">
        <f t="shared" si="39"/>
        <v>1.8586176435728363E-2</v>
      </c>
      <c r="BB77" s="698">
        <f t="shared" si="31"/>
        <v>1161762.78</v>
      </c>
      <c r="BC77" s="755"/>
      <c r="BD77" s="752"/>
      <c r="BE77" s="329"/>
      <c r="BF77" s="346"/>
      <c r="BG77" s="705"/>
      <c r="BH77" s="752"/>
      <c r="BI77" s="329"/>
      <c r="BJ77" s="346"/>
      <c r="BK77" s="705"/>
      <c r="BL77" s="752"/>
      <c r="BM77" s="329"/>
      <c r="BN77" s="346"/>
      <c r="BO77" s="705"/>
      <c r="BP77" s="752"/>
      <c r="BQ77" s="329"/>
      <c r="BR77" s="346"/>
      <c r="BS77" s="705"/>
      <c r="BT77" s="89"/>
      <c r="BU77" s="313">
        <f t="shared" si="37"/>
        <v>4881813.3199999994</v>
      </c>
      <c r="BV77" s="313">
        <f t="shared" si="38"/>
        <v>3318069.59</v>
      </c>
      <c r="BW77" s="347">
        <f t="shared" si="48"/>
        <v>1563743.7299999995</v>
      </c>
      <c r="BX77" s="710"/>
      <c r="BY77" s="711"/>
      <c r="BZ77" s="712"/>
      <c r="CA77" s="346"/>
      <c r="CB77" s="329"/>
      <c r="CC77" s="346"/>
      <c r="CD77" s="705"/>
      <c r="CE77" s="346"/>
      <c r="CF77" s="329"/>
      <c r="CG77" s="346"/>
      <c r="CH77" s="705"/>
      <c r="CI77" s="346"/>
      <c r="CJ77" s="329"/>
      <c r="CK77" s="346"/>
      <c r="CL77" s="705"/>
      <c r="CM77" s="708"/>
      <c r="CN77" s="753" t="e">
        <f t="shared" si="49"/>
        <v>#DIV/0!</v>
      </c>
      <c r="CO77" s="329">
        <f t="shared" si="50"/>
        <v>0</v>
      </c>
      <c r="CP77" s="753" t="e">
        <f t="shared" si="51"/>
        <v>#DIV/0!</v>
      </c>
      <c r="CQ77" s="698">
        <f t="shared" si="52"/>
        <v>0</v>
      </c>
      <c r="CT77" s="346"/>
      <c r="CU77" s="329"/>
      <c r="CV77" s="346"/>
      <c r="CW77" s="705"/>
      <c r="CX77" s="346"/>
      <c r="CY77" s="329"/>
      <c r="CZ77" s="346"/>
      <c r="DA77" s="705"/>
      <c r="DB77" s="346"/>
      <c r="DC77" s="329"/>
      <c r="DD77" s="346"/>
      <c r="DE77" s="705"/>
      <c r="DF77" s="708"/>
      <c r="DG77" s="753" t="e">
        <f t="shared" si="53"/>
        <v>#DIV/0!</v>
      </c>
      <c r="DH77" s="353">
        <f t="shared" si="54"/>
        <v>0</v>
      </c>
      <c r="DI77" s="753" t="e">
        <f t="shared" si="55"/>
        <v>#DIV/0!</v>
      </c>
      <c r="DJ77" s="698">
        <f t="shared" si="56"/>
        <v>0</v>
      </c>
      <c r="DM77" s="753">
        <f t="shared" si="57"/>
        <v>0.03</v>
      </c>
      <c r="DN77" s="329">
        <f t="shared" si="58"/>
        <v>3006608.7279999992</v>
      </c>
      <c r="DO77" s="754">
        <f t="shared" si="59"/>
        <v>2.1515671027480639E-2</v>
      </c>
      <c r="DP77" s="709">
        <f t="shared" si="60"/>
        <v>2156306.81</v>
      </c>
      <c r="DQ77" s="713">
        <f t="shared" si="61"/>
        <v>-850301.91799999913</v>
      </c>
    </row>
    <row r="78" spans="1:121" s="703" customFormat="1" ht="18.75">
      <c r="A78" s="473" t="s">
        <v>107</v>
      </c>
      <c r="B78" s="89" t="s">
        <v>107</v>
      </c>
      <c r="C78" s="89"/>
      <c r="D78" s="346">
        <v>1.1999999999999999E-3</v>
      </c>
      <c r="E78" s="329">
        <f>D78*G13</f>
        <v>16670.537386666678</v>
      </c>
      <c r="F78" s="346">
        <v>0</v>
      </c>
      <c r="G78" s="705">
        <v>0</v>
      </c>
      <c r="H78" s="346">
        <v>1.1999999999999999E-3</v>
      </c>
      <c r="I78" s="329">
        <f>H78*K13</f>
        <v>17003.382399999959</v>
      </c>
      <c r="J78" s="346">
        <v>9.3157935447008705E-4</v>
      </c>
      <c r="K78" s="705">
        <v>13200</v>
      </c>
      <c r="L78" s="346">
        <v>1.1999999999999999E-3</v>
      </c>
      <c r="M78" s="329">
        <f>L78*O13</f>
        <v>17218.93333333332</v>
      </c>
      <c r="N78" s="346">
        <v>7.4708460454383596E-4</v>
      </c>
      <c r="O78" s="705">
        <v>10720</v>
      </c>
      <c r="P78" s="89"/>
      <c r="Q78" s="753">
        <f t="shared" si="41"/>
        <v>1.1999999999999997E-3</v>
      </c>
      <c r="R78" s="329">
        <f t="shared" si="42"/>
        <v>50892.853119999956</v>
      </c>
      <c r="S78" s="754">
        <f t="shared" si="64"/>
        <v>5.6400846563502745E-4</v>
      </c>
      <c r="T78" s="698">
        <f t="shared" si="43"/>
        <v>23920</v>
      </c>
      <c r="U78" s="89"/>
      <c r="V78" s="346">
        <v>1.1999999999999999E-3</v>
      </c>
      <c r="W78" s="329">
        <f>V78*Y13</f>
        <v>22544.751999999957</v>
      </c>
      <c r="X78" s="346">
        <v>0</v>
      </c>
      <c r="Y78" s="705">
        <v>0</v>
      </c>
      <c r="Z78" s="346">
        <v>1.1999999999999999E-3</v>
      </c>
      <c r="AA78" s="329">
        <f>Z78*AC13</f>
        <v>26047.367999999999</v>
      </c>
      <c r="AB78" s="346">
        <v>7.2974743551824505E-4</v>
      </c>
      <c r="AC78" s="705">
        <v>15840</v>
      </c>
      <c r="AD78" s="346">
        <v>1.1999999999999999E-3</v>
      </c>
      <c r="AE78" s="329">
        <f>AD78*AG13</f>
        <v>20779.37600000004</v>
      </c>
      <c r="AF78" s="346">
        <v>9.14753166793842E-4</v>
      </c>
      <c r="AG78" s="705">
        <v>15840</v>
      </c>
      <c r="AH78" s="708"/>
      <c r="AI78" s="753"/>
      <c r="AJ78" s="329"/>
      <c r="AK78" s="753"/>
      <c r="AL78" s="709"/>
      <c r="AM78" s="346">
        <v>1.1999999999999999E-3</v>
      </c>
      <c r="AN78" s="329">
        <v>24350.175999999999</v>
      </c>
      <c r="AO78" s="346">
        <v>7.8356723171118105E-4</v>
      </c>
      <c r="AP78" s="705">
        <v>15900</v>
      </c>
      <c r="AQ78" s="346">
        <v>1.1999999999999999E-3</v>
      </c>
      <c r="AR78" s="329">
        <v>26022.5226666667</v>
      </c>
      <c r="AS78" s="346">
        <v>0</v>
      </c>
      <c r="AT78" s="705"/>
      <c r="AU78" s="346">
        <v>1.1999999999999999E-3</v>
      </c>
      <c r="AV78" s="329">
        <v>24635.485013333298</v>
      </c>
      <c r="AW78" s="346">
        <v>0</v>
      </c>
      <c r="AX78" s="705"/>
      <c r="AY78" s="753"/>
      <c r="AZ78" s="329"/>
      <c r="BA78" s="753">
        <f t="shared" si="39"/>
        <v>2.5437224398605792E-4</v>
      </c>
      <c r="BB78" s="698">
        <f t="shared" si="31"/>
        <v>15900</v>
      </c>
      <c r="BC78" s="755"/>
      <c r="BD78" s="346"/>
      <c r="BE78" s="329"/>
      <c r="BF78" s="346"/>
      <c r="BG78" s="705"/>
      <c r="BH78" s="346"/>
      <c r="BI78" s="329"/>
      <c r="BJ78" s="346"/>
      <c r="BK78" s="705"/>
      <c r="BL78" s="346"/>
      <c r="BM78" s="329"/>
      <c r="BN78" s="346"/>
      <c r="BO78" s="705"/>
      <c r="BP78" s="346"/>
      <c r="BQ78" s="329"/>
      <c r="BR78" s="346"/>
      <c r="BS78" s="705"/>
      <c r="BT78" s="89"/>
      <c r="BU78" s="313">
        <f t="shared" si="37"/>
        <v>195272.53279999996</v>
      </c>
      <c r="BV78" s="313">
        <f t="shared" si="38"/>
        <v>71500</v>
      </c>
      <c r="BW78" s="347"/>
      <c r="BX78" s="710"/>
      <c r="BY78" s="711"/>
      <c r="BZ78" s="712"/>
      <c r="CA78" s="346"/>
      <c r="CB78" s="329"/>
      <c r="CC78" s="346"/>
      <c r="CD78" s="705"/>
      <c r="CE78" s="346"/>
      <c r="CF78" s="329"/>
      <c r="CG78" s="346"/>
      <c r="CH78" s="705"/>
      <c r="CI78" s="346"/>
      <c r="CJ78" s="329"/>
      <c r="CK78" s="346"/>
      <c r="CL78" s="705"/>
      <c r="CM78" s="708"/>
      <c r="CN78" s="753"/>
      <c r="CO78" s="329"/>
      <c r="CP78" s="753"/>
      <c r="CQ78" s="698"/>
      <c r="CT78" s="346"/>
      <c r="CU78" s="329"/>
      <c r="CV78" s="346"/>
      <c r="CW78" s="705"/>
      <c r="CX78" s="346"/>
      <c r="CY78" s="329"/>
      <c r="CZ78" s="346"/>
      <c r="DA78" s="705"/>
      <c r="DB78" s="346"/>
      <c r="DC78" s="329"/>
      <c r="DD78" s="346"/>
      <c r="DE78" s="705"/>
      <c r="DF78" s="708"/>
      <c r="DG78" s="753"/>
      <c r="DH78" s="353"/>
      <c r="DI78" s="753"/>
      <c r="DJ78" s="698"/>
      <c r="DM78" s="753"/>
      <c r="DN78" s="329"/>
      <c r="DO78" s="754"/>
      <c r="DP78" s="709"/>
      <c r="DQ78" s="713"/>
    </row>
    <row r="79" spans="1:121" s="703" customFormat="1" ht="18.75">
      <c r="A79" s="473"/>
      <c r="B79" s="89" t="s">
        <v>153</v>
      </c>
      <c r="C79" s="89"/>
      <c r="D79" s="752"/>
      <c r="E79" s="329"/>
      <c r="F79" s="346"/>
      <c r="G79" s="705"/>
      <c r="H79" s="752"/>
      <c r="I79" s="329"/>
      <c r="J79" s="346"/>
      <c r="K79" s="705"/>
      <c r="L79" s="752"/>
      <c r="M79" s="329"/>
      <c r="N79" s="346"/>
      <c r="O79" s="705"/>
      <c r="P79" s="89"/>
      <c r="Q79" s="753"/>
      <c r="R79" s="329"/>
      <c r="S79" s="754"/>
      <c r="T79" s="698"/>
      <c r="U79" s="89"/>
      <c r="V79" s="752"/>
      <c r="W79" s="329"/>
      <c r="X79" s="346"/>
      <c r="Y79" s="705"/>
      <c r="Z79" s="752"/>
      <c r="AA79" s="329"/>
      <c r="AB79" s="346"/>
      <c r="AC79" s="705"/>
      <c r="AD79" s="752"/>
      <c r="AE79" s="329"/>
      <c r="AF79" s="346"/>
      <c r="AG79" s="705"/>
      <c r="AH79" s="708"/>
      <c r="AI79" s="753"/>
      <c r="AJ79" s="329"/>
      <c r="AK79" s="753"/>
      <c r="AL79" s="709"/>
      <c r="AM79" s="752"/>
      <c r="AN79" s="329"/>
      <c r="AO79" s="346"/>
      <c r="AP79" s="705"/>
      <c r="AQ79" s="752"/>
      <c r="AR79" s="329"/>
      <c r="AS79" s="346">
        <v>1.1528474923158899E-3</v>
      </c>
      <c r="AT79" s="705">
        <v>25000</v>
      </c>
      <c r="AU79" s="752"/>
      <c r="AV79" s="329"/>
      <c r="AW79" s="346">
        <v>1.21775560675031E-3</v>
      </c>
      <c r="AX79" s="705">
        <v>25000</v>
      </c>
      <c r="AY79" s="753"/>
      <c r="AZ79" s="329"/>
      <c r="BA79" s="753">
        <f t="shared" si="39"/>
        <v>7.9991271693728911E-4</v>
      </c>
      <c r="BB79" s="698">
        <f t="shared" si="31"/>
        <v>50000</v>
      </c>
      <c r="BC79" s="755"/>
      <c r="BD79" s="752"/>
      <c r="BE79" s="329"/>
      <c r="BF79" s="346"/>
      <c r="BG79" s="705"/>
      <c r="BH79" s="752"/>
      <c r="BI79" s="329"/>
      <c r="BJ79" s="346"/>
      <c r="BK79" s="705"/>
      <c r="BL79" s="752"/>
      <c r="BM79" s="329"/>
      <c r="BN79" s="346"/>
      <c r="BO79" s="705"/>
      <c r="BP79" s="752"/>
      <c r="BQ79" s="329"/>
      <c r="BR79" s="346"/>
      <c r="BS79" s="705"/>
      <c r="BT79" s="89"/>
      <c r="BU79" s="313">
        <f t="shared" si="37"/>
        <v>0</v>
      </c>
      <c r="BV79" s="313">
        <f t="shared" si="38"/>
        <v>50000</v>
      </c>
      <c r="BW79" s="347"/>
      <c r="BX79" s="710"/>
      <c r="BY79" s="711"/>
      <c r="BZ79" s="712"/>
      <c r="CA79" s="346"/>
      <c r="CB79" s="329"/>
      <c r="CC79" s="346"/>
      <c r="CD79" s="705"/>
      <c r="CE79" s="346"/>
      <c r="CF79" s="329"/>
      <c r="CG79" s="346"/>
      <c r="CH79" s="705"/>
      <c r="CI79" s="346"/>
      <c r="CJ79" s="329"/>
      <c r="CK79" s="346"/>
      <c r="CL79" s="705"/>
      <c r="CM79" s="708"/>
      <c r="CN79" s="753"/>
      <c r="CO79" s="329"/>
      <c r="CP79" s="753"/>
      <c r="CQ79" s="698"/>
      <c r="CT79" s="346"/>
      <c r="CU79" s="329"/>
      <c r="CV79" s="346"/>
      <c r="CW79" s="705"/>
      <c r="CX79" s="346"/>
      <c r="CY79" s="329"/>
      <c r="CZ79" s="346"/>
      <c r="DA79" s="705"/>
      <c r="DB79" s="346"/>
      <c r="DC79" s="329"/>
      <c r="DD79" s="346"/>
      <c r="DE79" s="705"/>
      <c r="DF79" s="708"/>
      <c r="DG79" s="753"/>
      <c r="DH79" s="353"/>
      <c r="DI79" s="753"/>
      <c r="DJ79" s="698"/>
      <c r="DM79" s="753"/>
      <c r="DN79" s="329"/>
      <c r="DO79" s="754"/>
      <c r="DP79" s="709"/>
      <c r="DQ79" s="713"/>
    </row>
    <row r="80" spans="1:121" s="703" customFormat="1" ht="18.75">
      <c r="A80" s="474" t="s">
        <v>109</v>
      </c>
      <c r="B80" s="90" t="s">
        <v>109</v>
      </c>
      <c r="C80" s="89"/>
      <c r="D80" s="752">
        <v>7.0000000000000001E-3</v>
      </c>
      <c r="E80" s="329">
        <f>D80*G13</f>
        <v>97244.801422222314</v>
      </c>
      <c r="F80" s="346">
        <v>0</v>
      </c>
      <c r="G80" s="705">
        <v>0</v>
      </c>
      <c r="H80" s="752">
        <v>7.0000000000000001E-3</v>
      </c>
      <c r="I80" s="329">
        <f>H80*K13</f>
        <v>99186.397333333109</v>
      </c>
      <c r="J80" s="346">
        <v>0</v>
      </c>
      <c r="K80" s="705">
        <v>0</v>
      </c>
      <c r="L80" s="752">
        <v>7.0000000000000001E-3</v>
      </c>
      <c r="M80" s="329">
        <f>L80*O13</f>
        <v>100443.77777777771</v>
      </c>
      <c r="N80" s="346">
        <v>0</v>
      </c>
      <c r="O80" s="705">
        <v>0</v>
      </c>
      <c r="P80" s="89"/>
      <c r="Q80" s="753">
        <f t="shared" ref="Q80:Q85" si="65">(R80/$T$13)</f>
        <v>6.9999999999999993E-3</v>
      </c>
      <c r="R80" s="329">
        <f t="shared" ref="R80:R85" si="66">M80+I80+E80</f>
        <v>296874.97653333313</v>
      </c>
      <c r="S80" s="754">
        <f>(T80/$T$13)</f>
        <v>0</v>
      </c>
      <c r="T80" s="698">
        <f t="shared" ref="T80:T85" si="67">O80+K80+G80</f>
        <v>0</v>
      </c>
      <c r="U80" s="89"/>
      <c r="V80" s="752">
        <v>7.0000000000000001E-3</v>
      </c>
      <c r="W80" s="329">
        <f>V80*Y13</f>
        <v>131511.05333333308</v>
      </c>
      <c r="X80" s="346">
        <v>0</v>
      </c>
      <c r="Y80" s="705">
        <v>0</v>
      </c>
      <c r="Z80" s="752">
        <v>7.0000000000000001E-3</v>
      </c>
      <c r="AA80" s="329">
        <f>Z80*AC13</f>
        <v>151942.98000000001</v>
      </c>
      <c r="AB80" s="346">
        <v>0</v>
      </c>
      <c r="AC80" s="705">
        <v>0</v>
      </c>
      <c r="AD80" s="752">
        <v>7.0000000000000001E-3</v>
      </c>
      <c r="AE80" s="329">
        <f>AD80*AG13</f>
        <v>121213.02666666692</v>
      </c>
      <c r="AF80" s="346">
        <v>0</v>
      </c>
      <c r="AG80" s="705">
        <v>0</v>
      </c>
      <c r="AH80" s="708"/>
      <c r="AI80" s="753">
        <f>(AJ80/$AL$13)</f>
        <v>7.000000000000001E-3</v>
      </c>
      <c r="AJ80" s="329">
        <f>AE80+AA80+W80</f>
        <v>404667.06000000006</v>
      </c>
      <c r="AK80" s="753">
        <f>(AL80/$AL$13)</f>
        <v>0</v>
      </c>
      <c r="AL80" s="709">
        <f>AG80+AC80+Y80</f>
        <v>0</v>
      </c>
      <c r="AM80" s="752">
        <v>7.0000000000000001E-3</v>
      </c>
      <c r="AN80" s="329">
        <v>142042.69333333301</v>
      </c>
      <c r="AO80" s="346">
        <v>0</v>
      </c>
      <c r="AP80" s="705">
        <v>0</v>
      </c>
      <c r="AQ80" s="752">
        <v>7.0000000000000001E-3</v>
      </c>
      <c r="AR80" s="329">
        <v>151798.048888889</v>
      </c>
      <c r="AS80" s="346">
        <v>0</v>
      </c>
      <c r="AT80" s="705">
        <v>0</v>
      </c>
      <c r="AU80" s="752">
        <v>7.0000000000000001E-3</v>
      </c>
      <c r="AV80" s="329">
        <v>143706.99591111101</v>
      </c>
      <c r="AW80" s="346">
        <v>0</v>
      </c>
      <c r="AX80" s="705">
        <v>0</v>
      </c>
      <c r="AY80" s="753">
        <f t="shared" ref="AY80:AY85" si="68">(AZ80/$AL$13)</f>
        <v>3.6326159089894793E-10</v>
      </c>
      <c r="AZ80" s="329">
        <f t="shared" ref="AZ80:AZ85" si="69">AU80+AQ80+AM80</f>
        <v>2.1000000000000001E-2</v>
      </c>
      <c r="BA80" s="753">
        <f t="shared" si="39"/>
        <v>0</v>
      </c>
      <c r="BB80" s="698">
        <f t="shared" si="31"/>
        <v>0</v>
      </c>
      <c r="BC80" s="755"/>
      <c r="BD80" s="752"/>
      <c r="BE80" s="329"/>
      <c r="BF80" s="346"/>
      <c r="BG80" s="705"/>
      <c r="BH80" s="752"/>
      <c r="BI80" s="329"/>
      <c r="BJ80" s="346"/>
      <c r="BK80" s="705"/>
      <c r="BL80" s="752"/>
      <c r="BM80" s="329"/>
      <c r="BN80" s="346"/>
      <c r="BO80" s="705"/>
      <c r="BP80" s="752"/>
      <c r="BQ80" s="329"/>
      <c r="BR80" s="346"/>
      <c r="BS80" s="705"/>
      <c r="BT80" s="89"/>
      <c r="BU80" s="313">
        <f t="shared" si="37"/>
        <v>1139089.7746666661</v>
      </c>
      <c r="BV80" s="313">
        <f t="shared" si="38"/>
        <v>0</v>
      </c>
      <c r="BW80" s="347">
        <f>BU80-BV80</f>
        <v>1139089.7746666661</v>
      </c>
      <c r="BX80" s="710"/>
      <c r="BY80" s="711"/>
      <c r="BZ80" s="712"/>
      <c r="CA80" s="346"/>
      <c r="CB80" s="329"/>
      <c r="CC80" s="346"/>
      <c r="CD80" s="705"/>
      <c r="CE80" s="346"/>
      <c r="CF80" s="329"/>
      <c r="CG80" s="346"/>
      <c r="CH80" s="705"/>
      <c r="CI80" s="346"/>
      <c r="CJ80" s="329"/>
      <c r="CK80" s="346"/>
      <c r="CL80" s="705"/>
      <c r="CM80" s="708"/>
      <c r="CN80" s="753" t="e">
        <f>(CO80/$CQ$13)</f>
        <v>#DIV/0!</v>
      </c>
      <c r="CO80" s="329">
        <f>CJ80+CF80+CB80</f>
        <v>0</v>
      </c>
      <c r="CP80" s="753" t="e">
        <f t="shared" ref="CP80:CP85" si="70">(CQ80/$CQ$13)</f>
        <v>#DIV/0!</v>
      </c>
      <c r="CQ80" s="698">
        <f>CL80+CH80+CD80</f>
        <v>0</v>
      </c>
      <c r="CT80" s="346"/>
      <c r="CU80" s="329"/>
      <c r="CV80" s="346"/>
      <c r="CW80" s="705"/>
      <c r="CX80" s="346"/>
      <c r="CY80" s="329"/>
      <c r="CZ80" s="346"/>
      <c r="DA80" s="705"/>
      <c r="DB80" s="346"/>
      <c r="DC80" s="329"/>
      <c r="DD80" s="346"/>
      <c r="DE80" s="705"/>
      <c r="DF80" s="708"/>
      <c r="DG80" s="753" t="e">
        <f t="shared" ref="DG80:DG85" si="71">DH80/$DJ$13</f>
        <v>#DIV/0!</v>
      </c>
      <c r="DH80" s="353">
        <f t="shared" ref="DH80:DH85" si="72">DC80+CY80+CU80</f>
        <v>0</v>
      </c>
      <c r="DI80" s="753" t="e">
        <f t="shared" ref="DI80:DI85" si="73">DJ80/$DJ$13</f>
        <v>#DIV/0!</v>
      </c>
      <c r="DJ80" s="698">
        <f t="shared" ref="DJ80:DJ85" si="74">DE80+DA80+CW80</f>
        <v>0</v>
      </c>
      <c r="DM80" s="753">
        <f t="shared" ref="DM80:DM85" si="75">DN80/$DP$13</f>
        <v>7.0000000000000001E-3</v>
      </c>
      <c r="DN80" s="329">
        <f t="shared" ref="DN80:DN85" si="76">R80+AJ80+CO80+DH80</f>
        <v>701542.03653333313</v>
      </c>
      <c r="DO80" s="754">
        <f t="shared" ref="DO80:DO85" si="77">DP80/$DP$13</f>
        <v>0</v>
      </c>
      <c r="DP80" s="709">
        <f t="shared" ref="DP80:DP85" si="78">T80+AL80+CQ80+DJ80</f>
        <v>0</v>
      </c>
      <c r="DQ80" s="713">
        <f t="shared" ref="DQ80:DQ85" si="79">DP80-DN80</f>
        <v>-701542.03653333313</v>
      </c>
    </row>
    <row r="81" spans="1:121" s="703" customFormat="1" ht="18.75">
      <c r="A81" s="473" t="s">
        <v>179</v>
      </c>
      <c r="B81" s="90" t="s">
        <v>179</v>
      </c>
      <c r="C81" s="89"/>
      <c r="D81" s="752">
        <v>0</v>
      </c>
      <c r="E81" s="329">
        <f>D81*G13</f>
        <v>0</v>
      </c>
      <c r="F81" s="346">
        <v>0</v>
      </c>
      <c r="G81" s="705">
        <v>0</v>
      </c>
      <c r="H81" s="752">
        <v>0</v>
      </c>
      <c r="I81" s="329">
        <f>H81*K13</f>
        <v>0</v>
      </c>
      <c r="J81" s="346">
        <v>0</v>
      </c>
      <c r="K81" s="705">
        <v>0</v>
      </c>
      <c r="L81" s="752">
        <v>0</v>
      </c>
      <c r="M81" s="329">
        <f>L81*O13</f>
        <v>0</v>
      </c>
      <c r="N81" s="346"/>
      <c r="O81" s="705"/>
      <c r="P81" s="89"/>
      <c r="Q81" s="753">
        <f t="shared" si="65"/>
        <v>0</v>
      </c>
      <c r="R81" s="329">
        <f t="shared" si="66"/>
        <v>0</v>
      </c>
      <c r="S81" s="754">
        <f>(T81/$T$13)</f>
        <v>0</v>
      </c>
      <c r="T81" s="698">
        <f t="shared" si="67"/>
        <v>0</v>
      </c>
      <c r="U81" s="89"/>
      <c r="V81" s="752">
        <v>0</v>
      </c>
      <c r="W81" s="329">
        <f>V81*Y13</f>
        <v>0</v>
      </c>
      <c r="X81" s="346">
        <v>0</v>
      </c>
      <c r="Y81" s="705">
        <v>0</v>
      </c>
      <c r="Z81" s="752">
        <v>0</v>
      </c>
      <c r="AA81" s="329">
        <f>Z81*AC13</f>
        <v>0</v>
      </c>
      <c r="AB81" s="346">
        <v>0</v>
      </c>
      <c r="AC81" s="705">
        <v>0</v>
      </c>
      <c r="AD81" s="752">
        <v>0</v>
      </c>
      <c r="AE81" s="329">
        <f>AD81*AG13</f>
        <v>0</v>
      </c>
      <c r="AF81" s="346">
        <v>0</v>
      </c>
      <c r="AG81" s="705">
        <v>0</v>
      </c>
      <c r="AH81" s="708"/>
      <c r="AI81" s="753"/>
      <c r="AJ81" s="329"/>
      <c r="AK81" s="753"/>
      <c r="AL81" s="709"/>
      <c r="AM81" s="752">
        <v>0</v>
      </c>
      <c r="AN81" s="329">
        <v>0</v>
      </c>
      <c r="AO81" s="346">
        <v>0</v>
      </c>
      <c r="AP81" s="705">
        <v>0</v>
      </c>
      <c r="AQ81" s="752">
        <v>0</v>
      </c>
      <c r="AR81" s="329">
        <v>0</v>
      </c>
      <c r="AS81" s="346">
        <v>0</v>
      </c>
      <c r="AT81" s="705">
        <v>0</v>
      </c>
      <c r="AU81" s="752">
        <v>0</v>
      </c>
      <c r="AV81" s="329">
        <v>0</v>
      </c>
      <c r="AW81" s="346">
        <v>0</v>
      </c>
      <c r="AX81" s="705">
        <v>0</v>
      </c>
      <c r="AY81" s="753"/>
      <c r="AZ81" s="329"/>
      <c r="BA81" s="753">
        <f t="shared" si="39"/>
        <v>0</v>
      </c>
      <c r="BB81" s="698">
        <f t="shared" si="31"/>
        <v>0</v>
      </c>
      <c r="BC81" s="755"/>
      <c r="BD81" s="752"/>
      <c r="BE81" s="329"/>
      <c r="BF81" s="346"/>
      <c r="BG81" s="705"/>
      <c r="BH81" s="752"/>
      <c r="BI81" s="329"/>
      <c r="BJ81" s="346"/>
      <c r="BK81" s="705"/>
      <c r="BL81" s="752"/>
      <c r="BM81" s="329"/>
      <c r="BN81" s="346"/>
      <c r="BO81" s="705"/>
      <c r="BP81" s="752"/>
      <c r="BQ81" s="329"/>
      <c r="BR81" s="346"/>
      <c r="BS81" s="705"/>
      <c r="BT81" s="89"/>
      <c r="BU81" s="313">
        <f t="shared" si="37"/>
        <v>0</v>
      </c>
      <c r="BV81" s="313">
        <f t="shared" si="38"/>
        <v>0</v>
      </c>
      <c r="BW81" s="347"/>
      <c r="BX81" s="710"/>
      <c r="BY81" s="711"/>
      <c r="BZ81" s="712"/>
      <c r="CA81" s="346"/>
      <c r="CB81" s="329"/>
      <c r="CC81" s="346"/>
      <c r="CD81" s="705"/>
      <c r="CE81" s="346"/>
      <c r="CF81" s="329"/>
      <c r="CG81" s="346"/>
      <c r="CH81" s="705"/>
      <c r="CI81" s="346"/>
      <c r="CJ81" s="329"/>
      <c r="CK81" s="346"/>
      <c r="CL81" s="705"/>
      <c r="CM81" s="708"/>
      <c r="CN81" s="753"/>
      <c r="CO81" s="329"/>
      <c r="CP81" s="753" t="e">
        <f t="shared" si="70"/>
        <v>#DIV/0!</v>
      </c>
      <c r="CQ81" s="698"/>
      <c r="CT81" s="346"/>
      <c r="CU81" s="329"/>
      <c r="CV81" s="346"/>
      <c r="CW81" s="705"/>
      <c r="CX81" s="346"/>
      <c r="CY81" s="329"/>
      <c r="CZ81" s="346"/>
      <c r="DA81" s="705"/>
      <c r="DB81" s="346"/>
      <c r="DC81" s="329"/>
      <c r="DD81" s="346"/>
      <c r="DE81" s="705"/>
      <c r="DF81" s="708"/>
      <c r="DG81" s="753" t="e">
        <f t="shared" si="71"/>
        <v>#DIV/0!</v>
      </c>
      <c r="DH81" s="353">
        <f t="shared" si="72"/>
        <v>0</v>
      </c>
      <c r="DI81" s="753" t="e">
        <f t="shared" si="73"/>
        <v>#DIV/0!</v>
      </c>
      <c r="DJ81" s="698">
        <f t="shared" si="74"/>
        <v>0</v>
      </c>
      <c r="DM81" s="753">
        <f t="shared" si="75"/>
        <v>0</v>
      </c>
      <c r="DN81" s="329">
        <f t="shared" si="76"/>
        <v>0</v>
      </c>
      <c r="DO81" s="754">
        <f t="shared" si="77"/>
        <v>0</v>
      </c>
      <c r="DP81" s="709">
        <f t="shared" si="78"/>
        <v>0</v>
      </c>
      <c r="DQ81" s="713">
        <f t="shared" si="79"/>
        <v>0</v>
      </c>
    </row>
    <row r="82" spans="1:121" s="703" customFormat="1" ht="24" customHeight="1">
      <c r="A82" s="473" t="s">
        <v>113</v>
      </c>
      <c r="B82" s="56" t="s">
        <v>113</v>
      </c>
      <c r="C82" s="89"/>
      <c r="D82" s="752">
        <v>0.44230000000000003</v>
      </c>
      <c r="E82" s="329">
        <v>6144482.2384355599</v>
      </c>
      <c r="F82" s="346">
        <v>0.351598747977654</v>
      </c>
      <c r="G82" s="705">
        <v>4884450.0610555504</v>
      </c>
      <c r="H82" s="346">
        <v>0.43559999999999999</v>
      </c>
      <c r="I82" s="329">
        <v>6172227.8111999901</v>
      </c>
      <c r="J82" s="346">
        <v>0.342998185643346</v>
      </c>
      <c r="K82" s="705">
        <v>4860107.7608333305</v>
      </c>
      <c r="L82" s="346">
        <v>0.43149999999999999</v>
      </c>
      <c r="M82" s="329">
        <v>6191641.4444444496</v>
      </c>
      <c r="N82" s="346">
        <v>0.35446601808474398</v>
      </c>
      <c r="O82" s="705">
        <v>5115438.9452777803</v>
      </c>
      <c r="P82" s="89"/>
      <c r="Q82" s="753">
        <f t="shared" si="65"/>
        <v>0.43640748025124698</v>
      </c>
      <c r="R82" s="329">
        <f t="shared" si="66"/>
        <v>18508351.49408</v>
      </c>
      <c r="S82" s="346">
        <f>S70+S44</f>
        <v>0.34841819692815851</v>
      </c>
      <c r="T82" s="698">
        <f t="shared" si="67"/>
        <v>14859996.767166661</v>
      </c>
      <c r="U82" s="89"/>
      <c r="V82" s="346">
        <v>0.42149999999999999</v>
      </c>
      <c r="W82" s="329">
        <v>7918844.1399999997</v>
      </c>
      <c r="X82" s="346">
        <v>0.33909434643592501</v>
      </c>
      <c r="Y82" s="705">
        <v>6399831.6208333299</v>
      </c>
      <c r="Z82" s="346">
        <v>0.42149999999999999</v>
      </c>
      <c r="AA82" s="329">
        <v>9149138.0099999998</v>
      </c>
      <c r="AB82" s="346">
        <v>0.34168586403816298</v>
      </c>
      <c r="AC82" s="705">
        <v>7445847.8674999997</v>
      </c>
      <c r="AD82" s="346">
        <v>0.42149999999999999</v>
      </c>
      <c r="AE82" s="329">
        <v>7298755.8200000003</v>
      </c>
      <c r="AF82" s="346">
        <v>0.36024819710659201</v>
      </c>
      <c r="AG82" s="705">
        <v>6238110.6174999997</v>
      </c>
      <c r="AH82" s="708"/>
      <c r="AI82" s="753">
        <f>(AJ82/$AL$13)</f>
        <v>0.42149999999999999</v>
      </c>
      <c r="AJ82" s="329">
        <f>AE82+AA82+W82</f>
        <v>24366737.969999999</v>
      </c>
      <c r="AK82" s="753">
        <f>(AL82/$AL$13)</f>
        <v>0.34741283548216972</v>
      </c>
      <c r="AL82" s="709">
        <f>AG82+AC82+Y82</f>
        <v>20083790.105833329</v>
      </c>
      <c r="AM82" s="346">
        <v>0.42149999999999999</v>
      </c>
      <c r="AN82" s="329">
        <v>8552999.3200000003</v>
      </c>
      <c r="AO82" s="346">
        <v>0.33812670187681598</v>
      </c>
      <c r="AP82" s="705">
        <v>6861203.9174999902</v>
      </c>
      <c r="AQ82" s="346">
        <v>0.42149999999999999</v>
      </c>
      <c r="AR82" s="329">
        <v>9140411.0866666697</v>
      </c>
      <c r="AS82" s="346">
        <v>0.33948982495522301</v>
      </c>
      <c r="AT82" s="705">
        <v>7361984.7208333304</v>
      </c>
      <c r="AU82" s="346">
        <v>0.42149999999999999</v>
      </c>
      <c r="AV82" s="329">
        <v>8653214.1109333299</v>
      </c>
      <c r="AW82" s="346">
        <v>0.380857438736112</v>
      </c>
      <c r="AX82" s="705">
        <v>7818839.7701666597</v>
      </c>
      <c r="AY82" s="753">
        <f t="shared" si="68"/>
        <v>2.1873537223415219E-8</v>
      </c>
      <c r="AZ82" s="329">
        <f t="shared" si="69"/>
        <v>1.2645</v>
      </c>
      <c r="BA82" s="753">
        <f t="shared" si="39"/>
        <v>0.35263397662104257</v>
      </c>
      <c r="BB82" s="698">
        <f t="shared" si="31"/>
        <v>22042028.408499978</v>
      </c>
      <c r="BC82" s="755"/>
      <c r="BD82" s="346"/>
      <c r="BE82" s="329"/>
      <c r="BF82" s="346"/>
      <c r="BG82" s="705"/>
      <c r="BH82" s="346"/>
      <c r="BI82" s="329"/>
      <c r="BJ82" s="346"/>
      <c r="BK82" s="705"/>
      <c r="BL82" s="346"/>
      <c r="BM82" s="329"/>
      <c r="BN82" s="346"/>
      <c r="BO82" s="705"/>
      <c r="BP82" s="346"/>
      <c r="BQ82" s="329"/>
      <c r="BR82" s="346"/>
      <c r="BS82" s="705"/>
      <c r="BT82" s="89"/>
      <c r="BU82" s="313">
        <f t="shared" si="37"/>
        <v>69221713.981680006</v>
      </c>
      <c r="BV82" s="313">
        <f t="shared" si="38"/>
        <v>56985815.281499967</v>
      </c>
      <c r="BW82" s="347">
        <f>BU82-BV82</f>
        <v>12235898.700180039</v>
      </c>
      <c r="BX82" s="710"/>
      <c r="BY82" s="711"/>
      <c r="BZ82" s="712"/>
      <c r="CA82" s="346"/>
      <c r="CB82" s="329"/>
      <c r="CC82" s="346"/>
      <c r="CD82" s="705"/>
      <c r="CE82" s="346"/>
      <c r="CF82" s="329"/>
      <c r="CG82" s="346"/>
      <c r="CH82" s="705"/>
      <c r="CI82" s="346"/>
      <c r="CJ82" s="329"/>
      <c r="CK82" s="346"/>
      <c r="CL82" s="705"/>
      <c r="CM82" s="708"/>
      <c r="CN82" s="753" t="e">
        <f>(CO82/$CQ$13)</f>
        <v>#DIV/0!</v>
      </c>
      <c r="CO82" s="329">
        <f>CJ82+CF82+CB82</f>
        <v>0</v>
      </c>
      <c r="CP82" s="753" t="e">
        <f t="shared" si="70"/>
        <v>#DIV/0!</v>
      </c>
      <c r="CQ82" s="698">
        <f>CL82+CH82+CD82</f>
        <v>0</v>
      </c>
      <c r="CT82" s="346"/>
      <c r="CU82" s="329"/>
      <c r="CV82" s="346"/>
      <c r="CW82" s="705"/>
      <c r="CX82" s="346"/>
      <c r="CY82" s="329"/>
      <c r="CZ82" s="346"/>
      <c r="DA82" s="705"/>
      <c r="DB82" s="346"/>
      <c r="DC82" s="329"/>
      <c r="DD82" s="346"/>
      <c r="DE82" s="705"/>
      <c r="DF82" s="708"/>
      <c r="DG82" s="753" t="e">
        <f t="shared" si="71"/>
        <v>#DIV/0!</v>
      </c>
      <c r="DH82" s="353">
        <f t="shared" si="72"/>
        <v>0</v>
      </c>
      <c r="DI82" s="753" t="e">
        <f t="shared" si="73"/>
        <v>#DIV/0!</v>
      </c>
      <c r="DJ82" s="698">
        <f t="shared" si="74"/>
        <v>0</v>
      </c>
      <c r="DM82" s="753">
        <f t="shared" si="75"/>
        <v>0.42780847136634809</v>
      </c>
      <c r="DN82" s="329">
        <f t="shared" si="76"/>
        <v>42875089.464079998</v>
      </c>
      <c r="DO82" s="754">
        <f t="shared" si="77"/>
        <v>0.34866978081559002</v>
      </c>
      <c r="DP82" s="709">
        <f t="shared" si="78"/>
        <v>34943786.872999988</v>
      </c>
      <c r="DQ82" s="713">
        <f t="shared" si="79"/>
        <v>-7931302.5910800099</v>
      </c>
    </row>
    <row r="83" spans="1:121" s="672" customFormat="1" ht="24" customHeight="1">
      <c r="A83" s="567" t="s">
        <v>114</v>
      </c>
      <c r="B83" s="56" t="s">
        <v>114</v>
      </c>
      <c r="C83" s="56"/>
      <c r="D83" s="750">
        <v>0.15770000000000001</v>
      </c>
      <c r="E83" s="46">
        <v>2190786.4548977702</v>
      </c>
      <c r="F83" s="327">
        <v>0.19370445370181799</v>
      </c>
      <c r="G83" s="282">
        <v>2690964.4478333401</v>
      </c>
      <c r="H83" s="327">
        <v>0.16439999999999999</v>
      </c>
      <c r="I83" s="46">
        <v>2329463.3888000101</v>
      </c>
      <c r="J83" s="327">
        <v>0.23647612553840999</v>
      </c>
      <c r="K83" s="282">
        <v>3350744.9925000002</v>
      </c>
      <c r="L83" s="327">
        <v>0.16850000000000001</v>
      </c>
      <c r="M83" s="46">
        <v>2417825.2222222099</v>
      </c>
      <c r="N83" s="327">
        <v>0.245011094783262</v>
      </c>
      <c r="O83" s="282">
        <v>3486524.7558333301</v>
      </c>
      <c r="P83" s="56"/>
      <c r="Q83" s="751">
        <f t="shared" si="65"/>
        <v>0.16359251974875313</v>
      </c>
      <c r="R83" s="46">
        <f t="shared" si="66"/>
        <v>6938075.0659199897</v>
      </c>
      <c r="S83" s="327">
        <f>S43-S82</f>
        <v>0.22663066282026473</v>
      </c>
      <c r="T83" s="695">
        <f t="shared" si="67"/>
        <v>9528234.1961666699</v>
      </c>
      <c r="U83" s="56"/>
      <c r="V83" s="327">
        <v>0.17849999999999999</v>
      </c>
      <c r="W83" s="46">
        <v>3353531.86</v>
      </c>
      <c r="X83" s="327">
        <v>0.25585125243338203</v>
      </c>
      <c r="Y83" s="282">
        <v>4777585.86249997</v>
      </c>
      <c r="Z83" s="327">
        <v>0.17849999999999999</v>
      </c>
      <c r="AA83" s="46">
        <v>3874545.99</v>
      </c>
      <c r="AB83" s="327">
        <v>0.22574708488780901</v>
      </c>
      <c r="AC83" s="282">
        <v>4870931.1624999996</v>
      </c>
      <c r="AD83" s="327">
        <v>0.17849999999999999</v>
      </c>
      <c r="AE83" s="46">
        <v>3090932.18</v>
      </c>
      <c r="AF83" s="327">
        <v>0.18231388656714301</v>
      </c>
      <c r="AG83" s="282">
        <v>3156973.9991666698</v>
      </c>
      <c r="AH83" s="696"/>
      <c r="AI83" s="751">
        <f>(AJ83/$AL$13)</f>
        <v>0.17849999999999999</v>
      </c>
      <c r="AJ83" s="46">
        <f>AE83+AA83+W83</f>
        <v>10319010.029999999</v>
      </c>
      <c r="AK83" s="751">
        <f>(AL83/$AL$13)</f>
        <v>0.22151157341337957</v>
      </c>
      <c r="AL83" s="697">
        <f>AG83+AC83+Y83</f>
        <v>12805491.02416664</v>
      </c>
      <c r="AM83" s="327">
        <v>0.17849999999999999</v>
      </c>
      <c r="AN83" s="46">
        <v>3622088.68</v>
      </c>
      <c r="AO83" s="327">
        <v>0.19860126493541599</v>
      </c>
      <c r="AP83" s="282">
        <v>4029979.7958333101</v>
      </c>
      <c r="AQ83" s="327">
        <v>0.17849999999999999</v>
      </c>
      <c r="AR83" s="46">
        <v>3870850.2466666698</v>
      </c>
      <c r="AS83" s="327">
        <v>0.184193561825827</v>
      </c>
      <c r="AT83" s="282">
        <v>3994317.6147222202</v>
      </c>
      <c r="AU83" s="327">
        <v>0.17849999999999999</v>
      </c>
      <c r="AV83" s="46">
        <v>3664528.3957333299</v>
      </c>
      <c r="AW83" s="327">
        <v>0.13394582990135401</v>
      </c>
      <c r="AX83" s="282">
        <v>2749850.40427774</v>
      </c>
      <c r="AY83" s="751">
        <f t="shared" si="68"/>
        <v>9.2631705679231714E-9</v>
      </c>
      <c r="AZ83" s="46">
        <f t="shared" si="69"/>
        <v>0.53549999999999998</v>
      </c>
      <c r="BA83" s="751">
        <f t="shared" ref="BA83:BA85" si="80">(BB83/$AL$13)</f>
        <v>8.9386682391153329E-9</v>
      </c>
      <c r="BB83" s="695">
        <f t="shared" ref="BB83:BB85" si="81">AW83+AS83+AO83</f>
        <v>0.51674065666259694</v>
      </c>
      <c r="BC83" s="106"/>
      <c r="BD83" s="327"/>
      <c r="BE83" s="46"/>
      <c r="BF83" s="327"/>
      <c r="BG83" s="282"/>
      <c r="BH83" s="327"/>
      <c r="BI83" s="46"/>
      <c r="BJ83" s="327"/>
      <c r="BK83" s="282"/>
      <c r="BL83" s="327"/>
      <c r="BM83" s="46"/>
      <c r="BN83" s="327"/>
      <c r="BO83" s="282"/>
      <c r="BP83" s="327"/>
      <c r="BQ83" s="46"/>
      <c r="BR83" s="327"/>
      <c r="BS83" s="282"/>
      <c r="BT83" s="56"/>
      <c r="BU83" s="313">
        <f t="shared" si="37"/>
        <v>28414552.418319993</v>
      </c>
      <c r="BV83" s="313">
        <f t="shared" si="38"/>
        <v>33107873.035166584</v>
      </c>
      <c r="BW83" s="313">
        <f>BV83-BU83</f>
        <v>4693320.6168465912</v>
      </c>
      <c r="BX83" s="673"/>
      <c r="BY83" s="699"/>
      <c r="BZ83" s="714"/>
      <c r="CA83" s="327"/>
      <c r="CB83" s="46"/>
      <c r="CC83" s="327"/>
      <c r="CD83" s="282"/>
      <c r="CE83" s="327"/>
      <c r="CF83" s="46"/>
      <c r="CG83" s="327"/>
      <c r="CH83" s="282"/>
      <c r="CI83" s="327"/>
      <c r="CJ83" s="46"/>
      <c r="CK83" s="327"/>
      <c r="CL83" s="282"/>
      <c r="CM83" s="696"/>
      <c r="CN83" s="751" t="e">
        <f>(CO83/$CQ$13)</f>
        <v>#DIV/0!</v>
      </c>
      <c r="CO83" s="46">
        <f>CJ83+CF83+CB83</f>
        <v>0</v>
      </c>
      <c r="CP83" s="751" t="e">
        <f t="shared" si="70"/>
        <v>#DIV/0!</v>
      </c>
      <c r="CQ83" s="695">
        <f>CL83+CH83+CD83</f>
        <v>0</v>
      </c>
      <c r="CT83" s="327"/>
      <c r="CU83" s="46"/>
      <c r="CV83" s="327"/>
      <c r="CW83" s="282"/>
      <c r="CX83" s="327"/>
      <c r="CY83" s="46"/>
      <c r="CZ83" s="327"/>
      <c r="DA83" s="282"/>
      <c r="DB83" s="327"/>
      <c r="DC83" s="46"/>
      <c r="DD83" s="327"/>
      <c r="DE83" s="282"/>
      <c r="DF83" s="696"/>
      <c r="DG83" s="751" t="e">
        <f t="shared" si="71"/>
        <v>#DIV/0!</v>
      </c>
      <c r="DH83" s="93">
        <f t="shared" si="72"/>
        <v>0</v>
      </c>
      <c r="DI83" s="751" t="e">
        <f t="shared" si="73"/>
        <v>#DIV/0!</v>
      </c>
      <c r="DJ83" s="695">
        <f t="shared" si="74"/>
        <v>0</v>
      </c>
      <c r="DM83" s="751">
        <f t="shared" si="75"/>
        <v>0.17219152863365192</v>
      </c>
      <c r="DN83" s="46">
        <f t="shared" si="76"/>
        <v>17257085.095919989</v>
      </c>
      <c r="DO83" s="527">
        <f t="shared" si="77"/>
        <v>0.22284634191682537</v>
      </c>
      <c r="DP83" s="697">
        <f t="shared" si="78"/>
        <v>22333725.220333308</v>
      </c>
      <c r="DQ83" s="702">
        <f t="shared" si="79"/>
        <v>5076640.1244133189</v>
      </c>
    </row>
    <row r="84" spans="1:121" s="703" customFormat="1" ht="24" customHeight="1">
      <c r="A84" s="473" t="s">
        <v>142</v>
      </c>
      <c r="B84" s="56" t="s">
        <v>142</v>
      </c>
      <c r="C84" s="89"/>
      <c r="D84" s="752">
        <v>0.12</v>
      </c>
      <c r="E84" s="329">
        <v>1667053.7386666699</v>
      </c>
      <c r="F84" s="346">
        <v>0.1</v>
      </c>
      <c r="G84" s="705">
        <v>1389211.44888889</v>
      </c>
      <c r="H84" s="346">
        <v>0.12</v>
      </c>
      <c r="I84" s="329">
        <v>1700338.24</v>
      </c>
      <c r="J84" s="346">
        <v>0.1</v>
      </c>
      <c r="K84" s="705">
        <v>1416948.5333333299</v>
      </c>
      <c r="L84" s="346">
        <v>0.12</v>
      </c>
      <c r="M84" s="329">
        <v>1721893.33333333</v>
      </c>
      <c r="N84" s="346">
        <v>0.1</v>
      </c>
      <c r="O84" s="705">
        <v>1434911.1111111101</v>
      </c>
      <c r="P84" s="89"/>
      <c r="Q84" s="753">
        <f t="shared" si="65"/>
        <v>0.12000000000000006</v>
      </c>
      <c r="R84" s="329">
        <f t="shared" si="66"/>
        <v>5089285.3119999999</v>
      </c>
      <c r="S84" s="754">
        <f>(T84/$T$13)</f>
        <v>9.9999999999999978E-2</v>
      </c>
      <c r="T84" s="698">
        <f t="shared" si="67"/>
        <v>4241071.09333333</v>
      </c>
      <c r="U84" s="89"/>
      <c r="V84" s="346">
        <v>0.12</v>
      </c>
      <c r="W84" s="329">
        <v>2254475.2000000002</v>
      </c>
      <c r="X84" s="346">
        <v>0.1</v>
      </c>
      <c r="Y84" s="705">
        <v>1878729.33333333</v>
      </c>
      <c r="Z84" s="346">
        <v>0.12</v>
      </c>
      <c r="AA84" s="329">
        <v>2604736.7999999998</v>
      </c>
      <c r="AB84" s="346">
        <v>0.1</v>
      </c>
      <c r="AC84" s="705">
        <v>2170614</v>
      </c>
      <c r="AD84" s="346">
        <v>0.12</v>
      </c>
      <c r="AE84" s="329">
        <v>2077937.6</v>
      </c>
      <c r="AF84" s="346">
        <v>0.1</v>
      </c>
      <c r="AG84" s="705">
        <v>1731614.66666667</v>
      </c>
      <c r="AH84" s="708"/>
      <c r="AI84" s="753">
        <f>(AJ84/$AL$13)</f>
        <v>0.12000000000000001</v>
      </c>
      <c r="AJ84" s="329">
        <f>AE84+AA84+W84</f>
        <v>6937149.6000000006</v>
      </c>
      <c r="AK84" s="753">
        <f>(AL84/$AL$13)</f>
        <v>0.1</v>
      </c>
      <c r="AL84" s="709">
        <f>AG84+AC84+Y84</f>
        <v>5780958</v>
      </c>
      <c r="AM84" s="346">
        <v>0.12</v>
      </c>
      <c r="AN84" s="329">
        <v>2435017.6</v>
      </c>
      <c r="AO84" s="346">
        <v>0.1</v>
      </c>
      <c r="AP84" s="705">
        <v>2029181.33333333</v>
      </c>
      <c r="AQ84" s="346">
        <v>0.12</v>
      </c>
      <c r="AR84" s="329">
        <v>2602252.2666666699</v>
      </c>
      <c r="AS84" s="346">
        <v>0.1</v>
      </c>
      <c r="AT84" s="705">
        <v>2168543.5555555602</v>
      </c>
      <c r="AU84" s="346">
        <v>0.12</v>
      </c>
      <c r="AV84" s="329">
        <v>2463548.5013333298</v>
      </c>
      <c r="AW84" s="346">
        <v>0.1</v>
      </c>
      <c r="AX84" s="705">
        <v>2052957.08444444</v>
      </c>
      <c r="AY84" s="753">
        <f t="shared" si="68"/>
        <v>6.2273415582676783E-9</v>
      </c>
      <c r="AZ84" s="329">
        <f t="shared" si="69"/>
        <v>0.36</v>
      </c>
      <c r="BA84" s="753">
        <f t="shared" si="80"/>
        <v>5.1894512985563995E-9</v>
      </c>
      <c r="BB84" s="698">
        <f t="shared" si="81"/>
        <v>0.30000000000000004</v>
      </c>
      <c r="BC84" s="755"/>
      <c r="BD84" s="346"/>
      <c r="BE84" s="329"/>
      <c r="BF84" s="346"/>
      <c r="BG84" s="705"/>
      <c r="BH84" s="346"/>
      <c r="BI84" s="329"/>
      <c r="BJ84" s="346"/>
      <c r="BK84" s="705"/>
      <c r="BL84" s="346"/>
      <c r="BM84" s="329"/>
      <c r="BN84" s="346"/>
      <c r="BO84" s="705"/>
      <c r="BP84" s="346"/>
      <c r="BQ84" s="329"/>
      <c r="BR84" s="346"/>
      <c r="BS84" s="705"/>
      <c r="BT84" s="89"/>
      <c r="BU84" s="313">
        <f t="shared" si="37"/>
        <v>19527253.279999997</v>
      </c>
      <c r="BV84" s="313">
        <f t="shared" si="38"/>
        <v>16272711.066666659</v>
      </c>
      <c r="BW84" s="347">
        <f>BV84-BU84</f>
        <v>-3254542.2133333385</v>
      </c>
      <c r="BX84" s="710"/>
      <c r="BY84" s="711"/>
      <c r="BZ84" s="712"/>
      <c r="CA84" s="346"/>
      <c r="CB84" s="329"/>
      <c r="CC84" s="346"/>
      <c r="CD84" s="705"/>
      <c r="CE84" s="346"/>
      <c r="CF84" s="329"/>
      <c r="CG84" s="346"/>
      <c r="CH84" s="705"/>
      <c r="CI84" s="346"/>
      <c r="CJ84" s="329"/>
      <c r="CK84" s="346"/>
      <c r="CL84" s="705"/>
      <c r="CM84" s="708"/>
      <c r="CN84" s="753" t="e">
        <f>(CO84/$CQ$13)</f>
        <v>#DIV/0!</v>
      </c>
      <c r="CO84" s="329">
        <f>CJ84+CF84+CB84</f>
        <v>0</v>
      </c>
      <c r="CP84" s="753" t="e">
        <f t="shared" si="70"/>
        <v>#DIV/0!</v>
      </c>
      <c r="CQ84" s="698">
        <f>CL84+CH84+CD84</f>
        <v>0</v>
      </c>
      <c r="CT84" s="346"/>
      <c r="CU84" s="329"/>
      <c r="CV84" s="346"/>
      <c r="CW84" s="705"/>
      <c r="CX84" s="346"/>
      <c r="CY84" s="329"/>
      <c r="CZ84" s="346"/>
      <c r="DA84" s="705"/>
      <c r="DB84" s="346"/>
      <c r="DC84" s="329"/>
      <c r="DD84" s="346"/>
      <c r="DE84" s="705"/>
      <c r="DF84" s="708"/>
      <c r="DG84" s="753" t="e">
        <f t="shared" si="71"/>
        <v>#DIV/0!</v>
      </c>
      <c r="DH84" s="353">
        <f t="shared" si="72"/>
        <v>0</v>
      </c>
      <c r="DI84" s="753" t="e">
        <f t="shared" si="73"/>
        <v>#DIV/0!</v>
      </c>
      <c r="DJ84" s="698">
        <f t="shared" si="74"/>
        <v>0</v>
      </c>
      <c r="DM84" s="753">
        <f t="shared" si="75"/>
        <v>0.12000000000000004</v>
      </c>
      <c r="DN84" s="329">
        <f t="shared" si="76"/>
        <v>12026434.912</v>
      </c>
      <c r="DO84" s="754">
        <f t="shared" si="77"/>
        <v>9.9999999999999992E-2</v>
      </c>
      <c r="DP84" s="709">
        <f t="shared" si="78"/>
        <v>10022029.09333333</v>
      </c>
      <c r="DQ84" s="713">
        <f t="shared" si="79"/>
        <v>-2004405.8186666705</v>
      </c>
    </row>
    <row r="85" spans="1:121" s="672" customFormat="1" ht="18.75">
      <c r="A85" s="673" t="s">
        <v>116</v>
      </c>
      <c r="B85" s="56" t="s">
        <v>116</v>
      </c>
      <c r="C85" s="56"/>
      <c r="D85" s="701">
        <v>3.7699999999999997E-2</v>
      </c>
      <c r="E85" s="46">
        <v>523732.716231103</v>
      </c>
      <c r="F85" s="327">
        <v>9.3704453701818499E-2</v>
      </c>
      <c r="G85" s="282">
        <v>1301752.9989444499</v>
      </c>
      <c r="H85" s="327">
        <v>4.4399999999999898E-2</v>
      </c>
      <c r="I85" s="46">
        <v>629125.14880001405</v>
      </c>
      <c r="J85" s="327">
        <v>0.13647612553840999</v>
      </c>
      <c r="K85" s="282">
        <v>1933796.45916667</v>
      </c>
      <c r="L85" s="327">
        <v>4.8499999999999897E-2</v>
      </c>
      <c r="M85" s="46">
        <v>695931.88888888399</v>
      </c>
      <c r="N85" s="327">
        <v>0.14501109478326199</v>
      </c>
      <c r="O85" s="282">
        <v>2051613.64472222</v>
      </c>
      <c r="P85" s="56"/>
      <c r="Q85" s="760">
        <f t="shared" si="65"/>
        <v>4.3592519748753333E-2</v>
      </c>
      <c r="R85" s="103">
        <f t="shared" si="66"/>
        <v>1848789.753920001</v>
      </c>
      <c r="S85" s="761">
        <f>S83-S84</f>
        <v>0.12663066282026475</v>
      </c>
      <c r="T85" s="762">
        <f t="shared" si="67"/>
        <v>5287163.1028333399</v>
      </c>
      <c r="U85" s="56"/>
      <c r="V85" s="327">
        <v>5.8499999999999899E-2</v>
      </c>
      <c r="W85" s="46">
        <v>1099056.6599999999</v>
      </c>
      <c r="X85" s="327">
        <v>0.15585125243338199</v>
      </c>
      <c r="Y85" s="282">
        <v>2898856.5291666398</v>
      </c>
      <c r="Z85" s="327">
        <v>5.8499999999999899E-2</v>
      </c>
      <c r="AA85" s="46">
        <v>1269809.19</v>
      </c>
      <c r="AB85" s="327">
        <v>0.125747084887809</v>
      </c>
      <c r="AC85" s="282">
        <v>2700317.1625000001</v>
      </c>
      <c r="AD85" s="327">
        <v>5.8499999999999899E-2</v>
      </c>
      <c r="AE85" s="46">
        <v>1012994.58</v>
      </c>
      <c r="AF85" s="327">
        <v>8.2313886567142794E-2</v>
      </c>
      <c r="AG85" s="282">
        <v>1425359.3325</v>
      </c>
      <c r="AH85" s="696"/>
      <c r="AI85" s="751">
        <f>(AJ85/$AL$13)</f>
        <v>5.8499999999999996E-2</v>
      </c>
      <c r="AJ85" s="46">
        <f>AE85+AA85+W85</f>
        <v>3381860.4299999997</v>
      </c>
      <c r="AK85" s="751">
        <f>(AL85/$AL$13)</f>
        <v>0.12151157341337958</v>
      </c>
      <c r="AL85" s="697">
        <f>AG85+AC85+Y85</f>
        <v>7024533.0241666399</v>
      </c>
      <c r="AM85" s="327">
        <v>5.8499999999999899E-2</v>
      </c>
      <c r="AN85" s="46">
        <v>1187071.08</v>
      </c>
      <c r="AO85" s="327">
        <v>9.8601264935415697E-2</v>
      </c>
      <c r="AP85" s="282">
        <v>2000798.4624999801</v>
      </c>
      <c r="AQ85" s="327">
        <v>5.8499999999999802E-2</v>
      </c>
      <c r="AR85" s="46">
        <v>1268597.98</v>
      </c>
      <c r="AS85" s="327">
        <v>8.4193561825827504E-2</v>
      </c>
      <c r="AT85" s="282">
        <v>1825774.0591666701</v>
      </c>
      <c r="AU85" s="327">
        <v>5.8499999999999899E-2</v>
      </c>
      <c r="AV85" s="46">
        <v>1200979.8944000001</v>
      </c>
      <c r="AW85" s="327">
        <v>3.39458299013536E-2</v>
      </c>
      <c r="AX85" s="282">
        <v>696893.31983329705</v>
      </c>
      <c r="AY85" s="751">
        <f t="shared" si="68"/>
        <v>3.0358290096554861E-9</v>
      </c>
      <c r="AZ85" s="46">
        <f t="shared" si="69"/>
        <v>0.1754999999999996</v>
      </c>
      <c r="BA85" s="751">
        <f t="shared" si="80"/>
        <v>3.7492169405589318E-9</v>
      </c>
      <c r="BB85" s="695">
        <f t="shared" si="81"/>
        <v>0.21674065666259679</v>
      </c>
      <c r="BC85" s="106"/>
      <c r="BD85" s="327"/>
      <c r="BE85" s="46"/>
      <c r="BF85" s="327"/>
      <c r="BG85" s="282"/>
      <c r="BH85" s="327"/>
      <c r="BI85" s="46"/>
      <c r="BJ85" s="327"/>
      <c r="BK85" s="282"/>
      <c r="BL85" s="327"/>
      <c r="BM85" s="46"/>
      <c r="BN85" s="327"/>
      <c r="BO85" s="282"/>
      <c r="BP85" s="327"/>
      <c r="BQ85" s="46"/>
      <c r="BR85" s="327"/>
      <c r="BS85" s="282"/>
      <c r="BT85" s="56"/>
      <c r="BU85" s="313">
        <f t="shared" si="37"/>
        <v>8887299.1383200027</v>
      </c>
      <c r="BV85" s="313">
        <f t="shared" si="38"/>
        <v>16835161.968499925</v>
      </c>
      <c r="BW85" s="313">
        <f>BV85-BU85</f>
        <v>7947862.8301799223</v>
      </c>
      <c r="BX85" s="673"/>
      <c r="BY85" s="699"/>
      <c r="BZ85" s="714"/>
      <c r="CA85" s="327"/>
      <c r="CB85" s="46"/>
      <c r="CC85" s="327"/>
      <c r="CD85" s="282"/>
      <c r="CE85" s="327"/>
      <c r="CF85" s="46"/>
      <c r="CG85" s="327"/>
      <c r="CH85" s="282"/>
      <c r="CI85" s="327"/>
      <c r="CJ85" s="46"/>
      <c r="CK85" s="327"/>
      <c r="CL85" s="282"/>
      <c r="CM85" s="696"/>
      <c r="CN85" s="751" t="e">
        <f>(CO85/$CQ$13)</f>
        <v>#DIV/0!</v>
      </c>
      <c r="CO85" s="46">
        <f>CJ85+CF85+CB85</f>
        <v>0</v>
      </c>
      <c r="CP85" s="751" t="e">
        <f t="shared" si="70"/>
        <v>#DIV/0!</v>
      </c>
      <c r="CQ85" s="695">
        <f>CL85+CH85+CD85</f>
        <v>0</v>
      </c>
      <c r="CT85" s="327"/>
      <c r="CU85" s="46"/>
      <c r="CV85" s="327"/>
      <c r="CW85" s="282"/>
      <c r="CX85" s="327"/>
      <c r="CY85" s="46"/>
      <c r="CZ85" s="327"/>
      <c r="DA85" s="282"/>
      <c r="DB85" s="327"/>
      <c r="DC85" s="46"/>
      <c r="DD85" s="327"/>
      <c r="DE85" s="282"/>
      <c r="DF85" s="696"/>
      <c r="DG85" s="751" t="e">
        <f t="shared" si="71"/>
        <v>#DIV/0!</v>
      </c>
      <c r="DH85" s="93">
        <f t="shared" si="72"/>
        <v>0</v>
      </c>
      <c r="DI85" s="751" t="e">
        <f t="shared" si="73"/>
        <v>#DIV/0!</v>
      </c>
      <c r="DJ85" s="695">
        <f t="shared" si="74"/>
        <v>0</v>
      </c>
      <c r="DM85" s="751">
        <f t="shared" si="75"/>
        <v>5.2191528633652014E-2</v>
      </c>
      <c r="DN85" s="46">
        <f t="shared" si="76"/>
        <v>5230650.1839200007</v>
      </c>
      <c r="DO85" s="527">
        <f t="shared" si="77"/>
        <v>0.12284634191682539</v>
      </c>
      <c r="DP85" s="697">
        <f t="shared" si="78"/>
        <v>12311696.12699998</v>
      </c>
      <c r="DQ85" s="763">
        <f t="shared" si="79"/>
        <v>7081045.9430799792</v>
      </c>
    </row>
    <row r="86" spans="1:121" s="703" customFormat="1" ht="18.75">
      <c r="B86" s="89"/>
      <c r="C86" s="89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9"/>
      <c r="Q86" s="89"/>
      <c r="R86" s="89"/>
      <c r="S86" s="89"/>
      <c r="T86" s="89"/>
      <c r="U86" s="89"/>
      <c r="V86" s="89"/>
      <c r="W86" s="89"/>
      <c r="X86" s="89"/>
      <c r="Y86" s="89"/>
      <c r="Z86" s="89"/>
      <c r="AA86" s="89"/>
      <c r="AB86" s="89"/>
      <c r="AC86" s="89"/>
      <c r="AD86" s="89"/>
      <c r="AE86" s="89"/>
      <c r="AF86" s="89"/>
      <c r="AG86" s="89"/>
      <c r="AH86" s="89"/>
      <c r="AI86" s="89"/>
      <c r="AJ86" s="89"/>
      <c r="AK86" s="89"/>
      <c r="AL86" s="89"/>
      <c r="AM86" s="89"/>
      <c r="AN86" s="89"/>
      <c r="AO86" s="89"/>
      <c r="AP86" s="89"/>
      <c r="AQ86" s="89"/>
      <c r="AR86" s="89"/>
      <c r="AS86" s="89"/>
      <c r="AT86" s="89"/>
      <c r="AU86" s="89"/>
      <c r="AV86" s="89"/>
      <c r="AW86" s="89"/>
      <c r="AX86" s="89"/>
      <c r="AY86" s="89"/>
      <c r="AZ86" s="89"/>
      <c r="BA86" s="89"/>
      <c r="BB86" s="89"/>
      <c r="BC86" s="89"/>
      <c r="BD86" s="89"/>
      <c r="BE86" s="89"/>
      <c r="BF86" s="89"/>
      <c r="BG86" s="89"/>
      <c r="BH86" s="89"/>
      <c r="BI86" s="89"/>
      <c r="BJ86" s="89"/>
      <c r="BK86" s="89"/>
      <c r="BL86" s="89"/>
      <c r="BM86" s="89"/>
      <c r="BN86" s="89"/>
      <c r="BO86" s="89"/>
      <c r="BP86" s="89"/>
      <c r="BQ86" s="89"/>
      <c r="BR86" s="89"/>
      <c r="BS86" s="89"/>
      <c r="BT86" s="89"/>
      <c r="BU86" s="89"/>
      <c r="CA86" s="89"/>
      <c r="CB86" s="89"/>
      <c r="CC86" s="89"/>
      <c r="CD86" s="89"/>
      <c r="CE86" s="89"/>
      <c r="CF86" s="89"/>
      <c r="CG86" s="89"/>
      <c r="CH86" s="89"/>
      <c r="CI86" s="89"/>
      <c r="CJ86" s="89"/>
      <c r="CK86" s="89"/>
      <c r="CL86" s="89"/>
      <c r="CM86" s="89"/>
      <c r="CN86" s="89"/>
      <c r="CO86" s="89"/>
      <c r="CP86" s="89"/>
      <c r="CQ86" s="89"/>
      <c r="CT86" s="89"/>
      <c r="CU86" s="89"/>
      <c r="CV86" s="89"/>
      <c r="CW86" s="89"/>
      <c r="CX86" s="89"/>
      <c r="CY86" s="89"/>
      <c r="CZ86" s="89"/>
      <c r="DA86" s="89"/>
      <c r="DB86" s="89"/>
      <c r="DC86" s="89"/>
      <c r="DD86" s="89"/>
      <c r="DE86" s="89"/>
      <c r="DF86" s="89"/>
      <c r="DG86" s="89"/>
      <c r="DH86" s="89"/>
      <c r="DI86" s="89"/>
      <c r="DJ86" s="89"/>
      <c r="DM86" s="89"/>
      <c r="DN86" s="89"/>
      <c r="DO86" s="89"/>
      <c r="DP86" s="89"/>
      <c r="DQ86" s="89"/>
    </row>
    <row r="87" spans="1:121" s="703" customFormat="1" ht="18.75">
      <c r="B87" s="89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715"/>
      <c r="U87" s="89"/>
      <c r="V87" s="89"/>
      <c r="W87" s="89"/>
      <c r="X87" s="89"/>
      <c r="Y87" s="89"/>
      <c r="Z87" s="89"/>
      <c r="AA87" s="89"/>
      <c r="AB87" s="89"/>
      <c r="AC87" s="89"/>
      <c r="AD87" s="89"/>
      <c r="AE87" s="89"/>
      <c r="AF87" s="89"/>
      <c r="AG87" s="89"/>
      <c r="AH87" s="89"/>
      <c r="AI87" s="89"/>
      <c r="AJ87" s="89"/>
      <c r="AK87" s="89"/>
      <c r="AL87" s="89"/>
      <c r="AM87" s="89"/>
      <c r="AN87" s="89"/>
      <c r="AO87" s="89"/>
      <c r="AP87" s="89"/>
      <c r="AQ87" s="89"/>
      <c r="AR87" s="89"/>
      <c r="AS87" s="89"/>
      <c r="AT87" s="89"/>
      <c r="AU87" s="89"/>
      <c r="AV87" s="89"/>
      <c r="AW87" s="89"/>
      <c r="AX87" s="89"/>
      <c r="AY87" s="89"/>
      <c r="AZ87" s="89"/>
      <c r="BA87" s="89"/>
      <c r="BB87" s="89"/>
      <c r="BC87" s="89"/>
      <c r="BD87" s="89"/>
      <c r="BE87" s="89"/>
      <c r="BF87" s="89"/>
      <c r="BG87" s="89"/>
      <c r="BH87" s="89"/>
      <c r="BI87" s="89"/>
      <c r="BJ87" s="89"/>
      <c r="BK87" s="89"/>
      <c r="BL87" s="89"/>
      <c r="BM87" s="89"/>
      <c r="BN87" s="89"/>
      <c r="BO87" s="89"/>
      <c r="BP87" s="89"/>
      <c r="BQ87" s="89"/>
      <c r="BR87" s="89"/>
      <c r="BS87" s="89"/>
      <c r="BT87" s="89"/>
      <c r="BU87" s="89"/>
      <c r="CA87" s="89"/>
      <c r="CB87" s="89"/>
      <c r="CC87" s="89"/>
      <c r="CD87" s="89"/>
      <c r="CE87" s="89"/>
      <c r="CF87" s="89"/>
      <c r="CG87" s="89"/>
      <c r="CH87" s="89"/>
      <c r="CI87" s="89"/>
      <c r="CJ87" s="89"/>
      <c r="CK87" s="89"/>
      <c r="CL87" s="89"/>
      <c r="CM87" s="89"/>
      <c r="CN87" s="89"/>
      <c r="CO87" s="89"/>
      <c r="CP87" s="89"/>
      <c r="CQ87" s="89"/>
      <c r="CT87" s="89"/>
      <c r="CU87" s="89"/>
      <c r="CV87" s="89"/>
      <c r="CW87" s="89"/>
      <c r="CX87" s="89"/>
      <c r="CY87" s="89"/>
      <c r="CZ87" s="89"/>
      <c r="DA87" s="89"/>
      <c r="DB87" s="89"/>
      <c r="DC87" s="89"/>
      <c r="DD87" s="89"/>
      <c r="DE87" s="89"/>
      <c r="DF87" s="89"/>
      <c r="DG87" s="89"/>
      <c r="DH87" s="89"/>
      <c r="DI87" s="89"/>
      <c r="DJ87" s="89"/>
      <c r="DM87" s="89"/>
      <c r="DN87" s="89"/>
      <c r="DO87" s="89"/>
      <c r="DP87" s="89"/>
      <c r="DQ87" s="89"/>
    </row>
    <row r="88" spans="1:121" s="703" customFormat="1" ht="18.75">
      <c r="B88" s="89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9"/>
      <c r="Q88" s="89"/>
      <c r="R88" s="89"/>
      <c r="S88" s="89"/>
      <c r="T88" s="715"/>
      <c r="U88" s="89"/>
      <c r="V88" s="89"/>
      <c r="W88" s="89"/>
      <c r="X88" s="89"/>
      <c r="Y88" s="89"/>
      <c r="Z88" s="89"/>
      <c r="AA88" s="89"/>
      <c r="AB88" s="89"/>
      <c r="AC88" s="89"/>
      <c r="AD88" s="89"/>
      <c r="AE88" s="89"/>
      <c r="AF88" s="89"/>
      <c r="AG88" s="89"/>
      <c r="AH88" s="89"/>
      <c r="AI88" s="89"/>
      <c r="AJ88" s="89"/>
      <c r="AK88" s="89"/>
      <c r="AL88" s="89"/>
      <c r="AM88" s="89"/>
      <c r="AN88" s="89"/>
      <c r="AO88" s="89"/>
      <c r="AP88" s="89"/>
      <c r="AQ88" s="89"/>
      <c r="AR88" s="89"/>
      <c r="AS88" s="89"/>
      <c r="AT88" s="89"/>
      <c r="AU88" s="89"/>
      <c r="AV88" s="89"/>
      <c r="AW88" s="89"/>
      <c r="AX88" s="89"/>
      <c r="AY88" s="89"/>
      <c r="AZ88" s="89"/>
      <c r="BA88" s="89"/>
      <c r="BB88" s="89"/>
      <c r="BC88" s="89"/>
      <c r="BD88" s="89"/>
      <c r="BE88" s="89"/>
      <c r="BF88" s="89"/>
      <c r="BG88" s="89"/>
      <c r="BH88" s="89"/>
      <c r="BI88" s="89"/>
      <c r="BJ88" s="89"/>
      <c r="BK88" s="89"/>
      <c r="BL88" s="89"/>
      <c r="BM88" s="89"/>
      <c r="BN88" s="89"/>
      <c r="BO88" s="89"/>
      <c r="BP88" s="89"/>
      <c r="BQ88" s="89"/>
      <c r="BR88" s="89"/>
      <c r="BS88" s="89"/>
      <c r="BT88" s="89"/>
      <c r="BU88" s="89"/>
      <c r="CA88" s="89"/>
      <c r="CB88" s="89"/>
      <c r="CC88" s="89"/>
      <c r="CD88" s="89"/>
      <c r="CE88" s="89"/>
      <c r="CF88" s="89"/>
      <c r="CG88" s="89"/>
      <c r="CH88" s="89"/>
      <c r="CI88" s="89"/>
      <c r="CJ88" s="89"/>
      <c r="CK88" s="89"/>
      <c r="CL88" s="89"/>
      <c r="CM88" s="89"/>
      <c r="CN88" s="89"/>
      <c r="CO88" s="89"/>
      <c r="CP88" s="89"/>
      <c r="CQ88" s="89"/>
      <c r="CT88" s="89"/>
      <c r="CU88" s="89"/>
      <c r="CV88" s="89"/>
      <c r="CW88" s="89"/>
      <c r="CX88" s="89"/>
      <c r="CY88" s="89"/>
      <c r="CZ88" s="89"/>
      <c r="DA88" s="89"/>
      <c r="DB88" s="89"/>
      <c r="DC88" s="89"/>
      <c r="DD88" s="89"/>
      <c r="DE88" s="89"/>
      <c r="DF88" s="89"/>
      <c r="DG88" s="89"/>
      <c r="DH88" s="89"/>
      <c r="DI88" s="89"/>
      <c r="DJ88" s="89"/>
      <c r="DM88" s="89"/>
      <c r="DN88" s="89"/>
      <c r="DO88" s="89"/>
      <c r="DP88" s="89"/>
      <c r="DQ88" s="89"/>
    </row>
    <row r="89" spans="1:121" s="703" customFormat="1" ht="18.75">
      <c r="B89" s="89"/>
      <c r="C89" s="89"/>
      <c r="D89" s="89"/>
      <c r="E89" s="89" t="s">
        <v>117</v>
      </c>
      <c r="F89" s="89"/>
      <c r="G89" s="89"/>
      <c r="H89" s="89"/>
      <c r="I89" s="89" t="s">
        <v>117</v>
      </c>
      <c r="J89" s="89"/>
      <c r="K89" s="89"/>
      <c r="L89" s="89"/>
      <c r="M89" s="89" t="s">
        <v>117</v>
      </c>
      <c r="N89" s="89"/>
      <c r="O89" s="89"/>
      <c r="P89" s="89"/>
      <c r="Q89" s="89"/>
      <c r="R89" s="89" t="s">
        <v>117</v>
      </c>
      <c r="S89" s="89"/>
      <c r="T89" s="89"/>
      <c r="U89" s="89"/>
      <c r="V89" s="89"/>
      <c r="W89" s="89" t="s">
        <v>117</v>
      </c>
      <c r="X89" s="89"/>
      <c r="Y89" s="89"/>
      <c r="Z89" s="89"/>
      <c r="AA89" s="89" t="s">
        <v>117</v>
      </c>
      <c r="AB89" s="89"/>
      <c r="AC89" s="89"/>
      <c r="AD89" s="89"/>
      <c r="AE89" s="89" t="s">
        <v>117</v>
      </c>
      <c r="AF89" s="89"/>
      <c r="AG89" s="89"/>
      <c r="AH89" s="89"/>
      <c r="AI89" s="89"/>
      <c r="AJ89" s="89" t="s">
        <v>117</v>
      </c>
      <c r="AK89" s="89"/>
      <c r="AL89" s="89"/>
      <c r="AM89" s="89"/>
      <c r="AN89" s="89" t="s">
        <v>117</v>
      </c>
      <c r="AO89" s="89"/>
      <c r="AP89" s="89"/>
      <c r="AQ89" s="89"/>
      <c r="AR89" s="89" t="s">
        <v>117</v>
      </c>
      <c r="AS89" s="89"/>
      <c r="AT89" s="89"/>
      <c r="AU89" s="89"/>
      <c r="AV89" s="89" t="s">
        <v>117</v>
      </c>
      <c r="AW89" s="89"/>
      <c r="AX89" s="89"/>
      <c r="AY89" s="89"/>
      <c r="AZ89" s="89"/>
      <c r="BA89" s="89"/>
      <c r="BB89" s="89"/>
      <c r="BC89" s="89"/>
      <c r="BD89" s="89"/>
      <c r="BE89" s="89" t="s">
        <v>117</v>
      </c>
      <c r="BF89" s="89"/>
      <c r="BG89" s="89"/>
      <c r="BH89" s="89"/>
      <c r="BI89" s="89" t="s">
        <v>117</v>
      </c>
      <c r="BJ89" s="89"/>
      <c r="BK89" s="89"/>
      <c r="BL89" s="89"/>
      <c r="BM89" s="89" t="s">
        <v>117</v>
      </c>
      <c r="BN89" s="89"/>
      <c r="BO89" s="89"/>
      <c r="BP89" s="89"/>
      <c r="BQ89" s="89" t="s">
        <v>117</v>
      </c>
      <c r="BR89" s="89"/>
      <c r="BS89" s="89"/>
      <c r="BT89" s="89"/>
      <c r="BU89" s="89"/>
      <c r="CA89" s="89"/>
      <c r="CB89" s="89"/>
      <c r="CC89" s="89"/>
      <c r="CD89" s="89"/>
      <c r="CE89" s="89"/>
      <c r="CF89" s="89"/>
      <c r="CG89" s="89"/>
      <c r="CH89" s="89"/>
      <c r="CI89" s="89"/>
      <c r="CJ89" s="89"/>
      <c r="CK89" s="89"/>
      <c r="CL89" s="89"/>
      <c r="CM89" s="89"/>
      <c r="CN89" s="89"/>
      <c r="CO89" s="89"/>
      <c r="CP89" s="89"/>
      <c r="CQ89" s="89"/>
      <c r="CT89" s="89"/>
      <c r="CU89" s="89"/>
      <c r="CV89" s="89"/>
      <c r="CW89" s="89"/>
      <c r="CX89" s="89"/>
      <c r="CY89" s="89"/>
      <c r="CZ89" s="89"/>
      <c r="DA89" s="89"/>
      <c r="DB89" s="89"/>
      <c r="DC89" s="89"/>
      <c r="DD89" s="89"/>
      <c r="DE89" s="89"/>
      <c r="DF89" s="89"/>
      <c r="DG89" s="89"/>
      <c r="DH89" s="89"/>
      <c r="DI89" s="89"/>
      <c r="DJ89" s="89"/>
      <c r="DM89" s="89"/>
      <c r="DN89" s="89"/>
      <c r="DO89" s="89"/>
      <c r="DP89" s="89"/>
      <c r="DQ89" s="89"/>
    </row>
    <row r="90" spans="1:121" s="703" customFormat="1" ht="18.75"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89"/>
      <c r="Q90" s="89"/>
      <c r="R90" s="89"/>
      <c r="S90" s="89"/>
      <c r="T90" s="89"/>
      <c r="U90" s="89"/>
      <c r="V90" s="89"/>
      <c r="W90" s="89"/>
      <c r="X90" s="89"/>
      <c r="Y90" s="89"/>
      <c r="Z90" s="89"/>
      <c r="AA90" s="89"/>
      <c r="AB90" s="89"/>
      <c r="AC90" s="89"/>
      <c r="AD90" s="89"/>
      <c r="AE90" s="89"/>
      <c r="AF90" s="89"/>
      <c r="AG90" s="89"/>
      <c r="AH90" s="89"/>
      <c r="AI90" s="89"/>
      <c r="AJ90" s="89"/>
      <c r="AK90" s="89"/>
      <c r="AL90" s="89"/>
      <c r="AM90" s="89"/>
      <c r="AN90" s="89"/>
      <c r="AO90" s="89"/>
      <c r="AP90" s="89"/>
      <c r="AQ90" s="89"/>
      <c r="AR90" s="89"/>
      <c r="AS90" s="89"/>
      <c r="AT90" s="89"/>
      <c r="AU90" s="89"/>
      <c r="AV90" s="89"/>
      <c r="AW90" s="89"/>
      <c r="AX90" s="89"/>
      <c r="AY90" s="89"/>
      <c r="AZ90" s="89"/>
      <c r="BA90" s="89"/>
      <c r="BB90" s="89"/>
      <c r="BC90" s="89"/>
      <c r="BD90" s="89"/>
      <c r="BE90" s="89"/>
      <c r="BF90" s="89"/>
      <c r="BG90" s="89"/>
      <c r="BH90" s="89"/>
      <c r="BI90" s="89"/>
      <c r="BJ90" s="89"/>
      <c r="BK90" s="89"/>
      <c r="BL90" s="89"/>
      <c r="BM90" s="89"/>
      <c r="BN90" s="89"/>
      <c r="BO90" s="89"/>
      <c r="BP90" s="89"/>
      <c r="BQ90" s="89"/>
      <c r="BR90" s="89"/>
      <c r="BS90" s="89"/>
      <c r="BT90" s="89"/>
      <c r="BU90" s="89"/>
      <c r="CA90" s="89"/>
      <c r="CB90" s="89"/>
      <c r="CC90" s="89"/>
      <c r="CD90" s="89"/>
      <c r="CE90" s="89"/>
      <c r="CF90" s="89"/>
      <c r="CG90" s="89"/>
      <c r="CH90" s="89"/>
      <c r="CI90" s="89"/>
      <c r="CJ90" s="89"/>
      <c r="CK90" s="89"/>
      <c r="CL90" s="89"/>
      <c r="CM90" s="89"/>
      <c r="CN90" s="89"/>
      <c r="CO90" s="89"/>
      <c r="CP90" s="89"/>
      <c r="CQ90" s="89"/>
      <c r="CT90" s="89"/>
      <c r="CU90" s="89"/>
      <c r="CV90" s="89"/>
      <c r="CW90" s="89"/>
      <c r="CX90" s="89"/>
      <c r="CY90" s="89"/>
      <c r="CZ90" s="89"/>
      <c r="DA90" s="89"/>
      <c r="DB90" s="89"/>
      <c r="DC90" s="89"/>
      <c r="DD90" s="89"/>
      <c r="DE90" s="89"/>
      <c r="DF90" s="89"/>
      <c r="DG90" s="89"/>
      <c r="DH90" s="89"/>
      <c r="DI90" s="89"/>
      <c r="DJ90" s="89"/>
      <c r="DM90" s="89"/>
      <c r="DN90" s="89"/>
      <c r="DO90" s="89"/>
      <c r="DP90" s="89"/>
      <c r="DQ90" s="89"/>
    </row>
    <row r="91" spans="1:121" s="703" customFormat="1" ht="18.75">
      <c r="B91" s="89"/>
      <c r="C91" s="89"/>
      <c r="D91" s="715">
        <f t="shared" ref="D91:H91" si="82">D13</f>
        <v>1</v>
      </c>
      <c r="E91" s="31" t="s">
        <v>118</v>
      </c>
      <c r="F91" s="715">
        <f t="shared" si="82"/>
        <v>1</v>
      </c>
      <c r="G91" s="89"/>
      <c r="H91" s="715">
        <f t="shared" si="82"/>
        <v>1</v>
      </c>
      <c r="I91" s="31" t="s">
        <v>118</v>
      </c>
      <c r="J91" s="715">
        <f t="shared" ref="J91:N91" si="83">J13</f>
        <v>1</v>
      </c>
      <c r="K91" s="89"/>
      <c r="L91" s="715">
        <f t="shared" si="83"/>
        <v>1</v>
      </c>
      <c r="M91" s="31" t="s">
        <v>118</v>
      </c>
      <c r="N91" s="715">
        <f t="shared" si="83"/>
        <v>1</v>
      </c>
      <c r="O91" s="89"/>
      <c r="P91" s="89"/>
      <c r="Q91" s="715">
        <f t="shared" ref="Q91:V91" si="84">Q13</f>
        <v>1</v>
      </c>
      <c r="R91" s="31" t="s">
        <v>118</v>
      </c>
      <c r="S91" s="715">
        <f t="shared" si="84"/>
        <v>1</v>
      </c>
      <c r="T91" s="89"/>
      <c r="U91" s="89"/>
      <c r="V91" s="715">
        <f t="shared" si="84"/>
        <v>1</v>
      </c>
      <c r="W91" s="31" t="s">
        <v>118</v>
      </c>
      <c r="X91" s="715">
        <f t="shared" ref="X91:AB91" si="85">X13</f>
        <v>1</v>
      </c>
      <c r="Y91" s="89"/>
      <c r="Z91" s="715">
        <f t="shared" si="85"/>
        <v>1</v>
      </c>
      <c r="AA91" s="31" t="s">
        <v>118</v>
      </c>
      <c r="AB91" s="715">
        <f t="shared" si="85"/>
        <v>1</v>
      </c>
      <c r="AC91" s="89"/>
      <c r="AD91" s="715">
        <f t="shared" ref="AD91:AI91" si="86">AD13</f>
        <v>1</v>
      </c>
      <c r="AE91" s="31" t="s">
        <v>118</v>
      </c>
      <c r="AF91" s="715">
        <f t="shared" si="86"/>
        <v>1</v>
      </c>
      <c r="AG91" s="89"/>
      <c r="AH91" s="89"/>
      <c r="AI91" s="715">
        <f t="shared" si="86"/>
        <v>1</v>
      </c>
      <c r="AJ91" s="31" t="s">
        <v>118</v>
      </c>
      <c r="AK91" s="715">
        <f>AK13</f>
        <v>1</v>
      </c>
      <c r="AL91" s="89"/>
      <c r="AM91" s="715">
        <f t="shared" ref="AM91:AQ91" si="87">AM13</f>
        <v>1</v>
      </c>
      <c r="AN91" s="31" t="s">
        <v>118</v>
      </c>
      <c r="AO91" s="715">
        <f t="shared" si="87"/>
        <v>1</v>
      </c>
      <c r="AP91" s="89"/>
      <c r="AQ91" s="715">
        <f t="shared" si="87"/>
        <v>1</v>
      </c>
      <c r="AR91" s="31" t="s">
        <v>118</v>
      </c>
      <c r="AS91" s="715">
        <f t="shared" ref="AS91:AW91" si="88">AS13</f>
        <v>1</v>
      </c>
      <c r="AT91" s="89"/>
      <c r="AU91" s="715">
        <f t="shared" si="88"/>
        <v>1</v>
      </c>
      <c r="AV91" s="31" t="s">
        <v>118</v>
      </c>
      <c r="AW91" s="715">
        <f t="shared" si="88"/>
        <v>1</v>
      </c>
      <c r="AX91" s="89"/>
      <c r="AY91" s="89"/>
      <c r="AZ91" s="89"/>
      <c r="BA91" s="89"/>
      <c r="BB91" s="89"/>
      <c r="BC91" s="89"/>
      <c r="BD91" s="715">
        <f t="shared" ref="BD91:BH91" si="89">BD13</f>
        <v>0</v>
      </c>
      <c r="BE91" s="31" t="s">
        <v>118</v>
      </c>
      <c r="BF91" s="715">
        <f t="shared" si="89"/>
        <v>0</v>
      </c>
      <c r="BG91" s="89"/>
      <c r="BH91" s="715">
        <f t="shared" si="89"/>
        <v>0</v>
      </c>
      <c r="BI91" s="31" t="s">
        <v>118</v>
      </c>
      <c r="BJ91" s="715">
        <f t="shared" ref="BJ91:BN91" si="90">BJ13</f>
        <v>0</v>
      </c>
      <c r="BK91" s="89"/>
      <c r="BL91" s="715">
        <f t="shared" si="90"/>
        <v>0</v>
      </c>
      <c r="BM91" s="31" t="s">
        <v>118</v>
      </c>
      <c r="BN91" s="715">
        <f t="shared" si="90"/>
        <v>0</v>
      </c>
      <c r="BO91" s="89"/>
      <c r="BP91" s="715">
        <f>BP13</f>
        <v>0</v>
      </c>
      <c r="BQ91" s="31" t="s">
        <v>118</v>
      </c>
      <c r="BR91" s="715">
        <f>BR13</f>
        <v>0</v>
      </c>
      <c r="BS91" s="89"/>
      <c r="BT91" s="89"/>
      <c r="BU91" s="89"/>
      <c r="CA91" s="89"/>
      <c r="CB91" s="89"/>
      <c r="CC91" s="89"/>
      <c r="CD91" s="89"/>
      <c r="CE91" s="89"/>
      <c r="CF91" s="89"/>
      <c r="CG91" s="89"/>
      <c r="CH91" s="89"/>
      <c r="CI91" s="89"/>
      <c r="CJ91" s="89"/>
      <c r="CK91" s="89"/>
      <c r="CL91" s="89"/>
      <c r="CM91" s="89"/>
      <c r="CN91" s="89"/>
      <c r="CO91" s="89"/>
      <c r="CP91" s="89"/>
      <c r="CQ91" s="89"/>
      <c r="CT91" s="89"/>
      <c r="CU91" s="89"/>
      <c r="CV91" s="89"/>
      <c r="CW91" s="89"/>
      <c r="CX91" s="89"/>
      <c r="CY91" s="89"/>
      <c r="CZ91" s="89"/>
      <c r="DA91" s="89"/>
      <c r="DB91" s="89"/>
      <c r="DC91" s="89"/>
      <c r="DD91" s="89"/>
      <c r="DE91" s="89"/>
      <c r="DF91" s="89"/>
      <c r="DG91" s="89"/>
      <c r="DH91" s="89"/>
      <c r="DI91" s="89"/>
      <c r="DJ91" s="89"/>
      <c r="DM91" s="89"/>
      <c r="DN91" s="89"/>
      <c r="DO91" s="89"/>
      <c r="DP91" s="89"/>
      <c r="DQ91" s="89"/>
    </row>
    <row r="92" spans="1:121" s="703" customFormat="1" ht="18.75">
      <c r="B92" s="89"/>
      <c r="C92" s="89"/>
      <c r="D92" s="715">
        <f t="shared" ref="D92:H92" si="91">+D19</f>
        <v>0.4</v>
      </c>
      <c r="E92" s="31" t="s">
        <v>119</v>
      </c>
      <c r="F92" s="715">
        <f t="shared" si="91"/>
        <v>0.45469679832052801</v>
      </c>
      <c r="G92" s="89"/>
      <c r="H92" s="715">
        <f t="shared" si="91"/>
        <v>0.4</v>
      </c>
      <c r="I92" s="31" t="s">
        <v>119</v>
      </c>
      <c r="J92" s="715">
        <f t="shared" ref="J92:N92" si="92">+J19</f>
        <v>0.42052568881824398</v>
      </c>
      <c r="K92" s="89"/>
      <c r="L92" s="715">
        <f t="shared" si="92"/>
        <v>0.4</v>
      </c>
      <c r="M92" s="31" t="s">
        <v>119</v>
      </c>
      <c r="N92" s="715">
        <f t="shared" si="92"/>
        <v>0.40052288713199402</v>
      </c>
      <c r="O92" s="89"/>
      <c r="P92" s="89"/>
      <c r="Q92" s="715">
        <f t="shared" ref="Q92:V92" si="93">+Q19</f>
        <v>0.40000000000000041</v>
      </c>
      <c r="R92" s="31" t="s">
        <v>119</v>
      </c>
      <c r="S92" s="715">
        <f t="shared" si="93"/>
        <v>0.42495114025157676</v>
      </c>
      <c r="T92" s="89"/>
      <c r="U92" s="89"/>
      <c r="V92" s="715">
        <f t="shared" si="93"/>
        <v>0.4</v>
      </c>
      <c r="W92" s="31" t="s">
        <v>119</v>
      </c>
      <c r="X92" s="715">
        <f t="shared" ref="X92:AB92" si="94">+X19</f>
        <v>0.40505440113069302</v>
      </c>
      <c r="Y92" s="89"/>
      <c r="Z92" s="715">
        <f t="shared" si="94"/>
        <v>0.4</v>
      </c>
      <c r="AA92" s="31" t="s">
        <v>119</v>
      </c>
      <c r="AB92" s="715">
        <f t="shared" si="94"/>
        <v>0.43256705107402799</v>
      </c>
      <c r="AC92" s="89"/>
      <c r="AD92" s="715">
        <f t="shared" ref="AD92:AI92" si="95">+AD19</f>
        <v>0.4</v>
      </c>
      <c r="AE92" s="31" t="s">
        <v>119</v>
      </c>
      <c r="AF92" s="715">
        <f t="shared" si="95"/>
        <v>0.45743791632626501</v>
      </c>
      <c r="AG92" s="89"/>
      <c r="AH92" s="89"/>
      <c r="AI92" s="715">
        <f t="shared" si="95"/>
        <v>0.40000000000000013</v>
      </c>
      <c r="AJ92" s="31" t="s">
        <v>119</v>
      </c>
      <c r="AK92" s="715">
        <f>+AK19</f>
        <v>0.4310755911044501</v>
      </c>
      <c r="AL92" s="89"/>
      <c r="AM92" s="715">
        <f t="shared" ref="AM92:AQ92" si="96">+AM19</f>
        <v>0.4</v>
      </c>
      <c r="AN92" s="31" t="s">
        <v>119</v>
      </c>
      <c r="AO92" s="715">
        <f t="shared" si="96"/>
        <v>0.463272033187768</v>
      </c>
      <c r="AP92" s="89"/>
      <c r="AQ92" s="715">
        <f t="shared" si="96"/>
        <v>0.4</v>
      </c>
      <c r="AR92" s="31" t="s">
        <v>119</v>
      </c>
      <c r="AS92" s="715">
        <f t="shared" ref="AS92:AW92" si="97">+AS19</f>
        <v>0.47631661321894903</v>
      </c>
      <c r="AT92" s="89"/>
      <c r="AU92" s="715">
        <f t="shared" si="97"/>
        <v>0.4</v>
      </c>
      <c r="AV92" s="31" t="s">
        <v>119</v>
      </c>
      <c r="AW92" s="715">
        <f t="shared" si="97"/>
        <v>0.485196731362534</v>
      </c>
      <c r="AX92" s="89"/>
      <c r="AY92" s="89"/>
      <c r="AZ92" s="89"/>
      <c r="BA92" s="89"/>
      <c r="BB92" s="89"/>
      <c r="BC92" s="89"/>
      <c r="BD92" s="715">
        <f t="shared" ref="BD92:BH92" si="98">+BD19</f>
        <v>0</v>
      </c>
      <c r="BE92" s="31" t="s">
        <v>119</v>
      </c>
      <c r="BF92" s="715">
        <f t="shared" si="98"/>
        <v>0</v>
      </c>
      <c r="BG92" s="89"/>
      <c r="BH92" s="715">
        <f t="shared" si="98"/>
        <v>0</v>
      </c>
      <c r="BI92" s="31" t="s">
        <v>119</v>
      </c>
      <c r="BJ92" s="715">
        <f t="shared" ref="BJ92:BN92" si="99">+BJ19</f>
        <v>0</v>
      </c>
      <c r="BK92" s="89"/>
      <c r="BL92" s="715">
        <f t="shared" si="99"/>
        <v>0</v>
      </c>
      <c r="BM92" s="31" t="s">
        <v>119</v>
      </c>
      <c r="BN92" s="715">
        <f t="shared" si="99"/>
        <v>0</v>
      </c>
      <c r="BO92" s="89"/>
      <c r="BP92" s="715">
        <f>+BP19</f>
        <v>0</v>
      </c>
      <c r="BQ92" s="31" t="s">
        <v>119</v>
      </c>
      <c r="BR92" s="715">
        <f>+BR19</f>
        <v>0</v>
      </c>
      <c r="BS92" s="89"/>
      <c r="BT92" s="89"/>
      <c r="BU92" s="89"/>
      <c r="CA92" s="89"/>
      <c r="CB92" s="89"/>
      <c r="CC92" s="89"/>
      <c r="CD92" s="89"/>
      <c r="CE92" s="89"/>
      <c r="CF92" s="89"/>
      <c r="CG92" s="89"/>
      <c r="CH92" s="89"/>
      <c r="CI92" s="89"/>
      <c r="CJ92" s="89"/>
      <c r="CK92" s="89"/>
      <c r="CL92" s="89"/>
      <c r="CM92" s="89"/>
      <c r="CN92" s="89"/>
      <c r="CO92" s="89"/>
      <c r="CP92" s="89"/>
      <c r="CQ92" s="89"/>
      <c r="CT92" s="89"/>
      <c r="CU92" s="89"/>
      <c r="CV92" s="89"/>
      <c r="CW92" s="89"/>
      <c r="CX92" s="89"/>
      <c r="CY92" s="89"/>
      <c r="CZ92" s="89"/>
      <c r="DA92" s="89"/>
      <c r="DB92" s="89"/>
      <c r="DC92" s="89"/>
      <c r="DD92" s="89"/>
      <c r="DE92" s="89"/>
      <c r="DF92" s="89"/>
      <c r="DG92" s="89"/>
      <c r="DH92" s="89"/>
      <c r="DI92" s="89"/>
      <c r="DJ92" s="89"/>
      <c r="DM92" s="89"/>
      <c r="DN92" s="89"/>
      <c r="DO92" s="89"/>
      <c r="DP92" s="89"/>
      <c r="DQ92" s="89"/>
    </row>
    <row r="93" spans="1:121" s="703" customFormat="1" ht="31.5" customHeight="1">
      <c r="B93" s="89"/>
      <c r="C93" s="89"/>
      <c r="D93" s="715">
        <f t="shared" ref="D93:H93" si="100">D44</f>
        <v>0.30830000000000002</v>
      </c>
      <c r="E93" s="31" t="s">
        <v>120</v>
      </c>
      <c r="F93" s="715">
        <f t="shared" si="100"/>
        <v>0.26400301719047797</v>
      </c>
      <c r="G93" s="89"/>
      <c r="H93" s="715">
        <f t="shared" si="100"/>
        <v>0.3083000002352474</v>
      </c>
      <c r="I93" s="31" t="s">
        <v>120</v>
      </c>
      <c r="J93" s="715">
        <f t="shared" ref="J93:N93" si="101">J44</f>
        <v>0.260004374659009</v>
      </c>
      <c r="K93" s="89"/>
      <c r="L93" s="715">
        <f t="shared" si="101"/>
        <v>0.30830000000000013</v>
      </c>
      <c r="M93" s="31" t="s">
        <v>120</v>
      </c>
      <c r="N93" s="715">
        <f t="shared" si="101"/>
        <v>0.27284542766876801</v>
      </c>
      <c r="O93" s="89"/>
      <c r="P93" s="89"/>
      <c r="Q93" s="715">
        <f t="shared" ref="Q93:V93" si="102">Q44</f>
        <v>0.30830000007859654</v>
      </c>
      <c r="R93" s="31" t="s">
        <v>120</v>
      </c>
      <c r="S93" s="715">
        <f t="shared" si="102"/>
        <v>0.26565877872323151</v>
      </c>
      <c r="T93" s="89"/>
      <c r="U93" s="89"/>
      <c r="V93" s="715">
        <f t="shared" si="102"/>
        <v>0.3083000000000003</v>
      </c>
      <c r="W93" s="31" t="s">
        <v>120</v>
      </c>
      <c r="X93" s="715">
        <f t="shared" ref="X93:AB93" si="103">X44</f>
        <v>0.27768960332763898</v>
      </c>
      <c r="Y93" s="89"/>
      <c r="Z93" s="715">
        <f t="shared" si="103"/>
        <v>0.30830000000000002</v>
      </c>
      <c r="AA93" s="31" t="s">
        <v>120</v>
      </c>
      <c r="AB93" s="715">
        <f t="shared" si="103"/>
        <v>0.29075184625179801</v>
      </c>
      <c r="AC93" s="89"/>
      <c r="AD93" s="715">
        <f t="shared" ref="AD93:AI93" si="104">AD44</f>
        <v>0.30830000000000002</v>
      </c>
      <c r="AE93" s="31" t="s">
        <v>120</v>
      </c>
      <c r="AF93" s="715">
        <f t="shared" si="104"/>
        <v>0.288999355129817</v>
      </c>
      <c r="AG93" s="89"/>
      <c r="AH93" s="89"/>
      <c r="AI93" s="715">
        <f t="shared" si="104"/>
        <v>0.30829999999999985</v>
      </c>
      <c r="AJ93" s="31" t="s">
        <v>120</v>
      </c>
      <c r="AK93" s="715">
        <f>AK44</f>
        <v>0.28598186552009774</v>
      </c>
      <c r="AL93" s="89"/>
      <c r="AM93" s="715">
        <f t="shared" ref="AM93:AQ93" si="105">AM44</f>
        <v>0.30830000000000002</v>
      </c>
      <c r="AN93" s="31" t="s">
        <v>120</v>
      </c>
      <c r="AO93" s="715">
        <f t="shared" si="105"/>
        <v>0.27252461025333102</v>
      </c>
      <c r="AP93" s="89"/>
      <c r="AQ93" s="715">
        <f t="shared" si="105"/>
        <v>0.30830000000000002</v>
      </c>
      <c r="AR93" s="31" t="s">
        <v>120</v>
      </c>
      <c r="AS93" s="715">
        <f t="shared" ref="AS93:AW93" si="106">AS44</f>
        <v>0.281835940886489</v>
      </c>
      <c r="AT93" s="89"/>
      <c r="AU93" s="715">
        <f t="shared" si="106"/>
        <v>0.30830000000000002</v>
      </c>
      <c r="AV93" s="31" t="s">
        <v>120</v>
      </c>
      <c r="AW93" s="715">
        <f t="shared" si="106"/>
        <v>0.305609077764258</v>
      </c>
      <c r="AX93" s="89"/>
      <c r="AY93" s="89"/>
      <c r="AZ93" s="89"/>
      <c r="BA93" s="89"/>
      <c r="BB93" s="89"/>
      <c r="BC93" s="89"/>
      <c r="BD93" s="715">
        <f t="shared" ref="BD93:BH93" si="107">BD44</f>
        <v>0</v>
      </c>
      <c r="BE93" s="31" t="s">
        <v>120</v>
      </c>
      <c r="BF93" s="715">
        <f t="shared" si="107"/>
        <v>0</v>
      </c>
      <c r="BG93" s="89"/>
      <c r="BH93" s="715">
        <f t="shared" si="107"/>
        <v>0</v>
      </c>
      <c r="BI93" s="31" t="s">
        <v>120</v>
      </c>
      <c r="BJ93" s="715">
        <f t="shared" ref="BJ93:BN93" si="108">BJ44</f>
        <v>0</v>
      </c>
      <c r="BK93" s="89"/>
      <c r="BL93" s="715">
        <f t="shared" si="108"/>
        <v>0</v>
      </c>
      <c r="BM93" s="31" t="s">
        <v>120</v>
      </c>
      <c r="BN93" s="715">
        <f t="shared" si="108"/>
        <v>0</v>
      </c>
      <c r="BO93" s="89"/>
      <c r="BP93" s="715">
        <f>BP44</f>
        <v>0</v>
      </c>
      <c r="BQ93" s="31" t="s">
        <v>120</v>
      </c>
      <c r="BR93" s="715">
        <f>BR44</f>
        <v>0</v>
      </c>
      <c r="BS93" s="89"/>
      <c r="BT93" s="89"/>
      <c r="BU93" s="89"/>
      <c r="CA93" s="89"/>
      <c r="CB93" s="89"/>
      <c r="CC93" s="89"/>
      <c r="CD93" s="89"/>
      <c r="CE93" s="89"/>
      <c r="CF93" s="89"/>
      <c r="CG93" s="89"/>
      <c r="CH93" s="89"/>
      <c r="CI93" s="89"/>
      <c r="CJ93" s="89"/>
      <c r="CK93" s="89"/>
      <c r="CL93" s="89"/>
      <c r="CM93" s="89"/>
      <c r="CN93" s="89"/>
      <c r="CO93" s="89"/>
      <c r="CP93" s="89"/>
      <c r="CQ93" s="89"/>
      <c r="CT93" s="89"/>
      <c r="CU93" s="89"/>
      <c r="CV93" s="89"/>
      <c r="CW93" s="89"/>
      <c r="CX93" s="89"/>
      <c r="CY93" s="89"/>
      <c r="CZ93" s="89"/>
      <c r="DA93" s="89"/>
      <c r="DB93" s="89"/>
      <c r="DC93" s="89"/>
      <c r="DD93" s="89"/>
      <c r="DE93" s="89"/>
      <c r="DF93" s="89"/>
      <c r="DG93" s="89"/>
      <c r="DH93" s="89"/>
      <c r="DI93" s="89"/>
      <c r="DJ93" s="89"/>
      <c r="DM93" s="89"/>
      <c r="DN93" s="89"/>
      <c r="DO93" s="89"/>
      <c r="DP93" s="89"/>
      <c r="DQ93" s="89"/>
    </row>
    <row r="94" spans="1:121" s="703" customFormat="1" ht="18.75">
      <c r="B94" s="89"/>
      <c r="C94" s="89"/>
      <c r="D94" s="715">
        <f t="shared" ref="D94:H94" si="109">D70</f>
        <v>0.1149</v>
      </c>
      <c r="E94" s="31" t="s">
        <v>121</v>
      </c>
      <c r="F94" s="715">
        <f t="shared" si="109"/>
        <v>8.7595730787175599E-2</v>
      </c>
      <c r="G94" s="89"/>
      <c r="H94" s="715">
        <f t="shared" si="109"/>
        <v>0.11489999999999999</v>
      </c>
      <c r="I94" s="31" t="s">
        <v>121</v>
      </c>
      <c r="J94" s="715">
        <f t="shared" ref="J94:N94" si="110">J70</f>
        <v>8.2993810984337002E-2</v>
      </c>
      <c r="K94" s="89"/>
      <c r="L94" s="715">
        <f t="shared" si="110"/>
        <v>0.1149</v>
      </c>
      <c r="M94" s="31" t="s">
        <v>121</v>
      </c>
      <c r="N94" s="715">
        <f t="shared" si="110"/>
        <v>8.1620590415976302E-2</v>
      </c>
      <c r="O94" s="89"/>
      <c r="P94" s="89"/>
      <c r="Q94" s="715">
        <f t="shared" ref="Q94:V94" si="111">Q70</f>
        <v>0.1149</v>
      </c>
      <c r="R94" s="31" t="s">
        <v>121</v>
      </c>
      <c r="S94" s="715">
        <f t="shared" si="111"/>
        <v>8.2759418204926979E-2</v>
      </c>
      <c r="T94" s="89"/>
      <c r="U94" s="89"/>
      <c r="V94" s="715">
        <f t="shared" si="111"/>
        <v>0.1149</v>
      </c>
      <c r="W94" s="31" t="s">
        <v>121</v>
      </c>
      <c r="X94" s="715">
        <f t="shared" ref="X94:AB94" si="112">X70</f>
        <v>6.1404743108285399E-2</v>
      </c>
      <c r="Y94" s="89"/>
      <c r="Z94" s="715">
        <f t="shared" si="112"/>
        <v>0.11489999999999997</v>
      </c>
      <c r="AA94" s="31" t="s">
        <v>121</v>
      </c>
      <c r="AB94" s="715">
        <f t="shared" si="112"/>
        <v>5.09340177863652E-2</v>
      </c>
      <c r="AC94" s="89"/>
      <c r="AD94" s="715">
        <f t="shared" ref="AD94:AI94" si="113">AD70</f>
        <v>0.11489999999999999</v>
      </c>
      <c r="AE94" s="31" t="s">
        <v>121</v>
      </c>
      <c r="AF94" s="715">
        <f t="shared" si="113"/>
        <v>7.1248841976775307E-2</v>
      </c>
      <c r="AG94" s="89"/>
      <c r="AH94" s="89"/>
      <c r="AI94" s="715">
        <f t="shared" si="113"/>
        <v>0.11489999999999999</v>
      </c>
      <c r="AJ94" s="31" t="s">
        <v>121</v>
      </c>
      <c r="AK94" s="715">
        <f>AK70</f>
        <v>6.1430969962072028E-2</v>
      </c>
      <c r="AL94" s="89"/>
      <c r="AM94" s="715">
        <f t="shared" ref="AM94:AQ94" si="114">AM70</f>
        <v>0.1132</v>
      </c>
      <c r="AN94" s="31" t="s">
        <v>121</v>
      </c>
      <c r="AO94" s="715">
        <f t="shared" si="114"/>
        <v>6.5602091623485695E-2</v>
      </c>
      <c r="AP94" s="89"/>
      <c r="AQ94" s="715">
        <f t="shared" si="114"/>
        <v>0.1132</v>
      </c>
      <c r="AR94" s="31" t="s">
        <v>121</v>
      </c>
      <c r="AS94" s="715">
        <f t="shared" ref="AS94:AW94" si="115">AS70</f>
        <v>5.7653884068733903E-2</v>
      </c>
      <c r="AT94" s="89"/>
      <c r="AU94" s="715">
        <f t="shared" si="115"/>
        <v>0.1132</v>
      </c>
      <c r="AV94" s="31" t="s">
        <v>121</v>
      </c>
      <c r="AW94" s="715">
        <f t="shared" si="115"/>
        <v>7.5248360971853903E-2</v>
      </c>
      <c r="AX94" s="89"/>
      <c r="AY94" s="89"/>
      <c r="AZ94" s="89"/>
      <c r="BA94" s="89"/>
      <c r="BB94" s="89"/>
      <c r="BC94" s="89"/>
      <c r="BD94" s="715">
        <f t="shared" ref="BD94:BH94" si="116">BD70</f>
        <v>0</v>
      </c>
      <c r="BE94" s="31" t="s">
        <v>121</v>
      </c>
      <c r="BF94" s="715">
        <f t="shared" si="116"/>
        <v>0</v>
      </c>
      <c r="BG94" s="89"/>
      <c r="BH94" s="715">
        <f t="shared" si="116"/>
        <v>0</v>
      </c>
      <c r="BI94" s="31" t="s">
        <v>121</v>
      </c>
      <c r="BJ94" s="715">
        <f t="shared" ref="BJ94:BN94" si="117">BJ70</f>
        <v>0</v>
      </c>
      <c r="BK94" s="89"/>
      <c r="BL94" s="715">
        <f t="shared" si="117"/>
        <v>0</v>
      </c>
      <c r="BM94" s="31" t="s">
        <v>121</v>
      </c>
      <c r="BN94" s="715">
        <f t="shared" si="117"/>
        <v>0</v>
      </c>
      <c r="BO94" s="89"/>
      <c r="BP94" s="715">
        <f>BP70</f>
        <v>0</v>
      </c>
      <c r="BQ94" s="31" t="s">
        <v>121</v>
      </c>
      <c r="BR94" s="715">
        <f>BR70</f>
        <v>0</v>
      </c>
      <c r="BS94" s="89"/>
      <c r="BT94" s="89"/>
      <c r="BU94" s="89"/>
      <c r="CA94" s="89"/>
      <c r="CB94" s="89"/>
      <c r="CC94" s="89"/>
      <c r="CD94" s="89"/>
      <c r="CE94" s="89"/>
      <c r="CF94" s="89"/>
      <c r="CG94" s="89"/>
      <c r="CH94" s="89"/>
      <c r="CI94" s="89"/>
      <c r="CJ94" s="89"/>
      <c r="CK94" s="89"/>
      <c r="CL94" s="89"/>
      <c r="CM94" s="89"/>
      <c r="CN94" s="89"/>
      <c r="CO94" s="89"/>
      <c r="CP94" s="89"/>
      <c r="CQ94" s="89"/>
      <c r="CT94" s="89"/>
      <c r="CU94" s="89"/>
      <c r="CV94" s="89"/>
      <c r="CW94" s="89"/>
      <c r="CX94" s="89"/>
      <c r="CY94" s="89"/>
      <c r="CZ94" s="89"/>
      <c r="DA94" s="89"/>
      <c r="DB94" s="89"/>
      <c r="DC94" s="89"/>
      <c r="DD94" s="89"/>
      <c r="DE94" s="89"/>
      <c r="DF94" s="89"/>
      <c r="DG94" s="89"/>
      <c r="DH94" s="89"/>
      <c r="DI94" s="89"/>
      <c r="DJ94" s="89"/>
      <c r="DM94" s="89"/>
      <c r="DN94" s="89"/>
      <c r="DO94" s="89"/>
      <c r="DP94" s="89"/>
      <c r="DQ94" s="89"/>
    </row>
    <row r="95" spans="1:121" s="703" customFormat="1" ht="18.75">
      <c r="B95" s="89"/>
      <c r="C95" s="89"/>
      <c r="D95" s="715">
        <f t="shared" ref="D95:H95" si="118">D93+D94</f>
        <v>0.42320000000000002</v>
      </c>
      <c r="E95" s="31" t="s">
        <v>113</v>
      </c>
      <c r="F95" s="715">
        <f t="shared" si="118"/>
        <v>0.35159874797765356</v>
      </c>
      <c r="G95" s="89"/>
      <c r="H95" s="715">
        <f t="shared" si="118"/>
        <v>0.4232000002352474</v>
      </c>
      <c r="I95" s="31" t="s">
        <v>113</v>
      </c>
      <c r="J95" s="715">
        <f t="shared" ref="J95:N95" si="119">J93+J94</f>
        <v>0.342998185643346</v>
      </c>
      <c r="K95" s="89"/>
      <c r="L95" s="715">
        <f t="shared" si="119"/>
        <v>0.42320000000000013</v>
      </c>
      <c r="M95" s="31" t="s">
        <v>113</v>
      </c>
      <c r="N95" s="715">
        <f t="shared" si="119"/>
        <v>0.35446601808474432</v>
      </c>
      <c r="O95" s="89"/>
      <c r="P95" s="89"/>
      <c r="Q95" s="715">
        <f t="shared" ref="Q95:V95" si="120">Q93+Q94</f>
        <v>0.42320000007859654</v>
      </c>
      <c r="R95" s="31" t="s">
        <v>113</v>
      </c>
      <c r="S95" s="715">
        <f t="shared" si="120"/>
        <v>0.34841819692815851</v>
      </c>
      <c r="T95" s="89"/>
      <c r="U95" s="89"/>
      <c r="V95" s="715">
        <f t="shared" si="120"/>
        <v>0.4232000000000003</v>
      </c>
      <c r="W95" s="31" t="s">
        <v>113</v>
      </c>
      <c r="X95" s="715">
        <f t="shared" ref="X95:AB95" si="121">X93+X94</f>
        <v>0.3390943464359244</v>
      </c>
      <c r="Y95" s="89"/>
      <c r="Z95" s="715">
        <f t="shared" si="121"/>
        <v>0.42320000000000002</v>
      </c>
      <c r="AA95" s="31" t="s">
        <v>113</v>
      </c>
      <c r="AB95" s="715">
        <f t="shared" si="121"/>
        <v>0.3416858640381632</v>
      </c>
      <c r="AC95" s="89"/>
      <c r="AD95" s="715">
        <f t="shared" ref="AD95:AI95" si="122">AD93+AD94</f>
        <v>0.42320000000000002</v>
      </c>
      <c r="AE95" s="31" t="s">
        <v>113</v>
      </c>
      <c r="AF95" s="715">
        <f t="shared" si="122"/>
        <v>0.36024819710659228</v>
      </c>
      <c r="AG95" s="89"/>
      <c r="AH95" s="89"/>
      <c r="AI95" s="715">
        <f t="shared" si="122"/>
        <v>0.42319999999999985</v>
      </c>
      <c r="AJ95" s="31" t="s">
        <v>113</v>
      </c>
      <c r="AK95" s="715">
        <f>AK93+AK94</f>
        <v>0.34741283548216978</v>
      </c>
      <c r="AL95" s="89"/>
      <c r="AM95" s="715">
        <f t="shared" ref="AM95:AQ95" si="123">AM93+AM94</f>
        <v>0.42149999999999999</v>
      </c>
      <c r="AN95" s="31" t="s">
        <v>113</v>
      </c>
      <c r="AO95" s="715">
        <f t="shared" si="123"/>
        <v>0.3381267018768167</v>
      </c>
      <c r="AP95" s="89"/>
      <c r="AQ95" s="715">
        <f t="shared" si="123"/>
        <v>0.42149999999999999</v>
      </c>
      <c r="AR95" s="31" t="s">
        <v>113</v>
      </c>
      <c r="AS95" s="715">
        <f t="shared" ref="AS95:AW95" si="124">AS93+AS94</f>
        <v>0.3394898249552229</v>
      </c>
      <c r="AT95" s="89"/>
      <c r="AU95" s="715">
        <f t="shared" si="124"/>
        <v>0.42149999999999999</v>
      </c>
      <c r="AV95" s="31" t="s">
        <v>113</v>
      </c>
      <c r="AW95" s="715">
        <f t="shared" si="124"/>
        <v>0.38085743873611189</v>
      </c>
      <c r="AX95" s="89"/>
      <c r="AY95" s="89"/>
      <c r="AZ95" s="89"/>
      <c r="BA95" s="89"/>
      <c r="BB95" s="89"/>
      <c r="BC95" s="89"/>
      <c r="BD95" s="715">
        <f t="shared" ref="BD95:BH95" si="125">BD93+BD94</f>
        <v>0</v>
      </c>
      <c r="BE95" s="31" t="s">
        <v>113</v>
      </c>
      <c r="BF95" s="715">
        <f t="shared" si="125"/>
        <v>0</v>
      </c>
      <c r="BG95" s="89"/>
      <c r="BH95" s="715">
        <f t="shared" si="125"/>
        <v>0</v>
      </c>
      <c r="BI95" s="31" t="s">
        <v>113</v>
      </c>
      <c r="BJ95" s="715">
        <f t="shared" ref="BJ95:BN95" si="126">BJ93+BJ94</f>
        <v>0</v>
      </c>
      <c r="BK95" s="89"/>
      <c r="BL95" s="715">
        <f t="shared" si="126"/>
        <v>0</v>
      </c>
      <c r="BM95" s="31" t="s">
        <v>113</v>
      </c>
      <c r="BN95" s="715">
        <f t="shared" si="126"/>
        <v>0</v>
      </c>
      <c r="BO95" s="89"/>
      <c r="BP95" s="715">
        <f>BP93+BP94</f>
        <v>0</v>
      </c>
      <c r="BQ95" s="31" t="s">
        <v>113</v>
      </c>
      <c r="BR95" s="715">
        <f>BR93+BR94</f>
        <v>0</v>
      </c>
      <c r="BS95" s="89"/>
      <c r="BT95" s="89"/>
      <c r="BU95" s="89"/>
      <c r="CA95" s="89"/>
      <c r="CB95" s="89"/>
      <c r="CC95" s="89"/>
      <c r="CD95" s="89"/>
      <c r="CE95" s="89"/>
      <c r="CF95" s="89"/>
      <c r="CG95" s="89"/>
      <c r="CH95" s="89"/>
      <c r="CI95" s="89"/>
      <c r="CJ95" s="89"/>
      <c r="CK95" s="89"/>
      <c r="CL95" s="89"/>
      <c r="CM95" s="89"/>
      <c r="CN95" s="89"/>
      <c r="CO95" s="89"/>
      <c r="CP95" s="89"/>
      <c r="CQ95" s="89"/>
      <c r="CT95" s="89"/>
      <c r="CU95" s="89"/>
      <c r="CV95" s="89"/>
      <c r="CW95" s="89"/>
      <c r="CX95" s="89"/>
      <c r="CY95" s="89"/>
      <c r="CZ95" s="89"/>
      <c r="DA95" s="89"/>
      <c r="DB95" s="89"/>
      <c r="DC95" s="89"/>
      <c r="DD95" s="89"/>
      <c r="DE95" s="89"/>
      <c r="DF95" s="89"/>
      <c r="DG95" s="89"/>
      <c r="DH95" s="89"/>
      <c r="DI95" s="89"/>
      <c r="DJ95" s="89"/>
      <c r="DM95" s="89"/>
      <c r="DN95" s="89"/>
      <c r="DO95" s="89"/>
      <c r="DP95" s="89"/>
      <c r="DQ95" s="89"/>
    </row>
    <row r="96" spans="1:121" s="703" customFormat="1" ht="18.75">
      <c r="B96" s="89"/>
      <c r="C96" s="89"/>
      <c r="D96" s="715">
        <f t="shared" ref="D96:H96" si="127">D91-D92-D93-D94</f>
        <v>0.17679999999999996</v>
      </c>
      <c r="E96" s="31" t="s">
        <v>122</v>
      </c>
      <c r="F96" s="715">
        <f t="shared" si="127"/>
        <v>0.19370445370181844</v>
      </c>
      <c r="G96" s="89"/>
      <c r="H96" s="715">
        <f t="shared" si="127"/>
        <v>0.17679999976475258</v>
      </c>
      <c r="I96" s="31" t="s">
        <v>122</v>
      </c>
      <c r="J96" s="715">
        <f t="shared" ref="J96:N96" si="128">J91-J92-J93-J94</f>
        <v>0.23647612553840996</v>
      </c>
      <c r="K96" s="89"/>
      <c r="L96" s="715">
        <f t="shared" si="128"/>
        <v>0.17679999999999985</v>
      </c>
      <c r="M96" s="31" t="s">
        <v>122</v>
      </c>
      <c r="N96" s="715">
        <f t="shared" si="128"/>
        <v>0.24501109478326166</v>
      </c>
      <c r="O96" s="89"/>
      <c r="P96" s="89"/>
      <c r="Q96" s="715">
        <f t="shared" ref="Q96:V96" si="129">Q91-Q92-Q93-Q94</f>
        <v>0.17679999992140311</v>
      </c>
      <c r="R96" s="31" t="s">
        <v>122</v>
      </c>
      <c r="S96" s="715">
        <f t="shared" si="129"/>
        <v>0.22663066282026473</v>
      </c>
      <c r="T96" s="89"/>
      <c r="U96" s="89"/>
      <c r="V96" s="715">
        <f t="shared" si="129"/>
        <v>0.17679999999999968</v>
      </c>
      <c r="W96" s="31" t="s">
        <v>122</v>
      </c>
      <c r="X96" s="715">
        <f t="shared" ref="X96:AB96" si="130">X91-X92-X93-X94</f>
        <v>0.25585125243338258</v>
      </c>
      <c r="Y96" s="89"/>
      <c r="Z96" s="715">
        <f t="shared" si="130"/>
        <v>0.17679999999999998</v>
      </c>
      <c r="AA96" s="31" t="s">
        <v>122</v>
      </c>
      <c r="AB96" s="715">
        <f t="shared" si="130"/>
        <v>0.22574708488780876</v>
      </c>
      <c r="AC96" s="89"/>
      <c r="AD96" s="715">
        <f t="shared" ref="AD96:AI96" si="131">AD91-AD92-AD93-AD94</f>
        <v>0.17679999999999996</v>
      </c>
      <c r="AE96" s="31" t="s">
        <v>122</v>
      </c>
      <c r="AF96" s="715">
        <f t="shared" si="131"/>
        <v>0.18231388656714273</v>
      </c>
      <c r="AG96" s="89"/>
      <c r="AH96" s="89"/>
      <c r="AI96" s="715">
        <f t="shared" si="131"/>
        <v>0.17680000000000001</v>
      </c>
      <c r="AJ96" s="31" t="s">
        <v>122</v>
      </c>
      <c r="AK96" s="715">
        <f>AK91-AK92-AK93-AK94</f>
        <v>0.22151157341338007</v>
      </c>
      <c r="AL96" s="89"/>
      <c r="AM96" s="715">
        <f t="shared" ref="AM96:AQ96" si="132">AM91-AM92-AM93-AM94</f>
        <v>0.17849999999999996</v>
      </c>
      <c r="AN96" s="31" t="s">
        <v>122</v>
      </c>
      <c r="AO96" s="715">
        <f t="shared" si="132"/>
        <v>0.1986012649354153</v>
      </c>
      <c r="AP96" s="89"/>
      <c r="AQ96" s="715">
        <f t="shared" si="132"/>
        <v>0.17849999999999996</v>
      </c>
      <c r="AR96" s="31" t="s">
        <v>122</v>
      </c>
      <c r="AS96" s="715">
        <f t="shared" ref="AS96:AW96" si="133">AS91-AS92-AS93-AS94</f>
        <v>0.18419356182582808</v>
      </c>
      <c r="AT96" s="89"/>
      <c r="AU96" s="715">
        <f t="shared" si="133"/>
        <v>0.17849999999999996</v>
      </c>
      <c r="AV96" s="31" t="s">
        <v>122</v>
      </c>
      <c r="AW96" s="715">
        <f t="shared" si="133"/>
        <v>0.13394582990135406</v>
      </c>
      <c r="AX96" s="89"/>
      <c r="AY96" s="89"/>
      <c r="AZ96" s="89"/>
      <c r="BA96" s="89"/>
      <c r="BB96" s="89"/>
      <c r="BC96" s="89"/>
      <c r="BD96" s="715">
        <f t="shared" ref="BD96:BH96" si="134">BD91-BD92-BD93-BD94</f>
        <v>0</v>
      </c>
      <c r="BE96" s="31" t="s">
        <v>122</v>
      </c>
      <c r="BF96" s="715">
        <f t="shared" si="134"/>
        <v>0</v>
      </c>
      <c r="BG96" s="89"/>
      <c r="BH96" s="715">
        <f t="shared" si="134"/>
        <v>0</v>
      </c>
      <c r="BI96" s="31" t="s">
        <v>122</v>
      </c>
      <c r="BJ96" s="715">
        <f t="shared" ref="BJ96:BN96" si="135">BJ91-BJ92-BJ93-BJ94</f>
        <v>0</v>
      </c>
      <c r="BK96" s="89"/>
      <c r="BL96" s="715">
        <f t="shared" si="135"/>
        <v>0</v>
      </c>
      <c r="BM96" s="31" t="s">
        <v>122</v>
      </c>
      <c r="BN96" s="715">
        <f t="shared" si="135"/>
        <v>0</v>
      </c>
      <c r="BO96" s="89"/>
      <c r="BP96" s="715">
        <f>BP91-BP92-BP93-BP94</f>
        <v>0</v>
      </c>
      <c r="BQ96" s="31" t="s">
        <v>122</v>
      </c>
      <c r="BR96" s="715">
        <f>BR91-BR92-BR93-BR94</f>
        <v>0</v>
      </c>
      <c r="BS96" s="89"/>
      <c r="BT96" s="89"/>
      <c r="BU96" s="89"/>
      <c r="CA96" s="89"/>
      <c r="CB96" s="89"/>
      <c r="CC96" s="89"/>
      <c r="CD96" s="89"/>
      <c r="CE96" s="89"/>
      <c r="CF96" s="89"/>
      <c r="CG96" s="89"/>
      <c r="CH96" s="89"/>
      <c r="CI96" s="89"/>
      <c r="CJ96" s="89"/>
      <c r="CK96" s="89"/>
      <c r="CL96" s="89"/>
      <c r="CM96" s="89"/>
      <c r="CN96" s="89"/>
      <c r="CO96" s="89"/>
      <c r="CP96" s="89"/>
      <c r="CQ96" s="89"/>
      <c r="CT96" s="89"/>
      <c r="CU96" s="89"/>
      <c r="CV96" s="89"/>
      <c r="CW96" s="89"/>
      <c r="CX96" s="89"/>
      <c r="CY96" s="89"/>
      <c r="CZ96" s="89"/>
      <c r="DA96" s="89"/>
      <c r="DB96" s="89"/>
      <c r="DC96" s="89"/>
      <c r="DD96" s="89"/>
      <c r="DE96" s="89"/>
      <c r="DF96" s="89"/>
      <c r="DG96" s="89"/>
      <c r="DH96" s="89"/>
      <c r="DI96" s="89"/>
      <c r="DJ96" s="89"/>
      <c r="DM96" s="89"/>
      <c r="DN96" s="89"/>
      <c r="DO96" s="89"/>
      <c r="DP96" s="89"/>
      <c r="DQ96" s="89"/>
    </row>
    <row r="97" spans="2:121" s="703" customFormat="1" ht="18.75">
      <c r="B97" s="89"/>
      <c r="C97" s="89"/>
      <c r="D97" s="715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/>
      <c r="AD97" s="89"/>
      <c r="AE97" s="89"/>
      <c r="AF97" s="89"/>
      <c r="AG97" s="89"/>
      <c r="AH97" s="89"/>
      <c r="AI97" s="89"/>
      <c r="AJ97" s="89"/>
      <c r="AK97" s="89"/>
      <c r="AL97" s="89"/>
      <c r="AM97" s="89"/>
      <c r="AN97" s="89"/>
      <c r="AO97" s="89"/>
      <c r="AP97" s="89"/>
      <c r="AQ97" s="89"/>
      <c r="AR97" s="89"/>
      <c r="AS97" s="89"/>
      <c r="AT97" s="89"/>
      <c r="AU97" s="89"/>
      <c r="AV97" s="89"/>
      <c r="AW97" s="89"/>
      <c r="AX97" s="89"/>
      <c r="AY97" s="89"/>
      <c r="AZ97" s="89"/>
      <c r="BA97" s="89"/>
      <c r="BB97" s="89"/>
      <c r="BC97" s="89"/>
      <c r="BD97" s="89"/>
      <c r="BE97" s="89"/>
      <c r="BF97" s="89"/>
      <c r="BG97" s="89"/>
      <c r="BH97" s="89"/>
      <c r="BI97" s="89"/>
      <c r="BJ97" s="89"/>
      <c r="BK97" s="89"/>
      <c r="BL97" s="89"/>
      <c r="BM97" s="89"/>
      <c r="BN97" s="89"/>
      <c r="BO97" s="89"/>
      <c r="BP97" s="89"/>
      <c r="BQ97" s="89"/>
      <c r="BR97" s="89"/>
      <c r="BS97" s="89"/>
      <c r="BT97" s="89"/>
      <c r="BU97" s="89"/>
      <c r="CA97" s="89"/>
      <c r="CB97" s="89"/>
      <c r="CC97" s="89"/>
      <c r="CD97" s="89"/>
      <c r="CE97" s="89"/>
      <c r="CF97" s="89"/>
      <c r="CG97" s="89"/>
      <c r="CH97" s="89"/>
      <c r="CI97" s="89"/>
      <c r="CJ97" s="89"/>
      <c r="CK97" s="89"/>
      <c r="CL97" s="89"/>
      <c r="CM97" s="89"/>
      <c r="CN97" s="89"/>
      <c r="CO97" s="89"/>
      <c r="CP97" s="89"/>
      <c r="CQ97" s="89"/>
      <c r="CT97" s="89"/>
      <c r="CU97" s="89"/>
      <c r="CV97" s="89"/>
      <c r="CW97" s="89"/>
      <c r="CX97" s="89"/>
      <c r="CY97" s="89"/>
      <c r="CZ97" s="89"/>
      <c r="DA97" s="89"/>
      <c r="DB97" s="89"/>
      <c r="DC97" s="89"/>
      <c r="DD97" s="89"/>
      <c r="DE97" s="89"/>
      <c r="DF97" s="89"/>
      <c r="DG97" s="89"/>
      <c r="DH97" s="89"/>
      <c r="DI97" s="89"/>
      <c r="DJ97" s="89"/>
      <c r="DM97" s="89"/>
      <c r="DN97" s="89"/>
      <c r="DO97" s="89"/>
      <c r="DP97" s="89"/>
      <c r="DQ97" s="89"/>
    </row>
    <row r="98" spans="2:121" s="703" customFormat="1" ht="18.75">
      <c r="B98" s="89"/>
      <c r="C98" s="89"/>
      <c r="D98" s="89"/>
      <c r="E98" s="89"/>
      <c r="F98" s="89"/>
      <c r="G98" s="715">
        <f>H93-D93</f>
        <v>2.3524737713387367E-10</v>
      </c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715"/>
      <c r="U98" s="89"/>
      <c r="V98" s="89"/>
      <c r="W98" s="89"/>
      <c r="X98" s="89"/>
      <c r="Y98" s="89"/>
      <c r="Z98" s="89"/>
      <c r="AA98" s="89"/>
      <c r="AB98" s="89"/>
      <c r="AC98" s="89"/>
      <c r="AD98" s="89"/>
      <c r="AE98" s="89"/>
      <c r="AF98" s="89"/>
      <c r="AG98" s="89"/>
      <c r="AH98" s="89"/>
      <c r="AI98" s="89"/>
      <c r="AJ98" s="89"/>
      <c r="AK98" s="89"/>
      <c r="AL98" s="89"/>
      <c r="AM98" s="89"/>
      <c r="AN98" s="89"/>
      <c r="AO98" s="89"/>
      <c r="AP98" s="89"/>
      <c r="AQ98" s="89"/>
      <c r="AR98" s="89"/>
      <c r="AS98" s="89"/>
      <c r="AT98" s="89"/>
      <c r="AU98" s="89"/>
      <c r="AV98" s="89"/>
      <c r="AW98" s="89"/>
      <c r="AX98" s="89"/>
      <c r="AY98" s="89"/>
      <c r="AZ98" s="89"/>
      <c r="BA98" s="89"/>
      <c r="BB98" s="89"/>
      <c r="BC98" s="89"/>
      <c r="BD98" s="89"/>
      <c r="BE98" s="89"/>
      <c r="BF98" s="89"/>
      <c r="BG98" s="89"/>
      <c r="BH98" s="89"/>
      <c r="BI98" s="89"/>
      <c r="BJ98" s="89"/>
      <c r="BK98" s="89"/>
      <c r="BL98" s="89"/>
      <c r="BM98" s="89"/>
      <c r="BN98" s="89"/>
      <c r="BO98" s="89"/>
      <c r="BP98" s="89"/>
      <c r="BQ98" s="89"/>
      <c r="BR98" s="89"/>
      <c r="BS98" s="89"/>
      <c r="BT98" s="89"/>
      <c r="BU98" s="89"/>
      <c r="CA98" s="89"/>
      <c r="CB98" s="89"/>
      <c r="CC98" s="89"/>
      <c r="CD98" s="89"/>
      <c r="CE98" s="89"/>
      <c r="CF98" s="89"/>
      <c r="CG98" s="89"/>
      <c r="CH98" s="89"/>
      <c r="CI98" s="89"/>
      <c r="CJ98" s="89"/>
      <c r="CK98" s="89"/>
      <c r="CL98" s="89"/>
      <c r="CM98" s="89"/>
      <c r="CN98" s="89"/>
      <c r="CO98" s="89"/>
      <c r="CP98" s="89"/>
      <c r="CQ98" s="89"/>
      <c r="CT98" s="89"/>
      <c r="CU98" s="89"/>
      <c r="CV98" s="89"/>
      <c r="CW98" s="89"/>
      <c r="CX98" s="89"/>
      <c r="CY98" s="89"/>
      <c r="CZ98" s="89"/>
      <c r="DA98" s="89"/>
      <c r="DB98" s="89"/>
      <c r="DC98" s="89"/>
      <c r="DD98" s="89"/>
      <c r="DE98" s="89"/>
      <c r="DF98" s="89"/>
      <c r="DG98" s="89"/>
      <c r="DH98" s="89"/>
      <c r="DI98" s="89"/>
      <c r="DJ98" s="89"/>
      <c r="DM98" s="89"/>
      <c r="DN98" s="89"/>
      <c r="DO98" s="89"/>
      <c r="DP98" s="89"/>
      <c r="DQ98" s="89"/>
    </row>
    <row r="99" spans="2:121" s="703" customFormat="1" ht="18.75"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89"/>
      <c r="AC99" s="89"/>
      <c r="AD99" s="89"/>
      <c r="AE99" s="89"/>
      <c r="AF99" s="89"/>
      <c r="AG99" s="89"/>
      <c r="AH99" s="89"/>
      <c r="AI99" s="89"/>
      <c r="AJ99" s="89"/>
      <c r="AK99" s="89"/>
      <c r="AL99" s="89"/>
      <c r="AM99" s="89"/>
      <c r="AN99" s="89"/>
      <c r="AO99" s="89"/>
      <c r="AP99" s="89"/>
      <c r="AQ99" s="89"/>
      <c r="AR99" s="89"/>
      <c r="AS99" s="89"/>
      <c r="AT99" s="89"/>
      <c r="AU99" s="89"/>
      <c r="AV99" s="89"/>
      <c r="AW99" s="89"/>
      <c r="AX99" s="89"/>
      <c r="AY99" s="89"/>
      <c r="AZ99" s="89"/>
      <c r="BA99" s="89"/>
      <c r="BB99" s="89"/>
      <c r="BC99" s="89"/>
      <c r="BD99" s="89"/>
      <c r="BE99" s="89"/>
      <c r="BF99" s="89"/>
      <c r="BG99" s="89"/>
      <c r="BH99" s="89"/>
      <c r="BI99" s="89"/>
      <c r="BJ99" s="89"/>
      <c r="BK99" s="89"/>
      <c r="BL99" s="89"/>
      <c r="BM99" s="89"/>
      <c r="BN99" s="89"/>
      <c r="BO99" s="89"/>
      <c r="BP99" s="89"/>
      <c r="BQ99" s="89"/>
      <c r="BR99" s="89"/>
      <c r="BS99" s="89"/>
      <c r="BT99" s="89"/>
      <c r="BU99" s="89"/>
      <c r="CA99" s="89"/>
      <c r="CB99" s="89"/>
      <c r="CC99" s="89"/>
      <c r="CD99" s="89"/>
      <c r="CE99" s="89"/>
      <c r="CF99" s="89"/>
      <c r="CG99" s="89"/>
      <c r="CH99" s="89"/>
      <c r="CI99" s="89"/>
      <c r="CJ99" s="89"/>
      <c r="CK99" s="89"/>
      <c r="CL99" s="89"/>
      <c r="CM99" s="89"/>
      <c r="CN99" s="89"/>
      <c r="CO99" s="89"/>
      <c r="CP99" s="89"/>
      <c r="CQ99" s="89"/>
      <c r="CT99" s="89"/>
      <c r="CU99" s="89"/>
      <c r="CV99" s="89"/>
      <c r="CW99" s="89"/>
      <c r="CX99" s="89"/>
      <c r="CY99" s="89"/>
      <c r="CZ99" s="89"/>
      <c r="DA99" s="89"/>
      <c r="DB99" s="89"/>
      <c r="DC99" s="89"/>
      <c r="DD99" s="89"/>
      <c r="DE99" s="89"/>
      <c r="DF99" s="89"/>
      <c r="DG99" s="89"/>
      <c r="DH99" s="89"/>
      <c r="DI99" s="89"/>
      <c r="DJ99" s="89"/>
      <c r="DM99" s="89"/>
      <c r="DN99" s="89"/>
      <c r="DO99" s="89"/>
      <c r="DP99" s="89"/>
      <c r="DQ99" s="89"/>
    </row>
    <row r="100" spans="2:121" s="703" customFormat="1" ht="18.75"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  <c r="AD100" s="89"/>
      <c r="AE100" s="89"/>
      <c r="AF100" s="89"/>
      <c r="AG100" s="89"/>
      <c r="AH100" s="89"/>
      <c r="AI100" s="89"/>
      <c r="AJ100" s="89"/>
      <c r="AK100" s="89"/>
      <c r="AL100" s="89"/>
      <c r="AM100" s="89"/>
      <c r="AN100" s="89"/>
      <c r="AO100" s="89"/>
      <c r="AP100" s="89"/>
      <c r="AQ100" s="89"/>
      <c r="AR100" s="89"/>
      <c r="AS100" s="89"/>
      <c r="AT100" s="89"/>
      <c r="AU100" s="89"/>
      <c r="AV100" s="89"/>
      <c r="AW100" s="89"/>
      <c r="AX100" s="89"/>
      <c r="AY100" s="89"/>
      <c r="AZ100" s="89"/>
      <c r="BA100" s="89"/>
      <c r="BB100" s="89"/>
      <c r="BC100" s="89"/>
      <c r="BD100" s="89"/>
      <c r="BE100" s="89"/>
      <c r="BF100" s="89"/>
      <c r="BG100" s="89"/>
      <c r="BH100" s="89"/>
      <c r="BI100" s="89"/>
      <c r="BJ100" s="89"/>
      <c r="BK100" s="89"/>
      <c r="BL100" s="89"/>
      <c r="BM100" s="89"/>
      <c r="BN100" s="89"/>
      <c r="BO100" s="89"/>
      <c r="BP100" s="89"/>
      <c r="BQ100" s="89"/>
      <c r="BR100" s="89"/>
      <c r="BS100" s="89"/>
      <c r="BT100" s="89"/>
      <c r="BU100" s="89"/>
      <c r="CA100" s="89"/>
      <c r="CB100" s="89"/>
      <c r="CC100" s="89"/>
      <c r="CD100" s="89"/>
      <c r="CE100" s="89"/>
      <c r="CF100" s="89"/>
      <c r="CG100" s="89"/>
      <c r="CH100" s="89"/>
      <c r="CI100" s="89"/>
      <c r="CJ100" s="89"/>
      <c r="CK100" s="89"/>
      <c r="CL100" s="89"/>
      <c r="CM100" s="89"/>
      <c r="CN100" s="89"/>
      <c r="CO100" s="89"/>
      <c r="CP100" s="89"/>
      <c r="CQ100" s="89"/>
      <c r="CT100" s="89"/>
      <c r="CU100" s="89"/>
      <c r="CV100" s="89"/>
      <c r="CW100" s="89"/>
      <c r="CX100" s="89"/>
      <c r="CY100" s="89"/>
      <c r="CZ100" s="89"/>
      <c r="DA100" s="89"/>
      <c r="DB100" s="89"/>
      <c r="DC100" s="89"/>
      <c r="DD100" s="89"/>
      <c r="DE100" s="89"/>
      <c r="DF100" s="89"/>
      <c r="DG100" s="89"/>
      <c r="DH100" s="89"/>
      <c r="DI100" s="89"/>
      <c r="DJ100" s="89"/>
      <c r="DM100" s="89"/>
      <c r="DN100" s="89"/>
      <c r="DO100" s="89"/>
      <c r="DP100" s="89"/>
      <c r="DQ100" s="89"/>
    </row>
    <row r="101" spans="2:121" s="703" customFormat="1" ht="18.75"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  <c r="AD101" s="89"/>
      <c r="AE101" s="89"/>
      <c r="AF101" s="89"/>
      <c r="AG101" s="89"/>
      <c r="AH101" s="89"/>
      <c r="AI101" s="89"/>
      <c r="AJ101" s="89"/>
      <c r="AK101" s="89"/>
      <c r="AL101" s="89"/>
      <c r="AM101" s="89"/>
      <c r="AN101" s="89"/>
      <c r="AO101" s="89"/>
      <c r="AP101" s="89"/>
      <c r="AQ101" s="89"/>
      <c r="AR101" s="89"/>
      <c r="AS101" s="89"/>
      <c r="AT101" s="89"/>
      <c r="AU101" s="89"/>
      <c r="AV101" s="89"/>
      <c r="AW101" s="89"/>
      <c r="AX101" s="89"/>
      <c r="AY101" s="89"/>
      <c r="AZ101" s="89"/>
      <c r="BA101" s="89"/>
      <c r="BB101" s="89"/>
      <c r="BC101" s="89"/>
      <c r="BD101" s="89"/>
      <c r="BE101" s="89"/>
      <c r="BF101" s="89"/>
      <c r="BG101" s="89"/>
      <c r="BH101" s="89"/>
      <c r="BI101" s="89"/>
      <c r="BJ101" s="89"/>
      <c r="BK101" s="89"/>
      <c r="BL101" s="89"/>
      <c r="BM101" s="89"/>
      <c r="BN101" s="89"/>
      <c r="BO101" s="89"/>
      <c r="BP101" s="89"/>
      <c r="BQ101" s="89"/>
      <c r="BR101" s="89"/>
      <c r="BS101" s="89"/>
      <c r="BT101" s="89"/>
      <c r="BU101" s="89"/>
      <c r="CA101" s="89"/>
      <c r="CB101" s="89"/>
      <c r="CC101" s="89"/>
      <c r="CD101" s="89"/>
      <c r="CE101" s="89"/>
      <c r="CF101" s="89"/>
      <c r="CG101" s="89"/>
      <c r="CH101" s="89"/>
      <c r="CI101" s="89"/>
      <c r="CJ101" s="89"/>
      <c r="CK101" s="89"/>
      <c r="CL101" s="89"/>
      <c r="CM101" s="89"/>
      <c r="CN101" s="89"/>
      <c r="CO101" s="89"/>
      <c r="CP101" s="89"/>
      <c r="CQ101" s="89"/>
      <c r="CT101" s="89"/>
      <c r="CU101" s="89"/>
      <c r="CV101" s="89"/>
      <c r="CW101" s="89"/>
      <c r="CX101" s="89"/>
      <c r="CY101" s="89"/>
      <c r="CZ101" s="89"/>
      <c r="DA101" s="89"/>
      <c r="DB101" s="89"/>
      <c r="DC101" s="89"/>
      <c r="DD101" s="89"/>
      <c r="DE101" s="89"/>
      <c r="DF101" s="89"/>
      <c r="DG101" s="89"/>
      <c r="DH101" s="89"/>
      <c r="DI101" s="89"/>
      <c r="DJ101" s="89"/>
      <c r="DM101" s="89"/>
      <c r="DN101" s="89"/>
      <c r="DO101" s="89"/>
      <c r="DP101" s="89"/>
      <c r="DQ101" s="89"/>
    </row>
    <row r="102" spans="2:121" s="703" customFormat="1" ht="18.75"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  <c r="AE102" s="89"/>
      <c r="AF102" s="89"/>
      <c r="AG102" s="89"/>
      <c r="AH102" s="89"/>
      <c r="AI102" s="89"/>
      <c r="AJ102" s="89"/>
      <c r="AK102" s="89"/>
      <c r="AL102" s="89"/>
      <c r="AM102" s="89"/>
      <c r="AN102" s="89"/>
      <c r="AO102" s="89"/>
      <c r="AP102" s="89"/>
      <c r="AQ102" s="89"/>
      <c r="AR102" s="89"/>
      <c r="AS102" s="89"/>
      <c r="AT102" s="89"/>
      <c r="AU102" s="89"/>
      <c r="AV102" s="89"/>
      <c r="AW102" s="89"/>
      <c r="AX102" s="89"/>
      <c r="AY102" s="89"/>
      <c r="AZ102" s="89"/>
      <c r="BA102" s="89"/>
      <c r="BB102" s="89"/>
      <c r="BC102" s="89"/>
      <c r="BD102" s="89"/>
      <c r="BE102" s="89"/>
      <c r="BF102" s="89"/>
      <c r="BG102" s="89"/>
      <c r="BH102" s="89"/>
      <c r="BI102" s="89"/>
      <c r="BJ102" s="89"/>
      <c r="BK102" s="89"/>
      <c r="BL102" s="89"/>
      <c r="BM102" s="89"/>
      <c r="BN102" s="89"/>
      <c r="BO102" s="89"/>
      <c r="BP102" s="89"/>
      <c r="BQ102" s="89"/>
      <c r="BR102" s="89"/>
      <c r="BS102" s="89"/>
      <c r="BT102" s="89"/>
      <c r="BU102" s="89"/>
      <c r="CA102" s="89"/>
      <c r="CB102" s="89"/>
      <c r="CC102" s="89"/>
      <c r="CD102" s="89"/>
      <c r="CE102" s="89"/>
      <c r="CF102" s="89"/>
      <c r="CG102" s="89"/>
      <c r="CH102" s="89"/>
      <c r="CI102" s="89"/>
      <c r="CJ102" s="89"/>
      <c r="CK102" s="89"/>
      <c r="CL102" s="89"/>
      <c r="CM102" s="89"/>
      <c r="CN102" s="89"/>
      <c r="CO102" s="89"/>
      <c r="CP102" s="89"/>
      <c r="CQ102" s="89"/>
      <c r="CT102" s="89"/>
      <c r="CU102" s="89"/>
      <c r="CV102" s="89"/>
      <c r="CW102" s="89"/>
      <c r="CX102" s="89"/>
      <c r="CY102" s="89"/>
      <c r="CZ102" s="89"/>
      <c r="DA102" s="89"/>
      <c r="DB102" s="89"/>
      <c r="DC102" s="89"/>
      <c r="DD102" s="89"/>
      <c r="DE102" s="89"/>
      <c r="DF102" s="89"/>
      <c r="DG102" s="89"/>
      <c r="DH102" s="89"/>
      <c r="DI102" s="89"/>
      <c r="DJ102" s="89"/>
      <c r="DM102" s="89"/>
      <c r="DN102" s="89"/>
      <c r="DO102" s="89"/>
      <c r="DP102" s="89"/>
      <c r="DQ102" s="89"/>
    </row>
    <row r="103" spans="2:121" s="703" customFormat="1" ht="18.75"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  <c r="AD103" s="89"/>
      <c r="AE103" s="89"/>
      <c r="AF103" s="89"/>
      <c r="AG103" s="89"/>
      <c r="AH103" s="89"/>
      <c r="AI103" s="89"/>
      <c r="AJ103" s="89"/>
      <c r="AK103" s="89"/>
      <c r="AL103" s="89"/>
      <c r="AM103" s="89"/>
      <c r="AN103" s="89"/>
      <c r="AO103" s="89"/>
      <c r="AP103" s="89"/>
      <c r="AQ103" s="89"/>
      <c r="AR103" s="89"/>
      <c r="AS103" s="89"/>
      <c r="AT103" s="89"/>
      <c r="AU103" s="89"/>
      <c r="AV103" s="89"/>
      <c r="AW103" s="89"/>
      <c r="AX103" s="89"/>
      <c r="AY103" s="89"/>
      <c r="AZ103" s="89"/>
      <c r="BA103" s="89"/>
      <c r="BB103" s="89"/>
      <c r="BC103" s="89"/>
      <c r="BD103" s="89"/>
      <c r="BE103" s="89"/>
      <c r="BF103" s="89"/>
      <c r="BG103" s="89"/>
      <c r="BH103" s="89"/>
      <c r="BI103" s="89"/>
      <c r="BJ103" s="89"/>
      <c r="BK103" s="89"/>
      <c r="BL103" s="89"/>
      <c r="BM103" s="89"/>
      <c r="BN103" s="89"/>
      <c r="BO103" s="89"/>
      <c r="BP103" s="89"/>
      <c r="BQ103" s="89"/>
      <c r="BR103" s="89"/>
      <c r="BS103" s="89"/>
      <c r="BT103" s="89"/>
      <c r="BU103" s="89"/>
      <c r="CA103" s="89"/>
      <c r="CB103" s="89"/>
      <c r="CC103" s="89"/>
      <c r="CD103" s="89"/>
      <c r="CE103" s="89"/>
      <c r="CF103" s="89"/>
      <c r="CG103" s="89"/>
      <c r="CH103" s="89"/>
      <c r="CI103" s="89"/>
      <c r="CJ103" s="89"/>
      <c r="CK103" s="89"/>
      <c r="CL103" s="89"/>
      <c r="CM103" s="89"/>
      <c r="CN103" s="89"/>
      <c r="CO103" s="89"/>
      <c r="CP103" s="89"/>
      <c r="CQ103" s="89"/>
      <c r="CT103" s="89"/>
      <c r="CU103" s="89"/>
      <c r="CV103" s="89"/>
      <c r="CW103" s="89"/>
      <c r="CX103" s="89"/>
      <c r="CY103" s="89"/>
      <c r="CZ103" s="89"/>
      <c r="DA103" s="89"/>
      <c r="DB103" s="89"/>
      <c r="DC103" s="89"/>
      <c r="DD103" s="89"/>
      <c r="DE103" s="89"/>
      <c r="DF103" s="89"/>
      <c r="DG103" s="89"/>
      <c r="DH103" s="89"/>
      <c r="DI103" s="89"/>
      <c r="DJ103" s="89"/>
      <c r="DM103" s="89"/>
      <c r="DN103" s="89"/>
      <c r="DO103" s="89"/>
      <c r="DP103" s="89"/>
      <c r="DQ103" s="89"/>
    </row>
    <row r="104" spans="2:121" s="703" customFormat="1" ht="18.75"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  <c r="AD104" s="89"/>
      <c r="AE104" s="89"/>
      <c r="AF104" s="89"/>
      <c r="AG104" s="89"/>
      <c r="AH104" s="89"/>
      <c r="AI104" s="89"/>
      <c r="AJ104" s="89"/>
      <c r="AK104" s="89"/>
      <c r="AL104" s="89"/>
      <c r="AM104" s="89"/>
      <c r="AN104" s="89"/>
      <c r="AO104" s="89"/>
      <c r="AP104" s="89"/>
      <c r="AQ104" s="89"/>
      <c r="AR104" s="89"/>
      <c r="AS104" s="89"/>
      <c r="AT104" s="89"/>
      <c r="AU104" s="89"/>
      <c r="AV104" s="89"/>
      <c r="AW104" s="89"/>
      <c r="AX104" s="89"/>
      <c r="AY104" s="89"/>
      <c r="AZ104" s="89"/>
      <c r="BA104" s="89"/>
      <c r="BB104" s="89"/>
      <c r="BC104" s="89"/>
      <c r="BD104" s="89"/>
      <c r="BE104" s="89"/>
      <c r="BF104" s="89"/>
      <c r="BG104" s="89"/>
      <c r="BH104" s="89"/>
      <c r="BI104" s="89"/>
      <c r="BJ104" s="89"/>
      <c r="BK104" s="89"/>
      <c r="BL104" s="89"/>
      <c r="BM104" s="89"/>
      <c r="BN104" s="89"/>
      <c r="BO104" s="89"/>
      <c r="BP104" s="89"/>
      <c r="BQ104" s="89"/>
      <c r="BR104" s="89"/>
      <c r="BS104" s="89"/>
      <c r="BT104" s="89"/>
      <c r="BU104" s="89"/>
      <c r="CA104" s="89"/>
      <c r="CB104" s="89"/>
      <c r="CC104" s="89"/>
      <c r="CD104" s="89"/>
      <c r="CE104" s="89"/>
      <c r="CF104" s="89"/>
      <c r="CG104" s="89"/>
      <c r="CH104" s="89"/>
      <c r="CI104" s="89"/>
      <c r="CJ104" s="89"/>
      <c r="CK104" s="89"/>
      <c r="CL104" s="89"/>
      <c r="CM104" s="89"/>
      <c r="CN104" s="89"/>
      <c r="CO104" s="89"/>
      <c r="CP104" s="89"/>
      <c r="CQ104" s="89"/>
      <c r="CT104" s="89"/>
      <c r="CU104" s="89"/>
      <c r="CV104" s="89"/>
      <c r="CW104" s="89"/>
      <c r="CX104" s="89"/>
      <c r="CY104" s="89"/>
      <c r="CZ104" s="89"/>
      <c r="DA104" s="89"/>
      <c r="DB104" s="89"/>
      <c r="DC104" s="89"/>
      <c r="DD104" s="89"/>
      <c r="DE104" s="89"/>
      <c r="DF104" s="89"/>
      <c r="DG104" s="89"/>
      <c r="DH104" s="89"/>
      <c r="DI104" s="89"/>
      <c r="DJ104" s="89"/>
      <c r="DM104" s="89"/>
      <c r="DN104" s="89"/>
      <c r="DO104" s="89"/>
      <c r="DP104" s="89"/>
      <c r="DQ104" s="89"/>
    </row>
    <row r="105" spans="2:121" s="703" customFormat="1" ht="18.75"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89"/>
      <c r="AK105" s="89"/>
      <c r="AL105" s="89"/>
      <c r="AM105" s="89"/>
      <c r="AN105" s="89"/>
      <c r="AO105" s="89"/>
      <c r="AP105" s="89"/>
      <c r="AQ105" s="89"/>
      <c r="AR105" s="89"/>
      <c r="AS105" s="89"/>
      <c r="AT105" s="89"/>
      <c r="AU105" s="89"/>
      <c r="AV105" s="89"/>
      <c r="AW105" s="89"/>
      <c r="AX105" s="89"/>
      <c r="AY105" s="89"/>
      <c r="AZ105" s="89"/>
      <c r="BA105" s="89"/>
      <c r="BB105" s="89"/>
      <c r="BC105" s="89"/>
      <c r="BD105" s="89"/>
      <c r="BE105" s="89"/>
      <c r="BF105" s="89"/>
      <c r="BG105" s="89"/>
      <c r="BH105" s="89"/>
      <c r="BI105" s="89"/>
      <c r="BJ105" s="89"/>
      <c r="BK105" s="89"/>
      <c r="BL105" s="89"/>
      <c r="BM105" s="89"/>
      <c r="BN105" s="89"/>
      <c r="BO105" s="89"/>
      <c r="BP105" s="89"/>
      <c r="BQ105" s="89"/>
      <c r="BR105" s="89"/>
      <c r="BS105" s="89"/>
      <c r="BT105" s="89"/>
      <c r="BU105" s="89"/>
      <c r="CA105" s="89"/>
      <c r="CB105" s="89"/>
      <c r="CC105" s="89"/>
      <c r="CD105" s="89"/>
      <c r="CE105" s="89"/>
      <c r="CF105" s="89"/>
      <c r="CG105" s="89"/>
      <c r="CH105" s="89"/>
      <c r="CI105" s="89"/>
      <c r="CJ105" s="89"/>
      <c r="CK105" s="89"/>
      <c r="CL105" s="89"/>
      <c r="CM105" s="89"/>
      <c r="CN105" s="89"/>
      <c r="CO105" s="89"/>
      <c r="CP105" s="89"/>
      <c r="CQ105" s="89"/>
      <c r="CT105" s="89"/>
      <c r="CU105" s="89"/>
      <c r="CV105" s="89"/>
      <c r="CW105" s="89"/>
      <c r="CX105" s="89"/>
      <c r="CY105" s="89"/>
      <c r="CZ105" s="89"/>
      <c r="DA105" s="89"/>
      <c r="DB105" s="89"/>
      <c r="DC105" s="89"/>
      <c r="DD105" s="89"/>
      <c r="DE105" s="89"/>
      <c r="DF105" s="89"/>
      <c r="DG105" s="89"/>
      <c r="DH105" s="89"/>
      <c r="DI105" s="89"/>
      <c r="DJ105" s="89"/>
      <c r="DM105" s="89"/>
      <c r="DN105" s="89"/>
      <c r="DO105" s="89"/>
      <c r="DP105" s="89"/>
      <c r="DQ105" s="89"/>
    </row>
    <row r="106" spans="2:121" s="703" customFormat="1" ht="18.75"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9"/>
      <c r="AE106" s="89"/>
      <c r="AF106" s="89"/>
      <c r="AG106" s="89"/>
      <c r="AH106" s="89"/>
      <c r="AI106" s="89"/>
      <c r="AJ106" s="89"/>
      <c r="AK106" s="89"/>
      <c r="AL106" s="89"/>
      <c r="AM106" s="89"/>
      <c r="AN106" s="89"/>
      <c r="AO106" s="89"/>
      <c r="AP106" s="89"/>
      <c r="AQ106" s="89"/>
      <c r="AR106" s="89"/>
      <c r="AS106" s="89"/>
      <c r="AT106" s="89"/>
      <c r="AU106" s="89"/>
      <c r="AV106" s="89"/>
      <c r="AW106" s="89"/>
      <c r="AX106" s="89"/>
      <c r="AY106" s="89"/>
      <c r="AZ106" s="89"/>
      <c r="BA106" s="89"/>
      <c r="BB106" s="89"/>
      <c r="BC106" s="89"/>
      <c r="BD106" s="89"/>
      <c r="BE106" s="89"/>
      <c r="BF106" s="89"/>
      <c r="BG106" s="89"/>
      <c r="BH106" s="89"/>
      <c r="BI106" s="89"/>
      <c r="BJ106" s="89"/>
      <c r="BK106" s="89"/>
      <c r="BL106" s="89"/>
      <c r="BM106" s="89"/>
      <c r="BN106" s="89"/>
      <c r="BO106" s="89"/>
      <c r="BP106" s="89"/>
      <c r="BQ106" s="89"/>
      <c r="BR106" s="89"/>
      <c r="BS106" s="89"/>
      <c r="BT106" s="89"/>
      <c r="BU106" s="89"/>
      <c r="CA106" s="89"/>
      <c r="CB106" s="89"/>
      <c r="CC106" s="89"/>
      <c r="CD106" s="89"/>
      <c r="CE106" s="89"/>
      <c r="CF106" s="89"/>
      <c r="CG106" s="89"/>
      <c r="CH106" s="89"/>
      <c r="CI106" s="89"/>
      <c r="CJ106" s="89"/>
      <c r="CK106" s="89"/>
      <c r="CL106" s="89"/>
      <c r="CM106" s="89"/>
      <c r="CN106" s="89"/>
      <c r="CO106" s="89"/>
      <c r="CP106" s="89"/>
      <c r="CQ106" s="89"/>
      <c r="CT106" s="89"/>
      <c r="CU106" s="89"/>
      <c r="CV106" s="89"/>
      <c r="CW106" s="89"/>
      <c r="CX106" s="89"/>
      <c r="CY106" s="89"/>
      <c r="CZ106" s="89"/>
      <c r="DA106" s="89"/>
      <c r="DB106" s="89"/>
      <c r="DC106" s="89"/>
      <c r="DD106" s="89"/>
      <c r="DE106" s="89"/>
      <c r="DF106" s="89"/>
      <c r="DG106" s="89"/>
      <c r="DH106" s="89"/>
      <c r="DI106" s="89"/>
      <c r="DJ106" s="89"/>
      <c r="DM106" s="89"/>
      <c r="DN106" s="89"/>
      <c r="DO106" s="89"/>
      <c r="DP106" s="89"/>
      <c r="DQ106" s="89"/>
    </row>
    <row r="107" spans="2:121" s="703" customFormat="1" ht="18.75"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  <c r="AD107" s="89"/>
      <c r="AE107" s="89"/>
      <c r="AF107" s="89"/>
      <c r="AG107" s="89"/>
      <c r="AH107" s="89"/>
      <c r="AI107" s="89"/>
      <c r="AJ107" s="89"/>
      <c r="AK107" s="89"/>
      <c r="AL107" s="89"/>
      <c r="AM107" s="89"/>
      <c r="AN107" s="89"/>
      <c r="AO107" s="89"/>
      <c r="AP107" s="89"/>
      <c r="AQ107" s="89"/>
      <c r="AR107" s="89"/>
      <c r="AS107" s="89"/>
      <c r="AT107" s="89"/>
      <c r="AU107" s="89"/>
      <c r="AV107" s="89"/>
      <c r="AW107" s="89"/>
      <c r="AX107" s="89"/>
      <c r="AY107" s="89"/>
      <c r="AZ107" s="89"/>
      <c r="BA107" s="89"/>
      <c r="BB107" s="89"/>
      <c r="BC107" s="89"/>
      <c r="BD107" s="89"/>
      <c r="BE107" s="89"/>
      <c r="BF107" s="89"/>
      <c r="BG107" s="89"/>
      <c r="BH107" s="89"/>
      <c r="BI107" s="89"/>
      <c r="BJ107" s="89"/>
      <c r="BK107" s="89"/>
      <c r="BL107" s="89"/>
      <c r="BM107" s="89"/>
      <c r="BN107" s="89"/>
      <c r="BO107" s="89"/>
      <c r="BP107" s="89"/>
      <c r="BQ107" s="89"/>
      <c r="BR107" s="89"/>
      <c r="BS107" s="89"/>
      <c r="BT107" s="89"/>
      <c r="BU107" s="89"/>
      <c r="CA107" s="89"/>
      <c r="CB107" s="89"/>
      <c r="CC107" s="89"/>
      <c r="CD107" s="89"/>
      <c r="CE107" s="89"/>
      <c r="CF107" s="89"/>
      <c r="CG107" s="89"/>
      <c r="CH107" s="89"/>
      <c r="CI107" s="89"/>
      <c r="CJ107" s="89"/>
      <c r="CK107" s="89"/>
      <c r="CL107" s="89"/>
      <c r="CM107" s="89"/>
      <c r="CN107" s="89"/>
      <c r="CO107" s="89"/>
      <c r="CP107" s="89"/>
      <c r="CQ107" s="89"/>
      <c r="CT107" s="89"/>
      <c r="CU107" s="89"/>
      <c r="CV107" s="89"/>
      <c r="CW107" s="89"/>
      <c r="CX107" s="89"/>
      <c r="CY107" s="89"/>
      <c r="CZ107" s="89"/>
      <c r="DA107" s="89"/>
      <c r="DB107" s="89"/>
      <c r="DC107" s="89"/>
      <c r="DD107" s="89"/>
      <c r="DE107" s="89"/>
      <c r="DF107" s="89"/>
      <c r="DG107" s="89"/>
      <c r="DH107" s="89"/>
      <c r="DI107" s="89"/>
      <c r="DJ107" s="89"/>
      <c r="DM107" s="89"/>
      <c r="DN107" s="89"/>
      <c r="DO107" s="89"/>
      <c r="DP107" s="89"/>
      <c r="DQ107" s="89"/>
    </row>
    <row r="108" spans="2:121" s="703" customFormat="1" ht="18.75"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  <c r="AD108" s="89"/>
      <c r="AE108" s="89"/>
      <c r="AF108" s="89"/>
      <c r="AG108" s="89"/>
      <c r="AH108" s="89"/>
      <c r="AI108" s="89"/>
      <c r="AJ108" s="89"/>
      <c r="AK108" s="89"/>
      <c r="AL108" s="89"/>
      <c r="AM108" s="89"/>
      <c r="AN108" s="89"/>
      <c r="AO108" s="89"/>
      <c r="AP108" s="89"/>
      <c r="AQ108" s="89"/>
      <c r="AR108" s="89"/>
      <c r="AS108" s="89"/>
      <c r="AT108" s="89"/>
      <c r="AU108" s="89"/>
      <c r="AV108" s="89"/>
      <c r="AW108" s="89"/>
      <c r="AX108" s="89"/>
      <c r="AY108" s="89"/>
      <c r="AZ108" s="89"/>
      <c r="BA108" s="89"/>
      <c r="BB108" s="89"/>
      <c r="BC108" s="89"/>
      <c r="BD108" s="89"/>
      <c r="BE108" s="89"/>
      <c r="BF108" s="89"/>
      <c r="BG108" s="89"/>
      <c r="BH108" s="89"/>
      <c r="BI108" s="89"/>
      <c r="BJ108" s="89"/>
      <c r="BK108" s="89"/>
      <c r="BL108" s="89"/>
      <c r="BM108" s="89"/>
      <c r="BN108" s="89"/>
      <c r="BO108" s="89"/>
      <c r="BP108" s="89"/>
      <c r="BQ108" s="89"/>
      <c r="BR108" s="89"/>
      <c r="BS108" s="89"/>
      <c r="BT108" s="89"/>
      <c r="BU108" s="89"/>
      <c r="CA108" s="89"/>
      <c r="CB108" s="89"/>
      <c r="CC108" s="89"/>
      <c r="CD108" s="89"/>
      <c r="CE108" s="89"/>
      <c r="CF108" s="89"/>
      <c r="CG108" s="89"/>
      <c r="CH108" s="89"/>
      <c r="CI108" s="89"/>
      <c r="CJ108" s="89"/>
      <c r="CK108" s="89"/>
      <c r="CL108" s="89"/>
      <c r="CM108" s="89"/>
      <c r="CN108" s="89"/>
      <c r="CO108" s="89"/>
      <c r="CP108" s="89"/>
      <c r="CQ108" s="89"/>
      <c r="CT108" s="89"/>
      <c r="CU108" s="89"/>
      <c r="CV108" s="89"/>
      <c r="CW108" s="89"/>
      <c r="CX108" s="89"/>
      <c r="CY108" s="89"/>
      <c r="CZ108" s="89"/>
      <c r="DA108" s="89"/>
      <c r="DB108" s="89"/>
      <c r="DC108" s="89"/>
      <c r="DD108" s="89"/>
      <c r="DE108" s="89"/>
      <c r="DF108" s="89"/>
      <c r="DG108" s="89"/>
      <c r="DH108" s="89"/>
      <c r="DI108" s="89"/>
      <c r="DJ108" s="89"/>
      <c r="DM108" s="89"/>
      <c r="DN108" s="89"/>
      <c r="DO108" s="89"/>
      <c r="DP108" s="89"/>
      <c r="DQ108" s="89"/>
    </row>
    <row r="109" spans="2:121" s="703" customFormat="1" ht="18.75"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  <c r="AE109" s="89"/>
      <c r="AF109" s="89"/>
      <c r="AG109" s="89"/>
      <c r="AH109" s="89"/>
      <c r="AI109" s="89"/>
      <c r="AJ109" s="89"/>
      <c r="AK109" s="89"/>
      <c r="AL109" s="89"/>
      <c r="AM109" s="89"/>
      <c r="AN109" s="89"/>
      <c r="AO109" s="89"/>
      <c r="AP109" s="89"/>
      <c r="AQ109" s="89"/>
      <c r="AR109" s="89"/>
      <c r="AS109" s="89"/>
      <c r="AT109" s="89"/>
      <c r="AU109" s="89"/>
      <c r="AV109" s="89"/>
      <c r="AW109" s="89"/>
      <c r="AX109" s="89"/>
      <c r="AY109" s="89"/>
      <c r="AZ109" s="89"/>
      <c r="BA109" s="89"/>
      <c r="BB109" s="89"/>
      <c r="BC109" s="89"/>
      <c r="BD109" s="89"/>
      <c r="BE109" s="89"/>
      <c r="BF109" s="89"/>
      <c r="BG109" s="89"/>
      <c r="BH109" s="89"/>
      <c r="BI109" s="89"/>
      <c r="BJ109" s="89"/>
      <c r="BK109" s="89"/>
      <c r="BL109" s="89"/>
      <c r="BM109" s="89"/>
      <c r="BN109" s="89"/>
      <c r="BO109" s="89"/>
      <c r="BP109" s="89"/>
      <c r="BQ109" s="89"/>
      <c r="BR109" s="89"/>
      <c r="BS109" s="89"/>
      <c r="BT109" s="89"/>
      <c r="BU109" s="89"/>
      <c r="CA109" s="89"/>
      <c r="CB109" s="89"/>
      <c r="CC109" s="89"/>
      <c r="CD109" s="89"/>
      <c r="CE109" s="89"/>
      <c r="CF109" s="89"/>
      <c r="CG109" s="89"/>
      <c r="CH109" s="89"/>
      <c r="CI109" s="89"/>
      <c r="CJ109" s="89"/>
      <c r="CK109" s="89"/>
      <c r="CL109" s="89"/>
      <c r="CM109" s="89"/>
      <c r="CN109" s="89"/>
      <c r="CO109" s="89"/>
      <c r="CP109" s="89"/>
      <c r="CQ109" s="89"/>
      <c r="CT109" s="89"/>
      <c r="CU109" s="89"/>
      <c r="CV109" s="89"/>
      <c r="CW109" s="89"/>
      <c r="CX109" s="89"/>
      <c r="CY109" s="89"/>
      <c r="CZ109" s="89"/>
      <c r="DA109" s="89"/>
      <c r="DB109" s="89"/>
      <c r="DC109" s="89"/>
      <c r="DD109" s="89"/>
      <c r="DE109" s="89"/>
      <c r="DF109" s="89"/>
      <c r="DG109" s="89"/>
      <c r="DH109" s="89"/>
      <c r="DI109" s="89"/>
      <c r="DJ109" s="89"/>
      <c r="DM109" s="89"/>
      <c r="DN109" s="89"/>
      <c r="DO109" s="89"/>
      <c r="DP109" s="89"/>
      <c r="DQ109" s="89"/>
    </row>
    <row r="110" spans="2:121" s="703" customFormat="1" ht="18.75"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  <c r="AD110" s="89"/>
      <c r="AE110" s="89"/>
      <c r="AF110" s="89"/>
      <c r="AG110" s="89"/>
      <c r="AH110" s="89"/>
      <c r="AI110" s="89"/>
      <c r="AJ110" s="89"/>
      <c r="AK110" s="89"/>
      <c r="AL110" s="89"/>
      <c r="AM110" s="89"/>
      <c r="AN110" s="89"/>
      <c r="AO110" s="89"/>
      <c r="AP110" s="89"/>
      <c r="AQ110" s="89"/>
      <c r="AR110" s="89"/>
      <c r="AS110" s="89"/>
      <c r="AT110" s="89"/>
      <c r="AU110" s="89"/>
      <c r="AV110" s="89"/>
      <c r="AW110" s="89"/>
      <c r="AX110" s="89"/>
      <c r="AY110" s="89"/>
      <c r="AZ110" s="89"/>
      <c r="BA110" s="89"/>
      <c r="BB110" s="89"/>
      <c r="BC110" s="89"/>
      <c r="BD110" s="89"/>
      <c r="BE110" s="89"/>
      <c r="BF110" s="89"/>
      <c r="BG110" s="89"/>
      <c r="BH110" s="89"/>
      <c r="BI110" s="89"/>
      <c r="BJ110" s="89"/>
      <c r="BK110" s="89"/>
      <c r="BL110" s="89"/>
      <c r="BM110" s="89"/>
      <c r="BN110" s="89"/>
      <c r="BO110" s="89"/>
      <c r="BP110" s="89"/>
      <c r="BQ110" s="89"/>
      <c r="BR110" s="89"/>
      <c r="BS110" s="89"/>
      <c r="BT110" s="89"/>
      <c r="BU110" s="89"/>
      <c r="CA110" s="89"/>
      <c r="CB110" s="89"/>
      <c r="CC110" s="89"/>
      <c r="CD110" s="89"/>
      <c r="CE110" s="89"/>
      <c r="CF110" s="89"/>
      <c r="CG110" s="89"/>
      <c r="CH110" s="89"/>
      <c r="CI110" s="89"/>
      <c r="CJ110" s="89"/>
      <c r="CK110" s="89"/>
      <c r="CL110" s="89"/>
      <c r="CM110" s="89"/>
      <c r="CN110" s="89"/>
      <c r="CO110" s="89"/>
      <c r="CP110" s="89"/>
      <c r="CQ110" s="89"/>
      <c r="CT110" s="89"/>
      <c r="CU110" s="89"/>
      <c r="CV110" s="89"/>
      <c r="CW110" s="89"/>
      <c r="CX110" s="89"/>
      <c r="CY110" s="89"/>
      <c r="CZ110" s="89"/>
      <c r="DA110" s="89"/>
      <c r="DB110" s="89"/>
      <c r="DC110" s="89"/>
      <c r="DD110" s="89"/>
      <c r="DE110" s="89"/>
      <c r="DF110" s="89"/>
      <c r="DG110" s="89"/>
      <c r="DH110" s="89"/>
      <c r="DI110" s="89"/>
      <c r="DJ110" s="89"/>
      <c r="DM110" s="89"/>
      <c r="DN110" s="89"/>
      <c r="DO110" s="89"/>
      <c r="DP110" s="89"/>
      <c r="DQ110" s="89"/>
    </row>
    <row r="111" spans="2:121" s="703" customFormat="1" ht="18.75"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  <c r="AE111" s="89"/>
      <c r="AF111" s="89"/>
      <c r="AG111" s="89"/>
      <c r="AH111" s="89"/>
      <c r="AI111" s="89"/>
      <c r="AJ111" s="89"/>
      <c r="AK111" s="89"/>
      <c r="AL111" s="89"/>
      <c r="AM111" s="89"/>
      <c r="AN111" s="89"/>
      <c r="AO111" s="89"/>
      <c r="AP111" s="89"/>
      <c r="AQ111" s="89"/>
      <c r="AR111" s="89"/>
      <c r="AS111" s="89"/>
      <c r="AT111" s="89"/>
      <c r="AU111" s="89"/>
      <c r="AV111" s="89"/>
      <c r="AW111" s="89"/>
      <c r="AX111" s="89"/>
      <c r="AY111" s="89"/>
      <c r="AZ111" s="89"/>
      <c r="BA111" s="89"/>
      <c r="BB111" s="89"/>
      <c r="BC111" s="89"/>
      <c r="BD111" s="89"/>
      <c r="BE111" s="89"/>
      <c r="BF111" s="89"/>
      <c r="BG111" s="89"/>
      <c r="BH111" s="89"/>
      <c r="BI111" s="89"/>
      <c r="BJ111" s="89"/>
      <c r="BK111" s="89"/>
      <c r="BL111" s="89"/>
      <c r="BM111" s="89"/>
      <c r="BN111" s="89"/>
      <c r="BO111" s="89"/>
      <c r="BP111" s="89"/>
      <c r="BQ111" s="89"/>
      <c r="BR111" s="89"/>
      <c r="BS111" s="89"/>
      <c r="BT111" s="89"/>
      <c r="BU111" s="89"/>
      <c r="CA111" s="89"/>
      <c r="CB111" s="89"/>
      <c r="CC111" s="89"/>
      <c r="CD111" s="89"/>
      <c r="CE111" s="89"/>
      <c r="CF111" s="89"/>
      <c r="CG111" s="89"/>
      <c r="CH111" s="89"/>
      <c r="CI111" s="89"/>
      <c r="CJ111" s="89"/>
      <c r="CK111" s="89"/>
      <c r="CL111" s="89"/>
      <c r="CM111" s="89"/>
      <c r="CN111" s="89"/>
      <c r="CO111" s="89"/>
      <c r="CP111" s="89"/>
      <c r="CQ111" s="89"/>
      <c r="CT111" s="89"/>
      <c r="CU111" s="89"/>
      <c r="CV111" s="89"/>
      <c r="CW111" s="89"/>
      <c r="CX111" s="89"/>
      <c r="CY111" s="89"/>
      <c r="CZ111" s="89"/>
      <c r="DA111" s="89"/>
      <c r="DB111" s="89"/>
      <c r="DC111" s="89"/>
      <c r="DD111" s="89"/>
      <c r="DE111" s="89"/>
      <c r="DF111" s="89"/>
      <c r="DG111" s="89"/>
      <c r="DH111" s="89"/>
      <c r="DI111" s="89"/>
      <c r="DJ111" s="89"/>
      <c r="DM111" s="89"/>
      <c r="DN111" s="89"/>
      <c r="DO111" s="89"/>
      <c r="DP111" s="89"/>
      <c r="DQ111" s="89"/>
    </row>
    <row r="112" spans="2:121" s="703" customFormat="1" ht="18.75"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  <c r="AD112" s="89"/>
      <c r="AE112" s="89"/>
      <c r="AF112" s="89"/>
      <c r="AG112" s="89"/>
      <c r="AH112" s="89"/>
      <c r="AI112" s="89"/>
      <c r="AJ112" s="89"/>
      <c r="AK112" s="89"/>
      <c r="AL112" s="89"/>
      <c r="AM112" s="89"/>
      <c r="AN112" s="89"/>
      <c r="AO112" s="89"/>
      <c r="AP112" s="89"/>
      <c r="AQ112" s="89"/>
      <c r="AR112" s="89"/>
      <c r="AS112" s="89"/>
      <c r="AT112" s="89"/>
      <c r="AU112" s="89"/>
      <c r="AV112" s="89"/>
      <c r="AW112" s="89"/>
      <c r="AX112" s="89"/>
      <c r="AY112" s="89"/>
      <c r="AZ112" s="89"/>
      <c r="BA112" s="89"/>
      <c r="BB112" s="89"/>
      <c r="BC112" s="89"/>
      <c r="BD112" s="89"/>
      <c r="BE112" s="89"/>
      <c r="BF112" s="89"/>
      <c r="BG112" s="89"/>
      <c r="BH112" s="89"/>
      <c r="BI112" s="89"/>
      <c r="BJ112" s="89"/>
      <c r="BK112" s="89"/>
      <c r="BL112" s="89"/>
      <c r="BM112" s="89"/>
      <c r="BN112" s="89"/>
      <c r="BO112" s="89"/>
      <c r="BP112" s="89"/>
      <c r="BQ112" s="89"/>
      <c r="BR112" s="89"/>
      <c r="BS112" s="89"/>
      <c r="BT112" s="89"/>
      <c r="BU112" s="89"/>
      <c r="CA112" s="89"/>
      <c r="CB112" s="89"/>
      <c r="CC112" s="89"/>
      <c r="CD112" s="89"/>
      <c r="CE112" s="89"/>
      <c r="CF112" s="89"/>
      <c r="CG112" s="89"/>
      <c r="CH112" s="89"/>
      <c r="CI112" s="89"/>
      <c r="CJ112" s="89"/>
      <c r="CK112" s="89"/>
      <c r="CL112" s="89"/>
      <c r="CM112" s="89"/>
      <c r="CN112" s="89"/>
      <c r="CO112" s="89"/>
      <c r="CP112" s="89"/>
      <c r="CQ112" s="89"/>
      <c r="CT112" s="89"/>
      <c r="CU112" s="89"/>
      <c r="CV112" s="89"/>
      <c r="CW112" s="89"/>
      <c r="CX112" s="89"/>
      <c r="CY112" s="89"/>
      <c r="CZ112" s="89"/>
      <c r="DA112" s="89"/>
      <c r="DB112" s="89"/>
      <c r="DC112" s="89"/>
      <c r="DD112" s="89"/>
      <c r="DE112" s="89"/>
      <c r="DF112" s="89"/>
      <c r="DG112" s="89"/>
      <c r="DH112" s="89"/>
      <c r="DI112" s="89"/>
      <c r="DJ112" s="89"/>
      <c r="DM112" s="89"/>
      <c r="DN112" s="89"/>
      <c r="DO112" s="89"/>
      <c r="DP112" s="89"/>
      <c r="DQ112" s="89"/>
    </row>
    <row r="113" spans="2:121" s="703" customFormat="1" ht="18.75"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  <c r="AE113" s="89"/>
      <c r="AF113" s="89"/>
      <c r="AG113" s="89"/>
      <c r="AH113" s="89"/>
      <c r="AI113" s="89"/>
      <c r="AJ113" s="89"/>
      <c r="AK113" s="89"/>
      <c r="AL113" s="89"/>
      <c r="AM113" s="89"/>
      <c r="AN113" s="89"/>
      <c r="AO113" s="89"/>
      <c r="AP113" s="89"/>
      <c r="AQ113" s="89"/>
      <c r="AR113" s="89"/>
      <c r="AS113" s="89"/>
      <c r="AT113" s="89"/>
      <c r="AU113" s="89"/>
      <c r="AV113" s="89"/>
      <c r="AW113" s="89"/>
      <c r="AX113" s="89"/>
      <c r="AY113" s="89"/>
      <c r="AZ113" s="89"/>
      <c r="BA113" s="89"/>
      <c r="BB113" s="89"/>
      <c r="BC113" s="89"/>
      <c r="BD113" s="89"/>
      <c r="BE113" s="89"/>
      <c r="BF113" s="89"/>
      <c r="BG113" s="89"/>
      <c r="BH113" s="89"/>
      <c r="BI113" s="89"/>
      <c r="BJ113" s="89"/>
      <c r="BK113" s="89"/>
      <c r="BL113" s="89"/>
      <c r="BM113" s="89"/>
      <c r="BN113" s="89"/>
      <c r="BO113" s="89"/>
      <c r="BP113" s="89"/>
      <c r="BQ113" s="89"/>
      <c r="BR113" s="89"/>
      <c r="BS113" s="89"/>
      <c r="BT113" s="89"/>
      <c r="BU113" s="89"/>
      <c r="CA113" s="89"/>
      <c r="CB113" s="89"/>
      <c r="CC113" s="89"/>
      <c r="CD113" s="89"/>
      <c r="CE113" s="89"/>
      <c r="CF113" s="89"/>
      <c r="CG113" s="89"/>
      <c r="CH113" s="89"/>
      <c r="CI113" s="89"/>
      <c r="CJ113" s="89"/>
      <c r="CK113" s="89"/>
      <c r="CL113" s="89"/>
      <c r="CM113" s="89"/>
      <c r="CN113" s="89"/>
      <c r="CO113" s="89"/>
      <c r="CP113" s="89"/>
      <c r="CQ113" s="89"/>
      <c r="CT113" s="89"/>
      <c r="CU113" s="89"/>
      <c r="CV113" s="89"/>
      <c r="CW113" s="89"/>
      <c r="CX113" s="89"/>
      <c r="CY113" s="89"/>
      <c r="CZ113" s="89"/>
      <c r="DA113" s="89"/>
      <c r="DB113" s="89"/>
      <c r="DC113" s="89"/>
      <c r="DD113" s="89"/>
      <c r="DE113" s="89"/>
      <c r="DF113" s="89"/>
      <c r="DG113" s="89"/>
      <c r="DH113" s="89"/>
      <c r="DI113" s="89"/>
      <c r="DJ113" s="89"/>
      <c r="DM113" s="89"/>
      <c r="DN113" s="89"/>
      <c r="DO113" s="89"/>
      <c r="DP113" s="89"/>
      <c r="DQ113" s="89"/>
    </row>
    <row r="114" spans="2:121" s="703" customFormat="1" ht="18.75"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  <c r="AD114" s="89"/>
      <c r="AE114" s="89"/>
      <c r="AF114" s="89"/>
      <c r="AG114" s="89"/>
      <c r="AH114" s="89"/>
      <c r="AI114" s="89"/>
      <c r="AJ114" s="89"/>
      <c r="AK114" s="89"/>
      <c r="AL114" s="89"/>
      <c r="AM114" s="89"/>
      <c r="AN114" s="89"/>
      <c r="AO114" s="89"/>
      <c r="AP114" s="89"/>
      <c r="AQ114" s="89"/>
      <c r="AR114" s="89"/>
      <c r="AS114" s="89"/>
      <c r="AT114" s="89"/>
      <c r="AU114" s="89"/>
      <c r="AV114" s="89"/>
      <c r="AW114" s="89"/>
      <c r="AX114" s="89"/>
      <c r="AY114" s="89"/>
      <c r="AZ114" s="89"/>
      <c r="BA114" s="89"/>
      <c r="BB114" s="89"/>
      <c r="BC114" s="89"/>
      <c r="BD114" s="89"/>
      <c r="BE114" s="89"/>
      <c r="BF114" s="89"/>
      <c r="BG114" s="89"/>
      <c r="BH114" s="89"/>
      <c r="BI114" s="89"/>
      <c r="BJ114" s="89"/>
      <c r="BK114" s="89"/>
      <c r="BL114" s="89"/>
      <c r="BM114" s="89"/>
      <c r="BN114" s="89"/>
      <c r="BO114" s="89"/>
      <c r="BP114" s="89"/>
      <c r="BQ114" s="89"/>
      <c r="BR114" s="89"/>
      <c r="BS114" s="89"/>
      <c r="BT114" s="89"/>
      <c r="BU114" s="89"/>
      <c r="CA114" s="89"/>
      <c r="CB114" s="89"/>
      <c r="CC114" s="89"/>
      <c r="CD114" s="89"/>
      <c r="CE114" s="89"/>
      <c r="CF114" s="89"/>
      <c r="CG114" s="89"/>
      <c r="CH114" s="89"/>
      <c r="CI114" s="89"/>
      <c r="CJ114" s="89"/>
      <c r="CK114" s="89"/>
      <c r="CL114" s="89"/>
      <c r="CM114" s="89"/>
      <c r="CN114" s="89"/>
      <c r="CO114" s="89"/>
      <c r="CP114" s="89"/>
      <c r="CQ114" s="89"/>
      <c r="CT114" s="89"/>
      <c r="CU114" s="89"/>
      <c r="CV114" s="89"/>
      <c r="CW114" s="89"/>
      <c r="CX114" s="89"/>
      <c r="CY114" s="89"/>
      <c r="CZ114" s="89"/>
      <c r="DA114" s="89"/>
      <c r="DB114" s="89"/>
      <c r="DC114" s="89"/>
      <c r="DD114" s="89"/>
      <c r="DE114" s="89"/>
      <c r="DF114" s="89"/>
      <c r="DG114" s="89"/>
      <c r="DH114" s="89"/>
      <c r="DI114" s="89"/>
      <c r="DJ114" s="89"/>
      <c r="DM114" s="89"/>
      <c r="DN114" s="89"/>
      <c r="DO114" s="89"/>
      <c r="DP114" s="89"/>
      <c r="DQ114" s="89"/>
    </row>
    <row r="115" spans="2:121" s="703" customFormat="1" ht="18.75"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  <c r="AE115" s="89"/>
      <c r="AF115" s="89"/>
      <c r="AG115" s="89"/>
      <c r="AH115" s="89"/>
      <c r="AI115" s="89"/>
      <c r="AJ115" s="89"/>
      <c r="AK115" s="89"/>
      <c r="AL115" s="89"/>
      <c r="AM115" s="89"/>
      <c r="AN115" s="89"/>
      <c r="AO115" s="89"/>
      <c r="AP115" s="89"/>
      <c r="AQ115" s="89"/>
      <c r="AR115" s="89"/>
      <c r="AS115" s="89"/>
      <c r="AT115" s="89"/>
      <c r="AU115" s="89"/>
      <c r="AV115" s="89"/>
      <c r="AW115" s="89"/>
      <c r="AX115" s="89"/>
      <c r="AY115" s="89"/>
      <c r="AZ115" s="89"/>
      <c r="BA115" s="89"/>
      <c r="BB115" s="89"/>
      <c r="BC115" s="89"/>
      <c r="BD115" s="89"/>
      <c r="BE115" s="89"/>
      <c r="BF115" s="89"/>
      <c r="BG115" s="89"/>
      <c r="BH115" s="89"/>
      <c r="BI115" s="89"/>
      <c r="BJ115" s="89"/>
      <c r="BK115" s="89"/>
      <c r="BL115" s="89"/>
      <c r="BM115" s="89"/>
      <c r="BN115" s="89"/>
      <c r="BO115" s="89"/>
      <c r="BP115" s="89"/>
      <c r="BQ115" s="89"/>
      <c r="BR115" s="89"/>
      <c r="BS115" s="89"/>
      <c r="BT115" s="89"/>
      <c r="BU115" s="89"/>
      <c r="CA115" s="89"/>
      <c r="CB115" s="89"/>
      <c r="CC115" s="89"/>
      <c r="CD115" s="89"/>
      <c r="CE115" s="89"/>
      <c r="CF115" s="89"/>
      <c r="CG115" s="89"/>
      <c r="CH115" s="89"/>
      <c r="CI115" s="89"/>
      <c r="CJ115" s="89"/>
      <c r="CK115" s="89"/>
      <c r="CL115" s="89"/>
      <c r="CM115" s="89"/>
      <c r="CN115" s="89"/>
      <c r="CO115" s="89"/>
      <c r="CP115" s="89"/>
      <c r="CQ115" s="89"/>
      <c r="CT115" s="89"/>
      <c r="CU115" s="89"/>
      <c r="CV115" s="89"/>
      <c r="CW115" s="89"/>
      <c r="CX115" s="89"/>
      <c r="CY115" s="89"/>
      <c r="CZ115" s="89"/>
      <c r="DA115" s="89"/>
      <c r="DB115" s="89"/>
      <c r="DC115" s="89"/>
      <c r="DD115" s="89"/>
      <c r="DE115" s="89"/>
      <c r="DF115" s="89"/>
      <c r="DG115" s="89"/>
      <c r="DH115" s="89"/>
      <c r="DI115" s="89"/>
      <c r="DJ115" s="89"/>
      <c r="DM115" s="89"/>
      <c r="DN115" s="89"/>
      <c r="DO115" s="89"/>
      <c r="DP115" s="89"/>
      <c r="DQ115" s="89"/>
    </row>
    <row r="116" spans="2:121" s="703" customFormat="1" ht="18.75"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  <c r="AD116" s="89"/>
      <c r="AE116" s="89"/>
      <c r="AF116" s="89"/>
      <c r="AG116" s="89"/>
      <c r="AH116" s="89"/>
      <c r="AI116" s="89"/>
      <c r="AJ116" s="89"/>
      <c r="AK116" s="89"/>
      <c r="AL116" s="89"/>
      <c r="AM116" s="89"/>
      <c r="AN116" s="89"/>
      <c r="AO116" s="89"/>
      <c r="AP116" s="89"/>
      <c r="AQ116" s="89"/>
      <c r="AR116" s="89"/>
      <c r="AS116" s="89"/>
      <c r="AT116" s="89"/>
      <c r="AU116" s="89"/>
      <c r="AV116" s="89"/>
      <c r="AW116" s="89"/>
      <c r="AX116" s="89"/>
      <c r="AY116" s="89"/>
      <c r="AZ116" s="89"/>
      <c r="BA116" s="89"/>
      <c r="BB116" s="89"/>
      <c r="BC116" s="89"/>
      <c r="BD116" s="89"/>
      <c r="BE116" s="89"/>
      <c r="BF116" s="89"/>
      <c r="BG116" s="89"/>
      <c r="BH116" s="89"/>
      <c r="BI116" s="89"/>
      <c r="BJ116" s="89"/>
      <c r="BK116" s="89"/>
      <c r="BL116" s="89"/>
      <c r="BM116" s="89"/>
      <c r="BN116" s="89"/>
      <c r="BO116" s="89"/>
      <c r="BP116" s="89"/>
      <c r="BQ116" s="89"/>
      <c r="BR116" s="89"/>
      <c r="BS116" s="89"/>
      <c r="BT116" s="89"/>
      <c r="BU116" s="89"/>
      <c r="CA116" s="89"/>
      <c r="CB116" s="89"/>
      <c r="CC116" s="89"/>
      <c r="CD116" s="89"/>
      <c r="CE116" s="89"/>
      <c r="CF116" s="89"/>
      <c r="CG116" s="89"/>
      <c r="CH116" s="89"/>
      <c r="CI116" s="89"/>
      <c r="CJ116" s="89"/>
      <c r="CK116" s="89"/>
      <c r="CL116" s="89"/>
      <c r="CM116" s="89"/>
      <c r="CN116" s="89"/>
      <c r="CO116" s="89"/>
      <c r="CP116" s="89"/>
      <c r="CQ116" s="89"/>
      <c r="CT116" s="89"/>
      <c r="CU116" s="89"/>
      <c r="CV116" s="89"/>
      <c r="CW116" s="89"/>
      <c r="CX116" s="89"/>
      <c r="CY116" s="89"/>
      <c r="CZ116" s="89"/>
      <c r="DA116" s="89"/>
      <c r="DB116" s="89"/>
      <c r="DC116" s="89"/>
      <c r="DD116" s="89"/>
      <c r="DE116" s="89"/>
      <c r="DF116" s="89"/>
      <c r="DG116" s="89"/>
      <c r="DH116" s="89"/>
      <c r="DI116" s="89"/>
      <c r="DJ116" s="89"/>
      <c r="DM116" s="89"/>
      <c r="DN116" s="89"/>
      <c r="DO116" s="89"/>
      <c r="DP116" s="89"/>
      <c r="DQ116" s="89"/>
    </row>
    <row r="117" spans="2:121" s="703" customFormat="1" ht="18.75"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  <c r="AD117" s="89"/>
      <c r="AE117" s="89"/>
      <c r="AF117" s="89"/>
      <c r="AG117" s="89"/>
      <c r="AH117" s="89"/>
      <c r="AI117" s="89"/>
      <c r="AJ117" s="89"/>
      <c r="AK117" s="89"/>
      <c r="AL117" s="89"/>
      <c r="AM117" s="89"/>
      <c r="AN117" s="89"/>
      <c r="AO117" s="89"/>
      <c r="AP117" s="89"/>
      <c r="AQ117" s="89"/>
      <c r="AR117" s="89"/>
      <c r="AS117" s="89"/>
      <c r="AT117" s="89"/>
      <c r="AU117" s="89"/>
      <c r="AV117" s="89"/>
      <c r="AW117" s="89"/>
      <c r="AX117" s="89"/>
      <c r="AY117" s="89"/>
      <c r="AZ117" s="89"/>
      <c r="BA117" s="89"/>
      <c r="BB117" s="89"/>
      <c r="BC117" s="89"/>
      <c r="BD117" s="89"/>
      <c r="BE117" s="89"/>
      <c r="BF117" s="89"/>
      <c r="BG117" s="89"/>
      <c r="BH117" s="89"/>
      <c r="BI117" s="89"/>
      <c r="BJ117" s="89"/>
      <c r="BK117" s="89"/>
      <c r="BL117" s="89"/>
      <c r="BM117" s="89"/>
      <c r="BN117" s="89"/>
      <c r="BO117" s="89"/>
      <c r="BP117" s="89"/>
      <c r="BQ117" s="89"/>
      <c r="BR117" s="89"/>
      <c r="BS117" s="89"/>
      <c r="BT117" s="89"/>
      <c r="BU117" s="89"/>
      <c r="CA117" s="89"/>
      <c r="CB117" s="89"/>
      <c r="CC117" s="89"/>
      <c r="CD117" s="89"/>
      <c r="CE117" s="89"/>
      <c r="CF117" s="89"/>
      <c r="CG117" s="89"/>
      <c r="CH117" s="89"/>
      <c r="CI117" s="89"/>
      <c r="CJ117" s="89"/>
      <c r="CK117" s="89"/>
      <c r="CL117" s="89"/>
      <c r="CM117" s="89"/>
      <c r="CN117" s="89"/>
      <c r="CO117" s="89"/>
      <c r="CP117" s="89"/>
      <c r="CQ117" s="89"/>
      <c r="CT117" s="89"/>
      <c r="CU117" s="89"/>
      <c r="CV117" s="89"/>
      <c r="CW117" s="89"/>
      <c r="CX117" s="89"/>
      <c r="CY117" s="89"/>
      <c r="CZ117" s="89"/>
      <c r="DA117" s="89"/>
      <c r="DB117" s="89"/>
      <c r="DC117" s="89"/>
      <c r="DD117" s="89"/>
      <c r="DE117" s="89"/>
      <c r="DF117" s="89"/>
      <c r="DG117" s="89"/>
      <c r="DH117" s="89"/>
      <c r="DI117" s="89"/>
      <c r="DJ117" s="89"/>
      <c r="DM117" s="89"/>
      <c r="DN117" s="89"/>
      <c r="DO117" s="89"/>
      <c r="DP117" s="89"/>
      <c r="DQ117" s="89"/>
    </row>
    <row r="118" spans="2:121" s="703" customFormat="1" ht="18.75"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  <c r="AE118" s="89"/>
      <c r="AF118" s="89"/>
      <c r="AG118" s="89"/>
      <c r="AH118" s="89"/>
      <c r="AI118" s="89"/>
      <c r="AJ118" s="89"/>
      <c r="AK118" s="89"/>
      <c r="AL118" s="89"/>
      <c r="AM118" s="89"/>
      <c r="AN118" s="89"/>
      <c r="AO118" s="89"/>
      <c r="AP118" s="89"/>
      <c r="AQ118" s="89"/>
      <c r="AR118" s="89"/>
      <c r="AS118" s="89"/>
      <c r="AT118" s="89"/>
      <c r="AU118" s="89"/>
      <c r="AV118" s="89"/>
      <c r="AW118" s="89"/>
      <c r="AX118" s="89"/>
      <c r="AY118" s="89"/>
      <c r="AZ118" s="89"/>
      <c r="BA118" s="89"/>
      <c r="BB118" s="89"/>
      <c r="BC118" s="89"/>
      <c r="BD118" s="89"/>
      <c r="BE118" s="89"/>
      <c r="BF118" s="89"/>
      <c r="BG118" s="89"/>
      <c r="BH118" s="89"/>
      <c r="BI118" s="89"/>
      <c r="BJ118" s="89"/>
      <c r="BK118" s="89"/>
      <c r="BL118" s="89"/>
      <c r="BM118" s="89"/>
      <c r="BN118" s="89"/>
      <c r="BO118" s="89"/>
      <c r="BP118" s="89"/>
      <c r="BQ118" s="89"/>
      <c r="BR118" s="89"/>
      <c r="BS118" s="89"/>
      <c r="BT118" s="89"/>
      <c r="BU118" s="89"/>
      <c r="CA118" s="89"/>
      <c r="CB118" s="89"/>
      <c r="CC118" s="89"/>
      <c r="CD118" s="89"/>
      <c r="CE118" s="89"/>
      <c r="CF118" s="89"/>
      <c r="CG118" s="89"/>
      <c r="CH118" s="89"/>
      <c r="CI118" s="89"/>
      <c r="CJ118" s="89"/>
      <c r="CK118" s="89"/>
      <c r="CL118" s="89"/>
      <c r="CM118" s="89"/>
      <c r="CN118" s="89"/>
      <c r="CO118" s="89"/>
      <c r="CP118" s="89"/>
      <c r="CQ118" s="89"/>
      <c r="CT118" s="89"/>
      <c r="CU118" s="89"/>
      <c r="CV118" s="89"/>
      <c r="CW118" s="89"/>
      <c r="CX118" s="89"/>
      <c r="CY118" s="89"/>
      <c r="CZ118" s="89"/>
      <c r="DA118" s="89"/>
      <c r="DB118" s="89"/>
      <c r="DC118" s="89"/>
      <c r="DD118" s="89"/>
      <c r="DE118" s="89"/>
      <c r="DF118" s="89"/>
      <c r="DG118" s="89"/>
      <c r="DH118" s="89"/>
      <c r="DI118" s="89"/>
      <c r="DJ118" s="89"/>
      <c r="DM118" s="89"/>
      <c r="DN118" s="89"/>
      <c r="DO118" s="89"/>
      <c r="DP118" s="89"/>
      <c r="DQ118" s="89"/>
    </row>
    <row r="119" spans="2:121" s="703" customFormat="1" ht="18.75"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  <c r="AD119" s="89"/>
      <c r="AE119" s="89"/>
      <c r="AF119" s="89"/>
      <c r="AG119" s="89"/>
      <c r="AH119" s="89"/>
      <c r="AI119" s="89"/>
      <c r="AJ119" s="89"/>
      <c r="AK119" s="89"/>
      <c r="AL119" s="89"/>
      <c r="AM119" s="89"/>
      <c r="AN119" s="89"/>
      <c r="AO119" s="89"/>
      <c r="AP119" s="89"/>
      <c r="AQ119" s="89"/>
      <c r="AR119" s="89"/>
      <c r="AS119" s="89"/>
      <c r="AT119" s="89"/>
      <c r="AU119" s="89"/>
      <c r="AV119" s="89"/>
      <c r="AW119" s="89"/>
      <c r="AX119" s="89"/>
      <c r="AY119" s="89"/>
      <c r="AZ119" s="89"/>
      <c r="BA119" s="89"/>
      <c r="BB119" s="89"/>
      <c r="BC119" s="89"/>
      <c r="BD119" s="89"/>
      <c r="BE119" s="89"/>
      <c r="BF119" s="89"/>
      <c r="BG119" s="89"/>
      <c r="BH119" s="89"/>
      <c r="BI119" s="89"/>
      <c r="BJ119" s="89"/>
      <c r="BK119" s="89"/>
      <c r="BL119" s="89"/>
      <c r="BM119" s="89"/>
      <c r="BN119" s="89"/>
      <c r="BO119" s="89"/>
      <c r="BP119" s="89"/>
      <c r="BQ119" s="89"/>
      <c r="BR119" s="89"/>
      <c r="BS119" s="89"/>
      <c r="BT119" s="89"/>
      <c r="BU119" s="89"/>
      <c r="CA119" s="89"/>
      <c r="CB119" s="89"/>
      <c r="CC119" s="89"/>
      <c r="CD119" s="89"/>
      <c r="CE119" s="89"/>
      <c r="CF119" s="89"/>
      <c r="CG119" s="89"/>
      <c r="CH119" s="89"/>
      <c r="CI119" s="89"/>
      <c r="CJ119" s="89"/>
      <c r="CK119" s="89"/>
      <c r="CL119" s="89"/>
      <c r="CM119" s="89"/>
      <c r="CN119" s="89"/>
      <c r="CO119" s="89"/>
      <c r="CP119" s="89"/>
      <c r="CQ119" s="89"/>
      <c r="CT119" s="89"/>
      <c r="CU119" s="89"/>
      <c r="CV119" s="89"/>
      <c r="CW119" s="89"/>
      <c r="CX119" s="89"/>
      <c r="CY119" s="89"/>
      <c r="CZ119" s="89"/>
      <c r="DA119" s="89"/>
      <c r="DB119" s="89"/>
      <c r="DC119" s="89"/>
      <c r="DD119" s="89"/>
      <c r="DE119" s="89"/>
      <c r="DF119" s="89"/>
      <c r="DG119" s="89"/>
      <c r="DH119" s="89"/>
      <c r="DI119" s="89"/>
      <c r="DJ119" s="89"/>
      <c r="DM119" s="89"/>
      <c r="DN119" s="89"/>
      <c r="DO119" s="89"/>
      <c r="DP119" s="89"/>
      <c r="DQ119" s="89"/>
    </row>
    <row r="120" spans="2:121" s="703" customFormat="1" ht="18.75"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  <c r="AE120" s="89"/>
      <c r="AF120" s="89"/>
      <c r="AG120" s="89"/>
      <c r="AH120" s="89"/>
      <c r="AI120" s="89"/>
      <c r="AJ120" s="89"/>
      <c r="AK120" s="89"/>
      <c r="AL120" s="89"/>
      <c r="AM120" s="89"/>
      <c r="AN120" s="89"/>
      <c r="AO120" s="89"/>
      <c r="AP120" s="89"/>
      <c r="AQ120" s="89"/>
      <c r="AR120" s="89"/>
      <c r="AS120" s="89"/>
      <c r="AT120" s="89"/>
      <c r="AU120" s="89"/>
      <c r="AV120" s="89"/>
      <c r="AW120" s="89"/>
      <c r="AX120" s="89"/>
      <c r="AY120" s="89"/>
      <c r="AZ120" s="89"/>
      <c r="BA120" s="89"/>
      <c r="BB120" s="89"/>
      <c r="BC120" s="89"/>
      <c r="BD120" s="89"/>
      <c r="BE120" s="89"/>
      <c r="BF120" s="89"/>
      <c r="BG120" s="89"/>
      <c r="BH120" s="89"/>
      <c r="BI120" s="89"/>
      <c r="BJ120" s="89"/>
      <c r="BK120" s="89"/>
      <c r="BL120" s="89"/>
      <c r="BM120" s="89"/>
      <c r="BN120" s="89"/>
      <c r="BO120" s="89"/>
      <c r="BP120" s="89"/>
      <c r="BQ120" s="89"/>
      <c r="BR120" s="89"/>
      <c r="BS120" s="89"/>
      <c r="BT120" s="89"/>
      <c r="BU120" s="89"/>
      <c r="CA120" s="89"/>
      <c r="CB120" s="89"/>
      <c r="CC120" s="89"/>
      <c r="CD120" s="89"/>
      <c r="CE120" s="89"/>
      <c r="CF120" s="89"/>
      <c r="CG120" s="89"/>
      <c r="CH120" s="89"/>
      <c r="CI120" s="89"/>
      <c r="CJ120" s="89"/>
      <c r="CK120" s="89"/>
      <c r="CL120" s="89"/>
      <c r="CM120" s="89"/>
      <c r="CN120" s="89"/>
      <c r="CO120" s="89"/>
      <c r="CP120" s="89"/>
      <c r="CQ120" s="89"/>
      <c r="CT120" s="89"/>
      <c r="CU120" s="89"/>
      <c r="CV120" s="89"/>
      <c r="CW120" s="89"/>
      <c r="CX120" s="89"/>
      <c r="CY120" s="89"/>
      <c r="CZ120" s="89"/>
      <c r="DA120" s="89"/>
      <c r="DB120" s="89"/>
      <c r="DC120" s="89"/>
      <c r="DD120" s="89"/>
      <c r="DE120" s="89"/>
      <c r="DF120" s="89"/>
      <c r="DG120" s="89"/>
      <c r="DH120" s="89"/>
      <c r="DI120" s="89"/>
      <c r="DJ120" s="89"/>
      <c r="DM120" s="89"/>
      <c r="DN120" s="89"/>
      <c r="DO120" s="89"/>
      <c r="DP120" s="89"/>
      <c r="DQ120" s="89"/>
    </row>
    <row r="121" spans="2:121" s="703" customFormat="1" ht="18.75"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CA121" s="89"/>
      <c r="CB121" s="89"/>
      <c r="CC121" s="89"/>
      <c r="CD121" s="89"/>
      <c r="CE121" s="89"/>
      <c r="CF121" s="89"/>
      <c r="CG121" s="89"/>
      <c r="CH121" s="89"/>
      <c r="CI121" s="89"/>
      <c r="CJ121" s="89"/>
      <c r="CK121" s="89"/>
      <c r="CL121" s="89"/>
      <c r="CM121" s="89"/>
      <c r="CN121" s="89"/>
      <c r="CO121" s="89"/>
      <c r="CP121" s="89"/>
      <c r="CQ121" s="89"/>
      <c r="CT121" s="89"/>
      <c r="CU121" s="89"/>
      <c r="CV121" s="89"/>
      <c r="CW121" s="89"/>
      <c r="CX121" s="89"/>
      <c r="CY121" s="89"/>
      <c r="CZ121" s="89"/>
      <c r="DA121" s="89"/>
      <c r="DB121" s="89"/>
      <c r="DC121" s="89"/>
      <c r="DD121" s="89"/>
      <c r="DE121" s="89"/>
      <c r="DF121" s="89"/>
      <c r="DG121" s="89"/>
      <c r="DH121" s="89"/>
      <c r="DI121" s="89"/>
      <c r="DJ121" s="89"/>
      <c r="DM121" s="89"/>
      <c r="DN121" s="89"/>
      <c r="DO121" s="89"/>
      <c r="DP121" s="89"/>
      <c r="DQ121" s="89"/>
    </row>
    <row r="122" spans="2:121" s="703" customFormat="1" ht="18.75"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  <c r="AE122" s="89"/>
      <c r="AF122" s="89"/>
      <c r="AG122" s="89"/>
      <c r="AH122" s="89"/>
      <c r="AI122" s="89"/>
      <c r="AJ122" s="89"/>
      <c r="AK122" s="89"/>
      <c r="AL122" s="89"/>
      <c r="AM122" s="89"/>
      <c r="AN122" s="89"/>
      <c r="AO122" s="89"/>
      <c r="AP122" s="89"/>
      <c r="AQ122" s="89"/>
      <c r="AR122" s="89"/>
      <c r="AS122" s="89"/>
      <c r="AT122" s="89"/>
      <c r="AU122" s="89"/>
      <c r="AV122" s="89"/>
      <c r="AW122" s="89"/>
      <c r="AX122" s="89"/>
      <c r="AY122" s="89"/>
      <c r="AZ122" s="89"/>
      <c r="BA122" s="89"/>
      <c r="BB122" s="89"/>
      <c r="BC122" s="89"/>
      <c r="BD122" s="89"/>
      <c r="BE122" s="89"/>
      <c r="BF122" s="89"/>
      <c r="BG122" s="89"/>
      <c r="BH122" s="89"/>
      <c r="BI122" s="89"/>
      <c r="BJ122" s="89"/>
      <c r="BK122" s="89"/>
      <c r="BL122" s="89"/>
      <c r="BM122" s="89"/>
      <c r="BN122" s="89"/>
      <c r="BO122" s="89"/>
      <c r="BP122" s="89"/>
      <c r="BQ122" s="89"/>
      <c r="BR122" s="89"/>
      <c r="BS122" s="89"/>
      <c r="BT122" s="89"/>
      <c r="BU122" s="89"/>
      <c r="CA122" s="89"/>
      <c r="CB122" s="89"/>
      <c r="CC122" s="89"/>
      <c r="CD122" s="89"/>
      <c r="CE122" s="89"/>
      <c r="CF122" s="89"/>
      <c r="CG122" s="89"/>
      <c r="CH122" s="89"/>
      <c r="CI122" s="89"/>
      <c r="CJ122" s="89"/>
      <c r="CK122" s="89"/>
      <c r="CL122" s="89"/>
      <c r="CM122" s="89"/>
      <c r="CN122" s="89"/>
      <c r="CO122" s="89"/>
      <c r="CP122" s="89"/>
      <c r="CQ122" s="89"/>
      <c r="CT122" s="89"/>
      <c r="CU122" s="89"/>
      <c r="CV122" s="89"/>
      <c r="CW122" s="89"/>
      <c r="CX122" s="89"/>
      <c r="CY122" s="89"/>
      <c r="CZ122" s="89"/>
      <c r="DA122" s="89"/>
      <c r="DB122" s="89"/>
      <c r="DC122" s="89"/>
      <c r="DD122" s="89"/>
      <c r="DE122" s="89"/>
      <c r="DF122" s="89"/>
      <c r="DG122" s="89"/>
      <c r="DH122" s="89"/>
      <c r="DI122" s="89"/>
      <c r="DJ122" s="89"/>
      <c r="DM122" s="89"/>
      <c r="DN122" s="89"/>
      <c r="DO122" s="89"/>
      <c r="DP122" s="89"/>
      <c r="DQ122" s="89"/>
    </row>
    <row r="123" spans="2:121" s="703" customFormat="1" ht="18.75"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  <c r="AE123" s="89"/>
      <c r="AF123" s="89"/>
      <c r="AG123" s="89"/>
      <c r="AH123" s="89"/>
      <c r="AI123" s="89"/>
      <c r="AJ123" s="89"/>
      <c r="AK123" s="89"/>
      <c r="AL123" s="89"/>
      <c r="AM123" s="89"/>
      <c r="AN123" s="89"/>
      <c r="AO123" s="89"/>
      <c r="AP123" s="89"/>
      <c r="AQ123" s="89"/>
      <c r="AR123" s="89"/>
      <c r="AS123" s="89"/>
      <c r="AT123" s="89"/>
      <c r="AU123" s="89"/>
      <c r="AV123" s="89"/>
      <c r="AW123" s="89"/>
      <c r="AX123" s="89"/>
      <c r="AY123" s="89"/>
      <c r="AZ123" s="89"/>
      <c r="BA123" s="89"/>
      <c r="BB123" s="89"/>
      <c r="BC123" s="89"/>
      <c r="BD123" s="89"/>
      <c r="BE123" s="89"/>
      <c r="BF123" s="89"/>
      <c r="BG123" s="89"/>
      <c r="BH123" s="89"/>
      <c r="BI123" s="89"/>
      <c r="BJ123" s="89"/>
      <c r="BK123" s="89"/>
      <c r="BL123" s="89"/>
      <c r="BM123" s="89"/>
      <c r="BN123" s="89"/>
      <c r="BO123" s="89"/>
      <c r="BP123" s="89"/>
      <c r="BQ123" s="89"/>
      <c r="BR123" s="89"/>
      <c r="BS123" s="89"/>
      <c r="BT123" s="89"/>
      <c r="BU123" s="89"/>
      <c r="CA123" s="89"/>
      <c r="CB123" s="89"/>
      <c r="CC123" s="89"/>
      <c r="CD123" s="89"/>
      <c r="CE123" s="89"/>
      <c r="CF123" s="89"/>
      <c r="CG123" s="89"/>
      <c r="CH123" s="89"/>
      <c r="CI123" s="89"/>
      <c r="CJ123" s="89"/>
      <c r="CK123" s="89"/>
      <c r="CL123" s="89"/>
      <c r="CM123" s="89"/>
      <c r="CN123" s="89"/>
      <c r="CO123" s="89"/>
      <c r="CP123" s="89"/>
      <c r="CQ123" s="89"/>
      <c r="CT123" s="89"/>
      <c r="CU123" s="89"/>
      <c r="CV123" s="89"/>
      <c r="CW123" s="89"/>
      <c r="CX123" s="89"/>
      <c r="CY123" s="89"/>
      <c r="CZ123" s="89"/>
      <c r="DA123" s="89"/>
      <c r="DB123" s="89"/>
      <c r="DC123" s="89"/>
      <c r="DD123" s="89"/>
      <c r="DE123" s="89"/>
      <c r="DF123" s="89"/>
      <c r="DG123" s="89"/>
      <c r="DH123" s="89"/>
      <c r="DI123" s="89"/>
      <c r="DJ123" s="89"/>
      <c r="DM123" s="89"/>
      <c r="DN123" s="89"/>
      <c r="DO123" s="89"/>
      <c r="DP123" s="89"/>
      <c r="DQ123" s="89"/>
    </row>
    <row r="124" spans="2:121" s="703" customFormat="1" ht="18.75"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89"/>
      <c r="AH124" s="89"/>
      <c r="AI124" s="89"/>
      <c r="AJ124" s="89"/>
      <c r="AK124" s="89"/>
      <c r="AL124" s="89"/>
      <c r="AM124" s="89"/>
      <c r="AN124" s="89"/>
      <c r="AO124" s="89"/>
      <c r="AP124" s="89"/>
      <c r="AQ124" s="89"/>
      <c r="AR124" s="89"/>
      <c r="AS124" s="89"/>
      <c r="AT124" s="89"/>
      <c r="AU124" s="89"/>
      <c r="AV124" s="89"/>
      <c r="AW124" s="89"/>
      <c r="AX124" s="89"/>
      <c r="AY124" s="89"/>
      <c r="AZ124" s="89"/>
      <c r="BA124" s="89"/>
      <c r="BB124" s="89"/>
      <c r="BC124" s="89"/>
      <c r="BD124" s="89"/>
      <c r="BE124" s="89"/>
      <c r="BF124" s="89"/>
      <c r="BG124" s="89"/>
      <c r="BH124" s="89"/>
      <c r="BI124" s="89"/>
      <c r="BJ124" s="89"/>
      <c r="BK124" s="89"/>
      <c r="BL124" s="89"/>
      <c r="BM124" s="89"/>
      <c r="BN124" s="89"/>
      <c r="BO124" s="89"/>
      <c r="BP124" s="89"/>
      <c r="BQ124" s="89"/>
      <c r="BR124" s="89"/>
      <c r="BS124" s="89"/>
      <c r="BT124" s="89"/>
      <c r="BU124" s="89"/>
      <c r="CA124" s="89"/>
      <c r="CB124" s="89"/>
      <c r="CC124" s="89"/>
      <c r="CD124" s="89"/>
      <c r="CE124" s="89"/>
      <c r="CF124" s="89"/>
      <c r="CG124" s="89"/>
      <c r="CH124" s="89"/>
      <c r="CI124" s="89"/>
      <c r="CJ124" s="89"/>
      <c r="CK124" s="89"/>
      <c r="CL124" s="89"/>
      <c r="CM124" s="89"/>
      <c r="CN124" s="89"/>
      <c r="CO124" s="89"/>
      <c r="CP124" s="89"/>
      <c r="CQ124" s="89"/>
      <c r="CT124" s="89"/>
      <c r="CU124" s="89"/>
      <c r="CV124" s="89"/>
      <c r="CW124" s="89"/>
      <c r="CX124" s="89"/>
      <c r="CY124" s="89"/>
      <c r="CZ124" s="89"/>
      <c r="DA124" s="89"/>
      <c r="DB124" s="89"/>
      <c r="DC124" s="89"/>
      <c r="DD124" s="89"/>
      <c r="DE124" s="89"/>
      <c r="DF124" s="89"/>
      <c r="DG124" s="89"/>
      <c r="DH124" s="89"/>
      <c r="DI124" s="89"/>
      <c r="DJ124" s="89"/>
      <c r="DM124" s="89"/>
      <c r="DN124" s="89"/>
      <c r="DO124" s="89"/>
      <c r="DP124" s="89"/>
      <c r="DQ124" s="89"/>
    </row>
    <row r="125" spans="2:121" s="672" customFormat="1" ht="18.75"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M125" s="56"/>
      <c r="DN125" s="56"/>
      <c r="DO125" s="56"/>
      <c r="DP125" s="56"/>
      <c r="DQ125" s="56"/>
    </row>
    <row r="126" spans="2:121" s="672" customFormat="1" ht="18.75"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M126" s="56"/>
      <c r="DN126" s="56"/>
      <c r="DO126" s="56"/>
      <c r="DP126" s="56"/>
      <c r="DQ126" s="56"/>
    </row>
    <row r="127" spans="2:121" s="672" customFormat="1" ht="18.75"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M127" s="56"/>
      <c r="DN127" s="56"/>
      <c r="DO127" s="56"/>
      <c r="DP127" s="56"/>
      <c r="DQ127" s="56"/>
    </row>
    <row r="128" spans="2:121" s="672" customFormat="1" ht="18.75"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M128" s="56"/>
      <c r="DN128" s="56"/>
      <c r="DO128" s="56"/>
      <c r="DP128" s="56"/>
      <c r="DQ128" s="56"/>
    </row>
    <row r="129" spans="3:110" s="672" customFormat="1" ht="18.75">
      <c r="C129" s="699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</row>
    <row r="130" spans="3:110" s="672" customFormat="1" ht="18.75">
      <c r="C130" s="699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</row>
    <row r="131" spans="3:110" s="672" customFormat="1" ht="18.75">
      <c r="C131" s="699"/>
    </row>
    <row r="132" spans="3:110" s="672" customFormat="1" ht="18.75">
      <c r="C132" s="699"/>
    </row>
    <row r="133" spans="3:110" s="672" customFormat="1" ht="18.75">
      <c r="C133" s="699"/>
    </row>
    <row r="134" spans="3:110" s="672" customFormat="1" ht="18.75">
      <c r="C134" s="699"/>
    </row>
    <row r="135" spans="3:110" s="672" customFormat="1" ht="18.75">
      <c r="C135" s="699"/>
    </row>
    <row r="136" spans="3:110" s="672" customFormat="1" ht="18.75"/>
    <row r="137" spans="3:110" s="672" customFormat="1" ht="18.75">
      <c r="C137" s="699"/>
    </row>
    <row r="138" spans="3:110" s="672" customFormat="1" ht="18.75">
      <c r="C138" s="699"/>
    </row>
    <row r="139" spans="3:110" s="672" customFormat="1" ht="18.75">
      <c r="C139" s="699"/>
    </row>
    <row r="140" spans="3:110" s="672" customFormat="1" ht="18.75">
      <c r="C140" s="699"/>
    </row>
    <row r="141" spans="3:110" s="672" customFormat="1" ht="18.75">
      <c r="C141" s="699"/>
    </row>
    <row r="142" spans="3:110" s="672" customFormat="1" ht="18.75">
      <c r="C142" s="699"/>
    </row>
    <row r="143" spans="3:110" s="672" customFormat="1" ht="18.75">
      <c r="C143" s="699"/>
    </row>
    <row r="144" spans="3:110" s="672" customFormat="1" ht="18.75">
      <c r="C144" s="699"/>
    </row>
    <row r="145" spans="1:16376" s="672" customFormat="1" ht="18.75">
      <c r="C145" s="699"/>
    </row>
    <row r="146" spans="1:16376" s="672" customFormat="1" ht="18.75"/>
    <row r="147" spans="1:16376" s="672" customFormat="1" ht="18.75">
      <c r="C147" s="699"/>
    </row>
    <row r="148" spans="1:16376" s="672" customFormat="1" ht="18.75">
      <c r="C148" s="699"/>
    </row>
    <row r="149" spans="1:16376" s="672" customFormat="1" ht="18.75">
      <c r="C149" s="699"/>
    </row>
    <row r="150" spans="1:16376" s="672" customFormat="1" ht="18.75">
      <c r="A150" s="660"/>
      <c r="C150" s="699"/>
    </row>
    <row r="151" spans="1:16376" s="672" customFormat="1" ht="18.75">
      <c r="A151" s="660"/>
      <c r="B151" s="660"/>
      <c r="C151" s="660"/>
      <c r="D151" s="660"/>
      <c r="E151" s="660"/>
      <c r="F151" s="660"/>
      <c r="G151" s="660"/>
      <c r="H151" s="660"/>
      <c r="I151" s="660"/>
      <c r="J151" s="660"/>
      <c r="K151" s="660"/>
      <c r="L151" s="660"/>
      <c r="M151" s="660"/>
      <c r="N151" s="660"/>
      <c r="O151" s="660"/>
      <c r="P151" s="660"/>
      <c r="Q151" s="660"/>
      <c r="R151" s="660"/>
      <c r="S151" s="660"/>
      <c r="T151" s="660"/>
      <c r="U151" s="660"/>
      <c r="V151" s="660"/>
      <c r="W151" s="660"/>
      <c r="X151" s="660"/>
      <c r="Y151" s="660"/>
      <c r="Z151" s="660"/>
      <c r="AA151" s="660"/>
      <c r="AB151" s="660"/>
      <c r="AC151" s="660"/>
      <c r="AD151" s="660"/>
      <c r="AE151" s="660"/>
      <c r="AF151" s="660"/>
      <c r="AG151" s="660"/>
      <c r="AH151" s="660"/>
      <c r="AI151" s="660"/>
      <c r="AJ151" s="660"/>
      <c r="AK151" s="660"/>
      <c r="AL151" s="660"/>
      <c r="AM151" s="660"/>
      <c r="AN151" s="660"/>
      <c r="AO151" s="660"/>
      <c r="AP151" s="660"/>
      <c r="AQ151" s="660"/>
      <c r="AR151" s="660"/>
      <c r="AS151" s="660"/>
      <c r="AT151" s="660"/>
      <c r="AU151" s="660"/>
      <c r="AV151" s="660"/>
      <c r="AW151" s="660"/>
      <c r="AX151" s="660"/>
      <c r="AY151" s="660"/>
      <c r="AZ151" s="660"/>
      <c r="BA151" s="660"/>
      <c r="BB151" s="660"/>
      <c r="BC151" s="660"/>
      <c r="BD151" s="660"/>
      <c r="BE151" s="660"/>
      <c r="BF151" s="660"/>
      <c r="BG151" s="660"/>
      <c r="BH151" s="660"/>
      <c r="BI151" s="660"/>
      <c r="BJ151" s="660"/>
      <c r="BK151" s="660"/>
      <c r="BL151" s="660"/>
      <c r="BM151" s="660"/>
      <c r="BN151" s="660"/>
      <c r="BO151" s="660"/>
      <c r="BP151" s="660"/>
      <c r="BQ151" s="660"/>
      <c r="BR151" s="660"/>
      <c r="BS151" s="660"/>
      <c r="BT151" s="660"/>
      <c r="BU151" s="660"/>
      <c r="BV151" s="660"/>
      <c r="BW151" s="660"/>
      <c r="BX151" s="660"/>
      <c r="BY151" s="660"/>
      <c r="BZ151" s="660"/>
      <c r="CN151" s="660"/>
      <c r="CO151" s="660"/>
      <c r="CP151" s="660"/>
      <c r="CQ151" s="660"/>
      <c r="DG151" s="660"/>
      <c r="DH151" s="660"/>
      <c r="DI151" s="660"/>
      <c r="DJ151" s="660"/>
      <c r="DM151" s="660"/>
      <c r="DN151" s="660"/>
      <c r="DO151" s="660"/>
      <c r="DP151" s="660"/>
      <c r="DQ151" s="660"/>
    </row>
    <row r="152" spans="1:16376" s="672" customFormat="1" ht="18.75">
      <c r="A152" s="660"/>
      <c r="B152" s="660"/>
      <c r="C152" s="764"/>
      <c r="D152" s="660"/>
      <c r="E152" s="660"/>
      <c r="F152" s="660"/>
      <c r="G152" s="660"/>
      <c r="H152" s="660"/>
      <c r="I152" s="660"/>
      <c r="J152" s="660"/>
      <c r="K152" s="660"/>
      <c r="L152" s="660"/>
      <c r="M152" s="660"/>
      <c r="N152" s="660"/>
      <c r="O152" s="660"/>
      <c r="P152" s="660"/>
      <c r="Q152" s="660"/>
      <c r="R152" s="660"/>
      <c r="S152" s="660"/>
      <c r="T152" s="660"/>
      <c r="U152" s="660"/>
      <c r="V152" s="660"/>
      <c r="W152" s="660"/>
      <c r="X152" s="660"/>
      <c r="Y152" s="660"/>
      <c r="Z152" s="660"/>
      <c r="AA152" s="660"/>
      <c r="AB152" s="660"/>
      <c r="AC152" s="660"/>
      <c r="AD152" s="660"/>
      <c r="AE152" s="660"/>
      <c r="AF152" s="660"/>
      <c r="AG152" s="660"/>
      <c r="AH152" s="660"/>
      <c r="AI152" s="660"/>
      <c r="AJ152" s="660"/>
      <c r="AK152" s="660"/>
      <c r="AL152" s="660"/>
      <c r="AM152" s="660"/>
      <c r="AN152" s="660"/>
      <c r="AO152" s="660"/>
      <c r="AP152" s="660"/>
      <c r="AQ152" s="660"/>
      <c r="AR152" s="660"/>
      <c r="AS152" s="660"/>
      <c r="AT152" s="660"/>
      <c r="AU152" s="660"/>
      <c r="AV152" s="660"/>
      <c r="AW152" s="660"/>
      <c r="AX152" s="660"/>
      <c r="AY152" s="660"/>
      <c r="AZ152" s="660"/>
      <c r="BA152" s="660"/>
      <c r="BB152" s="660"/>
      <c r="BC152" s="660"/>
      <c r="BD152" s="660"/>
      <c r="BE152" s="660"/>
      <c r="BF152" s="660"/>
      <c r="BG152" s="660"/>
      <c r="BH152" s="660"/>
      <c r="BI152" s="660"/>
      <c r="BJ152" s="660"/>
      <c r="BK152" s="660"/>
      <c r="BL152" s="660"/>
      <c r="BM152" s="660"/>
      <c r="BN152" s="660"/>
      <c r="BO152" s="660"/>
      <c r="BP152" s="660"/>
      <c r="BQ152" s="660"/>
      <c r="BR152" s="660"/>
      <c r="BS152" s="660"/>
      <c r="BT152" s="660"/>
      <c r="BU152" s="660"/>
      <c r="BV152" s="660"/>
      <c r="BW152" s="660"/>
      <c r="BX152" s="660"/>
      <c r="BY152" s="660"/>
      <c r="BZ152" s="660"/>
      <c r="CN152" s="660"/>
      <c r="CO152" s="660"/>
      <c r="CP152" s="660"/>
      <c r="CQ152" s="660"/>
      <c r="DG152" s="660"/>
      <c r="DH152" s="660"/>
      <c r="DI152" s="660"/>
      <c r="DJ152" s="660"/>
      <c r="DM152" s="660"/>
      <c r="DN152" s="660"/>
      <c r="DO152" s="660"/>
      <c r="DP152" s="660"/>
      <c r="DQ152" s="660"/>
    </row>
    <row r="153" spans="1:16376">
      <c r="C153" s="764"/>
    </row>
    <row r="154" spans="1:16376">
      <c r="C154" s="764"/>
    </row>
    <row r="155" spans="1:16376">
      <c r="C155" s="764"/>
    </row>
    <row r="156" spans="1:16376">
      <c r="C156" s="764"/>
    </row>
    <row r="159" spans="1:16376" ht="18.75">
      <c r="B159" s="672"/>
      <c r="EG159" s="764"/>
      <c r="EH159" s="764"/>
      <c r="EI159" s="764"/>
      <c r="EJ159" s="764"/>
      <c r="EK159" s="764"/>
      <c r="EL159" s="764"/>
      <c r="EM159" s="764"/>
      <c r="EN159" s="764"/>
      <c r="EO159" s="764"/>
      <c r="EP159" s="764"/>
      <c r="EQ159" s="764"/>
      <c r="ER159" s="764"/>
      <c r="ES159" s="764"/>
      <c r="ET159" s="764"/>
      <c r="EU159" s="764"/>
      <c r="EV159" s="764"/>
      <c r="EW159" s="764"/>
      <c r="EX159" s="764"/>
      <c r="EY159" s="764"/>
      <c r="EZ159" s="764"/>
      <c r="FA159" s="764"/>
      <c r="FB159" s="764"/>
      <c r="FC159" s="764"/>
      <c r="FD159" s="764"/>
      <c r="FE159" s="764"/>
      <c r="FF159" s="764"/>
      <c r="FG159" s="764"/>
      <c r="FH159" s="764"/>
      <c r="FI159" s="764"/>
      <c r="FJ159" s="764"/>
      <c r="FK159" s="764"/>
      <c r="FL159" s="764"/>
      <c r="FM159" s="764"/>
      <c r="FN159" s="764"/>
      <c r="FO159" s="764"/>
      <c r="FP159" s="764"/>
      <c r="FQ159" s="764"/>
      <c r="FR159" s="764"/>
      <c r="FS159" s="764"/>
      <c r="FT159" s="764"/>
      <c r="FU159" s="764"/>
      <c r="FV159" s="764"/>
      <c r="FW159" s="764"/>
      <c r="FX159" s="764"/>
      <c r="FY159" s="764"/>
      <c r="FZ159" s="764"/>
      <c r="GA159" s="764"/>
      <c r="GB159" s="764"/>
      <c r="GC159" s="764"/>
      <c r="GD159" s="764"/>
      <c r="GE159" s="764"/>
      <c r="GF159" s="764"/>
      <c r="GG159" s="764"/>
      <c r="GH159" s="764"/>
      <c r="GI159" s="764"/>
      <c r="GJ159" s="764"/>
      <c r="GK159" s="764"/>
      <c r="GL159" s="764"/>
      <c r="GM159" s="764"/>
      <c r="GN159" s="764"/>
      <c r="GO159" s="764"/>
      <c r="GP159" s="764"/>
      <c r="GQ159" s="764"/>
      <c r="GR159" s="764"/>
      <c r="GS159" s="764"/>
      <c r="GT159" s="764"/>
      <c r="GU159" s="764"/>
      <c r="GV159" s="764"/>
      <c r="GW159" s="764"/>
      <c r="GX159" s="764"/>
      <c r="GY159" s="764"/>
      <c r="GZ159" s="764"/>
      <c r="HA159" s="764"/>
      <c r="HB159" s="764"/>
      <c r="HC159" s="764"/>
      <c r="HD159" s="764"/>
      <c r="HE159" s="764"/>
      <c r="HF159" s="764"/>
      <c r="HG159" s="764"/>
      <c r="HH159" s="764"/>
      <c r="HI159" s="764"/>
      <c r="HJ159" s="764"/>
      <c r="HK159" s="764"/>
      <c r="HL159" s="764"/>
      <c r="HM159" s="764"/>
      <c r="HN159" s="764"/>
      <c r="HO159" s="764"/>
      <c r="HP159" s="764"/>
      <c r="HQ159" s="764"/>
      <c r="HR159" s="764"/>
      <c r="HS159" s="764"/>
      <c r="HT159" s="764"/>
      <c r="HU159" s="764"/>
      <c r="HV159" s="764"/>
      <c r="HW159" s="764"/>
      <c r="HX159" s="764"/>
      <c r="HY159" s="764"/>
      <c r="HZ159" s="764"/>
      <c r="IA159" s="764"/>
      <c r="IB159" s="764"/>
      <c r="IC159" s="764"/>
      <c r="ID159" s="764"/>
      <c r="IE159" s="764"/>
      <c r="IF159" s="764"/>
      <c r="IG159" s="764"/>
      <c r="IH159" s="764"/>
      <c r="II159" s="764"/>
      <c r="IJ159" s="764"/>
      <c r="IK159" s="764"/>
      <c r="IL159" s="764"/>
      <c r="IM159" s="764"/>
      <c r="IN159" s="764"/>
      <c r="IO159" s="764"/>
      <c r="IP159" s="764"/>
      <c r="IQ159" s="764"/>
      <c r="IR159" s="764"/>
      <c r="IS159" s="764"/>
      <c r="IT159" s="764"/>
      <c r="IU159" s="764"/>
      <c r="IV159" s="764"/>
      <c r="IW159" s="764"/>
      <c r="IX159" s="764"/>
      <c r="IY159" s="764"/>
      <c r="IZ159" s="764"/>
      <c r="JA159" s="764"/>
      <c r="JB159" s="764"/>
      <c r="JC159" s="764"/>
      <c r="JD159" s="764"/>
      <c r="JE159" s="764"/>
      <c r="JF159" s="764"/>
      <c r="JG159" s="764"/>
      <c r="JH159" s="764"/>
      <c r="JI159" s="764"/>
      <c r="JJ159" s="764"/>
      <c r="JK159" s="764"/>
      <c r="JL159" s="764"/>
      <c r="JM159" s="764"/>
      <c r="JN159" s="764"/>
      <c r="JO159" s="764"/>
      <c r="JP159" s="764"/>
      <c r="JQ159" s="764"/>
      <c r="JR159" s="764"/>
      <c r="JS159" s="764"/>
      <c r="JT159" s="764"/>
      <c r="JU159" s="764"/>
      <c r="JV159" s="764"/>
      <c r="JW159" s="764"/>
      <c r="JX159" s="764"/>
      <c r="JY159" s="764"/>
      <c r="JZ159" s="764"/>
      <c r="KA159" s="764"/>
      <c r="KB159" s="764"/>
      <c r="KC159" s="764"/>
      <c r="KD159" s="764"/>
      <c r="KE159" s="764"/>
      <c r="KF159" s="764"/>
      <c r="KG159" s="764"/>
      <c r="KH159" s="764"/>
      <c r="KI159" s="764"/>
      <c r="KJ159" s="764"/>
      <c r="KK159" s="764"/>
      <c r="KL159" s="764"/>
      <c r="KM159" s="764"/>
      <c r="KN159" s="764"/>
      <c r="KO159" s="764"/>
      <c r="KP159" s="764"/>
      <c r="KQ159" s="764"/>
      <c r="KR159" s="764"/>
      <c r="KS159" s="764"/>
      <c r="KT159" s="764"/>
      <c r="KU159" s="764"/>
      <c r="KV159" s="764"/>
      <c r="KW159" s="764"/>
      <c r="KX159" s="764"/>
      <c r="KY159" s="764"/>
      <c r="KZ159" s="764"/>
      <c r="LA159" s="764"/>
      <c r="LB159" s="764"/>
      <c r="LC159" s="764"/>
      <c r="LD159" s="764"/>
      <c r="LE159" s="764"/>
      <c r="LF159" s="764"/>
      <c r="LG159" s="764"/>
      <c r="LH159" s="764"/>
      <c r="LI159" s="764"/>
      <c r="LJ159" s="764"/>
      <c r="LK159" s="764"/>
      <c r="LL159" s="764"/>
      <c r="LM159" s="764"/>
      <c r="LN159" s="764"/>
      <c r="LO159" s="764"/>
      <c r="LP159" s="764"/>
      <c r="LQ159" s="764"/>
      <c r="LR159" s="764"/>
      <c r="LS159" s="764"/>
      <c r="LT159" s="764"/>
      <c r="LU159" s="764"/>
      <c r="LV159" s="764"/>
      <c r="LW159" s="764"/>
      <c r="LX159" s="764"/>
      <c r="LY159" s="764"/>
      <c r="LZ159" s="764"/>
      <c r="MA159" s="764"/>
      <c r="MB159" s="764"/>
      <c r="MC159" s="764"/>
      <c r="MD159" s="764"/>
      <c r="ME159" s="764"/>
      <c r="MF159" s="764"/>
      <c r="MG159" s="764"/>
      <c r="MH159" s="764"/>
      <c r="MI159" s="764"/>
      <c r="MJ159" s="764"/>
      <c r="MK159" s="764"/>
      <c r="ML159" s="764"/>
      <c r="MM159" s="764"/>
      <c r="MN159" s="764"/>
      <c r="MO159" s="764"/>
      <c r="MP159" s="764"/>
      <c r="MQ159" s="764"/>
      <c r="MR159" s="764"/>
      <c r="MS159" s="764"/>
      <c r="MT159" s="764"/>
      <c r="MU159" s="764"/>
      <c r="MV159" s="764"/>
      <c r="MW159" s="764"/>
      <c r="MX159" s="764"/>
      <c r="MY159" s="764"/>
      <c r="MZ159" s="764"/>
      <c r="NA159" s="764"/>
      <c r="NB159" s="764"/>
      <c r="NC159" s="764"/>
      <c r="ND159" s="764"/>
      <c r="NE159" s="764"/>
      <c r="NF159" s="764"/>
      <c r="NG159" s="764"/>
      <c r="NH159" s="764"/>
      <c r="NI159" s="764"/>
      <c r="NJ159" s="764"/>
      <c r="NK159" s="764"/>
      <c r="NL159" s="764"/>
      <c r="NM159" s="764"/>
      <c r="NN159" s="764"/>
      <c r="NO159" s="764"/>
      <c r="NP159" s="764"/>
      <c r="NQ159" s="764"/>
      <c r="NR159" s="764"/>
      <c r="NS159" s="764"/>
      <c r="NT159" s="764"/>
      <c r="NU159" s="764"/>
      <c r="NV159" s="764"/>
      <c r="NW159" s="764"/>
      <c r="NX159" s="764"/>
      <c r="NY159" s="764"/>
      <c r="NZ159" s="764"/>
      <c r="OA159" s="764"/>
      <c r="OB159" s="764"/>
      <c r="OC159" s="764"/>
      <c r="OD159" s="764"/>
      <c r="OE159" s="764"/>
      <c r="OF159" s="764"/>
      <c r="OG159" s="764"/>
      <c r="OH159" s="764"/>
      <c r="OI159" s="764"/>
      <c r="OJ159" s="764"/>
      <c r="OK159" s="764"/>
      <c r="OL159" s="764"/>
      <c r="OM159" s="764"/>
      <c r="ON159" s="764"/>
      <c r="OO159" s="764"/>
      <c r="OP159" s="764"/>
      <c r="OQ159" s="764"/>
      <c r="OR159" s="764"/>
      <c r="OS159" s="764"/>
      <c r="OT159" s="764"/>
      <c r="OU159" s="764"/>
      <c r="OV159" s="764"/>
      <c r="OW159" s="764"/>
      <c r="OX159" s="764"/>
      <c r="OY159" s="764"/>
      <c r="OZ159" s="764"/>
      <c r="PA159" s="764"/>
      <c r="PB159" s="764"/>
      <c r="PC159" s="764"/>
      <c r="PD159" s="764"/>
      <c r="PE159" s="764"/>
      <c r="PF159" s="764"/>
      <c r="PG159" s="764"/>
      <c r="PH159" s="764"/>
      <c r="PI159" s="764"/>
      <c r="PJ159" s="764"/>
      <c r="PK159" s="764"/>
      <c r="PL159" s="764"/>
      <c r="PM159" s="764"/>
      <c r="PN159" s="764"/>
      <c r="PO159" s="764"/>
      <c r="PP159" s="764"/>
      <c r="PQ159" s="764"/>
      <c r="PR159" s="764"/>
      <c r="PS159" s="764"/>
      <c r="PT159" s="764"/>
      <c r="PU159" s="764"/>
      <c r="PV159" s="764"/>
      <c r="PW159" s="764"/>
      <c r="PX159" s="764"/>
      <c r="PY159" s="764"/>
      <c r="PZ159" s="764"/>
      <c r="QA159" s="764"/>
      <c r="QB159" s="764"/>
      <c r="QC159" s="764"/>
      <c r="QD159" s="764"/>
      <c r="QE159" s="764"/>
      <c r="QF159" s="764"/>
      <c r="QG159" s="764"/>
      <c r="QH159" s="764"/>
      <c r="QI159" s="764"/>
      <c r="QJ159" s="764"/>
      <c r="QK159" s="764"/>
      <c r="QL159" s="764"/>
      <c r="QM159" s="764"/>
      <c r="QN159" s="764"/>
      <c r="QO159" s="764"/>
      <c r="QP159" s="764"/>
      <c r="QQ159" s="764"/>
      <c r="QR159" s="764"/>
      <c r="QS159" s="764"/>
      <c r="QT159" s="764"/>
      <c r="QU159" s="764"/>
      <c r="QV159" s="764"/>
      <c r="QW159" s="764"/>
      <c r="QX159" s="764"/>
      <c r="QY159" s="764"/>
      <c r="QZ159" s="764"/>
      <c r="RA159" s="764"/>
      <c r="RB159" s="764"/>
      <c r="RC159" s="764"/>
      <c r="RD159" s="764"/>
      <c r="RE159" s="764"/>
      <c r="RF159" s="764"/>
      <c r="RG159" s="764"/>
      <c r="RH159" s="764"/>
      <c r="RI159" s="764"/>
      <c r="RJ159" s="764"/>
      <c r="RK159" s="764"/>
      <c r="RL159" s="764"/>
      <c r="RM159" s="764"/>
      <c r="RN159" s="764"/>
      <c r="RO159" s="764"/>
      <c r="RP159" s="764"/>
      <c r="RQ159" s="764"/>
      <c r="RR159" s="764"/>
      <c r="RS159" s="764"/>
      <c r="RT159" s="764"/>
      <c r="RU159" s="764"/>
      <c r="RV159" s="764"/>
      <c r="RW159" s="764"/>
      <c r="RX159" s="764"/>
      <c r="RY159" s="764"/>
      <c r="RZ159" s="764"/>
      <c r="SA159" s="764"/>
      <c r="SB159" s="764"/>
      <c r="SC159" s="764"/>
      <c r="SD159" s="764"/>
      <c r="SE159" s="764"/>
      <c r="SF159" s="764"/>
      <c r="SG159" s="764"/>
      <c r="SH159" s="764"/>
      <c r="SI159" s="764"/>
      <c r="SJ159" s="764"/>
      <c r="SK159" s="764"/>
      <c r="SL159" s="764"/>
      <c r="SM159" s="764"/>
      <c r="SN159" s="764"/>
      <c r="SO159" s="764"/>
      <c r="SP159" s="764"/>
      <c r="SQ159" s="764"/>
      <c r="SR159" s="764"/>
      <c r="SS159" s="764"/>
      <c r="ST159" s="764"/>
      <c r="SU159" s="764"/>
      <c r="SV159" s="764"/>
      <c r="SW159" s="764"/>
      <c r="SX159" s="764"/>
      <c r="SY159" s="764"/>
      <c r="SZ159" s="764"/>
      <c r="TA159" s="764"/>
      <c r="TB159" s="764"/>
      <c r="TC159" s="764"/>
      <c r="TD159" s="764"/>
      <c r="TE159" s="764"/>
      <c r="TF159" s="764"/>
      <c r="TG159" s="764"/>
      <c r="TH159" s="764"/>
      <c r="TI159" s="764"/>
      <c r="TJ159" s="764"/>
      <c r="TK159" s="764"/>
      <c r="TL159" s="764"/>
      <c r="TM159" s="764"/>
      <c r="TN159" s="764"/>
      <c r="TO159" s="764"/>
      <c r="TP159" s="764"/>
      <c r="TQ159" s="764"/>
      <c r="TR159" s="764"/>
      <c r="TS159" s="764"/>
      <c r="TT159" s="764"/>
      <c r="TU159" s="764"/>
      <c r="TV159" s="764"/>
      <c r="TW159" s="764"/>
      <c r="TX159" s="764"/>
      <c r="TY159" s="764"/>
      <c r="TZ159" s="764"/>
      <c r="UA159" s="764"/>
      <c r="UB159" s="764"/>
      <c r="UC159" s="764"/>
      <c r="UD159" s="764"/>
      <c r="UE159" s="764"/>
      <c r="UF159" s="764"/>
      <c r="UG159" s="764"/>
      <c r="UH159" s="764"/>
      <c r="UI159" s="764"/>
      <c r="UJ159" s="764"/>
      <c r="UK159" s="764"/>
      <c r="UL159" s="764"/>
      <c r="UM159" s="764"/>
      <c r="UN159" s="764"/>
      <c r="UO159" s="764"/>
      <c r="UP159" s="764"/>
      <c r="UQ159" s="764"/>
      <c r="UR159" s="764"/>
      <c r="US159" s="764"/>
      <c r="UT159" s="764"/>
      <c r="UU159" s="764"/>
      <c r="UV159" s="764"/>
      <c r="UW159" s="764"/>
      <c r="UX159" s="764"/>
      <c r="UY159" s="764"/>
      <c r="UZ159" s="764"/>
      <c r="VA159" s="764"/>
      <c r="VB159" s="764"/>
      <c r="VC159" s="764"/>
      <c r="VD159" s="764"/>
      <c r="VE159" s="764"/>
      <c r="VF159" s="764"/>
      <c r="VG159" s="764"/>
      <c r="VH159" s="764"/>
      <c r="VI159" s="764"/>
      <c r="VJ159" s="764"/>
      <c r="VK159" s="764"/>
      <c r="VL159" s="764"/>
      <c r="VM159" s="764"/>
      <c r="VN159" s="764"/>
      <c r="VO159" s="764"/>
      <c r="VP159" s="764"/>
      <c r="VQ159" s="764"/>
      <c r="VR159" s="764"/>
      <c r="VS159" s="764"/>
      <c r="VT159" s="764"/>
      <c r="VU159" s="764"/>
      <c r="VV159" s="764"/>
      <c r="VW159" s="764"/>
      <c r="VX159" s="764"/>
      <c r="VY159" s="764"/>
      <c r="VZ159" s="764"/>
      <c r="WA159" s="764"/>
      <c r="WB159" s="764"/>
      <c r="WC159" s="764"/>
      <c r="WD159" s="764"/>
      <c r="WE159" s="764"/>
      <c r="WF159" s="764"/>
      <c r="WG159" s="764"/>
      <c r="WH159" s="764"/>
      <c r="WI159" s="764"/>
      <c r="WJ159" s="764"/>
      <c r="WK159" s="764"/>
      <c r="WL159" s="764"/>
      <c r="WM159" s="764"/>
      <c r="WN159" s="764"/>
      <c r="WO159" s="764"/>
      <c r="WP159" s="764"/>
      <c r="WQ159" s="764"/>
      <c r="WR159" s="764"/>
      <c r="WS159" s="764"/>
      <c r="WT159" s="764"/>
      <c r="WU159" s="764"/>
      <c r="WV159" s="764"/>
      <c r="WW159" s="764"/>
      <c r="WX159" s="764"/>
      <c r="WY159" s="764"/>
      <c r="WZ159" s="764"/>
      <c r="XA159" s="764"/>
      <c r="XB159" s="764"/>
      <c r="XC159" s="764"/>
      <c r="XD159" s="764"/>
      <c r="XE159" s="764"/>
      <c r="XF159" s="764"/>
      <c r="XG159" s="764"/>
      <c r="XH159" s="764"/>
      <c r="XI159" s="764"/>
      <c r="XJ159" s="764"/>
      <c r="XK159" s="764"/>
      <c r="XL159" s="764"/>
      <c r="XM159" s="764"/>
      <c r="XN159" s="764"/>
      <c r="XO159" s="764"/>
      <c r="XP159" s="764"/>
      <c r="XQ159" s="764"/>
      <c r="XR159" s="764"/>
      <c r="XS159" s="764"/>
      <c r="XT159" s="764"/>
      <c r="XU159" s="764"/>
      <c r="XV159" s="764"/>
      <c r="XW159" s="764"/>
      <c r="XX159" s="764"/>
      <c r="XY159" s="764"/>
      <c r="XZ159" s="764"/>
      <c r="YA159" s="764"/>
      <c r="YB159" s="764"/>
      <c r="YC159" s="764"/>
      <c r="YD159" s="764"/>
      <c r="YE159" s="764"/>
      <c r="YF159" s="764"/>
      <c r="YG159" s="764"/>
      <c r="YH159" s="764"/>
      <c r="YI159" s="764"/>
      <c r="YJ159" s="764"/>
      <c r="YK159" s="764"/>
      <c r="YL159" s="764"/>
      <c r="YM159" s="764"/>
      <c r="YN159" s="764"/>
      <c r="YO159" s="764"/>
      <c r="YP159" s="764"/>
      <c r="YQ159" s="764"/>
      <c r="YR159" s="764"/>
      <c r="YS159" s="764"/>
      <c r="YT159" s="764"/>
      <c r="YU159" s="764"/>
      <c r="YV159" s="764"/>
      <c r="YW159" s="764"/>
      <c r="YX159" s="764"/>
      <c r="YY159" s="764"/>
      <c r="YZ159" s="764"/>
      <c r="ZA159" s="764"/>
      <c r="ZB159" s="764"/>
      <c r="ZC159" s="764"/>
      <c r="ZD159" s="764"/>
      <c r="ZE159" s="764"/>
      <c r="ZF159" s="764"/>
      <c r="ZG159" s="764"/>
      <c r="ZH159" s="764"/>
      <c r="ZI159" s="764"/>
      <c r="ZJ159" s="764"/>
      <c r="ZK159" s="764"/>
      <c r="ZL159" s="764"/>
      <c r="ZM159" s="764"/>
      <c r="ZN159" s="764"/>
      <c r="ZO159" s="764"/>
      <c r="ZP159" s="764"/>
      <c r="ZQ159" s="764"/>
      <c r="ZR159" s="764"/>
      <c r="ZS159" s="764"/>
      <c r="ZT159" s="764"/>
      <c r="ZU159" s="764"/>
      <c r="ZV159" s="764"/>
      <c r="ZW159" s="764"/>
      <c r="ZX159" s="764"/>
      <c r="ZY159" s="764"/>
      <c r="ZZ159" s="764"/>
      <c r="AAA159" s="764"/>
      <c r="AAB159" s="764"/>
      <c r="AAC159" s="764"/>
      <c r="AAD159" s="764"/>
      <c r="AAE159" s="764"/>
      <c r="AAF159" s="764"/>
      <c r="AAG159" s="764"/>
      <c r="AAH159" s="764"/>
      <c r="AAI159" s="764"/>
      <c r="AAJ159" s="764"/>
      <c r="AAK159" s="764"/>
      <c r="AAL159" s="764"/>
      <c r="AAM159" s="764"/>
      <c r="AAN159" s="764"/>
      <c r="AAO159" s="764"/>
      <c r="AAP159" s="764"/>
      <c r="AAQ159" s="764"/>
      <c r="AAR159" s="764"/>
      <c r="AAS159" s="764"/>
      <c r="AAT159" s="764"/>
      <c r="AAU159" s="764"/>
      <c r="AAV159" s="764"/>
      <c r="AAW159" s="764"/>
      <c r="AAX159" s="764"/>
      <c r="AAY159" s="764"/>
      <c r="AAZ159" s="764"/>
      <c r="ABA159" s="764"/>
      <c r="ABB159" s="764"/>
      <c r="ABC159" s="764"/>
      <c r="ABD159" s="764"/>
      <c r="ABE159" s="764"/>
      <c r="ABF159" s="764"/>
      <c r="ABG159" s="764"/>
      <c r="ABH159" s="764"/>
      <c r="ABI159" s="764"/>
      <c r="ABJ159" s="764"/>
      <c r="ABK159" s="764"/>
      <c r="ABL159" s="764"/>
      <c r="ABM159" s="764"/>
      <c r="ABN159" s="764"/>
      <c r="ABO159" s="764"/>
      <c r="ABP159" s="764"/>
      <c r="ABQ159" s="764"/>
      <c r="ABR159" s="764"/>
      <c r="ABS159" s="764"/>
      <c r="ABT159" s="764"/>
      <c r="ABU159" s="764"/>
      <c r="ABV159" s="764"/>
      <c r="ABW159" s="764"/>
      <c r="ABX159" s="764"/>
      <c r="ABY159" s="764"/>
      <c r="ABZ159" s="764"/>
      <c r="ACA159" s="764"/>
      <c r="ACB159" s="764"/>
      <c r="ACC159" s="764"/>
      <c r="ACD159" s="764"/>
      <c r="ACE159" s="764"/>
      <c r="ACF159" s="764"/>
      <c r="ACG159" s="764"/>
      <c r="ACH159" s="764"/>
      <c r="ACI159" s="764"/>
      <c r="ACJ159" s="764"/>
      <c r="ACK159" s="764"/>
      <c r="ACL159" s="764"/>
      <c r="ACM159" s="764"/>
      <c r="ACN159" s="764"/>
      <c r="ACO159" s="764"/>
      <c r="ACP159" s="764"/>
      <c r="ACQ159" s="764"/>
      <c r="ACR159" s="764"/>
      <c r="ACS159" s="764"/>
      <c r="ACT159" s="764"/>
      <c r="ACU159" s="764"/>
      <c r="ACV159" s="764"/>
      <c r="ACW159" s="764"/>
      <c r="ACX159" s="764"/>
      <c r="ACY159" s="764"/>
      <c r="ACZ159" s="764"/>
      <c r="ADA159" s="764"/>
      <c r="ADB159" s="764"/>
      <c r="ADC159" s="764"/>
      <c r="ADD159" s="764"/>
      <c r="ADE159" s="764"/>
      <c r="ADF159" s="764"/>
      <c r="ADG159" s="764"/>
      <c r="ADH159" s="764"/>
      <c r="ADI159" s="764"/>
      <c r="ADJ159" s="764"/>
      <c r="ADK159" s="764"/>
      <c r="ADL159" s="764"/>
      <c r="ADM159" s="764"/>
      <c r="ADN159" s="764"/>
      <c r="ADO159" s="764"/>
      <c r="ADP159" s="764"/>
      <c r="ADQ159" s="764"/>
      <c r="ADR159" s="764"/>
      <c r="ADS159" s="764"/>
      <c r="ADT159" s="764"/>
      <c r="ADU159" s="764"/>
      <c r="ADV159" s="764"/>
      <c r="ADW159" s="764"/>
      <c r="ADX159" s="764"/>
      <c r="ADY159" s="764"/>
      <c r="ADZ159" s="764"/>
      <c r="AEA159" s="764"/>
      <c r="AEB159" s="764"/>
      <c r="AEC159" s="764"/>
      <c r="AED159" s="764"/>
      <c r="AEE159" s="764"/>
      <c r="AEF159" s="764"/>
      <c r="AEG159" s="764"/>
      <c r="AEH159" s="764"/>
      <c r="AEI159" s="764"/>
      <c r="AEJ159" s="764"/>
      <c r="AEK159" s="764"/>
      <c r="AEL159" s="764"/>
      <c r="AEM159" s="764"/>
      <c r="AEN159" s="764"/>
      <c r="AEO159" s="764"/>
      <c r="AEP159" s="764"/>
      <c r="AEQ159" s="764"/>
      <c r="AER159" s="764"/>
      <c r="AES159" s="764"/>
      <c r="AET159" s="764"/>
      <c r="AEU159" s="764"/>
      <c r="AEV159" s="764"/>
      <c r="AEW159" s="764"/>
      <c r="AEX159" s="764"/>
      <c r="AEY159" s="764"/>
      <c r="AEZ159" s="764"/>
      <c r="AFA159" s="764"/>
      <c r="AFB159" s="764"/>
      <c r="AFC159" s="764"/>
      <c r="AFD159" s="764"/>
      <c r="AFE159" s="764"/>
      <c r="AFF159" s="764"/>
      <c r="AFG159" s="764"/>
      <c r="AFH159" s="764"/>
      <c r="AFI159" s="764"/>
      <c r="AFJ159" s="764"/>
      <c r="AFK159" s="764"/>
      <c r="AFL159" s="764"/>
      <c r="AFM159" s="764"/>
      <c r="AFN159" s="764"/>
      <c r="AFO159" s="764"/>
      <c r="AFP159" s="764"/>
      <c r="AFQ159" s="764"/>
      <c r="AFR159" s="764"/>
      <c r="AFS159" s="764"/>
      <c r="AFT159" s="764"/>
      <c r="AFU159" s="764"/>
      <c r="AFV159" s="764"/>
      <c r="AFW159" s="764"/>
      <c r="AFX159" s="764"/>
      <c r="AFY159" s="764"/>
      <c r="AFZ159" s="764"/>
      <c r="AGA159" s="764"/>
      <c r="AGB159" s="764"/>
      <c r="AGC159" s="764"/>
      <c r="AGD159" s="764"/>
      <c r="AGE159" s="764"/>
      <c r="AGF159" s="764"/>
      <c r="AGG159" s="764"/>
      <c r="AGH159" s="764"/>
      <c r="AGI159" s="764"/>
      <c r="AGJ159" s="764"/>
      <c r="AGK159" s="764"/>
      <c r="AGL159" s="764"/>
      <c r="AGM159" s="764"/>
      <c r="AGN159" s="764"/>
      <c r="AGO159" s="764"/>
      <c r="AGP159" s="764"/>
      <c r="AGQ159" s="764"/>
      <c r="AGR159" s="764"/>
      <c r="AGS159" s="764"/>
      <c r="AGT159" s="764"/>
      <c r="AGU159" s="764"/>
      <c r="AGV159" s="764"/>
      <c r="AGW159" s="764"/>
      <c r="AGX159" s="764"/>
      <c r="AGY159" s="764"/>
      <c r="AGZ159" s="764"/>
      <c r="AHA159" s="764"/>
      <c r="AHB159" s="764"/>
      <c r="AHC159" s="764"/>
      <c r="AHD159" s="764"/>
      <c r="AHE159" s="764"/>
      <c r="AHF159" s="764"/>
      <c r="AHG159" s="764"/>
      <c r="AHH159" s="764"/>
      <c r="AHI159" s="764"/>
      <c r="AHJ159" s="764"/>
      <c r="AHK159" s="764"/>
      <c r="AHL159" s="764"/>
      <c r="AHM159" s="764"/>
      <c r="AHN159" s="764"/>
      <c r="AHO159" s="764"/>
      <c r="AHP159" s="764"/>
      <c r="AHQ159" s="764"/>
      <c r="AHR159" s="764"/>
      <c r="AHS159" s="764"/>
      <c r="AHT159" s="764"/>
      <c r="AHU159" s="764"/>
      <c r="AHV159" s="764"/>
      <c r="AHW159" s="764"/>
      <c r="AHX159" s="764"/>
      <c r="AHY159" s="764"/>
      <c r="AHZ159" s="764"/>
      <c r="AIA159" s="764"/>
      <c r="AIB159" s="764"/>
      <c r="AIC159" s="764"/>
      <c r="AID159" s="764"/>
      <c r="AIE159" s="764"/>
      <c r="AIF159" s="764"/>
      <c r="AIG159" s="764"/>
      <c r="AIH159" s="764"/>
      <c r="AII159" s="764"/>
      <c r="AIJ159" s="764"/>
      <c r="AIK159" s="764"/>
      <c r="AIL159" s="764"/>
      <c r="AIM159" s="764"/>
      <c r="AIN159" s="764"/>
      <c r="AIO159" s="764"/>
      <c r="AIP159" s="764"/>
      <c r="AIQ159" s="764"/>
      <c r="AIR159" s="764"/>
      <c r="AIS159" s="764"/>
      <c r="AIT159" s="764"/>
      <c r="AIU159" s="764"/>
      <c r="AIV159" s="764"/>
      <c r="AIW159" s="764"/>
      <c r="AIX159" s="764"/>
      <c r="AIY159" s="764"/>
      <c r="AIZ159" s="764"/>
      <c r="AJA159" s="764"/>
      <c r="AJB159" s="764"/>
      <c r="AJC159" s="764"/>
      <c r="AJD159" s="764"/>
      <c r="AJE159" s="764"/>
      <c r="AJF159" s="764"/>
      <c r="AJG159" s="764"/>
      <c r="AJH159" s="764"/>
      <c r="AJI159" s="764"/>
      <c r="AJJ159" s="764"/>
      <c r="AJK159" s="764"/>
      <c r="AJL159" s="764"/>
      <c r="AJM159" s="764"/>
      <c r="AJN159" s="764"/>
      <c r="AJO159" s="764"/>
      <c r="AJP159" s="764"/>
      <c r="AJQ159" s="764"/>
      <c r="AJR159" s="764"/>
      <c r="AJS159" s="764"/>
      <c r="AJT159" s="764"/>
      <c r="AJU159" s="764"/>
      <c r="AJV159" s="764"/>
      <c r="AJW159" s="764"/>
      <c r="AJX159" s="764"/>
      <c r="AJY159" s="764"/>
      <c r="AJZ159" s="764"/>
      <c r="AKA159" s="764"/>
      <c r="AKB159" s="764"/>
      <c r="AKC159" s="764"/>
      <c r="AKD159" s="764"/>
      <c r="AKE159" s="764"/>
      <c r="AKF159" s="764"/>
      <c r="AKG159" s="764"/>
      <c r="AKH159" s="764"/>
      <c r="AKI159" s="764"/>
      <c r="AKJ159" s="764"/>
      <c r="AKK159" s="764"/>
      <c r="AKL159" s="764"/>
      <c r="AKM159" s="764"/>
      <c r="AKN159" s="764"/>
      <c r="AKO159" s="764"/>
      <c r="AKP159" s="764"/>
      <c r="AKQ159" s="764"/>
      <c r="AKR159" s="764"/>
      <c r="AKS159" s="764"/>
      <c r="AKT159" s="764"/>
      <c r="AKU159" s="764"/>
      <c r="AKV159" s="764"/>
      <c r="AKW159" s="764"/>
      <c r="AKX159" s="764"/>
      <c r="AKY159" s="764"/>
      <c r="AKZ159" s="764"/>
      <c r="ALA159" s="764"/>
      <c r="ALB159" s="764"/>
      <c r="ALC159" s="764"/>
      <c r="ALD159" s="764"/>
      <c r="ALE159" s="764"/>
      <c r="ALF159" s="764"/>
      <c r="ALG159" s="764"/>
      <c r="ALH159" s="764"/>
      <c r="ALI159" s="764"/>
      <c r="ALJ159" s="764"/>
      <c r="ALK159" s="764"/>
      <c r="ALL159" s="764"/>
      <c r="ALM159" s="764"/>
      <c r="ALN159" s="764"/>
      <c r="ALO159" s="764"/>
      <c r="ALP159" s="764"/>
      <c r="ALQ159" s="764"/>
      <c r="ALR159" s="764"/>
      <c r="ALS159" s="764"/>
      <c r="ALT159" s="764"/>
      <c r="ALU159" s="764"/>
      <c r="ALV159" s="764"/>
      <c r="ALW159" s="764"/>
      <c r="ALX159" s="764"/>
      <c r="ALY159" s="764"/>
      <c r="ALZ159" s="764"/>
      <c r="AMA159" s="764"/>
      <c r="AMB159" s="764"/>
      <c r="AMC159" s="764"/>
      <c r="AMD159" s="764"/>
      <c r="AME159" s="764"/>
      <c r="AMF159" s="764"/>
      <c r="AMG159" s="764"/>
      <c r="AMH159" s="764"/>
      <c r="AMI159" s="764"/>
      <c r="AMJ159" s="764"/>
      <c r="AMK159" s="764"/>
      <c r="AML159" s="764"/>
      <c r="AMM159" s="764"/>
      <c r="AMN159" s="764"/>
      <c r="AMO159" s="764"/>
      <c r="AMP159" s="764"/>
      <c r="AMQ159" s="764"/>
      <c r="AMR159" s="764"/>
      <c r="AMS159" s="764"/>
      <c r="AMT159" s="764"/>
      <c r="AMU159" s="764"/>
      <c r="AMV159" s="764"/>
      <c r="AMW159" s="764"/>
      <c r="AMX159" s="764"/>
      <c r="AMY159" s="764"/>
      <c r="AMZ159" s="764"/>
      <c r="ANA159" s="764"/>
      <c r="ANB159" s="764"/>
      <c r="ANC159" s="764"/>
      <c r="AND159" s="764"/>
      <c r="ANE159" s="764"/>
      <c r="ANF159" s="764"/>
      <c r="ANG159" s="764"/>
      <c r="ANH159" s="764"/>
      <c r="ANI159" s="764"/>
      <c r="ANJ159" s="764"/>
      <c r="ANK159" s="764"/>
      <c r="ANL159" s="764"/>
      <c r="ANM159" s="764"/>
      <c r="ANN159" s="764"/>
      <c r="ANO159" s="764"/>
      <c r="ANP159" s="764"/>
      <c r="ANQ159" s="764"/>
      <c r="ANR159" s="764"/>
      <c r="ANS159" s="764"/>
      <c r="ANT159" s="764"/>
      <c r="ANU159" s="764"/>
      <c r="ANV159" s="764"/>
      <c r="ANW159" s="764"/>
      <c r="ANX159" s="764"/>
      <c r="ANY159" s="764"/>
      <c r="ANZ159" s="764"/>
      <c r="AOA159" s="764"/>
      <c r="AOB159" s="764"/>
      <c r="AOC159" s="764"/>
      <c r="AOD159" s="764"/>
      <c r="AOE159" s="764"/>
      <c r="AOF159" s="764"/>
      <c r="AOG159" s="764"/>
      <c r="AOH159" s="764"/>
      <c r="AOI159" s="764"/>
      <c r="AOJ159" s="764"/>
      <c r="AOK159" s="764"/>
      <c r="AOL159" s="764"/>
      <c r="AOM159" s="764"/>
      <c r="AON159" s="764"/>
      <c r="AOO159" s="764"/>
      <c r="AOP159" s="764"/>
      <c r="AOQ159" s="764"/>
      <c r="AOR159" s="764"/>
      <c r="AOS159" s="764"/>
      <c r="AOT159" s="764"/>
      <c r="AOU159" s="764"/>
      <c r="AOV159" s="764"/>
      <c r="AOW159" s="764"/>
      <c r="AOX159" s="764"/>
      <c r="AOY159" s="764"/>
      <c r="AOZ159" s="764"/>
      <c r="APA159" s="764"/>
      <c r="APB159" s="764"/>
      <c r="APC159" s="764"/>
      <c r="APD159" s="764"/>
      <c r="APE159" s="764"/>
      <c r="APF159" s="764"/>
      <c r="APG159" s="764"/>
      <c r="APH159" s="764"/>
      <c r="API159" s="764"/>
      <c r="APJ159" s="764"/>
      <c r="APK159" s="764"/>
      <c r="APL159" s="764"/>
      <c r="APM159" s="764"/>
      <c r="APN159" s="764"/>
      <c r="APO159" s="764"/>
      <c r="APP159" s="764"/>
      <c r="APQ159" s="764"/>
      <c r="APR159" s="764"/>
      <c r="APS159" s="764"/>
      <c r="APT159" s="764"/>
      <c r="APU159" s="764"/>
      <c r="APV159" s="764"/>
      <c r="APW159" s="764"/>
      <c r="APX159" s="764"/>
      <c r="APY159" s="764"/>
      <c r="APZ159" s="764"/>
      <c r="AQA159" s="764"/>
      <c r="AQB159" s="764"/>
      <c r="AQC159" s="764"/>
      <c r="AQD159" s="764"/>
      <c r="AQE159" s="764"/>
      <c r="AQF159" s="764"/>
      <c r="AQG159" s="764"/>
      <c r="AQH159" s="764"/>
      <c r="AQI159" s="764"/>
      <c r="AQJ159" s="764"/>
      <c r="AQK159" s="764"/>
      <c r="AQL159" s="764"/>
      <c r="AQM159" s="764"/>
      <c r="AQN159" s="764"/>
      <c r="AQO159" s="764"/>
      <c r="AQP159" s="764"/>
      <c r="AQQ159" s="764"/>
      <c r="AQR159" s="764"/>
      <c r="AQS159" s="764"/>
      <c r="AQT159" s="764"/>
      <c r="AQU159" s="764"/>
      <c r="AQV159" s="764"/>
      <c r="AQW159" s="764"/>
      <c r="AQX159" s="764"/>
      <c r="AQY159" s="764"/>
      <c r="AQZ159" s="764"/>
      <c r="ARA159" s="764"/>
      <c r="ARB159" s="764"/>
      <c r="ARC159" s="764"/>
      <c r="ARD159" s="764"/>
      <c r="ARE159" s="764"/>
      <c r="ARF159" s="764"/>
      <c r="ARG159" s="764"/>
      <c r="ARH159" s="764"/>
      <c r="ARI159" s="764"/>
      <c r="ARJ159" s="764"/>
      <c r="ARK159" s="764"/>
      <c r="ARL159" s="764"/>
      <c r="ARM159" s="764"/>
      <c r="ARN159" s="764"/>
      <c r="ARO159" s="764"/>
      <c r="ARP159" s="764"/>
      <c r="ARQ159" s="764"/>
      <c r="ARR159" s="764"/>
      <c r="ARS159" s="764"/>
      <c r="ART159" s="764"/>
      <c r="ARU159" s="764"/>
      <c r="ARV159" s="764"/>
      <c r="ARW159" s="764"/>
      <c r="ARX159" s="764"/>
      <c r="ARY159" s="764"/>
      <c r="ARZ159" s="764"/>
      <c r="ASA159" s="764"/>
      <c r="ASB159" s="764"/>
      <c r="ASC159" s="764"/>
      <c r="ASD159" s="764"/>
      <c r="ASE159" s="764"/>
      <c r="ASF159" s="764"/>
      <c r="ASG159" s="764"/>
      <c r="ASH159" s="764"/>
      <c r="ASI159" s="764"/>
      <c r="ASJ159" s="764"/>
      <c r="ASK159" s="764"/>
      <c r="ASL159" s="764"/>
      <c r="ASM159" s="764"/>
      <c r="ASN159" s="764"/>
      <c r="ASO159" s="764"/>
      <c r="ASP159" s="764"/>
      <c r="ASQ159" s="764"/>
      <c r="ASR159" s="764"/>
      <c r="ASS159" s="764"/>
      <c r="AST159" s="764"/>
      <c r="ASU159" s="764"/>
      <c r="ASV159" s="764"/>
      <c r="ASW159" s="764"/>
      <c r="ASX159" s="764"/>
      <c r="ASY159" s="764"/>
      <c r="ASZ159" s="764"/>
      <c r="ATA159" s="764"/>
      <c r="ATB159" s="764"/>
      <c r="ATC159" s="764"/>
      <c r="ATD159" s="764"/>
      <c r="ATE159" s="764"/>
      <c r="ATF159" s="764"/>
      <c r="ATG159" s="764"/>
      <c r="ATH159" s="764"/>
      <c r="ATI159" s="764"/>
      <c r="ATJ159" s="764"/>
      <c r="ATK159" s="764"/>
      <c r="ATL159" s="764"/>
      <c r="ATM159" s="764"/>
      <c r="ATN159" s="764"/>
      <c r="ATO159" s="764"/>
      <c r="ATP159" s="764"/>
      <c r="ATQ159" s="764"/>
      <c r="ATR159" s="764"/>
      <c r="ATS159" s="764"/>
      <c r="ATT159" s="764"/>
      <c r="ATU159" s="764"/>
      <c r="ATV159" s="764"/>
      <c r="ATW159" s="764"/>
      <c r="ATX159" s="764"/>
      <c r="ATY159" s="764"/>
      <c r="ATZ159" s="764"/>
      <c r="AUA159" s="764"/>
      <c r="AUB159" s="764"/>
      <c r="AUC159" s="764"/>
      <c r="AUD159" s="764"/>
      <c r="AUE159" s="764"/>
      <c r="AUF159" s="764"/>
      <c r="AUG159" s="764"/>
      <c r="AUH159" s="764"/>
      <c r="AUI159" s="764"/>
      <c r="AUJ159" s="764"/>
      <c r="AUK159" s="764"/>
      <c r="AUL159" s="764"/>
      <c r="AUM159" s="764"/>
      <c r="AUN159" s="764"/>
      <c r="AUO159" s="764"/>
      <c r="AUP159" s="764"/>
      <c r="AUQ159" s="764"/>
      <c r="AUR159" s="764"/>
      <c r="AUS159" s="764"/>
      <c r="AUT159" s="764"/>
      <c r="AUU159" s="764"/>
      <c r="AUV159" s="764"/>
      <c r="AUW159" s="764"/>
      <c r="AUX159" s="764"/>
      <c r="AUY159" s="764"/>
      <c r="AUZ159" s="764"/>
      <c r="AVA159" s="764"/>
      <c r="AVB159" s="764"/>
      <c r="AVC159" s="764"/>
      <c r="AVD159" s="764"/>
      <c r="AVE159" s="764"/>
      <c r="AVF159" s="764"/>
      <c r="AVG159" s="764"/>
      <c r="AVH159" s="764"/>
      <c r="AVI159" s="764"/>
      <c r="AVJ159" s="764"/>
      <c r="AVK159" s="764"/>
      <c r="AVL159" s="764"/>
      <c r="AVM159" s="764"/>
      <c r="AVN159" s="764"/>
      <c r="AVO159" s="764"/>
      <c r="AVP159" s="764"/>
      <c r="AVQ159" s="764"/>
      <c r="AVR159" s="764"/>
      <c r="AVS159" s="764"/>
      <c r="AVT159" s="764"/>
      <c r="AVU159" s="764"/>
      <c r="AVV159" s="764"/>
      <c r="AVW159" s="764"/>
      <c r="AVX159" s="764"/>
      <c r="AVY159" s="764"/>
      <c r="AVZ159" s="764"/>
      <c r="AWA159" s="764"/>
      <c r="AWB159" s="764"/>
      <c r="AWC159" s="764"/>
      <c r="AWD159" s="764"/>
      <c r="AWE159" s="764"/>
      <c r="AWF159" s="764"/>
      <c r="AWG159" s="764"/>
      <c r="AWH159" s="764"/>
      <c r="AWI159" s="764"/>
      <c r="AWJ159" s="764"/>
      <c r="AWK159" s="764"/>
      <c r="AWL159" s="764"/>
      <c r="AWM159" s="764"/>
      <c r="AWN159" s="764"/>
      <c r="AWO159" s="764"/>
      <c r="AWP159" s="764"/>
      <c r="AWQ159" s="764"/>
      <c r="AWR159" s="764"/>
      <c r="AWS159" s="764"/>
      <c r="AWT159" s="764"/>
      <c r="AWU159" s="764"/>
      <c r="AWV159" s="764"/>
      <c r="AWW159" s="764"/>
      <c r="AWX159" s="764"/>
      <c r="AWY159" s="764"/>
      <c r="AWZ159" s="764"/>
      <c r="AXA159" s="764"/>
      <c r="AXB159" s="764"/>
      <c r="AXC159" s="764"/>
      <c r="AXD159" s="764"/>
      <c r="AXE159" s="764"/>
      <c r="AXF159" s="764"/>
      <c r="AXG159" s="764"/>
      <c r="AXH159" s="764"/>
      <c r="AXI159" s="764"/>
      <c r="AXJ159" s="764"/>
      <c r="AXK159" s="764"/>
      <c r="AXL159" s="764"/>
      <c r="AXM159" s="764"/>
      <c r="AXN159" s="764"/>
      <c r="AXO159" s="764"/>
      <c r="AXP159" s="764"/>
      <c r="AXQ159" s="764"/>
      <c r="AXR159" s="764"/>
      <c r="AXS159" s="764"/>
      <c r="AXT159" s="764"/>
      <c r="AXU159" s="764"/>
      <c r="AXV159" s="764"/>
      <c r="AXW159" s="764"/>
      <c r="AXX159" s="764"/>
      <c r="AXY159" s="764"/>
      <c r="AXZ159" s="764"/>
      <c r="AYA159" s="764"/>
      <c r="AYB159" s="764"/>
      <c r="AYC159" s="764"/>
      <c r="AYD159" s="764"/>
      <c r="AYE159" s="764"/>
      <c r="AYF159" s="764"/>
      <c r="AYG159" s="764"/>
      <c r="AYH159" s="764"/>
      <c r="AYI159" s="764"/>
      <c r="AYJ159" s="764"/>
      <c r="AYK159" s="764"/>
      <c r="AYL159" s="764"/>
      <c r="AYM159" s="764"/>
      <c r="AYN159" s="764"/>
      <c r="AYO159" s="764"/>
      <c r="AYP159" s="764"/>
      <c r="AYQ159" s="764"/>
      <c r="AYR159" s="764"/>
      <c r="AYS159" s="764"/>
      <c r="AYT159" s="764"/>
      <c r="AYU159" s="764"/>
      <c r="AYV159" s="764"/>
      <c r="AYW159" s="764"/>
      <c r="AYX159" s="764"/>
      <c r="AYY159" s="764"/>
      <c r="AYZ159" s="764"/>
      <c r="AZA159" s="764"/>
      <c r="AZB159" s="764"/>
      <c r="AZC159" s="764"/>
      <c r="AZD159" s="764"/>
      <c r="AZE159" s="764"/>
      <c r="AZF159" s="764"/>
      <c r="AZG159" s="764"/>
      <c r="AZH159" s="764"/>
      <c r="AZI159" s="764"/>
      <c r="AZJ159" s="764"/>
      <c r="AZK159" s="764"/>
      <c r="AZL159" s="764"/>
      <c r="AZM159" s="764"/>
      <c r="AZN159" s="764"/>
      <c r="AZO159" s="764"/>
      <c r="AZP159" s="764"/>
      <c r="AZQ159" s="764"/>
      <c r="AZR159" s="764"/>
      <c r="AZS159" s="764"/>
      <c r="AZT159" s="764"/>
      <c r="AZU159" s="764"/>
      <c r="AZV159" s="764"/>
      <c r="AZW159" s="764"/>
      <c r="AZX159" s="764"/>
      <c r="AZY159" s="764"/>
      <c r="AZZ159" s="764"/>
      <c r="BAA159" s="764"/>
      <c r="BAB159" s="764"/>
      <c r="BAC159" s="764"/>
      <c r="BAD159" s="764"/>
      <c r="BAE159" s="764"/>
      <c r="BAF159" s="764"/>
      <c r="BAG159" s="764"/>
      <c r="BAH159" s="764"/>
      <c r="BAI159" s="764"/>
      <c r="BAJ159" s="764"/>
      <c r="BAK159" s="764"/>
      <c r="BAL159" s="764"/>
      <c r="BAM159" s="764"/>
      <c r="BAN159" s="764"/>
      <c r="BAO159" s="764"/>
      <c r="BAP159" s="764"/>
      <c r="BAQ159" s="764"/>
      <c r="BAR159" s="764"/>
      <c r="BAS159" s="764"/>
      <c r="BAT159" s="764"/>
      <c r="BAU159" s="764"/>
      <c r="BAV159" s="764"/>
      <c r="BAW159" s="764"/>
      <c r="BAX159" s="764"/>
      <c r="BAY159" s="764"/>
      <c r="BAZ159" s="764"/>
      <c r="BBA159" s="764"/>
      <c r="BBB159" s="764"/>
      <c r="BBC159" s="764"/>
      <c r="BBD159" s="764"/>
      <c r="BBE159" s="764"/>
      <c r="BBF159" s="764"/>
      <c r="BBG159" s="764"/>
      <c r="BBH159" s="764"/>
      <c r="BBI159" s="764"/>
      <c r="BBJ159" s="764"/>
      <c r="BBK159" s="764"/>
      <c r="BBL159" s="764"/>
      <c r="BBM159" s="764"/>
      <c r="BBN159" s="764"/>
      <c r="BBO159" s="764"/>
      <c r="BBP159" s="764"/>
      <c r="BBQ159" s="764"/>
      <c r="BBR159" s="764"/>
      <c r="BBS159" s="764"/>
      <c r="BBT159" s="764"/>
      <c r="BBU159" s="764"/>
      <c r="BBV159" s="764"/>
      <c r="BBW159" s="764"/>
      <c r="BBX159" s="764"/>
      <c r="BBY159" s="764"/>
      <c r="BBZ159" s="764"/>
      <c r="BCA159" s="764"/>
      <c r="BCB159" s="764"/>
      <c r="BCC159" s="764"/>
      <c r="BCD159" s="764"/>
      <c r="BCE159" s="764"/>
      <c r="BCF159" s="764"/>
      <c r="BCG159" s="764"/>
      <c r="BCH159" s="764"/>
      <c r="BCI159" s="764"/>
      <c r="BCJ159" s="764"/>
      <c r="BCK159" s="764"/>
      <c r="BCL159" s="764"/>
      <c r="BCM159" s="764"/>
      <c r="BCN159" s="764"/>
      <c r="BCO159" s="764"/>
      <c r="BCP159" s="764"/>
      <c r="BCQ159" s="764"/>
      <c r="BCR159" s="764"/>
      <c r="BCS159" s="764"/>
      <c r="BCT159" s="764"/>
      <c r="BCU159" s="764"/>
      <c r="BCV159" s="764"/>
      <c r="BCW159" s="764"/>
      <c r="BCX159" s="764"/>
      <c r="BCY159" s="764"/>
      <c r="BCZ159" s="764"/>
      <c r="BDA159" s="764"/>
      <c r="BDB159" s="764"/>
      <c r="BDC159" s="764"/>
      <c r="BDD159" s="764"/>
      <c r="BDE159" s="764"/>
      <c r="BDF159" s="764"/>
      <c r="BDG159" s="764"/>
      <c r="BDH159" s="764"/>
      <c r="BDI159" s="764"/>
      <c r="BDJ159" s="764"/>
      <c r="BDK159" s="764"/>
      <c r="BDL159" s="764"/>
      <c r="BDM159" s="764"/>
      <c r="BDN159" s="764"/>
      <c r="BDO159" s="764"/>
      <c r="BDP159" s="764"/>
      <c r="BDQ159" s="764"/>
      <c r="BDR159" s="764"/>
      <c r="BDS159" s="764"/>
      <c r="BDT159" s="764"/>
      <c r="BDU159" s="764"/>
      <c r="BDV159" s="764"/>
      <c r="BDW159" s="764"/>
      <c r="BDX159" s="764"/>
      <c r="BDY159" s="764"/>
      <c r="BDZ159" s="764"/>
      <c r="BEA159" s="764"/>
      <c r="BEB159" s="764"/>
      <c r="BEC159" s="764"/>
      <c r="BED159" s="764"/>
      <c r="BEE159" s="764"/>
      <c r="BEF159" s="764"/>
      <c r="BEG159" s="764"/>
      <c r="BEH159" s="764"/>
      <c r="BEI159" s="764"/>
      <c r="BEJ159" s="764"/>
      <c r="BEK159" s="764"/>
      <c r="BEL159" s="764"/>
      <c r="BEM159" s="764"/>
      <c r="BEN159" s="764"/>
      <c r="BEO159" s="764"/>
      <c r="BEP159" s="764"/>
      <c r="BEQ159" s="764"/>
      <c r="BER159" s="764"/>
      <c r="BES159" s="764"/>
      <c r="BET159" s="764"/>
      <c r="BEU159" s="764"/>
      <c r="BEV159" s="764"/>
      <c r="BEW159" s="764"/>
      <c r="BEX159" s="764"/>
      <c r="BEY159" s="764"/>
      <c r="BEZ159" s="764"/>
      <c r="BFA159" s="764"/>
      <c r="BFB159" s="764"/>
      <c r="BFC159" s="764"/>
      <c r="BFD159" s="764"/>
      <c r="BFE159" s="764"/>
      <c r="BFF159" s="764"/>
      <c r="BFG159" s="764"/>
      <c r="BFH159" s="764"/>
      <c r="BFI159" s="764"/>
      <c r="BFJ159" s="764"/>
      <c r="BFK159" s="764"/>
      <c r="BFL159" s="764"/>
      <c r="BFM159" s="764"/>
      <c r="BFN159" s="764"/>
      <c r="BFO159" s="764"/>
      <c r="BFP159" s="764"/>
      <c r="BFQ159" s="764"/>
      <c r="BFR159" s="764"/>
      <c r="BFS159" s="764"/>
      <c r="BFT159" s="764"/>
      <c r="BFU159" s="764"/>
      <c r="BFV159" s="764"/>
      <c r="BFW159" s="764"/>
      <c r="BFX159" s="764"/>
      <c r="BFY159" s="764"/>
      <c r="BFZ159" s="764"/>
      <c r="BGA159" s="764"/>
      <c r="BGB159" s="764"/>
      <c r="BGC159" s="764"/>
      <c r="BGD159" s="764"/>
      <c r="BGE159" s="764"/>
      <c r="BGF159" s="764"/>
      <c r="BGG159" s="764"/>
      <c r="BGH159" s="764"/>
      <c r="BGI159" s="764"/>
      <c r="BGJ159" s="764"/>
      <c r="BGK159" s="764"/>
      <c r="BGL159" s="764"/>
      <c r="BGM159" s="764"/>
      <c r="BGN159" s="764"/>
      <c r="BGO159" s="764"/>
      <c r="BGP159" s="764"/>
      <c r="BGQ159" s="764"/>
      <c r="BGR159" s="764"/>
      <c r="BGS159" s="764"/>
      <c r="BGT159" s="764"/>
      <c r="BGU159" s="764"/>
      <c r="BGV159" s="764"/>
      <c r="BGW159" s="764"/>
      <c r="BGX159" s="764"/>
      <c r="BGY159" s="764"/>
      <c r="BGZ159" s="764"/>
      <c r="BHA159" s="764"/>
      <c r="BHB159" s="764"/>
      <c r="BHC159" s="764"/>
      <c r="BHD159" s="764"/>
      <c r="BHE159" s="764"/>
      <c r="BHF159" s="764"/>
      <c r="BHG159" s="764"/>
      <c r="BHH159" s="764"/>
      <c r="BHI159" s="764"/>
      <c r="BHJ159" s="764"/>
      <c r="BHK159" s="764"/>
      <c r="BHL159" s="764"/>
      <c r="BHM159" s="764"/>
      <c r="BHN159" s="764"/>
      <c r="BHO159" s="764"/>
      <c r="BHP159" s="764"/>
      <c r="BHQ159" s="764"/>
      <c r="BHR159" s="764"/>
      <c r="BHS159" s="764"/>
      <c r="BHT159" s="764"/>
      <c r="BHU159" s="764"/>
      <c r="BHV159" s="764"/>
      <c r="BHW159" s="764"/>
      <c r="BHX159" s="764"/>
      <c r="BHY159" s="764"/>
      <c r="BHZ159" s="764"/>
      <c r="BIA159" s="764"/>
      <c r="BIB159" s="764"/>
      <c r="BIC159" s="764"/>
      <c r="BID159" s="764"/>
      <c r="BIE159" s="764"/>
      <c r="BIF159" s="764"/>
      <c r="BIG159" s="764"/>
      <c r="BIH159" s="764"/>
      <c r="BII159" s="764"/>
      <c r="BIJ159" s="764"/>
      <c r="BIK159" s="764"/>
      <c r="BIL159" s="764"/>
      <c r="BIM159" s="764"/>
      <c r="BIN159" s="764"/>
      <c r="BIO159" s="764"/>
      <c r="BIP159" s="764"/>
      <c r="BIQ159" s="764"/>
      <c r="BIR159" s="764"/>
      <c r="BIS159" s="764"/>
      <c r="BIT159" s="764"/>
      <c r="BIU159" s="764"/>
      <c r="BIV159" s="764"/>
      <c r="BIW159" s="764"/>
      <c r="BIX159" s="764"/>
      <c r="BIY159" s="764"/>
      <c r="BIZ159" s="764"/>
      <c r="BJA159" s="764"/>
      <c r="BJB159" s="764"/>
      <c r="BJC159" s="764"/>
      <c r="BJD159" s="764"/>
      <c r="BJE159" s="764"/>
      <c r="BJF159" s="764"/>
      <c r="BJG159" s="764"/>
      <c r="BJH159" s="764"/>
      <c r="BJI159" s="764"/>
      <c r="BJJ159" s="764"/>
      <c r="BJK159" s="764"/>
      <c r="BJL159" s="764"/>
      <c r="BJM159" s="764"/>
      <c r="BJN159" s="764"/>
      <c r="BJO159" s="764"/>
      <c r="BJP159" s="764"/>
      <c r="BJQ159" s="764"/>
      <c r="BJR159" s="764"/>
      <c r="BJS159" s="764"/>
      <c r="BJT159" s="764"/>
      <c r="BJU159" s="764"/>
      <c r="BJV159" s="764"/>
      <c r="BJW159" s="764"/>
      <c r="BJX159" s="764"/>
      <c r="BJY159" s="764"/>
      <c r="BJZ159" s="764"/>
      <c r="BKA159" s="764"/>
      <c r="BKB159" s="764"/>
      <c r="BKC159" s="764"/>
      <c r="BKD159" s="764"/>
      <c r="BKE159" s="764"/>
      <c r="BKF159" s="764"/>
      <c r="BKG159" s="764"/>
      <c r="BKH159" s="764"/>
      <c r="BKI159" s="764"/>
      <c r="BKJ159" s="764"/>
      <c r="BKK159" s="764"/>
      <c r="BKL159" s="764"/>
      <c r="BKM159" s="764"/>
      <c r="BKN159" s="764"/>
      <c r="BKO159" s="764"/>
      <c r="BKP159" s="764"/>
      <c r="BKQ159" s="764"/>
      <c r="BKR159" s="764"/>
      <c r="BKS159" s="764"/>
      <c r="BKT159" s="764"/>
      <c r="BKU159" s="764"/>
      <c r="BKV159" s="764"/>
      <c r="BKW159" s="764"/>
      <c r="BKX159" s="764"/>
      <c r="BKY159" s="764"/>
      <c r="BKZ159" s="764"/>
      <c r="BLA159" s="764"/>
      <c r="BLB159" s="764"/>
      <c r="BLC159" s="764"/>
      <c r="BLD159" s="764"/>
      <c r="BLE159" s="764"/>
      <c r="BLF159" s="764"/>
      <c r="BLG159" s="764"/>
      <c r="BLH159" s="764"/>
      <c r="BLI159" s="764"/>
      <c r="BLJ159" s="764"/>
      <c r="BLK159" s="764"/>
      <c r="BLL159" s="764"/>
      <c r="BLM159" s="764"/>
      <c r="BLN159" s="764"/>
      <c r="BLO159" s="764"/>
      <c r="BLP159" s="764"/>
      <c r="BLQ159" s="764"/>
      <c r="BLR159" s="764"/>
      <c r="BLS159" s="764"/>
      <c r="BLT159" s="764"/>
      <c r="BLU159" s="764"/>
      <c r="BLV159" s="764"/>
      <c r="BLW159" s="764"/>
      <c r="BLX159" s="764"/>
      <c r="BLY159" s="764"/>
      <c r="BLZ159" s="764"/>
      <c r="BMA159" s="764"/>
      <c r="BMB159" s="764"/>
      <c r="BMC159" s="764"/>
      <c r="BMD159" s="764"/>
      <c r="BME159" s="764"/>
      <c r="BMF159" s="764"/>
      <c r="BMG159" s="764"/>
      <c r="BMH159" s="764"/>
      <c r="BMI159" s="764"/>
      <c r="BMJ159" s="764"/>
      <c r="BMK159" s="764"/>
      <c r="BML159" s="764"/>
      <c r="BMM159" s="764"/>
      <c r="BMN159" s="764"/>
      <c r="BMO159" s="764"/>
      <c r="BMP159" s="764"/>
      <c r="BMQ159" s="764"/>
      <c r="BMR159" s="764"/>
      <c r="BMS159" s="764"/>
      <c r="BMT159" s="764"/>
      <c r="BMU159" s="764"/>
      <c r="BMV159" s="764"/>
      <c r="BMW159" s="764"/>
      <c r="BMX159" s="764"/>
      <c r="BMY159" s="764"/>
      <c r="BMZ159" s="764"/>
      <c r="BNA159" s="764"/>
      <c r="BNB159" s="764"/>
      <c r="BNC159" s="764"/>
      <c r="BND159" s="764"/>
      <c r="BNE159" s="764"/>
      <c r="BNF159" s="764"/>
      <c r="BNG159" s="764"/>
      <c r="BNH159" s="764"/>
      <c r="BNI159" s="764"/>
      <c r="BNJ159" s="764"/>
      <c r="BNK159" s="764"/>
      <c r="BNL159" s="764"/>
      <c r="BNM159" s="764"/>
      <c r="BNN159" s="764"/>
      <c r="BNO159" s="764"/>
      <c r="BNP159" s="764"/>
      <c r="BNQ159" s="764"/>
      <c r="BNR159" s="764"/>
      <c r="BNS159" s="764"/>
      <c r="BNT159" s="764"/>
      <c r="BNU159" s="764"/>
      <c r="BNV159" s="764"/>
      <c r="BNW159" s="764"/>
      <c r="BNX159" s="764"/>
      <c r="BNY159" s="764"/>
      <c r="BNZ159" s="764"/>
      <c r="BOA159" s="764"/>
      <c r="BOB159" s="764"/>
      <c r="BOC159" s="764"/>
      <c r="BOD159" s="764"/>
      <c r="BOE159" s="764"/>
      <c r="BOF159" s="764"/>
      <c r="BOG159" s="764"/>
      <c r="BOH159" s="764"/>
      <c r="BOI159" s="764"/>
      <c r="BOJ159" s="764"/>
      <c r="BOK159" s="764"/>
      <c r="BOL159" s="764"/>
      <c r="BOM159" s="764"/>
      <c r="BON159" s="764"/>
      <c r="BOO159" s="764"/>
      <c r="BOP159" s="764"/>
      <c r="BOQ159" s="764"/>
      <c r="BOR159" s="764"/>
      <c r="BOS159" s="764"/>
      <c r="BOT159" s="764"/>
      <c r="BOU159" s="764"/>
      <c r="BOV159" s="764"/>
      <c r="BOW159" s="764"/>
      <c r="BOX159" s="764"/>
      <c r="BOY159" s="764"/>
      <c r="BOZ159" s="764"/>
      <c r="BPA159" s="764"/>
      <c r="BPB159" s="764"/>
      <c r="BPC159" s="764"/>
      <c r="BPD159" s="764"/>
      <c r="BPE159" s="764"/>
      <c r="BPF159" s="764"/>
      <c r="BPG159" s="764"/>
      <c r="BPH159" s="764"/>
      <c r="BPI159" s="764"/>
      <c r="BPJ159" s="764"/>
      <c r="BPK159" s="764"/>
      <c r="BPL159" s="764"/>
      <c r="BPM159" s="764"/>
      <c r="BPN159" s="764"/>
      <c r="BPO159" s="764"/>
      <c r="BPP159" s="764"/>
      <c r="BPQ159" s="764"/>
      <c r="BPR159" s="764"/>
      <c r="BPS159" s="764"/>
      <c r="BPT159" s="764"/>
      <c r="BPU159" s="764"/>
      <c r="BPV159" s="764"/>
      <c r="BPW159" s="764"/>
      <c r="BPX159" s="764"/>
      <c r="BPY159" s="764"/>
      <c r="BPZ159" s="764"/>
      <c r="BQA159" s="764"/>
      <c r="BQB159" s="764"/>
      <c r="BQC159" s="764"/>
      <c r="BQD159" s="764"/>
      <c r="BQE159" s="764"/>
      <c r="BQF159" s="764"/>
      <c r="BQG159" s="764"/>
      <c r="BQH159" s="764"/>
      <c r="BQI159" s="764"/>
      <c r="BQJ159" s="764"/>
      <c r="BQK159" s="764"/>
      <c r="BQL159" s="764"/>
      <c r="BQM159" s="764"/>
      <c r="BQN159" s="764"/>
      <c r="BQO159" s="764"/>
      <c r="BQP159" s="764"/>
      <c r="BQQ159" s="764"/>
      <c r="BQR159" s="764"/>
      <c r="BQS159" s="764"/>
      <c r="BQT159" s="764"/>
      <c r="BQU159" s="764"/>
      <c r="BQV159" s="764"/>
      <c r="BQW159" s="764"/>
      <c r="BQX159" s="764"/>
      <c r="BQY159" s="764"/>
      <c r="BQZ159" s="764"/>
      <c r="BRA159" s="764"/>
      <c r="BRB159" s="764"/>
      <c r="BRC159" s="764"/>
      <c r="BRD159" s="764"/>
      <c r="BRE159" s="764"/>
      <c r="BRF159" s="764"/>
      <c r="BRG159" s="764"/>
      <c r="BRH159" s="764"/>
      <c r="BRI159" s="764"/>
      <c r="BRJ159" s="764"/>
      <c r="BRK159" s="764"/>
      <c r="BRL159" s="764"/>
      <c r="BRM159" s="764"/>
      <c r="BRN159" s="764"/>
      <c r="BRO159" s="764"/>
      <c r="BRP159" s="764"/>
      <c r="BRQ159" s="764"/>
      <c r="BRR159" s="764"/>
      <c r="BRS159" s="764"/>
      <c r="BRT159" s="764"/>
      <c r="BRU159" s="764"/>
      <c r="BRV159" s="764"/>
      <c r="BRW159" s="764"/>
      <c r="BRX159" s="764"/>
      <c r="BRY159" s="764"/>
      <c r="BRZ159" s="764"/>
      <c r="BSA159" s="764"/>
      <c r="BSB159" s="764"/>
      <c r="BSC159" s="764"/>
      <c r="BSD159" s="764"/>
      <c r="BSE159" s="764"/>
      <c r="BSF159" s="764"/>
      <c r="BSG159" s="764"/>
      <c r="BSH159" s="764"/>
      <c r="BSI159" s="764"/>
      <c r="BSJ159" s="764"/>
      <c r="BSK159" s="764"/>
      <c r="BSL159" s="764"/>
      <c r="BSM159" s="764"/>
      <c r="BSN159" s="764"/>
      <c r="BSO159" s="764"/>
      <c r="BSP159" s="764"/>
      <c r="BSQ159" s="764"/>
      <c r="BSR159" s="764"/>
      <c r="BSS159" s="764"/>
      <c r="BST159" s="764"/>
      <c r="BSU159" s="764"/>
      <c r="BSV159" s="764"/>
      <c r="BSW159" s="764"/>
      <c r="BSX159" s="764"/>
      <c r="BSY159" s="764"/>
      <c r="BSZ159" s="764"/>
      <c r="BTA159" s="764"/>
      <c r="BTB159" s="764"/>
      <c r="BTC159" s="764"/>
      <c r="BTD159" s="764"/>
      <c r="BTE159" s="764"/>
      <c r="BTF159" s="764"/>
      <c r="BTG159" s="764"/>
      <c r="BTH159" s="764"/>
      <c r="BTI159" s="764"/>
      <c r="BTJ159" s="764"/>
      <c r="BTK159" s="764"/>
      <c r="BTL159" s="764"/>
      <c r="BTM159" s="764"/>
      <c r="BTN159" s="764"/>
      <c r="BTO159" s="764"/>
      <c r="BTP159" s="764"/>
      <c r="BTQ159" s="764"/>
      <c r="BTR159" s="764"/>
      <c r="BTS159" s="764"/>
      <c r="BTT159" s="764"/>
      <c r="BTU159" s="764"/>
      <c r="BTV159" s="764"/>
      <c r="BTW159" s="764"/>
      <c r="BTX159" s="764"/>
      <c r="BTY159" s="764"/>
      <c r="BTZ159" s="764"/>
      <c r="BUA159" s="764"/>
      <c r="BUB159" s="764"/>
      <c r="BUC159" s="764"/>
      <c r="BUD159" s="764"/>
      <c r="BUE159" s="764"/>
      <c r="BUF159" s="764"/>
      <c r="BUG159" s="764"/>
      <c r="BUH159" s="764"/>
      <c r="BUI159" s="764"/>
      <c r="BUJ159" s="764"/>
      <c r="BUK159" s="764"/>
      <c r="BUL159" s="764"/>
      <c r="BUM159" s="764"/>
      <c r="BUN159" s="764"/>
      <c r="BUO159" s="764"/>
      <c r="BUP159" s="764"/>
      <c r="BUQ159" s="764"/>
      <c r="BUR159" s="764"/>
      <c r="BUS159" s="764"/>
      <c r="BUT159" s="764"/>
      <c r="BUU159" s="764"/>
      <c r="BUV159" s="764"/>
      <c r="BUW159" s="764"/>
      <c r="BUX159" s="764"/>
      <c r="BUY159" s="764"/>
      <c r="BUZ159" s="764"/>
      <c r="BVA159" s="764"/>
      <c r="BVB159" s="764"/>
      <c r="BVC159" s="764"/>
      <c r="BVD159" s="764"/>
      <c r="BVE159" s="764"/>
      <c r="BVF159" s="764"/>
      <c r="BVG159" s="764"/>
      <c r="BVH159" s="764"/>
      <c r="BVI159" s="764"/>
      <c r="BVJ159" s="764"/>
      <c r="BVK159" s="764"/>
      <c r="BVL159" s="764"/>
      <c r="BVM159" s="764"/>
      <c r="BVN159" s="764"/>
      <c r="BVO159" s="764"/>
      <c r="BVP159" s="764"/>
      <c r="BVQ159" s="764"/>
      <c r="BVR159" s="764"/>
      <c r="BVS159" s="764"/>
      <c r="BVT159" s="764"/>
      <c r="BVU159" s="764"/>
      <c r="BVV159" s="764"/>
      <c r="BVW159" s="764"/>
      <c r="BVX159" s="764"/>
      <c r="BVY159" s="764"/>
      <c r="BVZ159" s="764"/>
      <c r="BWA159" s="764"/>
      <c r="BWB159" s="764"/>
      <c r="BWC159" s="764"/>
      <c r="BWD159" s="764"/>
      <c r="BWE159" s="764"/>
      <c r="BWF159" s="764"/>
      <c r="BWG159" s="764"/>
      <c r="BWH159" s="764"/>
      <c r="BWI159" s="764"/>
      <c r="BWJ159" s="764"/>
      <c r="BWK159" s="764"/>
      <c r="BWL159" s="764"/>
      <c r="BWM159" s="764"/>
      <c r="BWN159" s="764"/>
      <c r="BWO159" s="764"/>
      <c r="BWP159" s="764"/>
      <c r="BWQ159" s="764"/>
      <c r="BWR159" s="764"/>
      <c r="BWS159" s="764"/>
      <c r="BWT159" s="764"/>
      <c r="BWU159" s="764"/>
      <c r="BWV159" s="764"/>
      <c r="BWW159" s="764"/>
      <c r="BWX159" s="764"/>
      <c r="BWY159" s="764"/>
      <c r="BWZ159" s="764"/>
      <c r="BXA159" s="764"/>
      <c r="BXB159" s="764"/>
      <c r="BXC159" s="764"/>
      <c r="BXD159" s="764"/>
      <c r="BXE159" s="764"/>
      <c r="BXF159" s="764"/>
      <c r="BXG159" s="764"/>
      <c r="BXH159" s="764"/>
      <c r="BXI159" s="764"/>
      <c r="BXJ159" s="764"/>
      <c r="BXK159" s="764"/>
      <c r="BXL159" s="764"/>
      <c r="BXM159" s="764"/>
      <c r="BXN159" s="764"/>
      <c r="BXO159" s="764"/>
      <c r="BXP159" s="764"/>
      <c r="BXQ159" s="764"/>
      <c r="BXR159" s="764"/>
      <c r="BXS159" s="764"/>
      <c r="BXT159" s="764"/>
      <c r="BXU159" s="764"/>
      <c r="BXV159" s="764"/>
      <c r="BXW159" s="764"/>
      <c r="BXX159" s="764"/>
      <c r="BXY159" s="764"/>
      <c r="BXZ159" s="764"/>
      <c r="BYA159" s="764"/>
      <c r="BYB159" s="764"/>
      <c r="BYC159" s="764"/>
      <c r="BYD159" s="764"/>
      <c r="BYE159" s="764"/>
      <c r="BYF159" s="764"/>
      <c r="BYG159" s="764"/>
      <c r="BYH159" s="764"/>
      <c r="BYI159" s="764"/>
      <c r="BYJ159" s="764"/>
      <c r="BYK159" s="764"/>
      <c r="BYL159" s="764"/>
      <c r="BYM159" s="764"/>
      <c r="BYN159" s="764"/>
      <c r="BYO159" s="764"/>
      <c r="BYP159" s="764"/>
      <c r="BYQ159" s="764"/>
      <c r="BYR159" s="764"/>
      <c r="BYS159" s="764"/>
      <c r="BYT159" s="764"/>
      <c r="BYU159" s="764"/>
      <c r="BYV159" s="764"/>
      <c r="BYW159" s="764"/>
      <c r="BYX159" s="764"/>
      <c r="BYY159" s="764"/>
      <c r="BYZ159" s="764"/>
      <c r="BZA159" s="764"/>
      <c r="BZB159" s="764"/>
      <c r="BZC159" s="764"/>
      <c r="BZD159" s="764"/>
      <c r="BZE159" s="764"/>
      <c r="BZF159" s="764"/>
      <c r="BZG159" s="764"/>
      <c r="BZH159" s="764"/>
      <c r="BZI159" s="764"/>
      <c r="BZJ159" s="764"/>
      <c r="BZK159" s="764"/>
      <c r="BZL159" s="764"/>
      <c r="BZM159" s="764"/>
      <c r="BZN159" s="764"/>
      <c r="BZO159" s="764"/>
      <c r="BZP159" s="764"/>
      <c r="BZQ159" s="764"/>
      <c r="BZR159" s="764"/>
      <c r="BZS159" s="764"/>
      <c r="BZT159" s="764"/>
      <c r="BZU159" s="764"/>
      <c r="BZV159" s="764"/>
      <c r="BZW159" s="764"/>
      <c r="BZX159" s="764"/>
      <c r="BZY159" s="764"/>
      <c r="BZZ159" s="764"/>
      <c r="CAA159" s="764"/>
      <c r="CAB159" s="764"/>
      <c r="CAC159" s="764"/>
      <c r="CAD159" s="764"/>
      <c r="CAE159" s="764"/>
      <c r="CAF159" s="764"/>
      <c r="CAG159" s="764"/>
      <c r="CAH159" s="764"/>
      <c r="CAI159" s="764"/>
      <c r="CAJ159" s="764"/>
      <c r="CAK159" s="764"/>
      <c r="CAL159" s="764"/>
      <c r="CAM159" s="764"/>
      <c r="CAN159" s="764"/>
      <c r="CAO159" s="764"/>
      <c r="CAP159" s="764"/>
      <c r="CAQ159" s="764"/>
      <c r="CAR159" s="764"/>
      <c r="CAS159" s="764"/>
      <c r="CAT159" s="764"/>
      <c r="CAU159" s="764"/>
      <c r="CAV159" s="764"/>
      <c r="CAW159" s="764"/>
      <c r="CAX159" s="764"/>
      <c r="CAY159" s="764"/>
      <c r="CAZ159" s="764"/>
      <c r="CBA159" s="764"/>
      <c r="CBB159" s="764"/>
      <c r="CBC159" s="764"/>
      <c r="CBD159" s="764"/>
      <c r="CBE159" s="764"/>
      <c r="CBF159" s="764"/>
      <c r="CBG159" s="764"/>
      <c r="CBH159" s="764"/>
      <c r="CBI159" s="764"/>
      <c r="CBJ159" s="764"/>
      <c r="CBK159" s="764"/>
      <c r="CBL159" s="764"/>
      <c r="CBM159" s="764"/>
      <c r="CBN159" s="764"/>
      <c r="CBO159" s="764"/>
      <c r="CBP159" s="764"/>
      <c r="CBQ159" s="764"/>
      <c r="CBR159" s="764"/>
      <c r="CBS159" s="764"/>
      <c r="CBT159" s="764"/>
      <c r="CBU159" s="764"/>
      <c r="CBV159" s="764"/>
      <c r="CBW159" s="764"/>
      <c r="CBX159" s="764"/>
      <c r="CBY159" s="764"/>
      <c r="CBZ159" s="764"/>
      <c r="CCA159" s="764"/>
      <c r="CCB159" s="764"/>
      <c r="CCC159" s="764"/>
      <c r="CCD159" s="764"/>
      <c r="CCE159" s="764"/>
      <c r="CCF159" s="764"/>
      <c r="CCG159" s="764"/>
      <c r="CCH159" s="764"/>
      <c r="CCI159" s="764"/>
      <c r="CCJ159" s="764"/>
      <c r="CCK159" s="764"/>
      <c r="CCL159" s="764"/>
      <c r="CCM159" s="764"/>
      <c r="CCN159" s="764"/>
      <c r="CCO159" s="764"/>
      <c r="CCP159" s="764"/>
      <c r="CCQ159" s="764"/>
      <c r="CCR159" s="764"/>
      <c r="CCS159" s="764"/>
      <c r="CCT159" s="764"/>
      <c r="CCU159" s="764"/>
      <c r="CCV159" s="764"/>
      <c r="CCW159" s="764"/>
      <c r="CCX159" s="764"/>
      <c r="CCY159" s="764"/>
      <c r="CCZ159" s="764"/>
      <c r="CDA159" s="764"/>
      <c r="CDB159" s="764"/>
      <c r="CDC159" s="764"/>
      <c r="CDD159" s="764"/>
      <c r="CDE159" s="764"/>
      <c r="CDF159" s="764"/>
      <c r="CDG159" s="764"/>
      <c r="CDH159" s="764"/>
      <c r="CDI159" s="764"/>
      <c r="CDJ159" s="764"/>
      <c r="CDK159" s="764"/>
      <c r="CDL159" s="764"/>
      <c r="CDM159" s="764"/>
      <c r="CDN159" s="764"/>
      <c r="CDO159" s="764"/>
      <c r="CDP159" s="764"/>
      <c r="CDQ159" s="764"/>
      <c r="CDR159" s="764"/>
      <c r="CDS159" s="764"/>
      <c r="CDT159" s="764"/>
      <c r="CDU159" s="764"/>
      <c r="CDV159" s="764"/>
      <c r="CDW159" s="764"/>
      <c r="CDX159" s="764"/>
      <c r="CDY159" s="764"/>
      <c r="CDZ159" s="764"/>
      <c r="CEA159" s="764"/>
      <c r="CEB159" s="764"/>
      <c r="CEC159" s="764"/>
      <c r="CED159" s="764"/>
      <c r="CEE159" s="764"/>
      <c r="CEF159" s="764"/>
      <c r="CEG159" s="764"/>
      <c r="CEH159" s="764"/>
      <c r="CEI159" s="764"/>
      <c r="CEJ159" s="764"/>
      <c r="CEK159" s="764"/>
      <c r="CEL159" s="764"/>
      <c r="CEM159" s="764"/>
      <c r="CEN159" s="764"/>
      <c r="CEO159" s="764"/>
      <c r="CEP159" s="764"/>
      <c r="CEQ159" s="764"/>
      <c r="CER159" s="764"/>
      <c r="CES159" s="764"/>
      <c r="CET159" s="764"/>
      <c r="CEU159" s="764"/>
      <c r="CEV159" s="764"/>
      <c r="CEW159" s="764"/>
      <c r="CEX159" s="764"/>
      <c r="CEY159" s="764"/>
      <c r="CEZ159" s="764"/>
      <c r="CFA159" s="764"/>
      <c r="CFB159" s="764"/>
      <c r="CFC159" s="764"/>
      <c r="CFD159" s="764"/>
      <c r="CFE159" s="764"/>
      <c r="CFF159" s="764"/>
      <c r="CFG159" s="764"/>
      <c r="CFH159" s="764"/>
      <c r="CFI159" s="764"/>
      <c r="CFJ159" s="764"/>
      <c r="CFK159" s="764"/>
      <c r="CFL159" s="764"/>
      <c r="CFM159" s="764"/>
      <c r="CFN159" s="764"/>
      <c r="CFO159" s="764"/>
      <c r="CFP159" s="764"/>
      <c r="CFQ159" s="764"/>
      <c r="CFR159" s="764"/>
      <c r="CFS159" s="764"/>
      <c r="CFT159" s="764"/>
      <c r="CFU159" s="764"/>
      <c r="CFV159" s="764"/>
      <c r="CFW159" s="764"/>
      <c r="CFX159" s="764"/>
      <c r="CFY159" s="764"/>
      <c r="CFZ159" s="764"/>
      <c r="CGA159" s="764"/>
      <c r="CGB159" s="764"/>
      <c r="CGC159" s="764"/>
      <c r="CGD159" s="764"/>
      <c r="CGE159" s="764"/>
      <c r="CGF159" s="764"/>
      <c r="CGG159" s="764"/>
      <c r="CGH159" s="764"/>
      <c r="CGI159" s="764"/>
      <c r="CGJ159" s="764"/>
      <c r="CGK159" s="764"/>
      <c r="CGL159" s="764"/>
      <c r="CGM159" s="764"/>
      <c r="CGN159" s="764"/>
      <c r="CGO159" s="764"/>
      <c r="CGP159" s="764"/>
      <c r="CGQ159" s="764"/>
      <c r="CGR159" s="764"/>
      <c r="CGS159" s="764"/>
      <c r="CGT159" s="764"/>
      <c r="CGU159" s="764"/>
      <c r="CGV159" s="764"/>
      <c r="CGW159" s="764"/>
      <c r="CGX159" s="764"/>
      <c r="CGY159" s="764"/>
      <c r="CGZ159" s="764"/>
      <c r="CHA159" s="764"/>
      <c r="CHB159" s="764"/>
      <c r="CHC159" s="764"/>
      <c r="CHD159" s="764"/>
      <c r="CHE159" s="764"/>
      <c r="CHF159" s="764"/>
      <c r="CHG159" s="764"/>
      <c r="CHH159" s="764"/>
      <c r="CHI159" s="764"/>
      <c r="CHJ159" s="764"/>
      <c r="CHK159" s="764"/>
      <c r="CHL159" s="764"/>
      <c r="CHM159" s="764"/>
      <c r="CHN159" s="764"/>
      <c r="CHO159" s="764"/>
      <c r="CHP159" s="764"/>
      <c r="CHQ159" s="764"/>
      <c r="CHR159" s="764"/>
      <c r="CHS159" s="764"/>
      <c r="CHT159" s="764"/>
      <c r="CHU159" s="764"/>
      <c r="CHV159" s="764"/>
      <c r="CHW159" s="764"/>
      <c r="CHX159" s="764"/>
      <c r="CHY159" s="764"/>
      <c r="CHZ159" s="764"/>
      <c r="CIA159" s="764"/>
      <c r="CIB159" s="764"/>
      <c r="CIC159" s="764"/>
      <c r="CID159" s="764"/>
      <c r="CIE159" s="764"/>
      <c r="CIF159" s="764"/>
      <c r="CIG159" s="764"/>
      <c r="CIH159" s="764"/>
      <c r="CII159" s="764"/>
      <c r="CIJ159" s="764"/>
      <c r="CIK159" s="764"/>
      <c r="CIL159" s="764"/>
      <c r="CIM159" s="764"/>
      <c r="CIN159" s="764"/>
      <c r="CIO159" s="764"/>
      <c r="CIP159" s="764"/>
      <c r="CIQ159" s="764"/>
      <c r="CIR159" s="764"/>
      <c r="CIS159" s="764"/>
      <c r="CIT159" s="764"/>
      <c r="CIU159" s="764"/>
      <c r="CIV159" s="764"/>
      <c r="CIW159" s="764"/>
      <c r="CIX159" s="764"/>
      <c r="CIY159" s="764"/>
      <c r="CIZ159" s="764"/>
      <c r="CJA159" s="764"/>
      <c r="CJB159" s="764"/>
      <c r="CJC159" s="764"/>
      <c r="CJD159" s="764"/>
      <c r="CJE159" s="764"/>
      <c r="CJF159" s="764"/>
      <c r="CJG159" s="764"/>
      <c r="CJH159" s="764"/>
      <c r="CJI159" s="764"/>
      <c r="CJJ159" s="764"/>
      <c r="CJK159" s="764"/>
      <c r="CJL159" s="764"/>
      <c r="CJM159" s="764"/>
      <c r="CJN159" s="764"/>
      <c r="CJO159" s="764"/>
      <c r="CJP159" s="764"/>
      <c r="CJQ159" s="764"/>
      <c r="CJR159" s="764"/>
      <c r="CJS159" s="764"/>
      <c r="CJT159" s="764"/>
      <c r="CJU159" s="764"/>
      <c r="CJV159" s="764"/>
      <c r="CJW159" s="764"/>
      <c r="CJX159" s="764"/>
      <c r="CJY159" s="764"/>
      <c r="CJZ159" s="764"/>
      <c r="CKA159" s="764"/>
      <c r="CKB159" s="764"/>
      <c r="CKC159" s="764"/>
      <c r="CKD159" s="764"/>
      <c r="CKE159" s="764"/>
      <c r="CKF159" s="764"/>
      <c r="CKG159" s="764"/>
      <c r="CKH159" s="764"/>
      <c r="CKI159" s="764"/>
      <c r="CKJ159" s="764"/>
      <c r="CKK159" s="764"/>
      <c r="CKL159" s="764"/>
      <c r="CKM159" s="764"/>
      <c r="CKN159" s="764"/>
      <c r="CKO159" s="764"/>
      <c r="CKP159" s="764"/>
      <c r="CKQ159" s="764"/>
      <c r="CKR159" s="764"/>
      <c r="CKS159" s="764"/>
      <c r="CKT159" s="764"/>
      <c r="CKU159" s="764"/>
      <c r="CKV159" s="764"/>
      <c r="CKW159" s="764"/>
      <c r="CKX159" s="764"/>
      <c r="CKY159" s="764"/>
      <c r="CKZ159" s="764"/>
      <c r="CLA159" s="764"/>
      <c r="CLB159" s="764"/>
      <c r="CLC159" s="764"/>
      <c r="CLD159" s="764"/>
      <c r="CLE159" s="764"/>
      <c r="CLF159" s="764"/>
      <c r="CLG159" s="764"/>
      <c r="CLH159" s="764"/>
      <c r="CLI159" s="764"/>
      <c r="CLJ159" s="764"/>
      <c r="CLK159" s="764"/>
      <c r="CLL159" s="764"/>
      <c r="CLM159" s="764"/>
      <c r="CLN159" s="764"/>
      <c r="CLO159" s="764"/>
      <c r="CLP159" s="764"/>
      <c r="CLQ159" s="764"/>
      <c r="CLR159" s="764"/>
      <c r="CLS159" s="764"/>
      <c r="CLT159" s="764"/>
      <c r="CLU159" s="764"/>
      <c r="CLV159" s="764"/>
      <c r="CLW159" s="764"/>
      <c r="CLX159" s="764"/>
      <c r="CLY159" s="764"/>
      <c r="CLZ159" s="764"/>
      <c r="CMA159" s="764"/>
      <c r="CMB159" s="764"/>
      <c r="CMC159" s="764"/>
      <c r="CMD159" s="764"/>
      <c r="CME159" s="764"/>
      <c r="CMF159" s="764"/>
      <c r="CMG159" s="764"/>
      <c r="CMH159" s="764"/>
      <c r="CMI159" s="764"/>
      <c r="CMJ159" s="764"/>
      <c r="CMK159" s="764"/>
      <c r="CML159" s="764"/>
      <c r="CMM159" s="764"/>
      <c r="CMN159" s="764"/>
      <c r="CMO159" s="764"/>
      <c r="CMP159" s="764"/>
      <c r="CMQ159" s="764"/>
      <c r="CMR159" s="764"/>
      <c r="CMS159" s="764"/>
      <c r="CMT159" s="764"/>
      <c r="CMU159" s="764"/>
      <c r="CMV159" s="764"/>
      <c r="CMW159" s="764"/>
      <c r="CMX159" s="764"/>
      <c r="CMY159" s="764"/>
      <c r="CMZ159" s="764"/>
      <c r="CNA159" s="764"/>
      <c r="CNB159" s="764"/>
      <c r="CNC159" s="764"/>
      <c r="CND159" s="764"/>
      <c r="CNE159" s="764"/>
      <c r="CNF159" s="764"/>
      <c r="CNG159" s="764"/>
      <c r="CNH159" s="764"/>
      <c r="CNI159" s="764"/>
      <c r="CNJ159" s="764"/>
      <c r="CNK159" s="764"/>
      <c r="CNL159" s="764"/>
      <c r="CNM159" s="764"/>
      <c r="CNN159" s="764"/>
      <c r="CNO159" s="764"/>
      <c r="CNP159" s="764"/>
      <c r="CNQ159" s="764"/>
      <c r="CNR159" s="764"/>
      <c r="CNS159" s="764"/>
      <c r="CNT159" s="764"/>
      <c r="CNU159" s="764"/>
      <c r="CNV159" s="764"/>
      <c r="CNW159" s="764"/>
      <c r="CNX159" s="764"/>
      <c r="CNY159" s="764"/>
      <c r="CNZ159" s="764"/>
      <c r="COA159" s="764"/>
      <c r="COB159" s="764"/>
      <c r="COC159" s="764"/>
      <c r="COD159" s="764"/>
      <c r="COE159" s="764"/>
      <c r="COF159" s="764"/>
      <c r="COG159" s="764"/>
      <c r="COH159" s="764"/>
      <c r="COI159" s="764"/>
      <c r="COJ159" s="764"/>
      <c r="COK159" s="764"/>
      <c r="COL159" s="764"/>
      <c r="COM159" s="764"/>
      <c r="CON159" s="764"/>
      <c r="COO159" s="764"/>
      <c r="COP159" s="764"/>
      <c r="COQ159" s="764"/>
      <c r="COR159" s="764"/>
      <c r="COS159" s="764"/>
      <c r="COT159" s="764"/>
      <c r="COU159" s="764"/>
      <c r="COV159" s="764"/>
      <c r="COW159" s="764"/>
      <c r="COX159" s="764"/>
      <c r="COY159" s="764"/>
      <c r="COZ159" s="764"/>
      <c r="CPA159" s="764"/>
      <c r="CPB159" s="764"/>
      <c r="CPC159" s="764"/>
      <c r="CPD159" s="764"/>
      <c r="CPE159" s="764"/>
      <c r="CPF159" s="764"/>
      <c r="CPG159" s="764"/>
      <c r="CPH159" s="764"/>
      <c r="CPI159" s="764"/>
      <c r="CPJ159" s="764"/>
      <c r="CPK159" s="764"/>
      <c r="CPL159" s="764"/>
      <c r="CPM159" s="764"/>
      <c r="CPN159" s="764"/>
      <c r="CPO159" s="764"/>
      <c r="CPP159" s="764"/>
      <c r="CPQ159" s="764"/>
      <c r="CPR159" s="764"/>
      <c r="CPS159" s="764"/>
      <c r="CPT159" s="764"/>
      <c r="CPU159" s="764"/>
      <c r="CPV159" s="764"/>
      <c r="CPW159" s="764"/>
      <c r="CPX159" s="764"/>
      <c r="CPY159" s="764"/>
      <c r="CPZ159" s="764"/>
      <c r="CQA159" s="764"/>
      <c r="CQB159" s="764"/>
      <c r="CQC159" s="764"/>
      <c r="CQD159" s="764"/>
      <c r="CQE159" s="764"/>
      <c r="CQF159" s="764"/>
      <c r="CQG159" s="764"/>
      <c r="CQH159" s="764"/>
      <c r="CQI159" s="764"/>
      <c r="CQJ159" s="764"/>
      <c r="CQK159" s="764"/>
      <c r="CQL159" s="764"/>
      <c r="CQM159" s="764"/>
      <c r="CQN159" s="764"/>
      <c r="CQO159" s="764"/>
      <c r="CQP159" s="764"/>
      <c r="CQQ159" s="764"/>
      <c r="CQR159" s="764"/>
      <c r="CQS159" s="764"/>
      <c r="CQT159" s="764"/>
      <c r="CQU159" s="764"/>
      <c r="CQV159" s="764"/>
      <c r="CQW159" s="764"/>
      <c r="CQX159" s="764"/>
      <c r="CQY159" s="764"/>
      <c r="CQZ159" s="764"/>
      <c r="CRA159" s="764"/>
      <c r="CRB159" s="764"/>
      <c r="CRC159" s="764"/>
      <c r="CRD159" s="764"/>
      <c r="CRE159" s="764"/>
      <c r="CRF159" s="764"/>
      <c r="CRG159" s="764"/>
      <c r="CRH159" s="764"/>
      <c r="CRI159" s="764"/>
      <c r="CRJ159" s="764"/>
      <c r="CRK159" s="764"/>
      <c r="CRL159" s="764"/>
      <c r="CRM159" s="764"/>
      <c r="CRN159" s="764"/>
      <c r="CRO159" s="764"/>
      <c r="CRP159" s="764"/>
      <c r="CRQ159" s="764"/>
      <c r="CRR159" s="764"/>
      <c r="CRS159" s="764"/>
      <c r="CRT159" s="764"/>
      <c r="CRU159" s="764"/>
      <c r="CRV159" s="764"/>
      <c r="CRW159" s="764"/>
      <c r="CRX159" s="764"/>
      <c r="CRY159" s="764"/>
      <c r="CRZ159" s="764"/>
      <c r="CSA159" s="764"/>
      <c r="CSB159" s="764"/>
      <c r="CSC159" s="764"/>
      <c r="CSD159" s="764"/>
      <c r="CSE159" s="764"/>
      <c r="CSF159" s="764"/>
      <c r="CSG159" s="764"/>
      <c r="CSH159" s="764"/>
      <c r="CSI159" s="764"/>
      <c r="CSJ159" s="764"/>
      <c r="CSK159" s="764"/>
      <c r="CSL159" s="764"/>
      <c r="CSM159" s="764"/>
      <c r="CSN159" s="764"/>
      <c r="CSO159" s="764"/>
      <c r="CSP159" s="764"/>
      <c r="CSQ159" s="764"/>
      <c r="CSR159" s="764"/>
      <c r="CSS159" s="764"/>
      <c r="CST159" s="764"/>
      <c r="CSU159" s="764"/>
      <c r="CSV159" s="764"/>
      <c r="CSW159" s="764"/>
      <c r="CSX159" s="764"/>
      <c r="CSY159" s="764"/>
      <c r="CSZ159" s="764"/>
      <c r="CTA159" s="764"/>
      <c r="CTB159" s="764"/>
      <c r="CTC159" s="764"/>
      <c r="CTD159" s="764"/>
      <c r="CTE159" s="764"/>
      <c r="CTF159" s="764"/>
      <c r="CTG159" s="764"/>
      <c r="CTH159" s="764"/>
      <c r="CTI159" s="764"/>
      <c r="CTJ159" s="764"/>
      <c r="CTK159" s="764"/>
      <c r="CTL159" s="764"/>
      <c r="CTM159" s="764"/>
      <c r="CTN159" s="764"/>
      <c r="CTO159" s="764"/>
      <c r="CTP159" s="764"/>
      <c r="CTQ159" s="764"/>
      <c r="CTR159" s="764"/>
      <c r="CTS159" s="764"/>
      <c r="CTT159" s="764"/>
      <c r="CTU159" s="764"/>
      <c r="CTV159" s="764"/>
      <c r="CTW159" s="764"/>
      <c r="CTX159" s="764"/>
      <c r="CTY159" s="764"/>
      <c r="CTZ159" s="764"/>
      <c r="CUA159" s="764"/>
      <c r="CUB159" s="764"/>
      <c r="CUC159" s="764"/>
      <c r="CUD159" s="764"/>
      <c r="CUE159" s="764"/>
      <c r="CUF159" s="764"/>
      <c r="CUG159" s="764"/>
      <c r="CUH159" s="764"/>
      <c r="CUI159" s="764"/>
      <c r="CUJ159" s="764"/>
      <c r="CUK159" s="764"/>
      <c r="CUL159" s="764"/>
      <c r="CUM159" s="764"/>
      <c r="CUN159" s="764"/>
      <c r="CUO159" s="764"/>
      <c r="CUP159" s="764"/>
      <c r="CUQ159" s="764"/>
      <c r="CUR159" s="764"/>
      <c r="CUS159" s="764"/>
      <c r="CUT159" s="764"/>
      <c r="CUU159" s="764"/>
      <c r="CUV159" s="764"/>
      <c r="CUW159" s="764"/>
      <c r="CUX159" s="764"/>
      <c r="CUY159" s="764"/>
      <c r="CUZ159" s="764"/>
      <c r="CVA159" s="764"/>
      <c r="CVB159" s="764"/>
      <c r="CVC159" s="764"/>
      <c r="CVD159" s="764"/>
      <c r="CVE159" s="764"/>
      <c r="CVF159" s="764"/>
      <c r="CVG159" s="764"/>
      <c r="CVH159" s="764"/>
      <c r="CVI159" s="764"/>
      <c r="CVJ159" s="764"/>
      <c r="CVK159" s="764"/>
      <c r="CVL159" s="764"/>
      <c r="CVM159" s="764"/>
      <c r="CVN159" s="764"/>
      <c r="CVO159" s="764"/>
      <c r="CVP159" s="764"/>
      <c r="CVQ159" s="764"/>
      <c r="CVR159" s="764"/>
      <c r="CVS159" s="764"/>
      <c r="CVT159" s="764"/>
      <c r="CVU159" s="764"/>
      <c r="CVV159" s="764"/>
      <c r="CVW159" s="764"/>
      <c r="CVX159" s="764"/>
      <c r="CVY159" s="764"/>
      <c r="CVZ159" s="764"/>
      <c r="CWA159" s="764"/>
      <c r="CWB159" s="764"/>
      <c r="CWC159" s="764"/>
      <c r="CWD159" s="764"/>
      <c r="CWE159" s="764"/>
      <c r="CWF159" s="764"/>
      <c r="CWG159" s="764"/>
      <c r="CWH159" s="764"/>
      <c r="CWI159" s="764"/>
      <c r="CWJ159" s="764"/>
      <c r="CWK159" s="764"/>
      <c r="CWL159" s="764"/>
      <c r="CWM159" s="764"/>
      <c r="CWN159" s="764"/>
      <c r="CWO159" s="764"/>
      <c r="CWP159" s="764"/>
      <c r="CWQ159" s="764"/>
      <c r="CWR159" s="764"/>
      <c r="CWS159" s="764"/>
      <c r="CWT159" s="764"/>
      <c r="CWU159" s="764"/>
      <c r="CWV159" s="764"/>
      <c r="CWW159" s="764"/>
      <c r="CWX159" s="764"/>
      <c r="CWY159" s="764"/>
      <c r="CWZ159" s="764"/>
      <c r="CXA159" s="764"/>
      <c r="CXB159" s="764"/>
      <c r="CXC159" s="764"/>
      <c r="CXD159" s="764"/>
      <c r="CXE159" s="764"/>
      <c r="CXF159" s="764"/>
      <c r="CXG159" s="764"/>
      <c r="CXH159" s="764"/>
      <c r="CXI159" s="764"/>
      <c r="CXJ159" s="764"/>
      <c r="CXK159" s="764"/>
      <c r="CXL159" s="764"/>
      <c r="CXM159" s="764"/>
      <c r="CXN159" s="764"/>
      <c r="CXO159" s="764"/>
      <c r="CXP159" s="764"/>
      <c r="CXQ159" s="764"/>
      <c r="CXR159" s="764"/>
      <c r="CXS159" s="764"/>
      <c r="CXT159" s="764"/>
      <c r="CXU159" s="764"/>
      <c r="CXV159" s="764"/>
      <c r="CXW159" s="764"/>
      <c r="CXX159" s="764"/>
      <c r="CXY159" s="764"/>
      <c r="CXZ159" s="764"/>
      <c r="CYA159" s="764"/>
      <c r="CYB159" s="764"/>
      <c r="CYC159" s="764"/>
      <c r="CYD159" s="764"/>
      <c r="CYE159" s="764"/>
      <c r="CYF159" s="764"/>
      <c r="CYG159" s="764"/>
      <c r="CYH159" s="764"/>
      <c r="CYI159" s="764"/>
      <c r="CYJ159" s="764"/>
      <c r="CYK159" s="764"/>
      <c r="CYL159" s="764"/>
      <c r="CYM159" s="764"/>
      <c r="CYN159" s="764"/>
      <c r="CYO159" s="764"/>
      <c r="CYP159" s="764"/>
      <c r="CYQ159" s="764"/>
      <c r="CYR159" s="764"/>
      <c r="CYS159" s="764"/>
      <c r="CYT159" s="764"/>
      <c r="CYU159" s="764"/>
      <c r="CYV159" s="764"/>
      <c r="CYW159" s="764"/>
      <c r="CYX159" s="764"/>
      <c r="CYY159" s="764"/>
      <c r="CYZ159" s="764"/>
      <c r="CZA159" s="764"/>
      <c r="CZB159" s="764"/>
      <c r="CZC159" s="764"/>
      <c r="CZD159" s="764"/>
      <c r="CZE159" s="764"/>
      <c r="CZF159" s="764"/>
      <c r="CZG159" s="764"/>
      <c r="CZH159" s="764"/>
      <c r="CZI159" s="764"/>
      <c r="CZJ159" s="764"/>
      <c r="CZK159" s="764"/>
      <c r="CZL159" s="764"/>
      <c r="CZM159" s="764"/>
      <c r="CZN159" s="764"/>
      <c r="CZO159" s="764"/>
      <c r="CZP159" s="764"/>
      <c r="CZQ159" s="764"/>
      <c r="CZR159" s="764"/>
      <c r="CZS159" s="764"/>
      <c r="CZT159" s="764"/>
      <c r="CZU159" s="764"/>
      <c r="CZV159" s="764"/>
      <c r="CZW159" s="764"/>
      <c r="CZX159" s="764"/>
      <c r="CZY159" s="764"/>
      <c r="CZZ159" s="764"/>
      <c r="DAA159" s="764"/>
      <c r="DAB159" s="764"/>
      <c r="DAC159" s="764"/>
      <c r="DAD159" s="764"/>
      <c r="DAE159" s="764"/>
      <c r="DAF159" s="764"/>
      <c r="DAG159" s="764"/>
      <c r="DAH159" s="764"/>
      <c r="DAI159" s="764"/>
      <c r="DAJ159" s="764"/>
      <c r="DAK159" s="764"/>
      <c r="DAL159" s="764"/>
      <c r="DAM159" s="764"/>
      <c r="DAN159" s="764"/>
      <c r="DAO159" s="764"/>
      <c r="DAP159" s="764"/>
      <c r="DAQ159" s="764"/>
      <c r="DAR159" s="764"/>
      <c r="DAS159" s="764"/>
      <c r="DAT159" s="764"/>
      <c r="DAU159" s="764"/>
      <c r="DAV159" s="764"/>
      <c r="DAW159" s="764"/>
      <c r="DAX159" s="764"/>
      <c r="DAY159" s="764"/>
      <c r="DAZ159" s="764"/>
      <c r="DBA159" s="764"/>
      <c r="DBB159" s="764"/>
      <c r="DBC159" s="764"/>
      <c r="DBD159" s="764"/>
      <c r="DBE159" s="764"/>
      <c r="DBF159" s="764"/>
      <c r="DBG159" s="764"/>
      <c r="DBH159" s="764"/>
      <c r="DBI159" s="764"/>
      <c r="DBJ159" s="764"/>
      <c r="DBK159" s="764"/>
      <c r="DBL159" s="764"/>
      <c r="DBM159" s="764"/>
      <c r="DBN159" s="764"/>
      <c r="DBO159" s="764"/>
      <c r="DBP159" s="764"/>
      <c r="DBQ159" s="764"/>
      <c r="DBR159" s="764"/>
      <c r="DBS159" s="764"/>
      <c r="DBT159" s="764"/>
      <c r="DBU159" s="764"/>
      <c r="DBV159" s="764"/>
      <c r="DBW159" s="764"/>
      <c r="DBX159" s="764"/>
      <c r="DBY159" s="764"/>
      <c r="DBZ159" s="764"/>
      <c r="DCA159" s="764"/>
      <c r="DCB159" s="764"/>
      <c r="DCC159" s="764"/>
      <c r="DCD159" s="764"/>
      <c r="DCE159" s="764"/>
      <c r="DCF159" s="764"/>
      <c r="DCG159" s="764"/>
      <c r="DCH159" s="764"/>
      <c r="DCI159" s="764"/>
      <c r="DCJ159" s="764"/>
      <c r="DCK159" s="764"/>
      <c r="DCL159" s="764"/>
      <c r="DCM159" s="764"/>
      <c r="DCN159" s="764"/>
      <c r="DCO159" s="764"/>
      <c r="DCP159" s="764"/>
      <c r="DCQ159" s="764"/>
      <c r="DCR159" s="764"/>
      <c r="DCS159" s="764"/>
      <c r="DCT159" s="764"/>
      <c r="DCU159" s="764"/>
      <c r="DCV159" s="764"/>
      <c r="DCW159" s="764"/>
      <c r="DCX159" s="764"/>
      <c r="DCY159" s="764"/>
      <c r="DCZ159" s="764"/>
      <c r="DDA159" s="764"/>
      <c r="DDB159" s="764"/>
      <c r="DDC159" s="764"/>
      <c r="DDD159" s="764"/>
      <c r="DDE159" s="764"/>
      <c r="DDF159" s="764"/>
      <c r="DDG159" s="764"/>
      <c r="DDH159" s="764"/>
      <c r="DDI159" s="764"/>
      <c r="DDJ159" s="764"/>
      <c r="DDK159" s="764"/>
      <c r="DDL159" s="764"/>
      <c r="DDM159" s="764"/>
      <c r="DDN159" s="764"/>
      <c r="DDO159" s="764"/>
      <c r="DDP159" s="764"/>
      <c r="DDQ159" s="764"/>
      <c r="DDR159" s="764"/>
      <c r="DDS159" s="764"/>
      <c r="DDT159" s="764"/>
      <c r="DDU159" s="764"/>
      <c r="DDV159" s="764"/>
      <c r="DDW159" s="764"/>
      <c r="DDX159" s="764"/>
      <c r="DDY159" s="764"/>
      <c r="DDZ159" s="764"/>
      <c r="DEA159" s="764"/>
      <c r="DEB159" s="764"/>
      <c r="DEC159" s="764"/>
      <c r="DED159" s="764"/>
      <c r="DEE159" s="764"/>
      <c r="DEF159" s="764"/>
      <c r="DEG159" s="764"/>
      <c r="DEH159" s="764"/>
      <c r="DEI159" s="764"/>
      <c r="DEJ159" s="764"/>
      <c r="DEK159" s="764"/>
      <c r="DEL159" s="764"/>
      <c r="DEM159" s="764"/>
      <c r="DEN159" s="764"/>
      <c r="DEO159" s="764"/>
      <c r="DEP159" s="764"/>
      <c r="DEQ159" s="764"/>
      <c r="DER159" s="764"/>
      <c r="DES159" s="764"/>
      <c r="DET159" s="764"/>
      <c r="DEU159" s="764"/>
      <c r="DEV159" s="764"/>
      <c r="DEW159" s="764"/>
      <c r="DEX159" s="764"/>
      <c r="DEY159" s="764"/>
      <c r="DEZ159" s="764"/>
      <c r="DFA159" s="764"/>
      <c r="DFB159" s="764"/>
      <c r="DFC159" s="764"/>
      <c r="DFD159" s="764"/>
      <c r="DFE159" s="764"/>
      <c r="DFF159" s="764"/>
      <c r="DFG159" s="764"/>
      <c r="DFH159" s="764"/>
      <c r="DFI159" s="764"/>
      <c r="DFJ159" s="764"/>
      <c r="DFK159" s="764"/>
      <c r="DFL159" s="764"/>
      <c r="DFM159" s="764"/>
      <c r="DFN159" s="764"/>
      <c r="DFO159" s="764"/>
      <c r="DFP159" s="764"/>
      <c r="DFQ159" s="764"/>
      <c r="DFR159" s="764"/>
      <c r="DFS159" s="764"/>
      <c r="DFT159" s="764"/>
      <c r="DFU159" s="764"/>
      <c r="DFV159" s="764"/>
      <c r="DFW159" s="764"/>
      <c r="DFX159" s="764"/>
      <c r="DFY159" s="764"/>
      <c r="DFZ159" s="764"/>
      <c r="DGA159" s="764"/>
      <c r="DGB159" s="764"/>
      <c r="DGC159" s="764"/>
      <c r="DGD159" s="764"/>
      <c r="DGE159" s="764"/>
      <c r="DGF159" s="764"/>
      <c r="DGG159" s="764"/>
      <c r="DGH159" s="764"/>
      <c r="DGI159" s="764"/>
      <c r="DGJ159" s="764"/>
      <c r="DGK159" s="764"/>
      <c r="DGL159" s="764"/>
      <c r="DGM159" s="764"/>
      <c r="DGN159" s="764"/>
      <c r="DGO159" s="764"/>
      <c r="DGP159" s="764"/>
      <c r="DGQ159" s="764"/>
      <c r="DGR159" s="764"/>
      <c r="DGS159" s="764"/>
      <c r="DGT159" s="764"/>
      <c r="DGU159" s="764"/>
      <c r="DGV159" s="764"/>
      <c r="DGW159" s="764"/>
      <c r="DGX159" s="764"/>
      <c r="DGY159" s="764"/>
      <c r="DGZ159" s="764"/>
      <c r="DHA159" s="764"/>
      <c r="DHB159" s="764"/>
      <c r="DHC159" s="764"/>
      <c r="DHD159" s="764"/>
      <c r="DHE159" s="764"/>
      <c r="DHF159" s="764"/>
      <c r="DHG159" s="764"/>
      <c r="DHH159" s="764"/>
      <c r="DHI159" s="764"/>
      <c r="DHJ159" s="764"/>
      <c r="DHK159" s="764"/>
      <c r="DHL159" s="764"/>
      <c r="DHM159" s="764"/>
      <c r="DHN159" s="764"/>
      <c r="DHO159" s="764"/>
      <c r="DHP159" s="764"/>
      <c r="DHQ159" s="764"/>
      <c r="DHR159" s="764"/>
      <c r="DHS159" s="764"/>
      <c r="DHT159" s="764"/>
      <c r="DHU159" s="764"/>
      <c r="DHV159" s="764"/>
      <c r="DHW159" s="764"/>
      <c r="DHX159" s="764"/>
      <c r="DHY159" s="764"/>
      <c r="DHZ159" s="764"/>
      <c r="DIA159" s="764"/>
      <c r="DIB159" s="764"/>
      <c r="DIC159" s="764"/>
      <c r="DID159" s="764"/>
      <c r="DIE159" s="764"/>
      <c r="DIF159" s="764"/>
      <c r="DIG159" s="764"/>
      <c r="DIH159" s="764"/>
      <c r="DII159" s="764"/>
      <c r="DIJ159" s="764"/>
      <c r="DIK159" s="764"/>
      <c r="DIL159" s="764"/>
      <c r="DIM159" s="764"/>
      <c r="DIN159" s="764"/>
      <c r="DIO159" s="764"/>
      <c r="DIP159" s="764"/>
      <c r="DIQ159" s="764"/>
      <c r="DIR159" s="764"/>
      <c r="DIS159" s="764"/>
      <c r="DIT159" s="764"/>
      <c r="DIU159" s="764"/>
      <c r="DIV159" s="764"/>
      <c r="DIW159" s="764"/>
      <c r="DIX159" s="764"/>
      <c r="DIY159" s="764"/>
      <c r="DIZ159" s="764"/>
      <c r="DJA159" s="764"/>
      <c r="DJB159" s="764"/>
      <c r="DJC159" s="764"/>
      <c r="DJD159" s="764"/>
      <c r="DJE159" s="764"/>
      <c r="DJF159" s="764"/>
      <c r="DJG159" s="764"/>
      <c r="DJH159" s="764"/>
      <c r="DJI159" s="764"/>
      <c r="DJJ159" s="764"/>
      <c r="DJK159" s="764"/>
      <c r="DJL159" s="764"/>
      <c r="DJM159" s="764"/>
      <c r="DJN159" s="764"/>
      <c r="DJO159" s="764"/>
      <c r="DJP159" s="764"/>
      <c r="DJQ159" s="764"/>
      <c r="DJR159" s="764"/>
      <c r="DJS159" s="764"/>
      <c r="DJT159" s="764"/>
      <c r="DJU159" s="764"/>
      <c r="DJV159" s="764"/>
      <c r="DJW159" s="764"/>
      <c r="DJX159" s="764"/>
      <c r="DJY159" s="764"/>
      <c r="DJZ159" s="764"/>
      <c r="DKA159" s="764"/>
      <c r="DKB159" s="764"/>
      <c r="DKC159" s="764"/>
      <c r="DKD159" s="764"/>
      <c r="DKE159" s="764"/>
      <c r="DKF159" s="764"/>
      <c r="DKG159" s="764"/>
      <c r="DKH159" s="764"/>
      <c r="DKI159" s="764"/>
      <c r="DKJ159" s="764"/>
      <c r="DKK159" s="764"/>
      <c r="DKL159" s="764"/>
      <c r="DKM159" s="764"/>
      <c r="DKN159" s="764"/>
      <c r="DKO159" s="764"/>
      <c r="DKP159" s="764"/>
      <c r="DKQ159" s="764"/>
      <c r="DKR159" s="764"/>
      <c r="DKS159" s="764"/>
      <c r="DKT159" s="764"/>
      <c r="DKU159" s="764"/>
      <c r="DKV159" s="764"/>
      <c r="DKW159" s="764"/>
      <c r="DKX159" s="764"/>
      <c r="DKY159" s="764"/>
      <c r="DKZ159" s="764"/>
      <c r="DLA159" s="764"/>
      <c r="DLB159" s="764"/>
      <c r="DLC159" s="764"/>
      <c r="DLD159" s="764"/>
      <c r="DLE159" s="764"/>
      <c r="DLF159" s="764"/>
      <c r="DLG159" s="764"/>
      <c r="DLH159" s="764"/>
      <c r="DLI159" s="764"/>
      <c r="DLJ159" s="764"/>
      <c r="DLK159" s="764"/>
      <c r="DLL159" s="764"/>
      <c r="DLM159" s="764"/>
      <c r="DLN159" s="764"/>
      <c r="DLO159" s="764"/>
      <c r="DLP159" s="764"/>
      <c r="DLQ159" s="764"/>
      <c r="DLR159" s="764"/>
      <c r="DLS159" s="764"/>
      <c r="DLT159" s="764"/>
      <c r="DLU159" s="764"/>
      <c r="DLV159" s="764"/>
      <c r="DLW159" s="764"/>
      <c r="DLX159" s="764"/>
      <c r="DLY159" s="764"/>
      <c r="DLZ159" s="764"/>
      <c r="DMA159" s="764"/>
      <c r="DMB159" s="764"/>
      <c r="DMC159" s="764"/>
      <c r="DMD159" s="764"/>
      <c r="DME159" s="764"/>
      <c r="DMF159" s="764"/>
      <c r="DMG159" s="764"/>
      <c r="DMH159" s="764"/>
      <c r="DMI159" s="764"/>
      <c r="DMJ159" s="764"/>
      <c r="DMK159" s="764"/>
      <c r="DML159" s="764"/>
      <c r="DMM159" s="764"/>
      <c r="DMN159" s="764"/>
      <c r="DMO159" s="764"/>
      <c r="DMP159" s="764"/>
      <c r="DMQ159" s="764"/>
      <c r="DMR159" s="764"/>
      <c r="DMS159" s="764"/>
      <c r="DMT159" s="764"/>
      <c r="DMU159" s="764"/>
      <c r="DMV159" s="764"/>
      <c r="DMW159" s="764"/>
      <c r="DMX159" s="764"/>
      <c r="DMY159" s="764"/>
      <c r="DMZ159" s="764"/>
      <c r="DNA159" s="764"/>
      <c r="DNB159" s="764"/>
      <c r="DNC159" s="764"/>
      <c r="DND159" s="764"/>
      <c r="DNE159" s="764"/>
      <c r="DNF159" s="764"/>
      <c r="DNG159" s="764"/>
      <c r="DNH159" s="764"/>
      <c r="DNI159" s="764"/>
      <c r="DNJ159" s="764"/>
      <c r="DNK159" s="764"/>
      <c r="DNL159" s="764"/>
      <c r="DNM159" s="764"/>
      <c r="DNN159" s="764"/>
      <c r="DNO159" s="764"/>
      <c r="DNP159" s="764"/>
      <c r="DNQ159" s="764"/>
      <c r="DNR159" s="764"/>
      <c r="DNS159" s="764"/>
      <c r="DNT159" s="764"/>
      <c r="DNU159" s="764"/>
      <c r="DNV159" s="764"/>
      <c r="DNW159" s="764"/>
      <c r="DNX159" s="764"/>
      <c r="DNY159" s="764"/>
      <c r="DNZ159" s="764"/>
      <c r="DOA159" s="764"/>
      <c r="DOB159" s="764"/>
      <c r="DOC159" s="764"/>
      <c r="DOD159" s="764"/>
      <c r="DOE159" s="764"/>
      <c r="DOF159" s="764"/>
      <c r="DOG159" s="764"/>
      <c r="DOH159" s="764"/>
      <c r="DOI159" s="764"/>
      <c r="DOJ159" s="764"/>
      <c r="DOK159" s="764"/>
      <c r="DOL159" s="764"/>
      <c r="DOM159" s="764"/>
      <c r="DON159" s="764"/>
      <c r="DOO159" s="764"/>
      <c r="DOP159" s="764"/>
      <c r="DOQ159" s="764"/>
      <c r="DOR159" s="764"/>
      <c r="DOS159" s="764"/>
      <c r="DOT159" s="764"/>
      <c r="DOU159" s="764"/>
      <c r="DOV159" s="764"/>
      <c r="DOW159" s="764"/>
      <c r="DOX159" s="764"/>
      <c r="DOY159" s="764"/>
      <c r="DOZ159" s="764"/>
      <c r="DPA159" s="764"/>
      <c r="DPB159" s="764"/>
      <c r="DPC159" s="764"/>
      <c r="DPD159" s="764"/>
      <c r="DPE159" s="764"/>
      <c r="DPF159" s="764"/>
      <c r="DPG159" s="764"/>
      <c r="DPH159" s="764"/>
      <c r="DPI159" s="764"/>
      <c r="DPJ159" s="764"/>
      <c r="DPK159" s="764"/>
      <c r="DPL159" s="764"/>
      <c r="DPM159" s="764"/>
      <c r="DPN159" s="764"/>
      <c r="DPO159" s="764"/>
      <c r="DPP159" s="764"/>
      <c r="DPQ159" s="764"/>
      <c r="DPR159" s="764"/>
      <c r="DPS159" s="764"/>
      <c r="DPT159" s="764"/>
      <c r="DPU159" s="764"/>
      <c r="DPV159" s="764"/>
      <c r="DPW159" s="764"/>
      <c r="DPX159" s="764"/>
      <c r="DPY159" s="764"/>
      <c r="DPZ159" s="764"/>
      <c r="DQA159" s="764"/>
      <c r="DQB159" s="764"/>
      <c r="DQC159" s="764"/>
      <c r="DQD159" s="764"/>
      <c r="DQE159" s="764"/>
      <c r="DQF159" s="764"/>
      <c r="DQG159" s="764"/>
      <c r="DQH159" s="764"/>
      <c r="DQI159" s="764"/>
      <c r="DQJ159" s="764"/>
      <c r="DQK159" s="764"/>
      <c r="DQL159" s="764"/>
      <c r="DQM159" s="764"/>
      <c r="DQN159" s="764"/>
      <c r="DQO159" s="764"/>
      <c r="DQP159" s="764"/>
      <c r="DQQ159" s="764"/>
      <c r="DQR159" s="764"/>
      <c r="DQS159" s="764"/>
      <c r="DQT159" s="764"/>
      <c r="DQU159" s="764"/>
      <c r="DQV159" s="764"/>
      <c r="DQW159" s="764"/>
      <c r="DQX159" s="764"/>
      <c r="DQY159" s="764"/>
      <c r="DQZ159" s="764"/>
      <c r="DRA159" s="764"/>
      <c r="DRB159" s="764"/>
      <c r="DRC159" s="764"/>
      <c r="DRD159" s="764"/>
      <c r="DRE159" s="764"/>
      <c r="DRF159" s="764"/>
      <c r="DRG159" s="764"/>
      <c r="DRH159" s="764"/>
      <c r="DRI159" s="764"/>
      <c r="DRJ159" s="764"/>
      <c r="DRK159" s="764"/>
      <c r="DRL159" s="764"/>
      <c r="DRM159" s="764"/>
      <c r="DRN159" s="764"/>
      <c r="DRO159" s="764"/>
      <c r="DRP159" s="764"/>
      <c r="DRQ159" s="764"/>
      <c r="DRR159" s="764"/>
      <c r="DRS159" s="764"/>
      <c r="DRT159" s="764"/>
      <c r="DRU159" s="764"/>
      <c r="DRV159" s="764"/>
      <c r="DRW159" s="764"/>
      <c r="DRX159" s="764"/>
      <c r="DRY159" s="764"/>
      <c r="DRZ159" s="764"/>
      <c r="DSA159" s="764"/>
      <c r="DSB159" s="764"/>
      <c r="DSC159" s="764"/>
      <c r="DSD159" s="764"/>
      <c r="DSE159" s="764"/>
      <c r="DSF159" s="764"/>
      <c r="DSG159" s="764"/>
      <c r="DSH159" s="764"/>
      <c r="DSI159" s="764"/>
      <c r="DSJ159" s="764"/>
      <c r="DSK159" s="764"/>
      <c r="DSL159" s="764"/>
      <c r="DSM159" s="764"/>
      <c r="DSN159" s="764"/>
      <c r="DSO159" s="764"/>
      <c r="DSP159" s="764"/>
      <c r="DSQ159" s="764"/>
      <c r="DSR159" s="764"/>
      <c r="DSS159" s="764"/>
      <c r="DST159" s="764"/>
      <c r="DSU159" s="764"/>
      <c r="DSV159" s="764"/>
      <c r="DSW159" s="764"/>
      <c r="DSX159" s="764"/>
      <c r="DSY159" s="764"/>
      <c r="DSZ159" s="764"/>
      <c r="DTA159" s="764"/>
      <c r="DTB159" s="764"/>
      <c r="DTC159" s="764"/>
      <c r="DTD159" s="764"/>
      <c r="DTE159" s="764"/>
      <c r="DTF159" s="764"/>
      <c r="DTG159" s="764"/>
      <c r="DTH159" s="764"/>
      <c r="DTI159" s="764"/>
      <c r="DTJ159" s="764"/>
      <c r="DTK159" s="764"/>
      <c r="DTL159" s="764"/>
      <c r="DTM159" s="764"/>
      <c r="DTN159" s="764"/>
      <c r="DTO159" s="764"/>
      <c r="DTP159" s="764"/>
      <c r="DTQ159" s="764"/>
      <c r="DTR159" s="764"/>
      <c r="DTS159" s="764"/>
      <c r="DTT159" s="764"/>
      <c r="DTU159" s="764"/>
      <c r="DTV159" s="764"/>
      <c r="DTW159" s="764"/>
      <c r="DTX159" s="764"/>
      <c r="DTY159" s="764"/>
      <c r="DTZ159" s="764"/>
      <c r="DUA159" s="764"/>
      <c r="DUB159" s="764"/>
      <c r="DUC159" s="764"/>
      <c r="DUD159" s="764"/>
      <c r="DUE159" s="764"/>
      <c r="DUF159" s="764"/>
      <c r="DUG159" s="764"/>
      <c r="DUH159" s="764"/>
      <c r="DUI159" s="764"/>
      <c r="DUJ159" s="764"/>
      <c r="DUK159" s="764"/>
      <c r="DUL159" s="764"/>
      <c r="DUM159" s="764"/>
      <c r="DUN159" s="764"/>
      <c r="DUO159" s="764"/>
      <c r="DUP159" s="764"/>
      <c r="DUQ159" s="764"/>
      <c r="DUR159" s="764"/>
      <c r="DUS159" s="764"/>
      <c r="DUT159" s="764"/>
      <c r="DUU159" s="764"/>
      <c r="DUV159" s="764"/>
      <c r="DUW159" s="764"/>
      <c r="DUX159" s="764"/>
      <c r="DUY159" s="764"/>
      <c r="DUZ159" s="764"/>
      <c r="DVA159" s="764"/>
      <c r="DVB159" s="764"/>
      <c r="DVC159" s="764"/>
      <c r="DVD159" s="764"/>
      <c r="DVE159" s="764"/>
      <c r="DVF159" s="764"/>
      <c r="DVG159" s="764"/>
      <c r="DVH159" s="764"/>
      <c r="DVI159" s="764"/>
      <c r="DVJ159" s="764"/>
      <c r="DVK159" s="764"/>
      <c r="DVL159" s="764"/>
      <c r="DVM159" s="764"/>
      <c r="DVN159" s="764"/>
      <c r="DVO159" s="764"/>
      <c r="DVP159" s="764"/>
      <c r="DVQ159" s="764"/>
      <c r="DVR159" s="764"/>
      <c r="DVS159" s="764"/>
      <c r="DVT159" s="764"/>
      <c r="DVU159" s="764"/>
      <c r="DVV159" s="764"/>
      <c r="DVW159" s="764"/>
      <c r="DVX159" s="764"/>
      <c r="DVY159" s="764"/>
      <c r="DVZ159" s="764"/>
      <c r="DWA159" s="764"/>
      <c r="DWB159" s="764"/>
      <c r="DWC159" s="764"/>
      <c r="DWD159" s="764"/>
      <c r="DWE159" s="764"/>
      <c r="DWF159" s="764"/>
      <c r="DWG159" s="764"/>
      <c r="DWH159" s="764"/>
      <c r="DWI159" s="764"/>
      <c r="DWJ159" s="764"/>
      <c r="DWK159" s="764"/>
      <c r="DWL159" s="764"/>
      <c r="DWM159" s="764"/>
      <c r="DWN159" s="764"/>
      <c r="DWO159" s="764"/>
      <c r="DWP159" s="764"/>
      <c r="DWQ159" s="764"/>
      <c r="DWR159" s="764"/>
      <c r="DWS159" s="764"/>
      <c r="DWT159" s="764"/>
      <c r="DWU159" s="764"/>
      <c r="DWV159" s="764"/>
      <c r="DWW159" s="764"/>
      <c r="DWX159" s="764"/>
      <c r="DWY159" s="764"/>
      <c r="DWZ159" s="764"/>
      <c r="DXA159" s="764"/>
      <c r="DXB159" s="764"/>
      <c r="DXC159" s="764"/>
      <c r="DXD159" s="764"/>
      <c r="DXE159" s="764"/>
      <c r="DXF159" s="764"/>
      <c r="DXG159" s="764"/>
      <c r="DXH159" s="764"/>
      <c r="DXI159" s="764"/>
      <c r="DXJ159" s="764"/>
      <c r="DXK159" s="764"/>
      <c r="DXL159" s="764"/>
      <c r="DXM159" s="764"/>
      <c r="DXN159" s="764"/>
      <c r="DXO159" s="764"/>
      <c r="DXP159" s="764"/>
      <c r="DXQ159" s="764"/>
      <c r="DXR159" s="764"/>
      <c r="DXS159" s="764"/>
      <c r="DXT159" s="764"/>
      <c r="DXU159" s="764"/>
      <c r="DXV159" s="764"/>
      <c r="DXW159" s="764"/>
      <c r="DXX159" s="764"/>
      <c r="DXY159" s="764"/>
      <c r="DXZ159" s="764"/>
      <c r="DYA159" s="764"/>
      <c r="DYB159" s="764"/>
      <c r="DYC159" s="764"/>
      <c r="DYD159" s="764"/>
      <c r="DYE159" s="764"/>
      <c r="DYF159" s="764"/>
      <c r="DYG159" s="764"/>
      <c r="DYH159" s="764"/>
      <c r="DYI159" s="764"/>
      <c r="DYJ159" s="764"/>
      <c r="DYK159" s="764"/>
      <c r="DYL159" s="764"/>
      <c r="DYM159" s="764"/>
      <c r="DYN159" s="764"/>
      <c r="DYO159" s="764"/>
      <c r="DYP159" s="764"/>
      <c r="DYQ159" s="764"/>
      <c r="DYR159" s="764"/>
      <c r="DYS159" s="764"/>
      <c r="DYT159" s="764"/>
      <c r="DYU159" s="764"/>
      <c r="DYV159" s="764"/>
      <c r="DYW159" s="764"/>
      <c r="DYX159" s="764"/>
      <c r="DYY159" s="764"/>
      <c r="DYZ159" s="764"/>
      <c r="DZA159" s="764"/>
      <c r="DZB159" s="764"/>
      <c r="DZC159" s="764"/>
      <c r="DZD159" s="764"/>
      <c r="DZE159" s="764"/>
      <c r="DZF159" s="764"/>
      <c r="DZG159" s="764"/>
      <c r="DZH159" s="764"/>
      <c r="DZI159" s="764"/>
      <c r="DZJ159" s="764"/>
      <c r="DZK159" s="764"/>
      <c r="DZL159" s="764"/>
      <c r="DZM159" s="764"/>
      <c r="DZN159" s="764"/>
      <c r="DZO159" s="764"/>
      <c r="DZP159" s="764"/>
      <c r="DZQ159" s="764"/>
      <c r="DZR159" s="764"/>
      <c r="DZS159" s="764"/>
      <c r="DZT159" s="764"/>
      <c r="DZU159" s="764"/>
      <c r="DZV159" s="764"/>
      <c r="DZW159" s="764"/>
      <c r="DZX159" s="764"/>
      <c r="DZY159" s="764"/>
      <c r="DZZ159" s="764"/>
      <c r="EAA159" s="764"/>
      <c r="EAB159" s="764"/>
      <c r="EAC159" s="764"/>
      <c r="EAD159" s="764"/>
      <c r="EAE159" s="764"/>
      <c r="EAF159" s="764"/>
      <c r="EAG159" s="764"/>
      <c r="EAH159" s="764"/>
      <c r="EAI159" s="764"/>
      <c r="EAJ159" s="764"/>
      <c r="EAK159" s="764"/>
      <c r="EAL159" s="764"/>
      <c r="EAM159" s="764"/>
      <c r="EAN159" s="764"/>
      <c r="EAO159" s="764"/>
      <c r="EAP159" s="764"/>
      <c r="EAQ159" s="764"/>
      <c r="EAR159" s="764"/>
      <c r="EAS159" s="764"/>
      <c r="EAT159" s="764"/>
      <c r="EAU159" s="764"/>
      <c r="EAV159" s="764"/>
      <c r="EAW159" s="764"/>
      <c r="EAX159" s="764"/>
      <c r="EAY159" s="764"/>
      <c r="EAZ159" s="764"/>
      <c r="EBA159" s="764"/>
      <c r="EBB159" s="764"/>
      <c r="EBC159" s="764"/>
      <c r="EBD159" s="764"/>
      <c r="EBE159" s="764"/>
      <c r="EBF159" s="764"/>
      <c r="EBG159" s="764"/>
      <c r="EBH159" s="764"/>
      <c r="EBI159" s="764"/>
      <c r="EBJ159" s="764"/>
      <c r="EBK159" s="764"/>
      <c r="EBL159" s="764"/>
      <c r="EBM159" s="764"/>
      <c r="EBN159" s="764"/>
      <c r="EBO159" s="764"/>
      <c r="EBP159" s="764"/>
      <c r="EBQ159" s="764"/>
      <c r="EBR159" s="764"/>
      <c r="EBS159" s="764"/>
      <c r="EBT159" s="764"/>
      <c r="EBU159" s="764"/>
      <c r="EBV159" s="764"/>
      <c r="EBW159" s="764"/>
      <c r="EBX159" s="764"/>
      <c r="EBY159" s="764"/>
      <c r="EBZ159" s="764"/>
      <c r="ECA159" s="764"/>
      <c r="ECB159" s="764"/>
      <c r="ECC159" s="764"/>
      <c r="ECD159" s="764"/>
      <c r="ECE159" s="764"/>
      <c r="ECF159" s="764"/>
      <c r="ECG159" s="764"/>
      <c r="ECH159" s="764"/>
      <c r="ECI159" s="764"/>
      <c r="ECJ159" s="764"/>
      <c r="ECK159" s="764"/>
      <c r="ECL159" s="764"/>
      <c r="ECM159" s="764"/>
      <c r="ECN159" s="764"/>
      <c r="ECO159" s="764"/>
      <c r="ECP159" s="764"/>
      <c r="ECQ159" s="764"/>
      <c r="ECR159" s="764"/>
      <c r="ECS159" s="764"/>
      <c r="ECT159" s="764"/>
      <c r="ECU159" s="764"/>
      <c r="ECV159" s="764"/>
      <c r="ECW159" s="764"/>
      <c r="ECX159" s="764"/>
      <c r="ECY159" s="764"/>
      <c r="ECZ159" s="764"/>
      <c r="EDA159" s="764"/>
      <c r="EDB159" s="764"/>
      <c r="EDC159" s="764"/>
      <c r="EDD159" s="764"/>
      <c r="EDE159" s="764"/>
      <c r="EDF159" s="764"/>
      <c r="EDG159" s="764"/>
      <c r="EDH159" s="764"/>
      <c r="EDI159" s="764"/>
      <c r="EDJ159" s="764"/>
      <c r="EDK159" s="764"/>
      <c r="EDL159" s="764"/>
      <c r="EDM159" s="764"/>
      <c r="EDN159" s="764"/>
      <c r="EDO159" s="764"/>
      <c r="EDP159" s="764"/>
      <c r="EDQ159" s="764"/>
      <c r="EDR159" s="764"/>
      <c r="EDS159" s="764"/>
      <c r="EDT159" s="764"/>
      <c r="EDU159" s="764"/>
      <c r="EDV159" s="764"/>
      <c r="EDW159" s="764"/>
      <c r="EDX159" s="764"/>
      <c r="EDY159" s="764"/>
      <c r="EDZ159" s="764"/>
      <c r="EEA159" s="764"/>
      <c r="EEB159" s="764"/>
      <c r="EEC159" s="764"/>
      <c r="EED159" s="764"/>
      <c r="EEE159" s="764"/>
      <c r="EEF159" s="764"/>
      <c r="EEG159" s="764"/>
      <c r="EEH159" s="764"/>
      <c r="EEI159" s="764"/>
      <c r="EEJ159" s="764"/>
      <c r="EEK159" s="764"/>
      <c r="EEL159" s="764"/>
      <c r="EEM159" s="764"/>
      <c r="EEN159" s="764"/>
      <c r="EEO159" s="764"/>
      <c r="EEP159" s="764"/>
      <c r="EEQ159" s="764"/>
      <c r="EER159" s="764"/>
      <c r="EES159" s="764"/>
      <c r="EET159" s="764"/>
      <c r="EEU159" s="764"/>
      <c r="EEV159" s="764"/>
      <c r="EEW159" s="764"/>
      <c r="EEX159" s="764"/>
      <c r="EEY159" s="764"/>
      <c r="EEZ159" s="764"/>
      <c r="EFA159" s="764"/>
      <c r="EFB159" s="764"/>
      <c r="EFC159" s="764"/>
      <c r="EFD159" s="764"/>
      <c r="EFE159" s="764"/>
      <c r="EFF159" s="764"/>
      <c r="EFG159" s="764"/>
      <c r="EFH159" s="764"/>
      <c r="EFI159" s="764"/>
      <c r="EFJ159" s="764"/>
      <c r="EFK159" s="764"/>
      <c r="EFL159" s="764"/>
      <c r="EFM159" s="764"/>
      <c r="EFN159" s="764"/>
      <c r="EFO159" s="764"/>
      <c r="EFP159" s="764"/>
      <c r="EFQ159" s="764"/>
      <c r="EFR159" s="764"/>
      <c r="EFS159" s="764"/>
      <c r="EFT159" s="764"/>
      <c r="EFU159" s="764"/>
      <c r="EFV159" s="764"/>
      <c r="EFW159" s="764"/>
      <c r="EFX159" s="764"/>
      <c r="EFY159" s="764"/>
      <c r="EFZ159" s="764"/>
      <c r="EGA159" s="764"/>
      <c r="EGB159" s="764"/>
      <c r="EGC159" s="764"/>
      <c r="EGD159" s="764"/>
      <c r="EGE159" s="764"/>
      <c r="EGF159" s="764"/>
      <c r="EGG159" s="764"/>
      <c r="EGH159" s="764"/>
      <c r="EGI159" s="764"/>
      <c r="EGJ159" s="764"/>
      <c r="EGK159" s="764"/>
      <c r="EGL159" s="764"/>
      <c r="EGM159" s="764"/>
      <c r="EGN159" s="764"/>
      <c r="EGO159" s="764"/>
      <c r="EGP159" s="764"/>
      <c r="EGQ159" s="764"/>
      <c r="EGR159" s="764"/>
      <c r="EGS159" s="764"/>
      <c r="EGT159" s="764"/>
      <c r="EGU159" s="764"/>
      <c r="EGV159" s="764"/>
      <c r="EGW159" s="764"/>
      <c r="EGX159" s="764"/>
      <c r="EGY159" s="764"/>
      <c r="EGZ159" s="764"/>
      <c r="EHA159" s="764"/>
      <c r="EHB159" s="764"/>
      <c r="EHC159" s="764"/>
      <c r="EHD159" s="764"/>
      <c r="EHE159" s="764"/>
      <c r="EHF159" s="764"/>
      <c r="EHG159" s="764"/>
      <c r="EHH159" s="764"/>
      <c r="EHI159" s="764"/>
      <c r="EHJ159" s="764"/>
      <c r="EHK159" s="764"/>
      <c r="EHL159" s="764"/>
      <c r="EHM159" s="764"/>
      <c r="EHN159" s="764"/>
      <c r="EHO159" s="764"/>
      <c r="EHP159" s="764"/>
      <c r="EHQ159" s="764"/>
      <c r="EHR159" s="764"/>
      <c r="EHS159" s="764"/>
      <c r="EHT159" s="764"/>
      <c r="EHU159" s="764"/>
      <c r="EHV159" s="764"/>
      <c r="EHW159" s="764"/>
      <c r="EHX159" s="764"/>
      <c r="EHY159" s="764"/>
      <c r="EHZ159" s="764"/>
      <c r="EIA159" s="764"/>
      <c r="EIB159" s="764"/>
      <c r="EIC159" s="764"/>
      <c r="EID159" s="764"/>
      <c r="EIE159" s="764"/>
      <c r="EIF159" s="764"/>
      <c r="EIG159" s="764"/>
      <c r="EIH159" s="764"/>
      <c r="EII159" s="764"/>
      <c r="EIJ159" s="764"/>
      <c r="EIK159" s="764"/>
      <c r="EIL159" s="764"/>
      <c r="EIM159" s="764"/>
      <c r="EIN159" s="764"/>
      <c r="EIO159" s="764"/>
      <c r="EIP159" s="764"/>
      <c r="EIQ159" s="764"/>
      <c r="EIR159" s="764"/>
      <c r="EIS159" s="764"/>
      <c r="EIT159" s="764"/>
      <c r="EIU159" s="764"/>
      <c r="EIV159" s="764"/>
      <c r="EIW159" s="764"/>
      <c r="EIX159" s="764"/>
      <c r="EIY159" s="764"/>
      <c r="EIZ159" s="764"/>
      <c r="EJA159" s="764"/>
      <c r="EJB159" s="764"/>
      <c r="EJC159" s="764"/>
      <c r="EJD159" s="764"/>
      <c r="EJE159" s="764"/>
      <c r="EJF159" s="764"/>
      <c r="EJG159" s="764"/>
      <c r="EJH159" s="764"/>
      <c r="EJI159" s="764"/>
      <c r="EJJ159" s="764"/>
      <c r="EJK159" s="764"/>
      <c r="EJL159" s="764"/>
      <c r="EJM159" s="764"/>
      <c r="EJN159" s="764"/>
      <c r="EJO159" s="764"/>
      <c r="EJP159" s="764"/>
      <c r="EJQ159" s="764"/>
      <c r="EJR159" s="764"/>
      <c r="EJS159" s="764"/>
      <c r="EJT159" s="764"/>
      <c r="EJU159" s="764"/>
      <c r="EJV159" s="764"/>
      <c r="EJW159" s="764"/>
      <c r="EJX159" s="764"/>
      <c r="EJY159" s="764"/>
      <c r="EJZ159" s="764"/>
      <c r="EKA159" s="764"/>
      <c r="EKB159" s="764"/>
      <c r="EKC159" s="764"/>
      <c r="EKD159" s="764"/>
      <c r="EKE159" s="764"/>
      <c r="EKF159" s="764"/>
      <c r="EKG159" s="764"/>
      <c r="EKH159" s="764"/>
      <c r="EKI159" s="764"/>
      <c r="EKJ159" s="764"/>
      <c r="EKK159" s="764"/>
      <c r="EKL159" s="764"/>
      <c r="EKM159" s="764"/>
      <c r="EKN159" s="764"/>
      <c r="EKO159" s="764"/>
      <c r="EKP159" s="764"/>
      <c r="EKQ159" s="764"/>
      <c r="EKR159" s="764"/>
      <c r="EKS159" s="764"/>
      <c r="EKT159" s="764"/>
      <c r="EKU159" s="764"/>
      <c r="EKV159" s="764"/>
      <c r="EKW159" s="764"/>
      <c r="EKX159" s="764"/>
      <c r="EKY159" s="764"/>
      <c r="EKZ159" s="764"/>
      <c r="ELA159" s="764"/>
      <c r="ELB159" s="764"/>
      <c r="ELC159" s="764"/>
      <c r="ELD159" s="764"/>
      <c r="ELE159" s="764"/>
      <c r="ELF159" s="764"/>
      <c r="ELG159" s="764"/>
      <c r="ELH159" s="764"/>
      <c r="ELI159" s="764"/>
      <c r="ELJ159" s="764"/>
      <c r="ELK159" s="764"/>
      <c r="ELL159" s="764"/>
      <c r="ELM159" s="764"/>
      <c r="ELN159" s="764"/>
      <c r="ELO159" s="764"/>
      <c r="ELP159" s="764"/>
      <c r="ELQ159" s="764"/>
      <c r="ELR159" s="764"/>
      <c r="ELS159" s="764"/>
      <c r="ELT159" s="764"/>
      <c r="ELU159" s="764"/>
      <c r="ELV159" s="764"/>
      <c r="ELW159" s="764"/>
      <c r="ELX159" s="764"/>
      <c r="ELY159" s="764"/>
      <c r="ELZ159" s="764"/>
      <c r="EMA159" s="764"/>
      <c r="EMB159" s="764"/>
      <c r="EMC159" s="764"/>
      <c r="EMD159" s="764"/>
      <c r="EME159" s="764"/>
      <c r="EMF159" s="764"/>
      <c r="EMG159" s="764"/>
      <c r="EMH159" s="764"/>
      <c r="EMI159" s="764"/>
      <c r="EMJ159" s="764"/>
      <c r="EMK159" s="764"/>
      <c r="EML159" s="764"/>
      <c r="EMM159" s="764"/>
      <c r="EMN159" s="764"/>
      <c r="EMO159" s="764"/>
      <c r="EMP159" s="764"/>
      <c r="EMQ159" s="764"/>
      <c r="EMR159" s="764"/>
      <c r="EMS159" s="764"/>
      <c r="EMT159" s="764"/>
      <c r="EMU159" s="764"/>
      <c r="EMV159" s="764"/>
      <c r="EMW159" s="764"/>
      <c r="EMX159" s="764"/>
      <c r="EMY159" s="764"/>
      <c r="EMZ159" s="764"/>
      <c r="ENA159" s="764"/>
      <c r="ENB159" s="764"/>
      <c r="ENC159" s="764"/>
      <c r="END159" s="764"/>
      <c r="ENE159" s="764"/>
      <c r="ENF159" s="764"/>
      <c r="ENG159" s="764"/>
      <c r="ENH159" s="764"/>
      <c r="ENI159" s="764"/>
      <c r="ENJ159" s="764"/>
      <c r="ENK159" s="764"/>
      <c r="ENL159" s="764"/>
      <c r="ENM159" s="764"/>
      <c r="ENN159" s="764"/>
      <c r="ENO159" s="764"/>
      <c r="ENP159" s="764"/>
      <c r="ENQ159" s="764"/>
      <c r="ENR159" s="764"/>
      <c r="ENS159" s="764"/>
      <c r="ENT159" s="764"/>
      <c r="ENU159" s="764"/>
      <c r="ENV159" s="764"/>
      <c r="ENW159" s="764"/>
      <c r="ENX159" s="764"/>
      <c r="ENY159" s="764"/>
      <c r="ENZ159" s="764"/>
      <c r="EOA159" s="764"/>
      <c r="EOB159" s="764"/>
      <c r="EOC159" s="764"/>
      <c r="EOD159" s="764"/>
      <c r="EOE159" s="764"/>
      <c r="EOF159" s="764"/>
      <c r="EOG159" s="764"/>
      <c r="EOH159" s="764"/>
      <c r="EOI159" s="764"/>
      <c r="EOJ159" s="764"/>
      <c r="EOK159" s="764"/>
      <c r="EOL159" s="764"/>
      <c r="EOM159" s="764"/>
      <c r="EON159" s="764"/>
      <c r="EOO159" s="764"/>
      <c r="EOP159" s="764"/>
      <c r="EOQ159" s="764"/>
      <c r="EOR159" s="764"/>
      <c r="EOS159" s="764"/>
      <c r="EOT159" s="764"/>
      <c r="EOU159" s="764"/>
      <c r="EOV159" s="764"/>
      <c r="EOW159" s="764"/>
      <c r="EOX159" s="764"/>
      <c r="EOY159" s="764"/>
      <c r="EOZ159" s="764"/>
      <c r="EPA159" s="764"/>
      <c r="EPB159" s="764"/>
      <c r="EPC159" s="764"/>
      <c r="EPD159" s="764"/>
      <c r="EPE159" s="764"/>
      <c r="EPF159" s="764"/>
      <c r="EPG159" s="764"/>
      <c r="EPH159" s="764"/>
      <c r="EPI159" s="764"/>
      <c r="EPJ159" s="764"/>
      <c r="EPK159" s="764"/>
      <c r="EPL159" s="764"/>
      <c r="EPM159" s="764"/>
      <c r="EPN159" s="764"/>
      <c r="EPO159" s="764"/>
      <c r="EPP159" s="764"/>
      <c r="EPQ159" s="764"/>
      <c r="EPR159" s="764"/>
      <c r="EPS159" s="764"/>
      <c r="EPT159" s="764"/>
      <c r="EPU159" s="764"/>
      <c r="EPV159" s="764"/>
      <c r="EPW159" s="764"/>
      <c r="EPX159" s="764"/>
      <c r="EPY159" s="764"/>
      <c r="EPZ159" s="764"/>
      <c r="EQA159" s="764"/>
      <c r="EQB159" s="764"/>
      <c r="EQC159" s="764"/>
      <c r="EQD159" s="764"/>
      <c r="EQE159" s="764"/>
      <c r="EQF159" s="764"/>
      <c r="EQG159" s="764"/>
      <c r="EQH159" s="764"/>
      <c r="EQI159" s="764"/>
      <c r="EQJ159" s="764"/>
      <c r="EQK159" s="764"/>
      <c r="EQL159" s="764"/>
      <c r="EQM159" s="764"/>
      <c r="EQN159" s="764"/>
      <c r="EQO159" s="764"/>
      <c r="EQP159" s="764"/>
      <c r="EQQ159" s="764"/>
      <c r="EQR159" s="764"/>
      <c r="EQS159" s="764"/>
      <c r="EQT159" s="764"/>
      <c r="EQU159" s="764"/>
      <c r="EQV159" s="764"/>
      <c r="EQW159" s="764"/>
      <c r="EQX159" s="764"/>
      <c r="EQY159" s="764"/>
      <c r="EQZ159" s="764"/>
      <c r="ERA159" s="764"/>
      <c r="ERB159" s="764"/>
      <c r="ERC159" s="764"/>
      <c r="ERD159" s="764"/>
      <c r="ERE159" s="764"/>
      <c r="ERF159" s="764"/>
      <c r="ERG159" s="764"/>
      <c r="ERH159" s="764"/>
      <c r="ERI159" s="764"/>
      <c r="ERJ159" s="764"/>
      <c r="ERK159" s="764"/>
      <c r="ERL159" s="764"/>
      <c r="ERM159" s="764"/>
      <c r="ERN159" s="764"/>
      <c r="ERO159" s="764"/>
      <c r="ERP159" s="764"/>
      <c r="ERQ159" s="764"/>
      <c r="ERR159" s="764"/>
      <c r="ERS159" s="764"/>
      <c r="ERT159" s="764"/>
      <c r="ERU159" s="764"/>
      <c r="ERV159" s="764"/>
      <c r="ERW159" s="764"/>
      <c r="ERX159" s="764"/>
      <c r="ERY159" s="764"/>
      <c r="ERZ159" s="764"/>
      <c r="ESA159" s="764"/>
      <c r="ESB159" s="764"/>
      <c r="ESC159" s="764"/>
      <c r="ESD159" s="764"/>
      <c r="ESE159" s="764"/>
      <c r="ESF159" s="764"/>
      <c r="ESG159" s="764"/>
      <c r="ESH159" s="764"/>
      <c r="ESI159" s="764"/>
      <c r="ESJ159" s="764"/>
      <c r="ESK159" s="764"/>
      <c r="ESL159" s="764"/>
      <c r="ESM159" s="764"/>
      <c r="ESN159" s="764"/>
      <c r="ESO159" s="764"/>
      <c r="ESP159" s="764"/>
      <c r="ESQ159" s="764"/>
      <c r="ESR159" s="764"/>
      <c r="ESS159" s="764"/>
      <c r="EST159" s="764"/>
      <c r="ESU159" s="764"/>
      <c r="ESV159" s="764"/>
      <c r="ESW159" s="764"/>
      <c r="ESX159" s="764"/>
      <c r="ESY159" s="764"/>
      <c r="ESZ159" s="764"/>
      <c r="ETA159" s="764"/>
      <c r="ETB159" s="764"/>
      <c r="ETC159" s="764"/>
      <c r="ETD159" s="764"/>
      <c r="ETE159" s="764"/>
      <c r="ETF159" s="764"/>
      <c r="ETG159" s="764"/>
      <c r="ETH159" s="764"/>
      <c r="ETI159" s="764"/>
      <c r="ETJ159" s="764"/>
      <c r="ETK159" s="764"/>
      <c r="ETL159" s="764"/>
      <c r="ETM159" s="764"/>
      <c r="ETN159" s="764"/>
      <c r="ETO159" s="764"/>
      <c r="ETP159" s="764"/>
      <c r="ETQ159" s="764"/>
      <c r="ETR159" s="764"/>
      <c r="ETS159" s="764"/>
      <c r="ETT159" s="764"/>
      <c r="ETU159" s="764"/>
      <c r="ETV159" s="764"/>
      <c r="ETW159" s="764"/>
      <c r="ETX159" s="764"/>
      <c r="ETY159" s="764"/>
      <c r="ETZ159" s="764"/>
      <c r="EUA159" s="764"/>
      <c r="EUB159" s="764"/>
      <c r="EUC159" s="764"/>
      <c r="EUD159" s="764"/>
      <c r="EUE159" s="764"/>
      <c r="EUF159" s="764"/>
      <c r="EUG159" s="764"/>
      <c r="EUH159" s="764"/>
      <c r="EUI159" s="764"/>
      <c r="EUJ159" s="764"/>
      <c r="EUK159" s="764"/>
      <c r="EUL159" s="764"/>
      <c r="EUM159" s="764"/>
      <c r="EUN159" s="764"/>
      <c r="EUO159" s="764"/>
      <c r="EUP159" s="764"/>
      <c r="EUQ159" s="764"/>
      <c r="EUR159" s="764"/>
      <c r="EUS159" s="764"/>
      <c r="EUT159" s="764"/>
      <c r="EUU159" s="764"/>
      <c r="EUV159" s="764"/>
      <c r="EUW159" s="764"/>
      <c r="EUX159" s="764"/>
      <c r="EUY159" s="764"/>
      <c r="EUZ159" s="764"/>
      <c r="EVA159" s="764"/>
      <c r="EVB159" s="764"/>
      <c r="EVC159" s="764"/>
      <c r="EVD159" s="764"/>
      <c r="EVE159" s="764"/>
      <c r="EVF159" s="764"/>
      <c r="EVG159" s="764"/>
      <c r="EVH159" s="764"/>
      <c r="EVI159" s="764"/>
      <c r="EVJ159" s="764"/>
      <c r="EVK159" s="764"/>
      <c r="EVL159" s="764"/>
      <c r="EVM159" s="764"/>
      <c r="EVN159" s="764"/>
      <c r="EVO159" s="764"/>
      <c r="EVP159" s="764"/>
      <c r="EVQ159" s="764"/>
      <c r="EVR159" s="764"/>
      <c r="EVS159" s="764"/>
      <c r="EVT159" s="764"/>
      <c r="EVU159" s="764"/>
      <c r="EVV159" s="764"/>
      <c r="EVW159" s="764"/>
      <c r="EVX159" s="764"/>
      <c r="EVY159" s="764"/>
      <c r="EVZ159" s="764"/>
      <c r="EWA159" s="764"/>
      <c r="EWB159" s="764"/>
      <c r="EWC159" s="764"/>
      <c r="EWD159" s="764"/>
      <c r="EWE159" s="764"/>
      <c r="EWF159" s="764"/>
      <c r="EWG159" s="764"/>
      <c r="EWH159" s="764"/>
      <c r="EWI159" s="764"/>
      <c r="EWJ159" s="764"/>
      <c r="EWK159" s="764"/>
      <c r="EWL159" s="764"/>
      <c r="EWM159" s="764"/>
      <c r="EWN159" s="764"/>
      <c r="EWO159" s="764"/>
      <c r="EWP159" s="764"/>
      <c r="EWQ159" s="764"/>
      <c r="EWR159" s="764"/>
      <c r="EWS159" s="764"/>
      <c r="EWT159" s="764"/>
      <c r="EWU159" s="764"/>
      <c r="EWV159" s="764"/>
      <c r="EWW159" s="764"/>
      <c r="EWX159" s="764"/>
      <c r="EWY159" s="764"/>
      <c r="EWZ159" s="764"/>
      <c r="EXA159" s="764"/>
      <c r="EXB159" s="764"/>
      <c r="EXC159" s="764"/>
      <c r="EXD159" s="764"/>
      <c r="EXE159" s="764"/>
      <c r="EXF159" s="764"/>
      <c r="EXG159" s="764"/>
      <c r="EXH159" s="764"/>
      <c r="EXI159" s="764"/>
      <c r="EXJ159" s="764"/>
      <c r="EXK159" s="764"/>
      <c r="EXL159" s="764"/>
      <c r="EXM159" s="764"/>
      <c r="EXN159" s="764"/>
      <c r="EXO159" s="764"/>
      <c r="EXP159" s="764"/>
      <c r="EXQ159" s="764"/>
      <c r="EXR159" s="764"/>
      <c r="EXS159" s="764"/>
      <c r="EXT159" s="764"/>
      <c r="EXU159" s="764"/>
      <c r="EXV159" s="764"/>
      <c r="EXW159" s="764"/>
      <c r="EXX159" s="764"/>
      <c r="EXY159" s="764"/>
      <c r="EXZ159" s="764"/>
      <c r="EYA159" s="764"/>
      <c r="EYB159" s="764"/>
      <c r="EYC159" s="764"/>
      <c r="EYD159" s="764"/>
      <c r="EYE159" s="764"/>
      <c r="EYF159" s="764"/>
      <c r="EYG159" s="764"/>
      <c r="EYH159" s="764"/>
      <c r="EYI159" s="764"/>
      <c r="EYJ159" s="764"/>
      <c r="EYK159" s="764"/>
      <c r="EYL159" s="764"/>
      <c r="EYM159" s="764"/>
      <c r="EYN159" s="764"/>
      <c r="EYO159" s="764"/>
      <c r="EYP159" s="764"/>
      <c r="EYQ159" s="764"/>
      <c r="EYR159" s="764"/>
      <c r="EYS159" s="764"/>
      <c r="EYT159" s="764"/>
      <c r="EYU159" s="764"/>
      <c r="EYV159" s="764"/>
      <c r="EYW159" s="764"/>
      <c r="EYX159" s="764"/>
      <c r="EYY159" s="764"/>
      <c r="EYZ159" s="764"/>
      <c r="EZA159" s="764"/>
      <c r="EZB159" s="764"/>
      <c r="EZC159" s="764"/>
      <c r="EZD159" s="764"/>
      <c r="EZE159" s="764"/>
      <c r="EZF159" s="764"/>
      <c r="EZG159" s="764"/>
      <c r="EZH159" s="764"/>
      <c r="EZI159" s="764"/>
      <c r="EZJ159" s="764"/>
      <c r="EZK159" s="764"/>
      <c r="EZL159" s="764"/>
      <c r="EZM159" s="764"/>
      <c r="EZN159" s="764"/>
      <c r="EZO159" s="764"/>
      <c r="EZP159" s="764"/>
      <c r="EZQ159" s="764"/>
      <c r="EZR159" s="764"/>
      <c r="EZS159" s="764"/>
      <c r="EZT159" s="764"/>
      <c r="EZU159" s="764"/>
      <c r="EZV159" s="764"/>
      <c r="EZW159" s="764"/>
      <c r="EZX159" s="764"/>
      <c r="EZY159" s="764"/>
      <c r="EZZ159" s="764"/>
      <c r="FAA159" s="764"/>
      <c r="FAB159" s="764"/>
      <c r="FAC159" s="764"/>
      <c r="FAD159" s="764"/>
      <c r="FAE159" s="764"/>
      <c r="FAF159" s="764"/>
      <c r="FAG159" s="764"/>
      <c r="FAH159" s="764"/>
      <c r="FAI159" s="764"/>
      <c r="FAJ159" s="764"/>
      <c r="FAK159" s="764"/>
      <c r="FAL159" s="764"/>
      <c r="FAM159" s="764"/>
      <c r="FAN159" s="764"/>
      <c r="FAO159" s="764"/>
      <c r="FAP159" s="764"/>
      <c r="FAQ159" s="764"/>
      <c r="FAR159" s="764"/>
      <c r="FAS159" s="764"/>
      <c r="FAT159" s="764"/>
      <c r="FAU159" s="764"/>
      <c r="FAV159" s="764"/>
      <c r="FAW159" s="764"/>
      <c r="FAX159" s="764"/>
      <c r="FAY159" s="764"/>
      <c r="FAZ159" s="764"/>
      <c r="FBA159" s="764"/>
      <c r="FBB159" s="764"/>
      <c r="FBC159" s="764"/>
      <c r="FBD159" s="764"/>
      <c r="FBE159" s="764"/>
      <c r="FBF159" s="764"/>
      <c r="FBG159" s="764"/>
      <c r="FBH159" s="764"/>
      <c r="FBI159" s="764"/>
      <c r="FBJ159" s="764"/>
      <c r="FBK159" s="764"/>
      <c r="FBL159" s="764"/>
      <c r="FBM159" s="764"/>
      <c r="FBN159" s="764"/>
      <c r="FBO159" s="764"/>
      <c r="FBP159" s="764"/>
      <c r="FBQ159" s="764"/>
      <c r="FBR159" s="764"/>
      <c r="FBS159" s="764"/>
      <c r="FBT159" s="764"/>
      <c r="FBU159" s="764"/>
      <c r="FBV159" s="764"/>
      <c r="FBW159" s="764"/>
      <c r="FBX159" s="764"/>
      <c r="FBY159" s="764"/>
      <c r="FBZ159" s="764"/>
      <c r="FCA159" s="764"/>
      <c r="FCB159" s="764"/>
      <c r="FCC159" s="764"/>
      <c r="FCD159" s="764"/>
      <c r="FCE159" s="764"/>
      <c r="FCF159" s="764"/>
      <c r="FCG159" s="764"/>
      <c r="FCH159" s="764"/>
      <c r="FCI159" s="764"/>
      <c r="FCJ159" s="764"/>
      <c r="FCK159" s="764"/>
      <c r="FCL159" s="764"/>
      <c r="FCM159" s="764"/>
      <c r="FCN159" s="764"/>
      <c r="FCO159" s="764"/>
      <c r="FCP159" s="764"/>
      <c r="FCQ159" s="764"/>
      <c r="FCR159" s="764"/>
      <c r="FCS159" s="764"/>
      <c r="FCT159" s="764"/>
      <c r="FCU159" s="764"/>
      <c r="FCV159" s="764"/>
      <c r="FCW159" s="764"/>
      <c r="FCX159" s="764"/>
      <c r="FCY159" s="764"/>
      <c r="FCZ159" s="764"/>
      <c r="FDA159" s="764"/>
      <c r="FDB159" s="764"/>
      <c r="FDC159" s="764"/>
      <c r="FDD159" s="764"/>
      <c r="FDE159" s="764"/>
      <c r="FDF159" s="764"/>
      <c r="FDG159" s="764"/>
      <c r="FDH159" s="764"/>
      <c r="FDI159" s="764"/>
      <c r="FDJ159" s="764"/>
      <c r="FDK159" s="764"/>
      <c r="FDL159" s="764"/>
      <c r="FDM159" s="764"/>
      <c r="FDN159" s="764"/>
      <c r="FDO159" s="764"/>
      <c r="FDP159" s="764"/>
      <c r="FDQ159" s="764"/>
      <c r="FDR159" s="764"/>
      <c r="FDS159" s="764"/>
      <c r="FDT159" s="764"/>
      <c r="FDU159" s="764"/>
      <c r="FDV159" s="764"/>
      <c r="FDW159" s="764"/>
      <c r="FDX159" s="764"/>
      <c r="FDY159" s="764"/>
      <c r="FDZ159" s="764"/>
      <c r="FEA159" s="764"/>
      <c r="FEB159" s="764"/>
      <c r="FEC159" s="764"/>
      <c r="FED159" s="764"/>
      <c r="FEE159" s="764"/>
      <c r="FEF159" s="764"/>
      <c r="FEG159" s="764"/>
      <c r="FEH159" s="764"/>
      <c r="FEI159" s="764"/>
      <c r="FEJ159" s="764"/>
      <c r="FEK159" s="764"/>
      <c r="FEL159" s="764"/>
      <c r="FEM159" s="764"/>
      <c r="FEN159" s="764"/>
      <c r="FEO159" s="764"/>
      <c r="FEP159" s="764"/>
      <c r="FEQ159" s="764"/>
      <c r="FER159" s="764"/>
      <c r="FES159" s="764"/>
      <c r="FET159" s="764"/>
      <c r="FEU159" s="764"/>
      <c r="FEV159" s="764"/>
      <c r="FEW159" s="764"/>
      <c r="FEX159" s="764"/>
      <c r="FEY159" s="764"/>
      <c r="FEZ159" s="764"/>
      <c r="FFA159" s="764"/>
      <c r="FFB159" s="764"/>
      <c r="FFC159" s="764"/>
      <c r="FFD159" s="764"/>
      <c r="FFE159" s="764"/>
      <c r="FFF159" s="764"/>
      <c r="FFG159" s="764"/>
      <c r="FFH159" s="764"/>
      <c r="FFI159" s="764"/>
      <c r="FFJ159" s="764"/>
      <c r="FFK159" s="764"/>
      <c r="FFL159" s="764"/>
      <c r="FFM159" s="764"/>
      <c r="FFN159" s="764"/>
      <c r="FFO159" s="764"/>
      <c r="FFP159" s="764"/>
      <c r="FFQ159" s="764"/>
      <c r="FFR159" s="764"/>
      <c r="FFS159" s="764"/>
      <c r="FFT159" s="764"/>
      <c r="FFU159" s="764"/>
      <c r="FFV159" s="764"/>
      <c r="FFW159" s="764"/>
      <c r="FFX159" s="764"/>
      <c r="FFY159" s="764"/>
      <c r="FFZ159" s="764"/>
      <c r="FGA159" s="764"/>
      <c r="FGB159" s="764"/>
      <c r="FGC159" s="764"/>
      <c r="FGD159" s="764"/>
      <c r="FGE159" s="764"/>
      <c r="FGF159" s="764"/>
      <c r="FGG159" s="764"/>
      <c r="FGH159" s="764"/>
      <c r="FGI159" s="764"/>
      <c r="FGJ159" s="764"/>
      <c r="FGK159" s="764"/>
      <c r="FGL159" s="764"/>
      <c r="FGM159" s="764"/>
      <c r="FGN159" s="764"/>
      <c r="FGO159" s="764"/>
      <c r="FGP159" s="764"/>
      <c r="FGQ159" s="764"/>
      <c r="FGR159" s="764"/>
      <c r="FGS159" s="764"/>
      <c r="FGT159" s="764"/>
      <c r="FGU159" s="764"/>
      <c r="FGV159" s="764"/>
      <c r="FGW159" s="764"/>
      <c r="FGX159" s="764"/>
      <c r="FGY159" s="764"/>
      <c r="FGZ159" s="764"/>
      <c r="FHA159" s="764"/>
      <c r="FHB159" s="764"/>
      <c r="FHC159" s="764"/>
      <c r="FHD159" s="764"/>
      <c r="FHE159" s="764"/>
      <c r="FHF159" s="764"/>
      <c r="FHG159" s="764"/>
      <c r="FHH159" s="764"/>
      <c r="FHI159" s="764"/>
      <c r="FHJ159" s="764"/>
      <c r="FHK159" s="764"/>
      <c r="FHL159" s="764"/>
      <c r="FHM159" s="764"/>
      <c r="FHN159" s="764"/>
      <c r="FHO159" s="764"/>
      <c r="FHP159" s="764"/>
      <c r="FHQ159" s="764"/>
      <c r="FHR159" s="764"/>
      <c r="FHS159" s="764"/>
      <c r="FHT159" s="764"/>
      <c r="FHU159" s="764"/>
      <c r="FHV159" s="764"/>
      <c r="FHW159" s="764"/>
      <c r="FHX159" s="764"/>
      <c r="FHY159" s="764"/>
      <c r="FHZ159" s="764"/>
      <c r="FIA159" s="764"/>
      <c r="FIB159" s="764"/>
      <c r="FIC159" s="764"/>
      <c r="FID159" s="764"/>
      <c r="FIE159" s="764"/>
      <c r="FIF159" s="764"/>
      <c r="FIG159" s="764"/>
      <c r="FIH159" s="764"/>
      <c r="FII159" s="764"/>
      <c r="FIJ159" s="764"/>
      <c r="FIK159" s="764"/>
      <c r="FIL159" s="764"/>
      <c r="FIM159" s="764"/>
      <c r="FIN159" s="764"/>
      <c r="FIO159" s="764"/>
      <c r="FIP159" s="764"/>
      <c r="FIQ159" s="764"/>
      <c r="FIR159" s="764"/>
      <c r="FIS159" s="764"/>
      <c r="FIT159" s="764"/>
      <c r="FIU159" s="764"/>
      <c r="FIV159" s="764"/>
      <c r="FIW159" s="764"/>
      <c r="FIX159" s="764"/>
      <c r="FIY159" s="764"/>
      <c r="FIZ159" s="764"/>
      <c r="FJA159" s="764"/>
      <c r="FJB159" s="764"/>
      <c r="FJC159" s="764"/>
      <c r="FJD159" s="764"/>
      <c r="FJE159" s="764"/>
      <c r="FJF159" s="764"/>
      <c r="FJG159" s="764"/>
      <c r="FJH159" s="764"/>
      <c r="FJI159" s="764"/>
      <c r="FJJ159" s="764"/>
      <c r="FJK159" s="764"/>
      <c r="FJL159" s="764"/>
      <c r="FJM159" s="764"/>
      <c r="FJN159" s="764"/>
      <c r="FJO159" s="764"/>
      <c r="FJP159" s="764"/>
      <c r="FJQ159" s="764"/>
      <c r="FJR159" s="764"/>
      <c r="FJS159" s="764"/>
      <c r="FJT159" s="764"/>
      <c r="FJU159" s="764"/>
      <c r="FJV159" s="764"/>
      <c r="FJW159" s="764"/>
      <c r="FJX159" s="764"/>
      <c r="FJY159" s="764"/>
      <c r="FJZ159" s="764"/>
      <c r="FKA159" s="764"/>
      <c r="FKB159" s="764"/>
      <c r="FKC159" s="764"/>
      <c r="FKD159" s="764"/>
      <c r="FKE159" s="764"/>
      <c r="FKF159" s="764"/>
      <c r="FKG159" s="764"/>
      <c r="FKH159" s="764"/>
      <c r="FKI159" s="764"/>
      <c r="FKJ159" s="764"/>
      <c r="FKK159" s="764"/>
      <c r="FKL159" s="764"/>
      <c r="FKM159" s="764"/>
      <c r="FKN159" s="764"/>
      <c r="FKO159" s="764"/>
      <c r="FKP159" s="764"/>
      <c r="FKQ159" s="764"/>
      <c r="FKR159" s="764"/>
      <c r="FKS159" s="764"/>
      <c r="FKT159" s="764"/>
      <c r="FKU159" s="764"/>
      <c r="FKV159" s="764"/>
      <c r="FKW159" s="764"/>
      <c r="FKX159" s="764"/>
      <c r="FKY159" s="764"/>
      <c r="FKZ159" s="764"/>
      <c r="FLA159" s="764"/>
      <c r="FLB159" s="764"/>
      <c r="FLC159" s="764"/>
      <c r="FLD159" s="764"/>
      <c r="FLE159" s="764"/>
      <c r="FLF159" s="764"/>
      <c r="FLG159" s="764"/>
      <c r="FLH159" s="764"/>
      <c r="FLI159" s="764"/>
      <c r="FLJ159" s="764"/>
      <c r="FLK159" s="764"/>
      <c r="FLL159" s="764"/>
      <c r="FLM159" s="764"/>
      <c r="FLN159" s="764"/>
      <c r="FLO159" s="764"/>
      <c r="FLP159" s="764"/>
      <c r="FLQ159" s="764"/>
      <c r="FLR159" s="764"/>
      <c r="FLS159" s="764"/>
      <c r="FLT159" s="764"/>
      <c r="FLU159" s="764"/>
      <c r="FLV159" s="764"/>
      <c r="FLW159" s="764"/>
      <c r="FLX159" s="764"/>
      <c r="FLY159" s="764"/>
      <c r="FLZ159" s="764"/>
      <c r="FMA159" s="764"/>
      <c r="FMB159" s="764"/>
      <c r="FMC159" s="764"/>
      <c r="FMD159" s="764"/>
      <c r="FME159" s="764"/>
      <c r="FMF159" s="764"/>
      <c r="FMG159" s="764"/>
      <c r="FMH159" s="764"/>
      <c r="FMI159" s="764"/>
      <c r="FMJ159" s="764"/>
      <c r="FMK159" s="764"/>
      <c r="FML159" s="764"/>
      <c r="FMM159" s="764"/>
      <c r="FMN159" s="764"/>
      <c r="FMO159" s="764"/>
      <c r="FMP159" s="764"/>
      <c r="FMQ159" s="764"/>
      <c r="FMR159" s="764"/>
      <c r="FMS159" s="764"/>
      <c r="FMT159" s="764"/>
      <c r="FMU159" s="764"/>
      <c r="FMV159" s="764"/>
      <c r="FMW159" s="764"/>
      <c r="FMX159" s="764"/>
      <c r="FMY159" s="764"/>
      <c r="FMZ159" s="764"/>
      <c r="FNA159" s="764"/>
      <c r="FNB159" s="764"/>
      <c r="FNC159" s="764"/>
      <c r="FND159" s="764"/>
      <c r="FNE159" s="764"/>
      <c r="FNF159" s="764"/>
      <c r="FNG159" s="764"/>
      <c r="FNH159" s="764"/>
      <c r="FNI159" s="764"/>
      <c r="FNJ159" s="764"/>
      <c r="FNK159" s="764"/>
      <c r="FNL159" s="764"/>
      <c r="FNM159" s="764"/>
      <c r="FNN159" s="764"/>
      <c r="FNO159" s="764"/>
      <c r="FNP159" s="764"/>
      <c r="FNQ159" s="764"/>
      <c r="FNR159" s="764"/>
      <c r="FNS159" s="764"/>
      <c r="FNT159" s="764"/>
      <c r="FNU159" s="764"/>
      <c r="FNV159" s="764"/>
      <c r="FNW159" s="764"/>
      <c r="FNX159" s="764"/>
      <c r="FNY159" s="764"/>
      <c r="FNZ159" s="764"/>
      <c r="FOA159" s="764"/>
      <c r="FOB159" s="764"/>
      <c r="FOC159" s="764"/>
      <c r="FOD159" s="764"/>
      <c r="FOE159" s="764"/>
      <c r="FOF159" s="764"/>
      <c r="FOG159" s="764"/>
      <c r="FOH159" s="764"/>
      <c r="FOI159" s="764"/>
      <c r="FOJ159" s="764"/>
      <c r="FOK159" s="764"/>
      <c r="FOL159" s="764"/>
      <c r="FOM159" s="764"/>
      <c r="FON159" s="764"/>
      <c r="FOO159" s="764"/>
      <c r="FOP159" s="764"/>
      <c r="FOQ159" s="764"/>
      <c r="FOR159" s="764"/>
      <c r="FOS159" s="764"/>
      <c r="FOT159" s="764"/>
      <c r="FOU159" s="764"/>
      <c r="FOV159" s="764"/>
      <c r="FOW159" s="764"/>
      <c r="FOX159" s="764"/>
      <c r="FOY159" s="764"/>
      <c r="FOZ159" s="764"/>
      <c r="FPA159" s="764"/>
      <c r="FPB159" s="764"/>
      <c r="FPC159" s="764"/>
      <c r="FPD159" s="764"/>
      <c r="FPE159" s="764"/>
      <c r="FPF159" s="764"/>
      <c r="FPG159" s="764"/>
      <c r="FPH159" s="764"/>
      <c r="FPI159" s="764"/>
      <c r="FPJ159" s="764"/>
      <c r="FPK159" s="764"/>
      <c r="FPL159" s="764"/>
      <c r="FPM159" s="764"/>
      <c r="FPN159" s="764"/>
      <c r="FPO159" s="764"/>
      <c r="FPP159" s="764"/>
      <c r="FPQ159" s="764"/>
      <c r="FPR159" s="764"/>
      <c r="FPS159" s="764"/>
      <c r="FPT159" s="764"/>
      <c r="FPU159" s="764"/>
      <c r="FPV159" s="764"/>
      <c r="FPW159" s="764"/>
      <c r="FPX159" s="764"/>
      <c r="FPY159" s="764"/>
      <c r="FPZ159" s="764"/>
      <c r="FQA159" s="764"/>
      <c r="FQB159" s="764"/>
      <c r="FQC159" s="764"/>
      <c r="FQD159" s="764"/>
      <c r="FQE159" s="764"/>
      <c r="FQF159" s="764"/>
      <c r="FQG159" s="764"/>
      <c r="FQH159" s="764"/>
      <c r="FQI159" s="764"/>
      <c r="FQJ159" s="764"/>
      <c r="FQK159" s="764"/>
      <c r="FQL159" s="764"/>
      <c r="FQM159" s="764"/>
      <c r="FQN159" s="764"/>
      <c r="FQO159" s="764"/>
      <c r="FQP159" s="764"/>
      <c r="FQQ159" s="764"/>
      <c r="FQR159" s="764"/>
      <c r="FQS159" s="764"/>
      <c r="FQT159" s="764"/>
      <c r="FQU159" s="764"/>
      <c r="FQV159" s="764"/>
      <c r="FQW159" s="764"/>
      <c r="FQX159" s="764"/>
      <c r="FQY159" s="764"/>
      <c r="FQZ159" s="764"/>
      <c r="FRA159" s="764"/>
      <c r="FRB159" s="764"/>
      <c r="FRC159" s="764"/>
      <c r="FRD159" s="764"/>
      <c r="FRE159" s="764"/>
      <c r="FRF159" s="764"/>
      <c r="FRG159" s="764"/>
      <c r="FRH159" s="764"/>
      <c r="FRI159" s="764"/>
      <c r="FRJ159" s="764"/>
      <c r="FRK159" s="764"/>
      <c r="FRL159" s="764"/>
      <c r="FRM159" s="764"/>
      <c r="FRN159" s="764"/>
      <c r="FRO159" s="764"/>
      <c r="FRP159" s="764"/>
      <c r="FRQ159" s="764"/>
      <c r="FRR159" s="764"/>
      <c r="FRS159" s="764"/>
      <c r="FRT159" s="764"/>
      <c r="FRU159" s="764"/>
      <c r="FRV159" s="764"/>
      <c r="FRW159" s="764"/>
      <c r="FRX159" s="764"/>
      <c r="FRY159" s="764"/>
      <c r="FRZ159" s="764"/>
      <c r="FSA159" s="764"/>
      <c r="FSB159" s="764"/>
      <c r="FSC159" s="764"/>
      <c r="FSD159" s="764"/>
      <c r="FSE159" s="764"/>
      <c r="FSF159" s="764"/>
      <c r="FSG159" s="764"/>
      <c r="FSH159" s="764"/>
      <c r="FSI159" s="764"/>
      <c r="FSJ159" s="764"/>
      <c r="FSK159" s="764"/>
      <c r="FSL159" s="764"/>
      <c r="FSM159" s="764"/>
      <c r="FSN159" s="764"/>
      <c r="FSO159" s="764"/>
      <c r="FSP159" s="764"/>
      <c r="FSQ159" s="764"/>
      <c r="FSR159" s="764"/>
      <c r="FSS159" s="764"/>
      <c r="FST159" s="764"/>
      <c r="FSU159" s="764"/>
      <c r="FSV159" s="764"/>
      <c r="FSW159" s="764"/>
      <c r="FSX159" s="764"/>
      <c r="FSY159" s="764"/>
      <c r="FSZ159" s="764"/>
      <c r="FTA159" s="764"/>
      <c r="FTB159" s="764"/>
      <c r="FTC159" s="764"/>
      <c r="FTD159" s="764"/>
      <c r="FTE159" s="764"/>
      <c r="FTF159" s="764"/>
      <c r="FTG159" s="764"/>
      <c r="FTH159" s="764"/>
      <c r="FTI159" s="764"/>
      <c r="FTJ159" s="764"/>
      <c r="FTK159" s="764"/>
      <c r="FTL159" s="764"/>
      <c r="FTM159" s="764"/>
      <c r="FTN159" s="764"/>
      <c r="FTO159" s="764"/>
      <c r="FTP159" s="764"/>
      <c r="FTQ159" s="764"/>
      <c r="FTR159" s="764"/>
      <c r="FTS159" s="764"/>
      <c r="FTT159" s="764"/>
      <c r="FTU159" s="764"/>
      <c r="FTV159" s="764"/>
      <c r="FTW159" s="764"/>
      <c r="FTX159" s="764"/>
      <c r="FTY159" s="764"/>
      <c r="FTZ159" s="764"/>
      <c r="FUA159" s="764"/>
      <c r="FUB159" s="764"/>
      <c r="FUC159" s="764"/>
      <c r="FUD159" s="764"/>
      <c r="FUE159" s="764"/>
      <c r="FUF159" s="764"/>
      <c r="FUG159" s="764"/>
      <c r="FUH159" s="764"/>
      <c r="FUI159" s="764"/>
      <c r="FUJ159" s="764"/>
      <c r="FUK159" s="764"/>
      <c r="FUL159" s="764"/>
      <c r="FUM159" s="764"/>
      <c r="FUN159" s="764"/>
      <c r="FUO159" s="764"/>
      <c r="FUP159" s="764"/>
      <c r="FUQ159" s="764"/>
      <c r="FUR159" s="764"/>
      <c r="FUS159" s="764"/>
      <c r="FUT159" s="764"/>
      <c r="FUU159" s="764"/>
      <c r="FUV159" s="764"/>
      <c r="FUW159" s="764"/>
      <c r="FUX159" s="764"/>
      <c r="FUY159" s="764"/>
      <c r="FUZ159" s="764"/>
      <c r="FVA159" s="764"/>
      <c r="FVB159" s="764"/>
      <c r="FVC159" s="764"/>
      <c r="FVD159" s="764"/>
      <c r="FVE159" s="764"/>
      <c r="FVF159" s="764"/>
      <c r="FVG159" s="764"/>
      <c r="FVH159" s="764"/>
      <c r="FVI159" s="764"/>
      <c r="FVJ159" s="764"/>
      <c r="FVK159" s="764"/>
      <c r="FVL159" s="764"/>
      <c r="FVM159" s="764"/>
      <c r="FVN159" s="764"/>
      <c r="FVO159" s="764"/>
      <c r="FVP159" s="764"/>
      <c r="FVQ159" s="764"/>
      <c r="FVR159" s="764"/>
      <c r="FVS159" s="764"/>
      <c r="FVT159" s="764"/>
      <c r="FVU159" s="764"/>
      <c r="FVV159" s="764"/>
      <c r="FVW159" s="764"/>
      <c r="FVX159" s="764"/>
      <c r="FVY159" s="764"/>
      <c r="FVZ159" s="764"/>
      <c r="FWA159" s="764"/>
      <c r="FWB159" s="764"/>
      <c r="FWC159" s="764"/>
      <c r="FWD159" s="764"/>
      <c r="FWE159" s="764"/>
      <c r="FWF159" s="764"/>
      <c r="FWG159" s="764"/>
      <c r="FWH159" s="764"/>
      <c r="FWI159" s="764"/>
      <c r="FWJ159" s="764"/>
      <c r="FWK159" s="764"/>
      <c r="FWL159" s="764"/>
      <c r="FWM159" s="764"/>
      <c r="FWN159" s="764"/>
      <c r="FWO159" s="764"/>
      <c r="FWP159" s="764"/>
      <c r="FWQ159" s="764"/>
      <c r="FWR159" s="764"/>
      <c r="FWS159" s="764"/>
      <c r="FWT159" s="764"/>
      <c r="FWU159" s="764"/>
      <c r="FWV159" s="764"/>
      <c r="FWW159" s="764"/>
      <c r="FWX159" s="764"/>
      <c r="FWY159" s="764"/>
      <c r="FWZ159" s="764"/>
      <c r="FXA159" s="764"/>
      <c r="FXB159" s="764"/>
      <c r="FXC159" s="764"/>
      <c r="FXD159" s="764"/>
      <c r="FXE159" s="764"/>
      <c r="FXF159" s="764"/>
      <c r="FXG159" s="764"/>
      <c r="FXH159" s="764"/>
      <c r="FXI159" s="764"/>
      <c r="FXJ159" s="764"/>
      <c r="FXK159" s="764"/>
      <c r="FXL159" s="764"/>
      <c r="FXM159" s="764"/>
      <c r="FXN159" s="764"/>
      <c r="FXO159" s="764"/>
      <c r="FXP159" s="764"/>
      <c r="FXQ159" s="764"/>
      <c r="FXR159" s="764"/>
      <c r="FXS159" s="764"/>
      <c r="FXT159" s="764"/>
      <c r="FXU159" s="764"/>
      <c r="FXV159" s="764"/>
      <c r="FXW159" s="764"/>
      <c r="FXX159" s="764"/>
      <c r="FXY159" s="764"/>
      <c r="FXZ159" s="764"/>
      <c r="FYA159" s="764"/>
      <c r="FYB159" s="764"/>
      <c r="FYC159" s="764"/>
      <c r="FYD159" s="764"/>
      <c r="FYE159" s="764"/>
      <c r="FYF159" s="764"/>
      <c r="FYG159" s="764"/>
      <c r="FYH159" s="764"/>
      <c r="FYI159" s="764"/>
      <c r="FYJ159" s="764"/>
      <c r="FYK159" s="764"/>
      <c r="FYL159" s="764"/>
      <c r="FYM159" s="764"/>
      <c r="FYN159" s="764"/>
      <c r="FYO159" s="764"/>
      <c r="FYP159" s="764"/>
      <c r="FYQ159" s="764"/>
      <c r="FYR159" s="764"/>
      <c r="FYS159" s="764"/>
      <c r="FYT159" s="764"/>
      <c r="FYU159" s="764"/>
      <c r="FYV159" s="764"/>
      <c r="FYW159" s="764"/>
      <c r="FYX159" s="764"/>
      <c r="FYY159" s="764"/>
      <c r="FYZ159" s="764"/>
      <c r="FZA159" s="764"/>
      <c r="FZB159" s="764"/>
      <c r="FZC159" s="764"/>
      <c r="FZD159" s="764"/>
      <c r="FZE159" s="764"/>
      <c r="FZF159" s="764"/>
      <c r="FZG159" s="764"/>
      <c r="FZH159" s="764"/>
      <c r="FZI159" s="764"/>
      <c r="FZJ159" s="764"/>
      <c r="FZK159" s="764"/>
      <c r="FZL159" s="764"/>
      <c r="FZM159" s="764"/>
      <c r="FZN159" s="764"/>
      <c r="FZO159" s="764"/>
      <c r="FZP159" s="764"/>
      <c r="FZQ159" s="764"/>
      <c r="FZR159" s="764"/>
      <c r="FZS159" s="764"/>
      <c r="FZT159" s="764"/>
      <c r="FZU159" s="764"/>
      <c r="FZV159" s="764"/>
      <c r="FZW159" s="764"/>
      <c r="FZX159" s="764"/>
      <c r="FZY159" s="764"/>
      <c r="FZZ159" s="764"/>
      <c r="GAA159" s="764"/>
      <c r="GAB159" s="764"/>
      <c r="GAC159" s="764"/>
      <c r="GAD159" s="764"/>
      <c r="GAE159" s="764"/>
      <c r="GAF159" s="764"/>
      <c r="GAG159" s="764"/>
      <c r="GAH159" s="764"/>
      <c r="GAI159" s="764"/>
      <c r="GAJ159" s="764"/>
      <c r="GAK159" s="764"/>
      <c r="GAL159" s="764"/>
      <c r="GAM159" s="764"/>
      <c r="GAN159" s="764"/>
      <c r="GAO159" s="764"/>
      <c r="GAP159" s="764"/>
      <c r="GAQ159" s="764"/>
      <c r="GAR159" s="764"/>
      <c r="GAS159" s="764"/>
      <c r="GAT159" s="764"/>
      <c r="GAU159" s="764"/>
      <c r="GAV159" s="764"/>
      <c r="GAW159" s="764"/>
      <c r="GAX159" s="764"/>
      <c r="GAY159" s="764"/>
      <c r="GAZ159" s="764"/>
      <c r="GBA159" s="764"/>
      <c r="GBB159" s="764"/>
      <c r="GBC159" s="764"/>
      <c r="GBD159" s="764"/>
      <c r="GBE159" s="764"/>
      <c r="GBF159" s="764"/>
      <c r="GBG159" s="764"/>
      <c r="GBH159" s="764"/>
      <c r="GBI159" s="764"/>
      <c r="GBJ159" s="764"/>
      <c r="GBK159" s="764"/>
      <c r="GBL159" s="764"/>
      <c r="GBM159" s="764"/>
      <c r="GBN159" s="764"/>
      <c r="GBO159" s="764"/>
      <c r="GBP159" s="764"/>
      <c r="GBQ159" s="764"/>
      <c r="GBR159" s="764"/>
      <c r="GBS159" s="764"/>
      <c r="GBT159" s="764"/>
      <c r="GBU159" s="764"/>
      <c r="GBV159" s="764"/>
      <c r="GBW159" s="764"/>
      <c r="GBX159" s="764"/>
      <c r="GBY159" s="764"/>
      <c r="GBZ159" s="764"/>
      <c r="GCA159" s="764"/>
      <c r="GCB159" s="764"/>
      <c r="GCC159" s="764"/>
      <c r="GCD159" s="764"/>
      <c r="GCE159" s="764"/>
      <c r="GCF159" s="764"/>
      <c r="GCG159" s="764"/>
      <c r="GCH159" s="764"/>
      <c r="GCI159" s="764"/>
      <c r="GCJ159" s="764"/>
      <c r="GCK159" s="764"/>
      <c r="GCL159" s="764"/>
      <c r="GCM159" s="764"/>
      <c r="GCN159" s="764"/>
      <c r="GCO159" s="764"/>
      <c r="GCP159" s="764"/>
      <c r="GCQ159" s="764"/>
      <c r="GCR159" s="764"/>
      <c r="GCS159" s="764"/>
      <c r="GCT159" s="764"/>
      <c r="GCU159" s="764"/>
      <c r="GCV159" s="764"/>
      <c r="GCW159" s="764"/>
      <c r="GCX159" s="764"/>
      <c r="GCY159" s="764"/>
      <c r="GCZ159" s="764"/>
      <c r="GDA159" s="764"/>
      <c r="GDB159" s="764"/>
      <c r="GDC159" s="764"/>
      <c r="GDD159" s="764"/>
      <c r="GDE159" s="764"/>
      <c r="GDF159" s="764"/>
      <c r="GDG159" s="764"/>
      <c r="GDH159" s="764"/>
      <c r="GDI159" s="764"/>
      <c r="GDJ159" s="764"/>
      <c r="GDK159" s="764"/>
      <c r="GDL159" s="764"/>
      <c r="GDM159" s="764"/>
      <c r="GDN159" s="764"/>
      <c r="GDO159" s="764"/>
      <c r="GDP159" s="764"/>
      <c r="GDQ159" s="764"/>
      <c r="GDR159" s="764"/>
      <c r="GDS159" s="764"/>
      <c r="GDT159" s="764"/>
      <c r="GDU159" s="764"/>
      <c r="GDV159" s="764"/>
      <c r="GDW159" s="764"/>
      <c r="GDX159" s="764"/>
      <c r="GDY159" s="764"/>
      <c r="GDZ159" s="764"/>
      <c r="GEA159" s="764"/>
      <c r="GEB159" s="764"/>
      <c r="GEC159" s="764"/>
      <c r="GED159" s="764"/>
      <c r="GEE159" s="764"/>
      <c r="GEF159" s="764"/>
      <c r="GEG159" s="764"/>
      <c r="GEH159" s="764"/>
      <c r="GEI159" s="764"/>
      <c r="GEJ159" s="764"/>
      <c r="GEK159" s="764"/>
      <c r="GEL159" s="764"/>
      <c r="GEM159" s="764"/>
      <c r="GEN159" s="764"/>
      <c r="GEO159" s="764"/>
      <c r="GEP159" s="764"/>
      <c r="GEQ159" s="764"/>
      <c r="GER159" s="764"/>
      <c r="GES159" s="764"/>
      <c r="GET159" s="764"/>
      <c r="GEU159" s="764"/>
      <c r="GEV159" s="764"/>
      <c r="GEW159" s="764"/>
      <c r="GEX159" s="764"/>
      <c r="GEY159" s="764"/>
      <c r="GEZ159" s="764"/>
      <c r="GFA159" s="764"/>
      <c r="GFB159" s="764"/>
      <c r="GFC159" s="764"/>
      <c r="GFD159" s="764"/>
      <c r="GFE159" s="764"/>
      <c r="GFF159" s="764"/>
      <c r="GFG159" s="764"/>
      <c r="GFH159" s="764"/>
      <c r="GFI159" s="764"/>
      <c r="GFJ159" s="764"/>
      <c r="GFK159" s="764"/>
      <c r="GFL159" s="764"/>
      <c r="GFM159" s="764"/>
      <c r="GFN159" s="764"/>
      <c r="GFO159" s="764"/>
      <c r="GFP159" s="764"/>
      <c r="GFQ159" s="764"/>
      <c r="GFR159" s="764"/>
      <c r="GFS159" s="764"/>
      <c r="GFT159" s="764"/>
      <c r="GFU159" s="764"/>
      <c r="GFV159" s="764"/>
      <c r="GFW159" s="764"/>
      <c r="GFX159" s="764"/>
      <c r="GFY159" s="764"/>
      <c r="GFZ159" s="764"/>
      <c r="GGA159" s="764"/>
      <c r="GGB159" s="764"/>
      <c r="GGC159" s="764"/>
      <c r="GGD159" s="764"/>
      <c r="GGE159" s="764"/>
      <c r="GGF159" s="764"/>
      <c r="GGG159" s="764"/>
      <c r="GGH159" s="764"/>
      <c r="GGI159" s="764"/>
      <c r="GGJ159" s="764"/>
      <c r="GGK159" s="764"/>
      <c r="GGL159" s="764"/>
      <c r="GGM159" s="764"/>
      <c r="GGN159" s="764"/>
      <c r="GGO159" s="764"/>
      <c r="GGP159" s="764"/>
      <c r="GGQ159" s="764"/>
      <c r="GGR159" s="764"/>
      <c r="GGS159" s="764"/>
      <c r="GGT159" s="764"/>
      <c r="GGU159" s="764"/>
      <c r="GGV159" s="764"/>
      <c r="GGW159" s="764"/>
      <c r="GGX159" s="764"/>
      <c r="GGY159" s="764"/>
      <c r="GGZ159" s="764"/>
      <c r="GHA159" s="764"/>
      <c r="GHB159" s="764"/>
      <c r="GHC159" s="764"/>
      <c r="GHD159" s="764"/>
      <c r="GHE159" s="764"/>
      <c r="GHF159" s="764"/>
      <c r="GHG159" s="764"/>
      <c r="GHH159" s="764"/>
      <c r="GHI159" s="764"/>
      <c r="GHJ159" s="764"/>
      <c r="GHK159" s="764"/>
      <c r="GHL159" s="764"/>
      <c r="GHM159" s="764"/>
      <c r="GHN159" s="764"/>
      <c r="GHO159" s="764"/>
      <c r="GHP159" s="764"/>
      <c r="GHQ159" s="764"/>
      <c r="GHR159" s="764"/>
      <c r="GHS159" s="764"/>
      <c r="GHT159" s="764"/>
      <c r="GHU159" s="764"/>
      <c r="GHV159" s="764"/>
      <c r="GHW159" s="764"/>
      <c r="GHX159" s="764"/>
      <c r="GHY159" s="764"/>
      <c r="GHZ159" s="764"/>
      <c r="GIA159" s="764"/>
      <c r="GIB159" s="764"/>
      <c r="GIC159" s="764"/>
      <c r="GID159" s="764"/>
      <c r="GIE159" s="764"/>
      <c r="GIF159" s="764"/>
      <c r="GIG159" s="764"/>
      <c r="GIH159" s="764"/>
      <c r="GII159" s="764"/>
      <c r="GIJ159" s="764"/>
      <c r="GIK159" s="764"/>
      <c r="GIL159" s="764"/>
      <c r="GIM159" s="764"/>
      <c r="GIN159" s="764"/>
      <c r="GIO159" s="764"/>
      <c r="GIP159" s="764"/>
      <c r="GIQ159" s="764"/>
      <c r="GIR159" s="764"/>
      <c r="GIS159" s="764"/>
      <c r="GIT159" s="764"/>
      <c r="GIU159" s="764"/>
      <c r="GIV159" s="764"/>
      <c r="GIW159" s="764"/>
      <c r="GIX159" s="764"/>
      <c r="GIY159" s="764"/>
      <c r="GIZ159" s="764"/>
      <c r="GJA159" s="764"/>
      <c r="GJB159" s="764"/>
      <c r="GJC159" s="764"/>
      <c r="GJD159" s="764"/>
      <c r="GJE159" s="764"/>
      <c r="GJF159" s="764"/>
      <c r="GJG159" s="764"/>
      <c r="GJH159" s="764"/>
      <c r="GJI159" s="764"/>
      <c r="GJJ159" s="764"/>
      <c r="GJK159" s="764"/>
      <c r="GJL159" s="764"/>
      <c r="GJM159" s="764"/>
      <c r="GJN159" s="764"/>
      <c r="GJO159" s="764"/>
      <c r="GJP159" s="764"/>
      <c r="GJQ159" s="764"/>
      <c r="GJR159" s="764"/>
      <c r="GJS159" s="764"/>
      <c r="GJT159" s="764"/>
      <c r="GJU159" s="764"/>
      <c r="GJV159" s="764"/>
      <c r="GJW159" s="764"/>
      <c r="GJX159" s="764"/>
      <c r="GJY159" s="764"/>
      <c r="GJZ159" s="764"/>
      <c r="GKA159" s="764"/>
      <c r="GKB159" s="764"/>
      <c r="GKC159" s="764"/>
      <c r="GKD159" s="764"/>
      <c r="GKE159" s="764"/>
      <c r="GKF159" s="764"/>
      <c r="GKG159" s="764"/>
      <c r="GKH159" s="764"/>
      <c r="GKI159" s="764"/>
      <c r="GKJ159" s="764"/>
      <c r="GKK159" s="764"/>
      <c r="GKL159" s="764"/>
      <c r="GKM159" s="764"/>
      <c r="GKN159" s="764"/>
      <c r="GKO159" s="764"/>
      <c r="GKP159" s="764"/>
      <c r="GKQ159" s="764"/>
      <c r="GKR159" s="764"/>
      <c r="GKS159" s="764"/>
      <c r="GKT159" s="764"/>
      <c r="GKU159" s="764"/>
      <c r="GKV159" s="764"/>
      <c r="GKW159" s="764"/>
      <c r="GKX159" s="764"/>
      <c r="GKY159" s="764"/>
      <c r="GKZ159" s="764"/>
      <c r="GLA159" s="764"/>
      <c r="GLB159" s="764"/>
      <c r="GLC159" s="764"/>
      <c r="GLD159" s="764"/>
      <c r="GLE159" s="764"/>
      <c r="GLF159" s="764"/>
      <c r="GLG159" s="764"/>
      <c r="GLH159" s="764"/>
      <c r="GLI159" s="764"/>
      <c r="GLJ159" s="764"/>
      <c r="GLK159" s="764"/>
      <c r="GLL159" s="764"/>
      <c r="GLM159" s="764"/>
      <c r="GLN159" s="764"/>
      <c r="GLO159" s="764"/>
      <c r="GLP159" s="764"/>
      <c r="GLQ159" s="764"/>
      <c r="GLR159" s="764"/>
      <c r="GLS159" s="764"/>
      <c r="GLT159" s="764"/>
      <c r="GLU159" s="764"/>
      <c r="GLV159" s="764"/>
      <c r="GLW159" s="764"/>
      <c r="GLX159" s="764"/>
      <c r="GLY159" s="764"/>
      <c r="GLZ159" s="764"/>
      <c r="GMA159" s="764"/>
      <c r="GMB159" s="764"/>
      <c r="GMC159" s="764"/>
      <c r="GMD159" s="764"/>
      <c r="GME159" s="764"/>
      <c r="GMF159" s="764"/>
      <c r="GMG159" s="764"/>
      <c r="GMH159" s="764"/>
      <c r="GMI159" s="764"/>
      <c r="GMJ159" s="764"/>
      <c r="GMK159" s="764"/>
      <c r="GML159" s="764"/>
      <c r="GMM159" s="764"/>
      <c r="GMN159" s="764"/>
      <c r="GMO159" s="764"/>
      <c r="GMP159" s="764"/>
      <c r="GMQ159" s="764"/>
      <c r="GMR159" s="764"/>
      <c r="GMS159" s="764"/>
      <c r="GMT159" s="764"/>
      <c r="GMU159" s="764"/>
      <c r="GMV159" s="764"/>
      <c r="GMW159" s="764"/>
      <c r="GMX159" s="764"/>
      <c r="GMY159" s="764"/>
      <c r="GMZ159" s="764"/>
      <c r="GNA159" s="764"/>
      <c r="GNB159" s="764"/>
      <c r="GNC159" s="764"/>
      <c r="GND159" s="764"/>
      <c r="GNE159" s="764"/>
      <c r="GNF159" s="764"/>
      <c r="GNG159" s="764"/>
      <c r="GNH159" s="764"/>
      <c r="GNI159" s="764"/>
      <c r="GNJ159" s="764"/>
      <c r="GNK159" s="764"/>
      <c r="GNL159" s="764"/>
      <c r="GNM159" s="764"/>
      <c r="GNN159" s="764"/>
      <c r="GNO159" s="764"/>
      <c r="GNP159" s="764"/>
      <c r="GNQ159" s="764"/>
      <c r="GNR159" s="764"/>
      <c r="GNS159" s="764"/>
      <c r="GNT159" s="764"/>
      <c r="GNU159" s="764"/>
      <c r="GNV159" s="764"/>
      <c r="GNW159" s="764"/>
      <c r="GNX159" s="764"/>
      <c r="GNY159" s="764"/>
      <c r="GNZ159" s="764"/>
      <c r="GOA159" s="764"/>
      <c r="GOB159" s="764"/>
      <c r="GOC159" s="764"/>
      <c r="GOD159" s="764"/>
      <c r="GOE159" s="764"/>
      <c r="GOF159" s="764"/>
      <c r="GOG159" s="764"/>
      <c r="GOH159" s="764"/>
      <c r="GOI159" s="764"/>
      <c r="GOJ159" s="764"/>
      <c r="GOK159" s="764"/>
      <c r="GOL159" s="764"/>
      <c r="GOM159" s="764"/>
      <c r="GON159" s="764"/>
      <c r="GOO159" s="764"/>
      <c r="GOP159" s="764"/>
      <c r="GOQ159" s="764"/>
      <c r="GOR159" s="764"/>
      <c r="GOS159" s="764"/>
      <c r="GOT159" s="764"/>
      <c r="GOU159" s="764"/>
      <c r="GOV159" s="764"/>
      <c r="GOW159" s="764"/>
      <c r="GOX159" s="764"/>
      <c r="GOY159" s="764"/>
      <c r="GOZ159" s="764"/>
      <c r="GPA159" s="764"/>
      <c r="GPB159" s="764"/>
      <c r="GPC159" s="764"/>
      <c r="GPD159" s="764"/>
      <c r="GPE159" s="764"/>
      <c r="GPF159" s="764"/>
      <c r="GPG159" s="764"/>
      <c r="GPH159" s="764"/>
      <c r="GPI159" s="764"/>
      <c r="GPJ159" s="764"/>
      <c r="GPK159" s="764"/>
      <c r="GPL159" s="764"/>
      <c r="GPM159" s="764"/>
      <c r="GPN159" s="764"/>
      <c r="GPO159" s="764"/>
      <c r="GPP159" s="764"/>
      <c r="GPQ159" s="764"/>
      <c r="GPR159" s="764"/>
      <c r="GPS159" s="764"/>
      <c r="GPT159" s="764"/>
      <c r="GPU159" s="764"/>
      <c r="GPV159" s="764"/>
      <c r="GPW159" s="764"/>
      <c r="GPX159" s="764"/>
      <c r="GPY159" s="764"/>
      <c r="GPZ159" s="764"/>
      <c r="GQA159" s="764"/>
      <c r="GQB159" s="764"/>
      <c r="GQC159" s="764"/>
      <c r="GQD159" s="764"/>
      <c r="GQE159" s="764"/>
      <c r="GQF159" s="764"/>
      <c r="GQG159" s="764"/>
      <c r="GQH159" s="764"/>
      <c r="GQI159" s="764"/>
      <c r="GQJ159" s="764"/>
      <c r="GQK159" s="764"/>
      <c r="GQL159" s="764"/>
      <c r="GQM159" s="764"/>
      <c r="GQN159" s="764"/>
      <c r="GQO159" s="764"/>
      <c r="GQP159" s="764"/>
      <c r="GQQ159" s="764"/>
      <c r="GQR159" s="764"/>
      <c r="GQS159" s="764"/>
      <c r="GQT159" s="764"/>
      <c r="GQU159" s="764"/>
      <c r="GQV159" s="764"/>
      <c r="GQW159" s="764"/>
      <c r="GQX159" s="764"/>
      <c r="GQY159" s="764"/>
      <c r="GQZ159" s="764"/>
      <c r="GRA159" s="764"/>
      <c r="GRB159" s="764"/>
      <c r="GRC159" s="764"/>
      <c r="GRD159" s="764"/>
      <c r="GRE159" s="764"/>
      <c r="GRF159" s="764"/>
      <c r="GRG159" s="764"/>
      <c r="GRH159" s="764"/>
      <c r="GRI159" s="764"/>
      <c r="GRJ159" s="764"/>
      <c r="GRK159" s="764"/>
      <c r="GRL159" s="764"/>
      <c r="GRM159" s="764"/>
      <c r="GRN159" s="764"/>
      <c r="GRO159" s="764"/>
      <c r="GRP159" s="764"/>
      <c r="GRQ159" s="764"/>
      <c r="GRR159" s="764"/>
      <c r="GRS159" s="764"/>
      <c r="GRT159" s="764"/>
      <c r="GRU159" s="764"/>
      <c r="GRV159" s="764"/>
      <c r="GRW159" s="764"/>
      <c r="GRX159" s="764"/>
      <c r="GRY159" s="764"/>
      <c r="GRZ159" s="764"/>
      <c r="GSA159" s="764"/>
      <c r="GSB159" s="764"/>
      <c r="GSC159" s="764"/>
      <c r="GSD159" s="764"/>
      <c r="GSE159" s="764"/>
      <c r="GSF159" s="764"/>
      <c r="GSG159" s="764"/>
      <c r="GSH159" s="764"/>
      <c r="GSI159" s="764"/>
      <c r="GSJ159" s="764"/>
      <c r="GSK159" s="764"/>
      <c r="GSL159" s="764"/>
      <c r="GSM159" s="764"/>
      <c r="GSN159" s="764"/>
      <c r="GSO159" s="764"/>
      <c r="GSP159" s="764"/>
      <c r="GSQ159" s="764"/>
      <c r="GSR159" s="764"/>
      <c r="GSS159" s="764"/>
      <c r="GST159" s="764"/>
      <c r="GSU159" s="764"/>
      <c r="GSV159" s="764"/>
      <c r="GSW159" s="764"/>
      <c r="GSX159" s="764"/>
      <c r="GSY159" s="764"/>
      <c r="GSZ159" s="764"/>
      <c r="GTA159" s="764"/>
      <c r="GTB159" s="764"/>
      <c r="GTC159" s="764"/>
      <c r="GTD159" s="764"/>
      <c r="GTE159" s="764"/>
      <c r="GTF159" s="764"/>
      <c r="GTG159" s="764"/>
      <c r="GTH159" s="764"/>
      <c r="GTI159" s="764"/>
      <c r="GTJ159" s="764"/>
      <c r="GTK159" s="764"/>
      <c r="GTL159" s="764"/>
      <c r="GTM159" s="764"/>
      <c r="GTN159" s="764"/>
      <c r="GTO159" s="764"/>
      <c r="GTP159" s="764"/>
      <c r="GTQ159" s="764"/>
      <c r="GTR159" s="764"/>
      <c r="GTS159" s="764"/>
      <c r="GTT159" s="764"/>
      <c r="GTU159" s="764"/>
      <c r="GTV159" s="764"/>
      <c r="GTW159" s="764"/>
      <c r="GTX159" s="764"/>
      <c r="GTY159" s="764"/>
      <c r="GTZ159" s="764"/>
      <c r="GUA159" s="764"/>
      <c r="GUB159" s="764"/>
      <c r="GUC159" s="764"/>
      <c r="GUD159" s="764"/>
      <c r="GUE159" s="764"/>
      <c r="GUF159" s="764"/>
      <c r="GUG159" s="764"/>
      <c r="GUH159" s="764"/>
      <c r="GUI159" s="764"/>
      <c r="GUJ159" s="764"/>
      <c r="GUK159" s="764"/>
      <c r="GUL159" s="764"/>
      <c r="GUM159" s="764"/>
      <c r="GUN159" s="764"/>
      <c r="GUO159" s="764"/>
      <c r="GUP159" s="764"/>
      <c r="GUQ159" s="764"/>
      <c r="GUR159" s="764"/>
      <c r="GUS159" s="764"/>
      <c r="GUT159" s="764"/>
      <c r="GUU159" s="764"/>
      <c r="GUV159" s="764"/>
      <c r="GUW159" s="764"/>
      <c r="GUX159" s="764"/>
      <c r="GUY159" s="764"/>
      <c r="GUZ159" s="764"/>
      <c r="GVA159" s="764"/>
      <c r="GVB159" s="764"/>
      <c r="GVC159" s="764"/>
      <c r="GVD159" s="764"/>
      <c r="GVE159" s="764"/>
      <c r="GVF159" s="764"/>
      <c r="GVG159" s="764"/>
      <c r="GVH159" s="764"/>
      <c r="GVI159" s="764"/>
      <c r="GVJ159" s="764"/>
      <c r="GVK159" s="764"/>
      <c r="GVL159" s="764"/>
      <c r="GVM159" s="764"/>
      <c r="GVN159" s="764"/>
      <c r="GVO159" s="764"/>
      <c r="GVP159" s="764"/>
      <c r="GVQ159" s="764"/>
      <c r="GVR159" s="764"/>
      <c r="GVS159" s="764"/>
      <c r="GVT159" s="764"/>
      <c r="GVU159" s="764"/>
      <c r="GVV159" s="764"/>
      <c r="GVW159" s="764"/>
      <c r="GVX159" s="764"/>
      <c r="GVY159" s="764"/>
      <c r="GVZ159" s="764"/>
      <c r="GWA159" s="764"/>
      <c r="GWB159" s="764"/>
      <c r="GWC159" s="764"/>
      <c r="GWD159" s="764"/>
      <c r="GWE159" s="764"/>
      <c r="GWF159" s="764"/>
      <c r="GWG159" s="764"/>
      <c r="GWH159" s="764"/>
      <c r="GWI159" s="764"/>
      <c r="GWJ159" s="764"/>
      <c r="GWK159" s="764"/>
      <c r="GWL159" s="764"/>
      <c r="GWM159" s="764"/>
      <c r="GWN159" s="764"/>
      <c r="GWO159" s="764"/>
      <c r="GWP159" s="764"/>
      <c r="GWQ159" s="764"/>
      <c r="GWR159" s="764"/>
      <c r="GWS159" s="764"/>
      <c r="GWT159" s="764"/>
      <c r="GWU159" s="764"/>
      <c r="GWV159" s="764"/>
      <c r="GWW159" s="764"/>
      <c r="GWX159" s="764"/>
      <c r="GWY159" s="764"/>
      <c r="GWZ159" s="764"/>
      <c r="GXA159" s="764"/>
      <c r="GXB159" s="764"/>
      <c r="GXC159" s="764"/>
      <c r="GXD159" s="764"/>
      <c r="GXE159" s="764"/>
      <c r="GXF159" s="764"/>
      <c r="GXG159" s="764"/>
      <c r="GXH159" s="764"/>
      <c r="GXI159" s="764"/>
      <c r="GXJ159" s="764"/>
      <c r="GXK159" s="764"/>
      <c r="GXL159" s="764"/>
      <c r="GXM159" s="764"/>
      <c r="GXN159" s="764"/>
      <c r="GXO159" s="764"/>
      <c r="GXP159" s="764"/>
      <c r="GXQ159" s="764"/>
      <c r="GXR159" s="764"/>
      <c r="GXS159" s="764"/>
      <c r="GXT159" s="764"/>
      <c r="GXU159" s="764"/>
      <c r="GXV159" s="764"/>
      <c r="GXW159" s="764"/>
      <c r="GXX159" s="764"/>
      <c r="GXY159" s="764"/>
      <c r="GXZ159" s="764"/>
      <c r="GYA159" s="764"/>
      <c r="GYB159" s="764"/>
      <c r="GYC159" s="764"/>
      <c r="GYD159" s="764"/>
      <c r="GYE159" s="764"/>
      <c r="GYF159" s="764"/>
      <c r="GYG159" s="764"/>
      <c r="GYH159" s="764"/>
      <c r="GYI159" s="764"/>
      <c r="GYJ159" s="764"/>
      <c r="GYK159" s="764"/>
      <c r="GYL159" s="764"/>
      <c r="GYM159" s="764"/>
      <c r="GYN159" s="764"/>
      <c r="GYO159" s="764"/>
      <c r="GYP159" s="764"/>
      <c r="GYQ159" s="764"/>
      <c r="GYR159" s="764"/>
      <c r="GYS159" s="764"/>
      <c r="GYT159" s="764"/>
      <c r="GYU159" s="764"/>
      <c r="GYV159" s="764"/>
      <c r="GYW159" s="764"/>
      <c r="GYX159" s="764"/>
      <c r="GYY159" s="764"/>
      <c r="GYZ159" s="764"/>
      <c r="GZA159" s="764"/>
      <c r="GZB159" s="764"/>
      <c r="GZC159" s="764"/>
      <c r="GZD159" s="764"/>
      <c r="GZE159" s="764"/>
      <c r="GZF159" s="764"/>
      <c r="GZG159" s="764"/>
      <c r="GZH159" s="764"/>
      <c r="GZI159" s="764"/>
      <c r="GZJ159" s="764"/>
      <c r="GZK159" s="764"/>
      <c r="GZL159" s="764"/>
      <c r="GZM159" s="764"/>
      <c r="GZN159" s="764"/>
      <c r="GZO159" s="764"/>
      <c r="GZP159" s="764"/>
      <c r="GZQ159" s="764"/>
      <c r="GZR159" s="764"/>
      <c r="GZS159" s="764"/>
      <c r="GZT159" s="764"/>
      <c r="GZU159" s="764"/>
      <c r="GZV159" s="764"/>
      <c r="GZW159" s="764"/>
      <c r="GZX159" s="764"/>
      <c r="GZY159" s="764"/>
      <c r="GZZ159" s="764"/>
      <c r="HAA159" s="764"/>
      <c r="HAB159" s="764"/>
      <c r="HAC159" s="764"/>
      <c r="HAD159" s="764"/>
      <c r="HAE159" s="764"/>
      <c r="HAF159" s="764"/>
      <c r="HAG159" s="764"/>
      <c r="HAH159" s="764"/>
      <c r="HAI159" s="764"/>
      <c r="HAJ159" s="764"/>
      <c r="HAK159" s="764"/>
      <c r="HAL159" s="764"/>
      <c r="HAM159" s="764"/>
      <c r="HAN159" s="764"/>
      <c r="HAO159" s="764"/>
      <c r="HAP159" s="764"/>
      <c r="HAQ159" s="764"/>
      <c r="HAR159" s="764"/>
      <c r="HAS159" s="764"/>
      <c r="HAT159" s="764"/>
      <c r="HAU159" s="764"/>
      <c r="HAV159" s="764"/>
      <c r="HAW159" s="764"/>
      <c r="HAX159" s="764"/>
      <c r="HAY159" s="764"/>
      <c r="HAZ159" s="764"/>
      <c r="HBA159" s="764"/>
      <c r="HBB159" s="764"/>
      <c r="HBC159" s="764"/>
      <c r="HBD159" s="764"/>
      <c r="HBE159" s="764"/>
      <c r="HBF159" s="764"/>
      <c r="HBG159" s="764"/>
      <c r="HBH159" s="764"/>
      <c r="HBI159" s="764"/>
      <c r="HBJ159" s="764"/>
      <c r="HBK159" s="764"/>
      <c r="HBL159" s="764"/>
      <c r="HBM159" s="764"/>
      <c r="HBN159" s="764"/>
      <c r="HBO159" s="764"/>
      <c r="HBP159" s="764"/>
      <c r="HBQ159" s="764"/>
      <c r="HBR159" s="764"/>
      <c r="HBS159" s="764"/>
      <c r="HBT159" s="764"/>
      <c r="HBU159" s="764"/>
      <c r="HBV159" s="764"/>
      <c r="HBW159" s="764"/>
      <c r="HBX159" s="764"/>
      <c r="HBY159" s="764"/>
      <c r="HBZ159" s="764"/>
      <c r="HCA159" s="764"/>
      <c r="HCB159" s="764"/>
      <c r="HCC159" s="764"/>
      <c r="HCD159" s="764"/>
      <c r="HCE159" s="764"/>
      <c r="HCF159" s="764"/>
      <c r="HCG159" s="764"/>
      <c r="HCH159" s="764"/>
      <c r="HCI159" s="764"/>
      <c r="HCJ159" s="764"/>
      <c r="HCK159" s="764"/>
      <c r="HCL159" s="764"/>
      <c r="HCM159" s="764"/>
      <c r="HCN159" s="764"/>
      <c r="HCO159" s="764"/>
      <c r="HCP159" s="764"/>
      <c r="HCQ159" s="764"/>
      <c r="HCR159" s="764"/>
      <c r="HCS159" s="764"/>
      <c r="HCT159" s="764"/>
      <c r="HCU159" s="764"/>
      <c r="HCV159" s="764"/>
      <c r="HCW159" s="764"/>
      <c r="HCX159" s="764"/>
      <c r="HCY159" s="764"/>
      <c r="HCZ159" s="764"/>
      <c r="HDA159" s="764"/>
      <c r="HDB159" s="764"/>
      <c r="HDC159" s="764"/>
      <c r="HDD159" s="764"/>
      <c r="HDE159" s="764"/>
      <c r="HDF159" s="764"/>
      <c r="HDG159" s="764"/>
      <c r="HDH159" s="764"/>
      <c r="HDI159" s="764"/>
      <c r="HDJ159" s="764"/>
      <c r="HDK159" s="764"/>
      <c r="HDL159" s="764"/>
      <c r="HDM159" s="764"/>
      <c r="HDN159" s="764"/>
      <c r="HDO159" s="764"/>
      <c r="HDP159" s="764"/>
      <c r="HDQ159" s="764"/>
      <c r="HDR159" s="764"/>
      <c r="HDS159" s="764"/>
      <c r="HDT159" s="764"/>
      <c r="HDU159" s="764"/>
      <c r="HDV159" s="764"/>
      <c r="HDW159" s="764"/>
      <c r="HDX159" s="764"/>
      <c r="HDY159" s="764"/>
      <c r="HDZ159" s="764"/>
      <c r="HEA159" s="764"/>
      <c r="HEB159" s="764"/>
      <c r="HEC159" s="764"/>
      <c r="HED159" s="764"/>
      <c r="HEE159" s="764"/>
      <c r="HEF159" s="764"/>
      <c r="HEG159" s="764"/>
      <c r="HEH159" s="764"/>
      <c r="HEI159" s="764"/>
      <c r="HEJ159" s="764"/>
      <c r="HEK159" s="764"/>
      <c r="HEL159" s="764"/>
      <c r="HEM159" s="764"/>
      <c r="HEN159" s="764"/>
      <c r="HEO159" s="764"/>
      <c r="HEP159" s="764"/>
      <c r="HEQ159" s="764"/>
      <c r="HER159" s="764"/>
      <c r="HES159" s="764"/>
      <c r="HET159" s="764"/>
      <c r="HEU159" s="764"/>
      <c r="HEV159" s="764"/>
      <c r="HEW159" s="764"/>
      <c r="HEX159" s="764"/>
      <c r="HEY159" s="764"/>
      <c r="HEZ159" s="764"/>
      <c r="HFA159" s="764"/>
      <c r="HFB159" s="764"/>
      <c r="HFC159" s="764"/>
      <c r="HFD159" s="764"/>
      <c r="HFE159" s="764"/>
      <c r="HFF159" s="764"/>
      <c r="HFG159" s="764"/>
      <c r="HFH159" s="764"/>
      <c r="HFI159" s="764"/>
      <c r="HFJ159" s="764"/>
      <c r="HFK159" s="764"/>
      <c r="HFL159" s="764"/>
      <c r="HFM159" s="764"/>
      <c r="HFN159" s="764"/>
      <c r="HFO159" s="764"/>
      <c r="HFP159" s="764"/>
      <c r="HFQ159" s="764"/>
      <c r="HFR159" s="764"/>
      <c r="HFS159" s="764"/>
      <c r="HFT159" s="764"/>
      <c r="HFU159" s="764"/>
      <c r="HFV159" s="764"/>
      <c r="HFW159" s="764"/>
      <c r="HFX159" s="764"/>
      <c r="HFY159" s="764"/>
      <c r="HFZ159" s="764"/>
      <c r="HGA159" s="764"/>
      <c r="HGB159" s="764"/>
      <c r="HGC159" s="764"/>
      <c r="HGD159" s="764"/>
      <c r="HGE159" s="764"/>
      <c r="HGF159" s="764"/>
      <c r="HGG159" s="764"/>
      <c r="HGH159" s="764"/>
      <c r="HGI159" s="764"/>
      <c r="HGJ159" s="764"/>
      <c r="HGK159" s="764"/>
      <c r="HGL159" s="764"/>
      <c r="HGM159" s="764"/>
      <c r="HGN159" s="764"/>
      <c r="HGO159" s="764"/>
      <c r="HGP159" s="764"/>
      <c r="HGQ159" s="764"/>
      <c r="HGR159" s="764"/>
      <c r="HGS159" s="764"/>
      <c r="HGT159" s="764"/>
      <c r="HGU159" s="764"/>
      <c r="HGV159" s="764"/>
      <c r="HGW159" s="764"/>
      <c r="HGX159" s="764"/>
      <c r="HGY159" s="764"/>
      <c r="HGZ159" s="764"/>
      <c r="HHA159" s="764"/>
      <c r="HHB159" s="764"/>
      <c r="HHC159" s="764"/>
      <c r="HHD159" s="764"/>
      <c r="HHE159" s="764"/>
      <c r="HHF159" s="764"/>
      <c r="HHG159" s="764"/>
      <c r="HHH159" s="764"/>
      <c r="HHI159" s="764"/>
      <c r="HHJ159" s="764"/>
      <c r="HHK159" s="764"/>
      <c r="HHL159" s="764"/>
      <c r="HHM159" s="764"/>
      <c r="HHN159" s="764"/>
      <c r="HHO159" s="764"/>
      <c r="HHP159" s="764"/>
      <c r="HHQ159" s="764"/>
      <c r="HHR159" s="764"/>
      <c r="HHS159" s="764"/>
      <c r="HHT159" s="764"/>
      <c r="HHU159" s="764"/>
      <c r="HHV159" s="764"/>
      <c r="HHW159" s="764"/>
      <c r="HHX159" s="764"/>
      <c r="HHY159" s="764"/>
      <c r="HHZ159" s="764"/>
      <c r="HIA159" s="764"/>
      <c r="HIB159" s="764"/>
      <c r="HIC159" s="764"/>
      <c r="HID159" s="764"/>
      <c r="HIE159" s="764"/>
      <c r="HIF159" s="764"/>
      <c r="HIG159" s="764"/>
      <c r="HIH159" s="764"/>
      <c r="HII159" s="764"/>
      <c r="HIJ159" s="764"/>
      <c r="HIK159" s="764"/>
      <c r="HIL159" s="764"/>
      <c r="HIM159" s="764"/>
      <c r="HIN159" s="764"/>
      <c r="HIO159" s="764"/>
      <c r="HIP159" s="764"/>
      <c r="HIQ159" s="764"/>
      <c r="HIR159" s="764"/>
      <c r="HIS159" s="764"/>
      <c r="HIT159" s="764"/>
      <c r="HIU159" s="764"/>
      <c r="HIV159" s="764"/>
      <c r="HIW159" s="764"/>
      <c r="HIX159" s="764"/>
      <c r="HIY159" s="764"/>
      <c r="HIZ159" s="764"/>
      <c r="HJA159" s="764"/>
      <c r="HJB159" s="764"/>
      <c r="HJC159" s="764"/>
      <c r="HJD159" s="764"/>
      <c r="HJE159" s="764"/>
      <c r="HJF159" s="764"/>
      <c r="HJG159" s="764"/>
      <c r="HJH159" s="764"/>
      <c r="HJI159" s="764"/>
      <c r="HJJ159" s="764"/>
      <c r="HJK159" s="764"/>
      <c r="HJL159" s="764"/>
      <c r="HJM159" s="764"/>
      <c r="HJN159" s="764"/>
      <c r="HJO159" s="764"/>
      <c r="HJP159" s="764"/>
      <c r="HJQ159" s="764"/>
      <c r="HJR159" s="764"/>
      <c r="HJS159" s="764"/>
      <c r="HJT159" s="764"/>
      <c r="HJU159" s="764"/>
      <c r="HJV159" s="764"/>
      <c r="HJW159" s="764"/>
      <c r="HJX159" s="764"/>
      <c r="HJY159" s="764"/>
      <c r="HJZ159" s="764"/>
      <c r="HKA159" s="764"/>
      <c r="HKB159" s="764"/>
      <c r="HKC159" s="764"/>
      <c r="HKD159" s="764"/>
      <c r="HKE159" s="764"/>
      <c r="HKF159" s="764"/>
      <c r="HKG159" s="764"/>
      <c r="HKH159" s="764"/>
      <c r="HKI159" s="764"/>
      <c r="HKJ159" s="764"/>
      <c r="HKK159" s="764"/>
      <c r="HKL159" s="764"/>
      <c r="HKM159" s="764"/>
      <c r="HKN159" s="764"/>
      <c r="HKO159" s="764"/>
      <c r="HKP159" s="764"/>
      <c r="HKQ159" s="764"/>
      <c r="HKR159" s="764"/>
      <c r="HKS159" s="764"/>
      <c r="HKT159" s="764"/>
      <c r="HKU159" s="764"/>
      <c r="HKV159" s="764"/>
      <c r="HKW159" s="764"/>
      <c r="HKX159" s="764"/>
      <c r="HKY159" s="764"/>
      <c r="HKZ159" s="764"/>
      <c r="HLA159" s="764"/>
      <c r="HLB159" s="764"/>
      <c r="HLC159" s="764"/>
      <c r="HLD159" s="764"/>
      <c r="HLE159" s="764"/>
      <c r="HLF159" s="764"/>
      <c r="HLG159" s="764"/>
      <c r="HLH159" s="764"/>
      <c r="HLI159" s="764"/>
      <c r="HLJ159" s="764"/>
      <c r="HLK159" s="764"/>
      <c r="HLL159" s="764"/>
      <c r="HLM159" s="764"/>
      <c r="HLN159" s="764"/>
      <c r="HLO159" s="764"/>
      <c r="HLP159" s="764"/>
      <c r="HLQ159" s="764"/>
      <c r="HLR159" s="764"/>
      <c r="HLS159" s="764"/>
      <c r="HLT159" s="764"/>
      <c r="HLU159" s="764"/>
      <c r="HLV159" s="764"/>
      <c r="HLW159" s="764"/>
      <c r="HLX159" s="764"/>
      <c r="HLY159" s="764"/>
      <c r="HLZ159" s="764"/>
      <c r="HMA159" s="764"/>
      <c r="HMB159" s="764"/>
      <c r="HMC159" s="764"/>
      <c r="HMD159" s="764"/>
      <c r="HME159" s="764"/>
      <c r="HMF159" s="764"/>
      <c r="HMG159" s="764"/>
      <c r="HMH159" s="764"/>
      <c r="HMI159" s="764"/>
      <c r="HMJ159" s="764"/>
      <c r="HMK159" s="764"/>
      <c r="HML159" s="764"/>
      <c r="HMM159" s="764"/>
      <c r="HMN159" s="764"/>
      <c r="HMO159" s="764"/>
      <c r="HMP159" s="764"/>
      <c r="HMQ159" s="764"/>
      <c r="HMR159" s="764"/>
      <c r="HMS159" s="764"/>
      <c r="HMT159" s="764"/>
      <c r="HMU159" s="764"/>
      <c r="HMV159" s="764"/>
      <c r="HMW159" s="764"/>
      <c r="HMX159" s="764"/>
      <c r="HMY159" s="764"/>
      <c r="HMZ159" s="764"/>
      <c r="HNA159" s="764"/>
      <c r="HNB159" s="764"/>
      <c r="HNC159" s="764"/>
      <c r="HND159" s="764"/>
      <c r="HNE159" s="764"/>
      <c r="HNF159" s="764"/>
      <c r="HNG159" s="764"/>
      <c r="HNH159" s="764"/>
      <c r="HNI159" s="764"/>
      <c r="HNJ159" s="764"/>
      <c r="HNK159" s="764"/>
      <c r="HNL159" s="764"/>
      <c r="HNM159" s="764"/>
      <c r="HNN159" s="764"/>
      <c r="HNO159" s="764"/>
      <c r="HNP159" s="764"/>
      <c r="HNQ159" s="764"/>
      <c r="HNR159" s="764"/>
      <c r="HNS159" s="764"/>
      <c r="HNT159" s="764"/>
      <c r="HNU159" s="764"/>
      <c r="HNV159" s="764"/>
      <c r="HNW159" s="764"/>
      <c r="HNX159" s="764"/>
      <c r="HNY159" s="764"/>
      <c r="HNZ159" s="764"/>
      <c r="HOA159" s="764"/>
      <c r="HOB159" s="764"/>
      <c r="HOC159" s="764"/>
      <c r="HOD159" s="764"/>
      <c r="HOE159" s="764"/>
      <c r="HOF159" s="764"/>
      <c r="HOG159" s="764"/>
      <c r="HOH159" s="764"/>
      <c r="HOI159" s="764"/>
      <c r="HOJ159" s="764"/>
      <c r="HOK159" s="764"/>
      <c r="HOL159" s="764"/>
      <c r="HOM159" s="764"/>
      <c r="HON159" s="764"/>
      <c r="HOO159" s="764"/>
      <c r="HOP159" s="764"/>
      <c r="HOQ159" s="764"/>
      <c r="HOR159" s="764"/>
      <c r="HOS159" s="764"/>
      <c r="HOT159" s="764"/>
      <c r="HOU159" s="764"/>
      <c r="HOV159" s="764"/>
      <c r="HOW159" s="764"/>
      <c r="HOX159" s="764"/>
      <c r="HOY159" s="764"/>
      <c r="HOZ159" s="764"/>
      <c r="HPA159" s="764"/>
      <c r="HPB159" s="764"/>
      <c r="HPC159" s="764"/>
      <c r="HPD159" s="764"/>
      <c r="HPE159" s="764"/>
      <c r="HPF159" s="764"/>
      <c r="HPG159" s="764"/>
      <c r="HPH159" s="764"/>
      <c r="HPI159" s="764"/>
      <c r="HPJ159" s="764"/>
      <c r="HPK159" s="764"/>
      <c r="HPL159" s="764"/>
      <c r="HPM159" s="764"/>
      <c r="HPN159" s="764"/>
      <c r="HPO159" s="764"/>
      <c r="HPP159" s="764"/>
      <c r="HPQ159" s="764"/>
      <c r="HPR159" s="764"/>
      <c r="HPS159" s="764"/>
      <c r="HPT159" s="764"/>
      <c r="HPU159" s="764"/>
      <c r="HPV159" s="764"/>
      <c r="HPW159" s="764"/>
      <c r="HPX159" s="764"/>
      <c r="HPY159" s="764"/>
      <c r="HPZ159" s="764"/>
      <c r="HQA159" s="764"/>
      <c r="HQB159" s="764"/>
      <c r="HQC159" s="764"/>
      <c r="HQD159" s="764"/>
      <c r="HQE159" s="764"/>
      <c r="HQF159" s="764"/>
      <c r="HQG159" s="764"/>
      <c r="HQH159" s="764"/>
      <c r="HQI159" s="764"/>
      <c r="HQJ159" s="764"/>
      <c r="HQK159" s="764"/>
      <c r="HQL159" s="764"/>
      <c r="HQM159" s="764"/>
      <c r="HQN159" s="764"/>
      <c r="HQO159" s="764"/>
      <c r="HQP159" s="764"/>
      <c r="HQQ159" s="764"/>
      <c r="HQR159" s="764"/>
      <c r="HQS159" s="764"/>
      <c r="HQT159" s="764"/>
      <c r="HQU159" s="764"/>
      <c r="HQV159" s="764"/>
      <c r="HQW159" s="764"/>
      <c r="HQX159" s="764"/>
      <c r="HQY159" s="764"/>
      <c r="HQZ159" s="764"/>
      <c r="HRA159" s="764"/>
      <c r="HRB159" s="764"/>
      <c r="HRC159" s="764"/>
      <c r="HRD159" s="764"/>
      <c r="HRE159" s="764"/>
      <c r="HRF159" s="764"/>
      <c r="HRG159" s="764"/>
      <c r="HRH159" s="764"/>
      <c r="HRI159" s="764"/>
      <c r="HRJ159" s="764"/>
      <c r="HRK159" s="764"/>
      <c r="HRL159" s="764"/>
      <c r="HRM159" s="764"/>
      <c r="HRN159" s="764"/>
      <c r="HRO159" s="764"/>
      <c r="HRP159" s="764"/>
      <c r="HRQ159" s="764"/>
      <c r="HRR159" s="764"/>
      <c r="HRS159" s="764"/>
      <c r="HRT159" s="764"/>
      <c r="HRU159" s="764"/>
      <c r="HRV159" s="764"/>
      <c r="HRW159" s="764"/>
      <c r="HRX159" s="764"/>
      <c r="HRY159" s="764"/>
      <c r="HRZ159" s="764"/>
      <c r="HSA159" s="764"/>
      <c r="HSB159" s="764"/>
      <c r="HSC159" s="764"/>
      <c r="HSD159" s="764"/>
      <c r="HSE159" s="764"/>
      <c r="HSF159" s="764"/>
      <c r="HSG159" s="764"/>
      <c r="HSH159" s="764"/>
      <c r="HSI159" s="764"/>
      <c r="HSJ159" s="764"/>
      <c r="HSK159" s="764"/>
      <c r="HSL159" s="764"/>
      <c r="HSM159" s="764"/>
      <c r="HSN159" s="764"/>
      <c r="HSO159" s="764"/>
      <c r="HSP159" s="764"/>
      <c r="HSQ159" s="764"/>
      <c r="HSR159" s="764"/>
      <c r="HSS159" s="764"/>
      <c r="HST159" s="764"/>
      <c r="HSU159" s="764"/>
      <c r="HSV159" s="764"/>
      <c r="HSW159" s="764"/>
      <c r="HSX159" s="764"/>
      <c r="HSY159" s="764"/>
      <c r="HSZ159" s="764"/>
      <c r="HTA159" s="764"/>
      <c r="HTB159" s="764"/>
      <c r="HTC159" s="764"/>
      <c r="HTD159" s="764"/>
      <c r="HTE159" s="764"/>
      <c r="HTF159" s="764"/>
      <c r="HTG159" s="764"/>
      <c r="HTH159" s="764"/>
      <c r="HTI159" s="764"/>
      <c r="HTJ159" s="764"/>
      <c r="HTK159" s="764"/>
      <c r="HTL159" s="764"/>
      <c r="HTM159" s="764"/>
      <c r="HTN159" s="764"/>
      <c r="HTO159" s="764"/>
      <c r="HTP159" s="764"/>
      <c r="HTQ159" s="764"/>
      <c r="HTR159" s="764"/>
      <c r="HTS159" s="764"/>
      <c r="HTT159" s="764"/>
      <c r="HTU159" s="764"/>
      <c r="HTV159" s="764"/>
      <c r="HTW159" s="764"/>
      <c r="HTX159" s="764"/>
      <c r="HTY159" s="764"/>
      <c r="HTZ159" s="764"/>
      <c r="HUA159" s="764"/>
      <c r="HUB159" s="764"/>
      <c r="HUC159" s="764"/>
      <c r="HUD159" s="764"/>
      <c r="HUE159" s="764"/>
      <c r="HUF159" s="764"/>
      <c r="HUG159" s="764"/>
      <c r="HUH159" s="764"/>
      <c r="HUI159" s="764"/>
      <c r="HUJ159" s="764"/>
      <c r="HUK159" s="764"/>
      <c r="HUL159" s="764"/>
      <c r="HUM159" s="764"/>
      <c r="HUN159" s="764"/>
      <c r="HUO159" s="764"/>
      <c r="HUP159" s="764"/>
      <c r="HUQ159" s="764"/>
      <c r="HUR159" s="764"/>
      <c r="HUS159" s="764"/>
      <c r="HUT159" s="764"/>
      <c r="HUU159" s="764"/>
      <c r="HUV159" s="764"/>
      <c r="HUW159" s="764"/>
      <c r="HUX159" s="764"/>
      <c r="HUY159" s="764"/>
      <c r="HUZ159" s="764"/>
      <c r="HVA159" s="764"/>
      <c r="HVB159" s="764"/>
      <c r="HVC159" s="764"/>
      <c r="HVD159" s="764"/>
      <c r="HVE159" s="764"/>
      <c r="HVF159" s="764"/>
      <c r="HVG159" s="764"/>
      <c r="HVH159" s="764"/>
      <c r="HVI159" s="764"/>
      <c r="HVJ159" s="764"/>
      <c r="HVK159" s="764"/>
      <c r="HVL159" s="764"/>
      <c r="HVM159" s="764"/>
      <c r="HVN159" s="764"/>
      <c r="HVO159" s="764"/>
      <c r="HVP159" s="764"/>
      <c r="HVQ159" s="764"/>
      <c r="HVR159" s="764"/>
      <c r="HVS159" s="764"/>
      <c r="HVT159" s="764"/>
      <c r="HVU159" s="764"/>
      <c r="HVV159" s="764"/>
      <c r="HVW159" s="764"/>
      <c r="HVX159" s="764"/>
      <c r="HVY159" s="764"/>
      <c r="HVZ159" s="764"/>
      <c r="HWA159" s="764"/>
      <c r="HWB159" s="764"/>
      <c r="HWC159" s="764"/>
      <c r="HWD159" s="764"/>
      <c r="HWE159" s="764"/>
      <c r="HWF159" s="764"/>
      <c r="HWG159" s="764"/>
      <c r="HWH159" s="764"/>
      <c r="HWI159" s="764"/>
      <c r="HWJ159" s="764"/>
      <c r="HWK159" s="764"/>
      <c r="HWL159" s="764"/>
      <c r="HWM159" s="764"/>
      <c r="HWN159" s="764"/>
      <c r="HWO159" s="764"/>
      <c r="HWP159" s="764"/>
      <c r="HWQ159" s="764"/>
      <c r="HWR159" s="764"/>
      <c r="HWS159" s="764"/>
      <c r="HWT159" s="764"/>
      <c r="HWU159" s="764"/>
      <c r="HWV159" s="764"/>
      <c r="HWW159" s="764"/>
      <c r="HWX159" s="764"/>
      <c r="HWY159" s="764"/>
      <c r="HWZ159" s="764"/>
      <c r="HXA159" s="764"/>
      <c r="HXB159" s="764"/>
      <c r="HXC159" s="764"/>
      <c r="HXD159" s="764"/>
      <c r="HXE159" s="764"/>
      <c r="HXF159" s="764"/>
      <c r="HXG159" s="764"/>
      <c r="HXH159" s="764"/>
      <c r="HXI159" s="764"/>
      <c r="HXJ159" s="764"/>
      <c r="HXK159" s="764"/>
      <c r="HXL159" s="764"/>
      <c r="HXM159" s="764"/>
      <c r="HXN159" s="764"/>
      <c r="HXO159" s="764"/>
      <c r="HXP159" s="764"/>
      <c r="HXQ159" s="764"/>
      <c r="HXR159" s="764"/>
      <c r="HXS159" s="764"/>
      <c r="HXT159" s="764"/>
      <c r="HXU159" s="764"/>
      <c r="HXV159" s="764"/>
      <c r="HXW159" s="764"/>
      <c r="HXX159" s="764"/>
      <c r="HXY159" s="764"/>
      <c r="HXZ159" s="764"/>
      <c r="HYA159" s="764"/>
      <c r="HYB159" s="764"/>
      <c r="HYC159" s="764"/>
      <c r="HYD159" s="764"/>
      <c r="HYE159" s="764"/>
      <c r="HYF159" s="764"/>
      <c r="HYG159" s="764"/>
      <c r="HYH159" s="764"/>
      <c r="HYI159" s="764"/>
      <c r="HYJ159" s="764"/>
      <c r="HYK159" s="764"/>
      <c r="HYL159" s="764"/>
      <c r="HYM159" s="764"/>
      <c r="HYN159" s="764"/>
      <c r="HYO159" s="764"/>
      <c r="HYP159" s="764"/>
      <c r="HYQ159" s="764"/>
      <c r="HYR159" s="764"/>
      <c r="HYS159" s="764"/>
      <c r="HYT159" s="764"/>
      <c r="HYU159" s="764"/>
      <c r="HYV159" s="764"/>
      <c r="HYW159" s="764"/>
      <c r="HYX159" s="764"/>
      <c r="HYY159" s="764"/>
      <c r="HYZ159" s="764"/>
      <c r="HZA159" s="764"/>
      <c r="HZB159" s="764"/>
      <c r="HZC159" s="764"/>
      <c r="HZD159" s="764"/>
      <c r="HZE159" s="764"/>
      <c r="HZF159" s="764"/>
      <c r="HZG159" s="764"/>
      <c r="HZH159" s="764"/>
      <c r="HZI159" s="764"/>
      <c r="HZJ159" s="764"/>
      <c r="HZK159" s="764"/>
      <c r="HZL159" s="764"/>
      <c r="HZM159" s="764"/>
      <c r="HZN159" s="764"/>
      <c r="HZO159" s="764"/>
      <c r="HZP159" s="764"/>
      <c r="HZQ159" s="764"/>
      <c r="HZR159" s="764"/>
      <c r="HZS159" s="764"/>
      <c r="HZT159" s="764"/>
      <c r="HZU159" s="764"/>
      <c r="HZV159" s="764"/>
      <c r="HZW159" s="764"/>
      <c r="HZX159" s="764"/>
      <c r="HZY159" s="764"/>
      <c r="HZZ159" s="764"/>
      <c r="IAA159" s="764"/>
      <c r="IAB159" s="764"/>
      <c r="IAC159" s="764"/>
      <c r="IAD159" s="764"/>
      <c r="IAE159" s="764"/>
      <c r="IAF159" s="764"/>
      <c r="IAG159" s="764"/>
      <c r="IAH159" s="764"/>
      <c r="IAI159" s="764"/>
      <c r="IAJ159" s="764"/>
      <c r="IAK159" s="764"/>
      <c r="IAL159" s="764"/>
      <c r="IAM159" s="764"/>
      <c r="IAN159" s="764"/>
      <c r="IAO159" s="764"/>
      <c r="IAP159" s="764"/>
      <c r="IAQ159" s="764"/>
      <c r="IAR159" s="764"/>
      <c r="IAS159" s="764"/>
      <c r="IAT159" s="764"/>
      <c r="IAU159" s="764"/>
      <c r="IAV159" s="764"/>
      <c r="IAW159" s="764"/>
      <c r="IAX159" s="764"/>
      <c r="IAY159" s="764"/>
      <c r="IAZ159" s="764"/>
      <c r="IBA159" s="764"/>
      <c r="IBB159" s="764"/>
      <c r="IBC159" s="764"/>
      <c r="IBD159" s="764"/>
      <c r="IBE159" s="764"/>
      <c r="IBF159" s="764"/>
      <c r="IBG159" s="764"/>
      <c r="IBH159" s="764"/>
      <c r="IBI159" s="764"/>
      <c r="IBJ159" s="764"/>
      <c r="IBK159" s="764"/>
      <c r="IBL159" s="764"/>
      <c r="IBM159" s="764"/>
      <c r="IBN159" s="764"/>
      <c r="IBO159" s="764"/>
      <c r="IBP159" s="764"/>
      <c r="IBQ159" s="764"/>
      <c r="IBR159" s="764"/>
      <c r="IBS159" s="764"/>
      <c r="IBT159" s="764"/>
      <c r="IBU159" s="764"/>
      <c r="IBV159" s="764"/>
      <c r="IBW159" s="764"/>
      <c r="IBX159" s="764"/>
      <c r="IBY159" s="764"/>
      <c r="IBZ159" s="764"/>
      <c r="ICA159" s="764"/>
      <c r="ICB159" s="764"/>
      <c r="ICC159" s="764"/>
      <c r="ICD159" s="764"/>
      <c r="ICE159" s="764"/>
      <c r="ICF159" s="764"/>
      <c r="ICG159" s="764"/>
      <c r="ICH159" s="764"/>
      <c r="ICI159" s="764"/>
      <c r="ICJ159" s="764"/>
      <c r="ICK159" s="764"/>
      <c r="ICL159" s="764"/>
      <c r="ICM159" s="764"/>
      <c r="ICN159" s="764"/>
      <c r="ICO159" s="764"/>
      <c r="ICP159" s="764"/>
      <c r="ICQ159" s="764"/>
      <c r="ICR159" s="764"/>
      <c r="ICS159" s="764"/>
      <c r="ICT159" s="764"/>
      <c r="ICU159" s="764"/>
      <c r="ICV159" s="764"/>
      <c r="ICW159" s="764"/>
      <c r="ICX159" s="764"/>
      <c r="ICY159" s="764"/>
      <c r="ICZ159" s="764"/>
      <c r="IDA159" s="764"/>
      <c r="IDB159" s="764"/>
      <c r="IDC159" s="764"/>
      <c r="IDD159" s="764"/>
      <c r="IDE159" s="764"/>
      <c r="IDF159" s="764"/>
      <c r="IDG159" s="764"/>
      <c r="IDH159" s="764"/>
      <c r="IDI159" s="764"/>
      <c r="IDJ159" s="764"/>
      <c r="IDK159" s="764"/>
      <c r="IDL159" s="764"/>
      <c r="IDM159" s="764"/>
      <c r="IDN159" s="764"/>
      <c r="IDO159" s="764"/>
      <c r="IDP159" s="764"/>
      <c r="IDQ159" s="764"/>
      <c r="IDR159" s="764"/>
      <c r="IDS159" s="764"/>
      <c r="IDT159" s="764"/>
      <c r="IDU159" s="764"/>
      <c r="IDV159" s="764"/>
      <c r="IDW159" s="764"/>
      <c r="IDX159" s="764"/>
      <c r="IDY159" s="764"/>
      <c r="IDZ159" s="764"/>
      <c r="IEA159" s="764"/>
      <c r="IEB159" s="764"/>
      <c r="IEC159" s="764"/>
      <c r="IED159" s="764"/>
      <c r="IEE159" s="764"/>
      <c r="IEF159" s="764"/>
      <c r="IEG159" s="764"/>
      <c r="IEH159" s="764"/>
      <c r="IEI159" s="764"/>
      <c r="IEJ159" s="764"/>
      <c r="IEK159" s="764"/>
      <c r="IEL159" s="764"/>
      <c r="IEM159" s="764"/>
      <c r="IEN159" s="764"/>
      <c r="IEO159" s="764"/>
      <c r="IEP159" s="764"/>
      <c r="IEQ159" s="764"/>
      <c r="IER159" s="764"/>
      <c r="IES159" s="764"/>
      <c r="IET159" s="764"/>
      <c r="IEU159" s="764"/>
      <c r="IEV159" s="764"/>
      <c r="IEW159" s="764"/>
      <c r="IEX159" s="764"/>
      <c r="IEY159" s="764"/>
      <c r="IEZ159" s="764"/>
      <c r="IFA159" s="764"/>
      <c r="IFB159" s="764"/>
      <c r="IFC159" s="764"/>
      <c r="IFD159" s="764"/>
      <c r="IFE159" s="764"/>
      <c r="IFF159" s="764"/>
      <c r="IFG159" s="764"/>
      <c r="IFH159" s="764"/>
      <c r="IFI159" s="764"/>
      <c r="IFJ159" s="764"/>
      <c r="IFK159" s="764"/>
      <c r="IFL159" s="764"/>
      <c r="IFM159" s="764"/>
      <c r="IFN159" s="764"/>
      <c r="IFO159" s="764"/>
      <c r="IFP159" s="764"/>
      <c r="IFQ159" s="764"/>
      <c r="IFR159" s="764"/>
      <c r="IFS159" s="764"/>
      <c r="IFT159" s="764"/>
      <c r="IFU159" s="764"/>
      <c r="IFV159" s="764"/>
      <c r="IFW159" s="764"/>
      <c r="IFX159" s="764"/>
      <c r="IFY159" s="764"/>
      <c r="IFZ159" s="764"/>
      <c r="IGA159" s="764"/>
      <c r="IGB159" s="764"/>
      <c r="IGC159" s="764"/>
      <c r="IGD159" s="764"/>
      <c r="IGE159" s="764"/>
      <c r="IGF159" s="764"/>
      <c r="IGG159" s="764"/>
      <c r="IGH159" s="764"/>
      <c r="IGI159" s="764"/>
      <c r="IGJ159" s="764"/>
      <c r="IGK159" s="764"/>
      <c r="IGL159" s="764"/>
      <c r="IGM159" s="764"/>
      <c r="IGN159" s="764"/>
      <c r="IGO159" s="764"/>
      <c r="IGP159" s="764"/>
      <c r="IGQ159" s="764"/>
      <c r="IGR159" s="764"/>
      <c r="IGS159" s="764"/>
      <c r="IGT159" s="764"/>
      <c r="IGU159" s="764"/>
      <c r="IGV159" s="764"/>
      <c r="IGW159" s="764"/>
      <c r="IGX159" s="764"/>
      <c r="IGY159" s="764"/>
      <c r="IGZ159" s="764"/>
      <c r="IHA159" s="764"/>
      <c r="IHB159" s="764"/>
      <c r="IHC159" s="764"/>
      <c r="IHD159" s="764"/>
      <c r="IHE159" s="764"/>
      <c r="IHF159" s="764"/>
      <c r="IHG159" s="764"/>
      <c r="IHH159" s="764"/>
      <c r="IHI159" s="764"/>
      <c r="IHJ159" s="764"/>
      <c r="IHK159" s="764"/>
      <c r="IHL159" s="764"/>
      <c r="IHM159" s="764"/>
      <c r="IHN159" s="764"/>
      <c r="IHO159" s="764"/>
      <c r="IHP159" s="764"/>
      <c r="IHQ159" s="764"/>
      <c r="IHR159" s="764"/>
      <c r="IHS159" s="764"/>
      <c r="IHT159" s="764"/>
      <c r="IHU159" s="764"/>
      <c r="IHV159" s="764"/>
      <c r="IHW159" s="764"/>
      <c r="IHX159" s="764"/>
      <c r="IHY159" s="764"/>
      <c r="IHZ159" s="764"/>
      <c r="IIA159" s="764"/>
      <c r="IIB159" s="764"/>
      <c r="IIC159" s="764"/>
      <c r="IID159" s="764"/>
      <c r="IIE159" s="764"/>
      <c r="IIF159" s="764"/>
      <c r="IIG159" s="764"/>
      <c r="IIH159" s="764"/>
      <c r="III159" s="764"/>
      <c r="IIJ159" s="764"/>
      <c r="IIK159" s="764"/>
      <c r="IIL159" s="764"/>
      <c r="IIM159" s="764"/>
      <c r="IIN159" s="764"/>
      <c r="IIO159" s="764"/>
      <c r="IIP159" s="764"/>
      <c r="IIQ159" s="764"/>
      <c r="IIR159" s="764"/>
      <c r="IIS159" s="764"/>
      <c r="IIT159" s="764"/>
      <c r="IIU159" s="764"/>
      <c r="IIV159" s="764"/>
      <c r="IIW159" s="764"/>
      <c r="IIX159" s="764"/>
      <c r="IIY159" s="764"/>
      <c r="IIZ159" s="764"/>
      <c r="IJA159" s="764"/>
      <c r="IJB159" s="764"/>
      <c r="IJC159" s="764"/>
      <c r="IJD159" s="764"/>
      <c r="IJE159" s="764"/>
      <c r="IJF159" s="764"/>
      <c r="IJG159" s="764"/>
      <c r="IJH159" s="764"/>
      <c r="IJI159" s="764"/>
      <c r="IJJ159" s="764"/>
      <c r="IJK159" s="764"/>
      <c r="IJL159" s="764"/>
      <c r="IJM159" s="764"/>
      <c r="IJN159" s="764"/>
      <c r="IJO159" s="764"/>
      <c r="IJP159" s="764"/>
      <c r="IJQ159" s="764"/>
      <c r="IJR159" s="764"/>
      <c r="IJS159" s="764"/>
      <c r="IJT159" s="764"/>
      <c r="IJU159" s="764"/>
      <c r="IJV159" s="764"/>
      <c r="IJW159" s="764"/>
      <c r="IJX159" s="764"/>
      <c r="IJY159" s="764"/>
      <c r="IJZ159" s="764"/>
      <c r="IKA159" s="764"/>
      <c r="IKB159" s="764"/>
      <c r="IKC159" s="764"/>
      <c r="IKD159" s="764"/>
      <c r="IKE159" s="764"/>
      <c r="IKF159" s="764"/>
      <c r="IKG159" s="764"/>
      <c r="IKH159" s="764"/>
      <c r="IKI159" s="764"/>
      <c r="IKJ159" s="764"/>
      <c r="IKK159" s="764"/>
      <c r="IKL159" s="764"/>
      <c r="IKM159" s="764"/>
      <c r="IKN159" s="764"/>
      <c r="IKO159" s="764"/>
      <c r="IKP159" s="764"/>
      <c r="IKQ159" s="764"/>
      <c r="IKR159" s="764"/>
      <c r="IKS159" s="764"/>
      <c r="IKT159" s="764"/>
      <c r="IKU159" s="764"/>
      <c r="IKV159" s="764"/>
      <c r="IKW159" s="764"/>
      <c r="IKX159" s="764"/>
      <c r="IKY159" s="764"/>
      <c r="IKZ159" s="764"/>
      <c r="ILA159" s="764"/>
      <c r="ILB159" s="764"/>
      <c r="ILC159" s="764"/>
      <c r="ILD159" s="764"/>
      <c r="ILE159" s="764"/>
      <c r="ILF159" s="764"/>
      <c r="ILG159" s="764"/>
      <c r="ILH159" s="764"/>
      <c r="ILI159" s="764"/>
      <c r="ILJ159" s="764"/>
      <c r="ILK159" s="764"/>
      <c r="ILL159" s="764"/>
      <c r="ILM159" s="764"/>
      <c r="ILN159" s="764"/>
      <c r="ILO159" s="764"/>
      <c r="ILP159" s="764"/>
      <c r="ILQ159" s="764"/>
      <c r="ILR159" s="764"/>
      <c r="ILS159" s="764"/>
      <c r="ILT159" s="764"/>
      <c r="ILU159" s="764"/>
      <c r="ILV159" s="764"/>
      <c r="ILW159" s="764"/>
      <c r="ILX159" s="764"/>
      <c r="ILY159" s="764"/>
      <c r="ILZ159" s="764"/>
      <c r="IMA159" s="764"/>
      <c r="IMB159" s="764"/>
      <c r="IMC159" s="764"/>
      <c r="IMD159" s="764"/>
      <c r="IME159" s="764"/>
      <c r="IMF159" s="764"/>
      <c r="IMG159" s="764"/>
      <c r="IMH159" s="764"/>
      <c r="IMI159" s="764"/>
      <c r="IMJ159" s="764"/>
      <c r="IMK159" s="764"/>
      <c r="IML159" s="764"/>
      <c r="IMM159" s="764"/>
      <c r="IMN159" s="764"/>
      <c r="IMO159" s="764"/>
      <c r="IMP159" s="764"/>
      <c r="IMQ159" s="764"/>
      <c r="IMR159" s="764"/>
      <c r="IMS159" s="764"/>
      <c r="IMT159" s="764"/>
      <c r="IMU159" s="764"/>
      <c r="IMV159" s="764"/>
      <c r="IMW159" s="764"/>
      <c r="IMX159" s="764"/>
      <c r="IMY159" s="764"/>
      <c r="IMZ159" s="764"/>
      <c r="INA159" s="764"/>
      <c r="INB159" s="764"/>
      <c r="INC159" s="764"/>
      <c r="IND159" s="764"/>
      <c r="INE159" s="764"/>
      <c r="INF159" s="764"/>
      <c r="ING159" s="764"/>
      <c r="INH159" s="764"/>
      <c r="INI159" s="764"/>
      <c r="INJ159" s="764"/>
      <c r="INK159" s="764"/>
      <c r="INL159" s="764"/>
      <c r="INM159" s="764"/>
      <c r="INN159" s="764"/>
      <c r="INO159" s="764"/>
      <c r="INP159" s="764"/>
      <c r="INQ159" s="764"/>
      <c r="INR159" s="764"/>
      <c r="INS159" s="764"/>
      <c r="INT159" s="764"/>
      <c r="INU159" s="764"/>
      <c r="INV159" s="764"/>
      <c r="INW159" s="764"/>
      <c r="INX159" s="764"/>
      <c r="INY159" s="764"/>
      <c r="INZ159" s="764"/>
      <c r="IOA159" s="764"/>
      <c r="IOB159" s="764"/>
      <c r="IOC159" s="764"/>
      <c r="IOD159" s="764"/>
      <c r="IOE159" s="764"/>
      <c r="IOF159" s="764"/>
      <c r="IOG159" s="764"/>
      <c r="IOH159" s="764"/>
      <c r="IOI159" s="764"/>
      <c r="IOJ159" s="764"/>
      <c r="IOK159" s="764"/>
      <c r="IOL159" s="764"/>
      <c r="IOM159" s="764"/>
      <c r="ION159" s="764"/>
      <c r="IOO159" s="764"/>
      <c r="IOP159" s="764"/>
      <c r="IOQ159" s="764"/>
      <c r="IOR159" s="764"/>
      <c r="IOS159" s="764"/>
      <c r="IOT159" s="764"/>
      <c r="IOU159" s="764"/>
      <c r="IOV159" s="764"/>
      <c r="IOW159" s="764"/>
      <c r="IOX159" s="764"/>
      <c r="IOY159" s="764"/>
      <c r="IOZ159" s="764"/>
      <c r="IPA159" s="764"/>
      <c r="IPB159" s="764"/>
      <c r="IPC159" s="764"/>
      <c r="IPD159" s="764"/>
      <c r="IPE159" s="764"/>
      <c r="IPF159" s="764"/>
      <c r="IPG159" s="764"/>
      <c r="IPH159" s="764"/>
      <c r="IPI159" s="764"/>
      <c r="IPJ159" s="764"/>
      <c r="IPK159" s="764"/>
      <c r="IPL159" s="764"/>
      <c r="IPM159" s="764"/>
      <c r="IPN159" s="764"/>
      <c r="IPO159" s="764"/>
      <c r="IPP159" s="764"/>
      <c r="IPQ159" s="764"/>
      <c r="IPR159" s="764"/>
      <c r="IPS159" s="764"/>
      <c r="IPT159" s="764"/>
      <c r="IPU159" s="764"/>
      <c r="IPV159" s="764"/>
      <c r="IPW159" s="764"/>
      <c r="IPX159" s="764"/>
      <c r="IPY159" s="764"/>
      <c r="IPZ159" s="764"/>
      <c r="IQA159" s="764"/>
      <c r="IQB159" s="764"/>
      <c r="IQC159" s="764"/>
      <c r="IQD159" s="764"/>
      <c r="IQE159" s="764"/>
      <c r="IQF159" s="764"/>
      <c r="IQG159" s="764"/>
      <c r="IQH159" s="764"/>
      <c r="IQI159" s="764"/>
      <c r="IQJ159" s="764"/>
      <c r="IQK159" s="764"/>
      <c r="IQL159" s="764"/>
      <c r="IQM159" s="764"/>
      <c r="IQN159" s="764"/>
      <c r="IQO159" s="764"/>
      <c r="IQP159" s="764"/>
      <c r="IQQ159" s="764"/>
      <c r="IQR159" s="764"/>
      <c r="IQS159" s="764"/>
      <c r="IQT159" s="764"/>
      <c r="IQU159" s="764"/>
      <c r="IQV159" s="764"/>
      <c r="IQW159" s="764"/>
      <c r="IQX159" s="764"/>
      <c r="IQY159" s="764"/>
      <c r="IQZ159" s="764"/>
      <c r="IRA159" s="764"/>
      <c r="IRB159" s="764"/>
      <c r="IRC159" s="764"/>
      <c r="IRD159" s="764"/>
      <c r="IRE159" s="764"/>
      <c r="IRF159" s="764"/>
      <c r="IRG159" s="764"/>
      <c r="IRH159" s="764"/>
      <c r="IRI159" s="764"/>
      <c r="IRJ159" s="764"/>
      <c r="IRK159" s="764"/>
      <c r="IRL159" s="764"/>
      <c r="IRM159" s="764"/>
      <c r="IRN159" s="764"/>
      <c r="IRO159" s="764"/>
      <c r="IRP159" s="764"/>
      <c r="IRQ159" s="764"/>
      <c r="IRR159" s="764"/>
      <c r="IRS159" s="764"/>
      <c r="IRT159" s="764"/>
      <c r="IRU159" s="764"/>
      <c r="IRV159" s="764"/>
      <c r="IRW159" s="764"/>
      <c r="IRX159" s="764"/>
      <c r="IRY159" s="764"/>
      <c r="IRZ159" s="764"/>
      <c r="ISA159" s="764"/>
      <c r="ISB159" s="764"/>
      <c r="ISC159" s="764"/>
      <c r="ISD159" s="764"/>
      <c r="ISE159" s="764"/>
      <c r="ISF159" s="764"/>
      <c r="ISG159" s="764"/>
      <c r="ISH159" s="764"/>
      <c r="ISI159" s="764"/>
      <c r="ISJ159" s="764"/>
      <c r="ISK159" s="764"/>
      <c r="ISL159" s="764"/>
      <c r="ISM159" s="764"/>
      <c r="ISN159" s="764"/>
      <c r="ISO159" s="764"/>
      <c r="ISP159" s="764"/>
      <c r="ISQ159" s="764"/>
      <c r="ISR159" s="764"/>
      <c r="ISS159" s="764"/>
      <c r="IST159" s="764"/>
      <c r="ISU159" s="764"/>
      <c r="ISV159" s="764"/>
      <c r="ISW159" s="764"/>
      <c r="ISX159" s="764"/>
      <c r="ISY159" s="764"/>
      <c r="ISZ159" s="764"/>
      <c r="ITA159" s="764"/>
      <c r="ITB159" s="764"/>
      <c r="ITC159" s="764"/>
      <c r="ITD159" s="764"/>
      <c r="ITE159" s="764"/>
      <c r="ITF159" s="764"/>
      <c r="ITG159" s="764"/>
      <c r="ITH159" s="764"/>
      <c r="ITI159" s="764"/>
      <c r="ITJ159" s="764"/>
      <c r="ITK159" s="764"/>
      <c r="ITL159" s="764"/>
      <c r="ITM159" s="764"/>
      <c r="ITN159" s="764"/>
      <c r="ITO159" s="764"/>
      <c r="ITP159" s="764"/>
      <c r="ITQ159" s="764"/>
      <c r="ITR159" s="764"/>
      <c r="ITS159" s="764"/>
      <c r="ITT159" s="764"/>
      <c r="ITU159" s="764"/>
      <c r="ITV159" s="764"/>
      <c r="ITW159" s="764"/>
      <c r="ITX159" s="764"/>
      <c r="ITY159" s="764"/>
      <c r="ITZ159" s="764"/>
      <c r="IUA159" s="764"/>
      <c r="IUB159" s="764"/>
      <c r="IUC159" s="764"/>
      <c r="IUD159" s="764"/>
      <c r="IUE159" s="764"/>
      <c r="IUF159" s="764"/>
      <c r="IUG159" s="764"/>
      <c r="IUH159" s="764"/>
      <c r="IUI159" s="764"/>
      <c r="IUJ159" s="764"/>
      <c r="IUK159" s="764"/>
      <c r="IUL159" s="764"/>
      <c r="IUM159" s="764"/>
      <c r="IUN159" s="764"/>
      <c r="IUO159" s="764"/>
      <c r="IUP159" s="764"/>
      <c r="IUQ159" s="764"/>
      <c r="IUR159" s="764"/>
      <c r="IUS159" s="764"/>
      <c r="IUT159" s="764"/>
      <c r="IUU159" s="764"/>
      <c r="IUV159" s="764"/>
      <c r="IUW159" s="764"/>
      <c r="IUX159" s="764"/>
      <c r="IUY159" s="764"/>
      <c r="IUZ159" s="764"/>
      <c r="IVA159" s="764"/>
      <c r="IVB159" s="764"/>
      <c r="IVC159" s="764"/>
      <c r="IVD159" s="764"/>
      <c r="IVE159" s="764"/>
      <c r="IVF159" s="764"/>
      <c r="IVG159" s="764"/>
      <c r="IVH159" s="764"/>
      <c r="IVI159" s="764"/>
      <c r="IVJ159" s="764"/>
      <c r="IVK159" s="764"/>
      <c r="IVL159" s="764"/>
      <c r="IVM159" s="764"/>
      <c r="IVN159" s="764"/>
      <c r="IVO159" s="764"/>
      <c r="IVP159" s="764"/>
      <c r="IVQ159" s="764"/>
      <c r="IVR159" s="764"/>
      <c r="IVS159" s="764"/>
      <c r="IVT159" s="764"/>
      <c r="IVU159" s="764"/>
      <c r="IVV159" s="764"/>
      <c r="IVW159" s="764"/>
      <c r="IVX159" s="764"/>
      <c r="IVY159" s="764"/>
      <c r="IVZ159" s="764"/>
      <c r="IWA159" s="764"/>
      <c r="IWB159" s="764"/>
      <c r="IWC159" s="764"/>
      <c r="IWD159" s="764"/>
      <c r="IWE159" s="764"/>
      <c r="IWF159" s="764"/>
      <c r="IWG159" s="764"/>
      <c r="IWH159" s="764"/>
      <c r="IWI159" s="764"/>
      <c r="IWJ159" s="764"/>
      <c r="IWK159" s="764"/>
      <c r="IWL159" s="764"/>
      <c r="IWM159" s="764"/>
      <c r="IWN159" s="764"/>
      <c r="IWO159" s="764"/>
      <c r="IWP159" s="764"/>
      <c r="IWQ159" s="764"/>
      <c r="IWR159" s="764"/>
      <c r="IWS159" s="764"/>
      <c r="IWT159" s="764"/>
      <c r="IWU159" s="764"/>
      <c r="IWV159" s="764"/>
      <c r="IWW159" s="764"/>
      <c r="IWX159" s="764"/>
      <c r="IWY159" s="764"/>
      <c r="IWZ159" s="764"/>
      <c r="IXA159" s="764"/>
      <c r="IXB159" s="764"/>
      <c r="IXC159" s="764"/>
      <c r="IXD159" s="764"/>
      <c r="IXE159" s="764"/>
      <c r="IXF159" s="764"/>
      <c r="IXG159" s="764"/>
      <c r="IXH159" s="764"/>
      <c r="IXI159" s="764"/>
      <c r="IXJ159" s="764"/>
      <c r="IXK159" s="764"/>
      <c r="IXL159" s="764"/>
      <c r="IXM159" s="764"/>
      <c r="IXN159" s="764"/>
      <c r="IXO159" s="764"/>
      <c r="IXP159" s="764"/>
      <c r="IXQ159" s="764"/>
      <c r="IXR159" s="764"/>
      <c r="IXS159" s="764"/>
      <c r="IXT159" s="764"/>
      <c r="IXU159" s="764"/>
      <c r="IXV159" s="764"/>
      <c r="IXW159" s="764"/>
      <c r="IXX159" s="764"/>
      <c r="IXY159" s="764"/>
      <c r="IXZ159" s="764"/>
      <c r="IYA159" s="764"/>
      <c r="IYB159" s="764"/>
      <c r="IYC159" s="764"/>
      <c r="IYD159" s="764"/>
      <c r="IYE159" s="764"/>
      <c r="IYF159" s="764"/>
      <c r="IYG159" s="764"/>
      <c r="IYH159" s="764"/>
      <c r="IYI159" s="764"/>
      <c r="IYJ159" s="764"/>
      <c r="IYK159" s="764"/>
      <c r="IYL159" s="764"/>
      <c r="IYM159" s="764"/>
      <c r="IYN159" s="764"/>
      <c r="IYO159" s="764"/>
      <c r="IYP159" s="764"/>
      <c r="IYQ159" s="764"/>
      <c r="IYR159" s="764"/>
      <c r="IYS159" s="764"/>
      <c r="IYT159" s="764"/>
      <c r="IYU159" s="764"/>
      <c r="IYV159" s="764"/>
      <c r="IYW159" s="764"/>
      <c r="IYX159" s="764"/>
      <c r="IYY159" s="764"/>
      <c r="IYZ159" s="764"/>
      <c r="IZA159" s="764"/>
      <c r="IZB159" s="764"/>
      <c r="IZC159" s="764"/>
      <c r="IZD159" s="764"/>
      <c r="IZE159" s="764"/>
      <c r="IZF159" s="764"/>
      <c r="IZG159" s="764"/>
      <c r="IZH159" s="764"/>
      <c r="IZI159" s="764"/>
      <c r="IZJ159" s="764"/>
      <c r="IZK159" s="764"/>
      <c r="IZL159" s="764"/>
      <c r="IZM159" s="764"/>
      <c r="IZN159" s="764"/>
      <c r="IZO159" s="764"/>
      <c r="IZP159" s="764"/>
      <c r="IZQ159" s="764"/>
      <c r="IZR159" s="764"/>
      <c r="IZS159" s="764"/>
      <c r="IZT159" s="764"/>
      <c r="IZU159" s="764"/>
      <c r="IZV159" s="764"/>
      <c r="IZW159" s="764"/>
      <c r="IZX159" s="764"/>
      <c r="IZY159" s="764"/>
      <c r="IZZ159" s="764"/>
      <c r="JAA159" s="764"/>
      <c r="JAB159" s="764"/>
      <c r="JAC159" s="764"/>
      <c r="JAD159" s="764"/>
      <c r="JAE159" s="764"/>
      <c r="JAF159" s="764"/>
      <c r="JAG159" s="764"/>
      <c r="JAH159" s="764"/>
      <c r="JAI159" s="764"/>
      <c r="JAJ159" s="764"/>
      <c r="JAK159" s="764"/>
      <c r="JAL159" s="764"/>
      <c r="JAM159" s="764"/>
      <c r="JAN159" s="764"/>
      <c r="JAO159" s="764"/>
      <c r="JAP159" s="764"/>
      <c r="JAQ159" s="764"/>
      <c r="JAR159" s="764"/>
      <c r="JAS159" s="764"/>
      <c r="JAT159" s="764"/>
      <c r="JAU159" s="764"/>
      <c r="JAV159" s="764"/>
      <c r="JAW159" s="764"/>
      <c r="JAX159" s="764"/>
      <c r="JAY159" s="764"/>
      <c r="JAZ159" s="764"/>
      <c r="JBA159" s="764"/>
      <c r="JBB159" s="764"/>
      <c r="JBC159" s="764"/>
      <c r="JBD159" s="764"/>
      <c r="JBE159" s="764"/>
      <c r="JBF159" s="764"/>
      <c r="JBG159" s="764"/>
      <c r="JBH159" s="764"/>
      <c r="JBI159" s="764"/>
      <c r="JBJ159" s="764"/>
      <c r="JBK159" s="764"/>
      <c r="JBL159" s="764"/>
      <c r="JBM159" s="764"/>
      <c r="JBN159" s="764"/>
      <c r="JBO159" s="764"/>
      <c r="JBP159" s="764"/>
      <c r="JBQ159" s="764"/>
      <c r="JBR159" s="764"/>
      <c r="JBS159" s="764"/>
      <c r="JBT159" s="764"/>
      <c r="JBU159" s="764"/>
      <c r="JBV159" s="764"/>
      <c r="JBW159" s="764"/>
      <c r="JBX159" s="764"/>
      <c r="JBY159" s="764"/>
      <c r="JBZ159" s="764"/>
      <c r="JCA159" s="764"/>
      <c r="JCB159" s="764"/>
      <c r="JCC159" s="764"/>
      <c r="JCD159" s="764"/>
      <c r="JCE159" s="764"/>
      <c r="JCF159" s="764"/>
      <c r="JCG159" s="764"/>
      <c r="JCH159" s="764"/>
      <c r="JCI159" s="764"/>
      <c r="JCJ159" s="764"/>
      <c r="JCK159" s="764"/>
      <c r="JCL159" s="764"/>
      <c r="JCM159" s="764"/>
      <c r="JCN159" s="764"/>
      <c r="JCO159" s="764"/>
      <c r="JCP159" s="764"/>
      <c r="JCQ159" s="764"/>
      <c r="JCR159" s="764"/>
      <c r="JCS159" s="764"/>
      <c r="JCT159" s="764"/>
      <c r="JCU159" s="764"/>
      <c r="JCV159" s="764"/>
      <c r="JCW159" s="764"/>
      <c r="JCX159" s="764"/>
      <c r="JCY159" s="764"/>
      <c r="JCZ159" s="764"/>
      <c r="JDA159" s="764"/>
      <c r="JDB159" s="764"/>
      <c r="JDC159" s="764"/>
      <c r="JDD159" s="764"/>
      <c r="JDE159" s="764"/>
      <c r="JDF159" s="764"/>
      <c r="JDG159" s="764"/>
      <c r="JDH159" s="764"/>
      <c r="JDI159" s="764"/>
      <c r="JDJ159" s="764"/>
      <c r="JDK159" s="764"/>
      <c r="JDL159" s="764"/>
      <c r="JDM159" s="764"/>
      <c r="JDN159" s="764"/>
      <c r="JDO159" s="764"/>
      <c r="JDP159" s="764"/>
      <c r="JDQ159" s="764"/>
      <c r="JDR159" s="764"/>
      <c r="JDS159" s="764"/>
      <c r="JDT159" s="764"/>
      <c r="JDU159" s="764"/>
      <c r="JDV159" s="764"/>
      <c r="JDW159" s="764"/>
      <c r="JDX159" s="764"/>
      <c r="JDY159" s="764"/>
      <c r="JDZ159" s="764"/>
      <c r="JEA159" s="764"/>
      <c r="JEB159" s="764"/>
      <c r="JEC159" s="764"/>
      <c r="JED159" s="764"/>
      <c r="JEE159" s="764"/>
      <c r="JEF159" s="764"/>
      <c r="JEG159" s="764"/>
      <c r="JEH159" s="764"/>
      <c r="JEI159" s="764"/>
      <c r="JEJ159" s="764"/>
      <c r="JEK159" s="764"/>
      <c r="JEL159" s="764"/>
      <c r="JEM159" s="764"/>
      <c r="JEN159" s="764"/>
      <c r="JEO159" s="764"/>
      <c r="JEP159" s="764"/>
      <c r="JEQ159" s="764"/>
      <c r="JER159" s="764"/>
      <c r="JES159" s="764"/>
      <c r="JET159" s="764"/>
      <c r="JEU159" s="764"/>
      <c r="JEV159" s="764"/>
      <c r="JEW159" s="764"/>
      <c r="JEX159" s="764"/>
      <c r="JEY159" s="764"/>
      <c r="JEZ159" s="764"/>
      <c r="JFA159" s="764"/>
      <c r="JFB159" s="764"/>
      <c r="JFC159" s="764"/>
      <c r="JFD159" s="764"/>
      <c r="JFE159" s="764"/>
      <c r="JFF159" s="764"/>
      <c r="JFG159" s="764"/>
      <c r="JFH159" s="764"/>
      <c r="JFI159" s="764"/>
      <c r="JFJ159" s="764"/>
      <c r="JFK159" s="764"/>
      <c r="JFL159" s="764"/>
      <c r="JFM159" s="764"/>
      <c r="JFN159" s="764"/>
      <c r="JFO159" s="764"/>
      <c r="JFP159" s="764"/>
      <c r="JFQ159" s="764"/>
      <c r="JFR159" s="764"/>
      <c r="JFS159" s="764"/>
      <c r="JFT159" s="764"/>
      <c r="JFU159" s="764"/>
      <c r="JFV159" s="764"/>
      <c r="JFW159" s="764"/>
      <c r="JFX159" s="764"/>
      <c r="JFY159" s="764"/>
      <c r="JFZ159" s="764"/>
      <c r="JGA159" s="764"/>
      <c r="JGB159" s="764"/>
      <c r="JGC159" s="764"/>
      <c r="JGD159" s="764"/>
      <c r="JGE159" s="764"/>
      <c r="JGF159" s="764"/>
      <c r="JGG159" s="764"/>
      <c r="JGH159" s="764"/>
      <c r="JGI159" s="764"/>
      <c r="JGJ159" s="764"/>
      <c r="JGK159" s="764"/>
      <c r="JGL159" s="764"/>
      <c r="JGM159" s="764"/>
      <c r="JGN159" s="764"/>
      <c r="JGO159" s="764"/>
      <c r="JGP159" s="764"/>
      <c r="JGQ159" s="764"/>
      <c r="JGR159" s="764"/>
      <c r="JGS159" s="764"/>
      <c r="JGT159" s="764"/>
      <c r="JGU159" s="764"/>
      <c r="JGV159" s="764"/>
      <c r="JGW159" s="764"/>
      <c r="JGX159" s="764"/>
      <c r="JGY159" s="764"/>
      <c r="JGZ159" s="764"/>
      <c r="JHA159" s="764"/>
      <c r="JHB159" s="764"/>
      <c r="JHC159" s="764"/>
      <c r="JHD159" s="764"/>
      <c r="JHE159" s="764"/>
      <c r="JHF159" s="764"/>
      <c r="JHG159" s="764"/>
      <c r="JHH159" s="764"/>
      <c r="JHI159" s="764"/>
      <c r="JHJ159" s="764"/>
      <c r="JHK159" s="764"/>
      <c r="JHL159" s="764"/>
      <c r="JHM159" s="764"/>
      <c r="JHN159" s="764"/>
      <c r="JHO159" s="764"/>
      <c r="JHP159" s="764"/>
      <c r="JHQ159" s="764"/>
      <c r="JHR159" s="764"/>
      <c r="JHS159" s="764"/>
      <c r="JHT159" s="764"/>
      <c r="JHU159" s="764"/>
      <c r="JHV159" s="764"/>
      <c r="JHW159" s="764"/>
      <c r="JHX159" s="764"/>
      <c r="JHY159" s="764"/>
      <c r="JHZ159" s="764"/>
      <c r="JIA159" s="764"/>
      <c r="JIB159" s="764"/>
      <c r="JIC159" s="764"/>
      <c r="JID159" s="764"/>
      <c r="JIE159" s="764"/>
      <c r="JIF159" s="764"/>
      <c r="JIG159" s="764"/>
      <c r="JIH159" s="764"/>
      <c r="JII159" s="764"/>
      <c r="JIJ159" s="764"/>
      <c r="JIK159" s="764"/>
      <c r="JIL159" s="764"/>
      <c r="JIM159" s="764"/>
      <c r="JIN159" s="764"/>
      <c r="JIO159" s="764"/>
      <c r="JIP159" s="764"/>
      <c r="JIQ159" s="764"/>
      <c r="JIR159" s="764"/>
      <c r="JIS159" s="764"/>
      <c r="JIT159" s="764"/>
      <c r="JIU159" s="764"/>
      <c r="JIV159" s="764"/>
      <c r="JIW159" s="764"/>
      <c r="JIX159" s="764"/>
      <c r="JIY159" s="764"/>
      <c r="JIZ159" s="764"/>
      <c r="JJA159" s="764"/>
      <c r="JJB159" s="764"/>
      <c r="JJC159" s="764"/>
      <c r="JJD159" s="764"/>
      <c r="JJE159" s="764"/>
      <c r="JJF159" s="764"/>
      <c r="JJG159" s="764"/>
      <c r="JJH159" s="764"/>
      <c r="JJI159" s="764"/>
      <c r="JJJ159" s="764"/>
      <c r="JJK159" s="764"/>
      <c r="JJL159" s="764"/>
      <c r="JJM159" s="764"/>
      <c r="JJN159" s="764"/>
      <c r="JJO159" s="764"/>
      <c r="JJP159" s="764"/>
      <c r="JJQ159" s="764"/>
      <c r="JJR159" s="764"/>
      <c r="JJS159" s="764"/>
      <c r="JJT159" s="764"/>
      <c r="JJU159" s="764"/>
      <c r="JJV159" s="764"/>
      <c r="JJW159" s="764"/>
      <c r="JJX159" s="764"/>
      <c r="JJY159" s="764"/>
      <c r="JJZ159" s="764"/>
      <c r="JKA159" s="764"/>
      <c r="JKB159" s="764"/>
      <c r="JKC159" s="764"/>
      <c r="JKD159" s="764"/>
      <c r="JKE159" s="764"/>
      <c r="JKF159" s="764"/>
      <c r="JKG159" s="764"/>
      <c r="JKH159" s="764"/>
      <c r="JKI159" s="764"/>
      <c r="JKJ159" s="764"/>
      <c r="JKK159" s="764"/>
      <c r="JKL159" s="764"/>
      <c r="JKM159" s="764"/>
      <c r="JKN159" s="764"/>
      <c r="JKO159" s="764"/>
      <c r="JKP159" s="764"/>
      <c r="JKQ159" s="764"/>
      <c r="JKR159" s="764"/>
      <c r="JKS159" s="764"/>
      <c r="JKT159" s="764"/>
      <c r="JKU159" s="764"/>
      <c r="JKV159" s="764"/>
      <c r="JKW159" s="764"/>
      <c r="JKX159" s="764"/>
      <c r="JKY159" s="764"/>
      <c r="JKZ159" s="764"/>
      <c r="JLA159" s="764"/>
      <c r="JLB159" s="764"/>
      <c r="JLC159" s="764"/>
      <c r="JLD159" s="764"/>
      <c r="JLE159" s="764"/>
      <c r="JLF159" s="764"/>
      <c r="JLG159" s="764"/>
      <c r="JLH159" s="764"/>
      <c r="JLI159" s="764"/>
      <c r="JLJ159" s="764"/>
      <c r="JLK159" s="764"/>
      <c r="JLL159" s="764"/>
      <c r="JLM159" s="764"/>
      <c r="JLN159" s="764"/>
      <c r="JLO159" s="764"/>
      <c r="JLP159" s="764"/>
      <c r="JLQ159" s="764"/>
      <c r="JLR159" s="764"/>
      <c r="JLS159" s="764"/>
      <c r="JLT159" s="764"/>
      <c r="JLU159" s="764"/>
      <c r="JLV159" s="764"/>
      <c r="JLW159" s="764"/>
      <c r="JLX159" s="764"/>
      <c r="JLY159" s="764"/>
      <c r="JLZ159" s="764"/>
      <c r="JMA159" s="764"/>
      <c r="JMB159" s="764"/>
      <c r="JMC159" s="764"/>
      <c r="JMD159" s="764"/>
      <c r="JME159" s="764"/>
      <c r="JMF159" s="764"/>
      <c r="JMG159" s="764"/>
      <c r="JMH159" s="764"/>
      <c r="JMI159" s="764"/>
      <c r="JMJ159" s="764"/>
      <c r="JMK159" s="764"/>
      <c r="JML159" s="764"/>
      <c r="JMM159" s="764"/>
      <c r="JMN159" s="764"/>
      <c r="JMO159" s="764"/>
      <c r="JMP159" s="764"/>
      <c r="JMQ159" s="764"/>
      <c r="JMR159" s="764"/>
      <c r="JMS159" s="764"/>
      <c r="JMT159" s="764"/>
      <c r="JMU159" s="764"/>
      <c r="JMV159" s="764"/>
      <c r="JMW159" s="764"/>
      <c r="JMX159" s="764"/>
      <c r="JMY159" s="764"/>
      <c r="JMZ159" s="764"/>
      <c r="JNA159" s="764"/>
      <c r="JNB159" s="764"/>
      <c r="JNC159" s="764"/>
      <c r="JND159" s="764"/>
      <c r="JNE159" s="764"/>
      <c r="JNF159" s="764"/>
      <c r="JNG159" s="764"/>
      <c r="JNH159" s="764"/>
      <c r="JNI159" s="764"/>
      <c r="JNJ159" s="764"/>
      <c r="JNK159" s="764"/>
      <c r="JNL159" s="764"/>
      <c r="JNM159" s="764"/>
      <c r="JNN159" s="764"/>
      <c r="JNO159" s="764"/>
      <c r="JNP159" s="764"/>
      <c r="JNQ159" s="764"/>
      <c r="JNR159" s="764"/>
      <c r="JNS159" s="764"/>
      <c r="JNT159" s="764"/>
      <c r="JNU159" s="764"/>
      <c r="JNV159" s="764"/>
      <c r="JNW159" s="764"/>
      <c r="JNX159" s="764"/>
      <c r="JNY159" s="764"/>
      <c r="JNZ159" s="764"/>
      <c r="JOA159" s="764"/>
      <c r="JOB159" s="764"/>
      <c r="JOC159" s="764"/>
      <c r="JOD159" s="764"/>
      <c r="JOE159" s="764"/>
      <c r="JOF159" s="764"/>
      <c r="JOG159" s="764"/>
      <c r="JOH159" s="764"/>
      <c r="JOI159" s="764"/>
      <c r="JOJ159" s="764"/>
      <c r="JOK159" s="764"/>
      <c r="JOL159" s="764"/>
      <c r="JOM159" s="764"/>
      <c r="JON159" s="764"/>
      <c r="JOO159" s="764"/>
      <c r="JOP159" s="764"/>
      <c r="JOQ159" s="764"/>
      <c r="JOR159" s="764"/>
      <c r="JOS159" s="764"/>
      <c r="JOT159" s="764"/>
      <c r="JOU159" s="764"/>
      <c r="JOV159" s="764"/>
      <c r="JOW159" s="764"/>
      <c r="JOX159" s="764"/>
      <c r="JOY159" s="764"/>
      <c r="JOZ159" s="764"/>
      <c r="JPA159" s="764"/>
      <c r="JPB159" s="764"/>
      <c r="JPC159" s="764"/>
      <c r="JPD159" s="764"/>
      <c r="JPE159" s="764"/>
      <c r="JPF159" s="764"/>
      <c r="JPG159" s="764"/>
      <c r="JPH159" s="764"/>
      <c r="JPI159" s="764"/>
      <c r="JPJ159" s="764"/>
      <c r="JPK159" s="764"/>
      <c r="JPL159" s="764"/>
      <c r="JPM159" s="764"/>
      <c r="JPN159" s="764"/>
      <c r="JPO159" s="764"/>
      <c r="JPP159" s="764"/>
      <c r="JPQ159" s="764"/>
      <c r="JPR159" s="764"/>
      <c r="JPS159" s="764"/>
      <c r="JPT159" s="764"/>
      <c r="JPU159" s="764"/>
      <c r="JPV159" s="764"/>
      <c r="JPW159" s="764"/>
      <c r="JPX159" s="764"/>
      <c r="JPY159" s="764"/>
      <c r="JPZ159" s="764"/>
      <c r="JQA159" s="764"/>
      <c r="JQB159" s="764"/>
      <c r="JQC159" s="764"/>
      <c r="JQD159" s="764"/>
      <c r="JQE159" s="764"/>
      <c r="JQF159" s="764"/>
      <c r="JQG159" s="764"/>
      <c r="JQH159" s="764"/>
      <c r="JQI159" s="764"/>
      <c r="JQJ159" s="764"/>
      <c r="JQK159" s="764"/>
      <c r="JQL159" s="764"/>
      <c r="JQM159" s="764"/>
      <c r="JQN159" s="764"/>
      <c r="JQO159" s="764"/>
      <c r="JQP159" s="764"/>
      <c r="JQQ159" s="764"/>
      <c r="JQR159" s="764"/>
      <c r="JQS159" s="764"/>
      <c r="JQT159" s="764"/>
      <c r="JQU159" s="764"/>
      <c r="JQV159" s="764"/>
      <c r="JQW159" s="764"/>
      <c r="JQX159" s="764"/>
      <c r="JQY159" s="764"/>
      <c r="JQZ159" s="764"/>
      <c r="JRA159" s="764"/>
      <c r="JRB159" s="764"/>
      <c r="JRC159" s="764"/>
      <c r="JRD159" s="764"/>
      <c r="JRE159" s="764"/>
      <c r="JRF159" s="764"/>
      <c r="JRG159" s="764"/>
      <c r="JRH159" s="764"/>
      <c r="JRI159" s="764"/>
      <c r="JRJ159" s="764"/>
      <c r="JRK159" s="764"/>
      <c r="JRL159" s="764"/>
      <c r="JRM159" s="764"/>
      <c r="JRN159" s="764"/>
      <c r="JRO159" s="764"/>
      <c r="JRP159" s="764"/>
      <c r="JRQ159" s="764"/>
      <c r="JRR159" s="764"/>
      <c r="JRS159" s="764"/>
      <c r="JRT159" s="764"/>
      <c r="JRU159" s="764"/>
      <c r="JRV159" s="764"/>
      <c r="JRW159" s="764"/>
      <c r="JRX159" s="764"/>
      <c r="JRY159" s="764"/>
      <c r="JRZ159" s="764"/>
      <c r="JSA159" s="764"/>
      <c r="JSB159" s="764"/>
      <c r="JSC159" s="764"/>
      <c r="JSD159" s="764"/>
      <c r="JSE159" s="764"/>
      <c r="JSF159" s="764"/>
      <c r="JSG159" s="764"/>
      <c r="JSH159" s="764"/>
      <c r="JSI159" s="764"/>
      <c r="JSJ159" s="764"/>
      <c r="JSK159" s="764"/>
      <c r="JSL159" s="764"/>
      <c r="JSM159" s="764"/>
      <c r="JSN159" s="764"/>
      <c r="JSO159" s="764"/>
      <c r="JSP159" s="764"/>
      <c r="JSQ159" s="764"/>
      <c r="JSR159" s="764"/>
      <c r="JSS159" s="764"/>
      <c r="JST159" s="764"/>
      <c r="JSU159" s="764"/>
      <c r="JSV159" s="764"/>
      <c r="JSW159" s="764"/>
      <c r="JSX159" s="764"/>
      <c r="JSY159" s="764"/>
      <c r="JSZ159" s="764"/>
      <c r="JTA159" s="764"/>
      <c r="JTB159" s="764"/>
      <c r="JTC159" s="764"/>
      <c r="JTD159" s="764"/>
      <c r="JTE159" s="764"/>
      <c r="JTF159" s="764"/>
      <c r="JTG159" s="764"/>
      <c r="JTH159" s="764"/>
      <c r="JTI159" s="764"/>
      <c r="JTJ159" s="764"/>
      <c r="JTK159" s="764"/>
      <c r="JTL159" s="764"/>
      <c r="JTM159" s="764"/>
      <c r="JTN159" s="764"/>
      <c r="JTO159" s="764"/>
      <c r="JTP159" s="764"/>
      <c r="JTQ159" s="764"/>
      <c r="JTR159" s="764"/>
      <c r="JTS159" s="764"/>
      <c r="JTT159" s="764"/>
      <c r="JTU159" s="764"/>
      <c r="JTV159" s="764"/>
      <c r="JTW159" s="764"/>
      <c r="JTX159" s="764"/>
      <c r="JTY159" s="764"/>
      <c r="JTZ159" s="764"/>
      <c r="JUA159" s="764"/>
      <c r="JUB159" s="764"/>
      <c r="JUC159" s="764"/>
      <c r="JUD159" s="764"/>
      <c r="JUE159" s="764"/>
      <c r="JUF159" s="764"/>
      <c r="JUG159" s="764"/>
      <c r="JUH159" s="764"/>
      <c r="JUI159" s="764"/>
      <c r="JUJ159" s="764"/>
      <c r="JUK159" s="764"/>
      <c r="JUL159" s="764"/>
      <c r="JUM159" s="764"/>
      <c r="JUN159" s="764"/>
      <c r="JUO159" s="764"/>
      <c r="JUP159" s="764"/>
      <c r="JUQ159" s="764"/>
      <c r="JUR159" s="764"/>
      <c r="JUS159" s="764"/>
      <c r="JUT159" s="764"/>
      <c r="JUU159" s="764"/>
      <c r="JUV159" s="764"/>
      <c r="JUW159" s="764"/>
      <c r="JUX159" s="764"/>
      <c r="JUY159" s="764"/>
      <c r="JUZ159" s="764"/>
      <c r="JVA159" s="764"/>
      <c r="JVB159" s="764"/>
      <c r="JVC159" s="764"/>
      <c r="JVD159" s="764"/>
      <c r="JVE159" s="764"/>
      <c r="JVF159" s="764"/>
      <c r="JVG159" s="764"/>
      <c r="JVH159" s="764"/>
      <c r="JVI159" s="764"/>
      <c r="JVJ159" s="764"/>
      <c r="JVK159" s="764"/>
      <c r="JVL159" s="764"/>
      <c r="JVM159" s="764"/>
      <c r="JVN159" s="764"/>
      <c r="JVO159" s="764"/>
      <c r="JVP159" s="764"/>
      <c r="JVQ159" s="764"/>
      <c r="JVR159" s="764"/>
      <c r="JVS159" s="764"/>
      <c r="JVT159" s="764"/>
      <c r="JVU159" s="764"/>
      <c r="JVV159" s="764"/>
      <c r="JVW159" s="764"/>
      <c r="JVX159" s="764"/>
      <c r="JVY159" s="764"/>
      <c r="JVZ159" s="764"/>
      <c r="JWA159" s="764"/>
      <c r="JWB159" s="764"/>
      <c r="JWC159" s="764"/>
      <c r="JWD159" s="764"/>
      <c r="JWE159" s="764"/>
      <c r="JWF159" s="764"/>
      <c r="JWG159" s="764"/>
      <c r="JWH159" s="764"/>
      <c r="JWI159" s="764"/>
      <c r="JWJ159" s="764"/>
      <c r="JWK159" s="764"/>
      <c r="JWL159" s="764"/>
      <c r="JWM159" s="764"/>
      <c r="JWN159" s="764"/>
      <c r="JWO159" s="764"/>
      <c r="JWP159" s="764"/>
      <c r="JWQ159" s="764"/>
      <c r="JWR159" s="764"/>
      <c r="JWS159" s="764"/>
      <c r="JWT159" s="764"/>
      <c r="JWU159" s="764"/>
      <c r="JWV159" s="764"/>
      <c r="JWW159" s="764"/>
      <c r="JWX159" s="764"/>
      <c r="JWY159" s="764"/>
      <c r="JWZ159" s="764"/>
      <c r="JXA159" s="764"/>
      <c r="JXB159" s="764"/>
      <c r="JXC159" s="764"/>
      <c r="JXD159" s="764"/>
      <c r="JXE159" s="764"/>
      <c r="JXF159" s="764"/>
      <c r="JXG159" s="764"/>
      <c r="JXH159" s="764"/>
      <c r="JXI159" s="764"/>
      <c r="JXJ159" s="764"/>
      <c r="JXK159" s="764"/>
      <c r="JXL159" s="764"/>
      <c r="JXM159" s="764"/>
      <c r="JXN159" s="764"/>
      <c r="JXO159" s="764"/>
      <c r="JXP159" s="764"/>
      <c r="JXQ159" s="764"/>
      <c r="JXR159" s="764"/>
      <c r="JXS159" s="764"/>
      <c r="JXT159" s="764"/>
      <c r="JXU159" s="764"/>
      <c r="JXV159" s="764"/>
      <c r="JXW159" s="764"/>
      <c r="JXX159" s="764"/>
      <c r="JXY159" s="764"/>
      <c r="JXZ159" s="764"/>
      <c r="JYA159" s="764"/>
      <c r="JYB159" s="764"/>
      <c r="JYC159" s="764"/>
      <c r="JYD159" s="764"/>
      <c r="JYE159" s="764"/>
      <c r="JYF159" s="764"/>
      <c r="JYG159" s="764"/>
      <c r="JYH159" s="764"/>
      <c r="JYI159" s="764"/>
      <c r="JYJ159" s="764"/>
      <c r="JYK159" s="764"/>
      <c r="JYL159" s="764"/>
      <c r="JYM159" s="764"/>
      <c r="JYN159" s="764"/>
      <c r="JYO159" s="764"/>
      <c r="JYP159" s="764"/>
      <c r="JYQ159" s="764"/>
      <c r="JYR159" s="764"/>
      <c r="JYS159" s="764"/>
      <c r="JYT159" s="764"/>
      <c r="JYU159" s="764"/>
      <c r="JYV159" s="764"/>
      <c r="JYW159" s="764"/>
      <c r="JYX159" s="764"/>
      <c r="JYY159" s="764"/>
      <c r="JYZ159" s="764"/>
      <c r="JZA159" s="764"/>
      <c r="JZB159" s="764"/>
      <c r="JZC159" s="764"/>
      <c r="JZD159" s="764"/>
      <c r="JZE159" s="764"/>
      <c r="JZF159" s="764"/>
      <c r="JZG159" s="764"/>
      <c r="JZH159" s="764"/>
      <c r="JZI159" s="764"/>
      <c r="JZJ159" s="764"/>
      <c r="JZK159" s="764"/>
      <c r="JZL159" s="764"/>
      <c r="JZM159" s="764"/>
      <c r="JZN159" s="764"/>
      <c r="JZO159" s="764"/>
      <c r="JZP159" s="764"/>
      <c r="JZQ159" s="764"/>
      <c r="JZR159" s="764"/>
      <c r="JZS159" s="764"/>
      <c r="JZT159" s="764"/>
      <c r="JZU159" s="764"/>
      <c r="JZV159" s="764"/>
      <c r="JZW159" s="764"/>
      <c r="JZX159" s="764"/>
      <c r="JZY159" s="764"/>
      <c r="JZZ159" s="764"/>
      <c r="KAA159" s="764"/>
      <c r="KAB159" s="764"/>
      <c r="KAC159" s="764"/>
      <c r="KAD159" s="764"/>
      <c r="KAE159" s="764"/>
      <c r="KAF159" s="764"/>
      <c r="KAG159" s="764"/>
      <c r="KAH159" s="764"/>
      <c r="KAI159" s="764"/>
      <c r="KAJ159" s="764"/>
      <c r="KAK159" s="764"/>
      <c r="KAL159" s="764"/>
      <c r="KAM159" s="764"/>
      <c r="KAN159" s="764"/>
      <c r="KAO159" s="764"/>
      <c r="KAP159" s="764"/>
      <c r="KAQ159" s="764"/>
      <c r="KAR159" s="764"/>
      <c r="KAS159" s="764"/>
      <c r="KAT159" s="764"/>
      <c r="KAU159" s="764"/>
      <c r="KAV159" s="764"/>
      <c r="KAW159" s="764"/>
      <c r="KAX159" s="764"/>
      <c r="KAY159" s="764"/>
      <c r="KAZ159" s="764"/>
      <c r="KBA159" s="764"/>
      <c r="KBB159" s="764"/>
      <c r="KBC159" s="764"/>
      <c r="KBD159" s="764"/>
      <c r="KBE159" s="764"/>
      <c r="KBF159" s="764"/>
      <c r="KBG159" s="764"/>
      <c r="KBH159" s="764"/>
      <c r="KBI159" s="764"/>
      <c r="KBJ159" s="764"/>
      <c r="KBK159" s="764"/>
      <c r="KBL159" s="764"/>
      <c r="KBM159" s="764"/>
      <c r="KBN159" s="764"/>
      <c r="KBO159" s="764"/>
      <c r="KBP159" s="764"/>
      <c r="KBQ159" s="764"/>
      <c r="KBR159" s="764"/>
      <c r="KBS159" s="764"/>
      <c r="KBT159" s="764"/>
      <c r="KBU159" s="764"/>
      <c r="KBV159" s="764"/>
      <c r="KBW159" s="764"/>
      <c r="KBX159" s="764"/>
      <c r="KBY159" s="764"/>
      <c r="KBZ159" s="764"/>
      <c r="KCA159" s="764"/>
      <c r="KCB159" s="764"/>
      <c r="KCC159" s="764"/>
      <c r="KCD159" s="764"/>
      <c r="KCE159" s="764"/>
      <c r="KCF159" s="764"/>
      <c r="KCG159" s="764"/>
      <c r="KCH159" s="764"/>
      <c r="KCI159" s="764"/>
      <c r="KCJ159" s="764"/>
      <c r="KCK159" s="764"/>
      <c r="KCL159" s="764"/>
      <c r="KCM159" s="764"/>
      <c r="KCN159" s="764"/>
      <c r="KCO159" s="764"/>
      <c r="KCP159" s="764"/>
      <c r="KCQ159" s="764"/>
      <c r="KCR159" s="764"/>
      <c r="KCS159" s="764"/>
      <c r="KCT159" s="764"/>
      <c r="KCU159" s="764"/>
      <c r="KCV159" s="764"/>
      <c r="KCW159" s="764"/>
      <c r="KCX159" s="764"/>
      <c r="KCY159" s="764"/>
      <c r="KCZ159" s="764"/>
      <c r="KDA159" s="764"/>
      <c r="KDB159" s="764"/>
      <c r="KDC159" s="764"/>
      <c r="KDD159" s="764"/>
      <c r="KDE159" s="764"/>
      <c r="KDF159" s="764"/>
      <c r="KDG159" s="764"/>
      <c r="KDH159" s="764"/>
      <c r="KDI159" s="764"/>
      <c r="KDJ159" s="764"/>
      <c r="KDK159" s="764"/>
      <c r="KDL159" s="764"/>
      <c r="KDM159" s="764"/>
      <c r="KDN159" s="764"/>
      <c r="KDO159" s="764"/>
      <c r="KDP159" s="764"/>
      <c r="KDQ159" s="764"/>
      <c r="KDR159" s="764"/>
      <c r="KDS159" s="764"/>
      <c r="KDT159" s="764"/>
      <c r="KDU159" s="764"/>
      <c r="KDV159" s="764"/>
      <c r="KDW159" s="764"/>
      <c r="KDX159" s="764"/>
      <c r="KDY159" s="764"/>
      <c r="KDZ159" s="764"/>
      <c r="KEA159" s="764"/>
      <c r="KEB159" s="764"/>
      <c r="KEC159" s="764"/>
      <c r="KED159" s="764"/>
      <c r="KEE159" s="764"/>
      <c r="KEF159" s="764"/>
      <c r="KEG159" s="764"/>
      <c r="KEH159" s="764"/>
      <c r="KEI159" s="764"/>
      <c r="KEJ159" s="764"/>
      <c r="KEK159" s="764"/>
      <c r="KEL159" s="764"/>
      <c r="KEM159" s="764"/>
      <c r="KEN159" s="764"/>
      <c r="KEO159" s="764"/>
      <c r="KEP159" s="764"/>
      <c r="KEQ159" s="764"/>
      <c r="KER159" s="764"/>
      <c r="KES159" s="764"/>
      <c r="KET159" s="764"/>
      <c r="KEU159" s="764"/>
      <c r="KEV159" s="764"/>
      <c r="KEW159" s="764"/>
      <c r="KEX159" s="764"/>
      <c r="KEY159" s="764"/>
      <c r="KEZ159" s="764"/>
      <c r="KFA159" s="764"/>
      <c r="KFB159" s="764"/>
      <c r="KFC159" s="764"/>
      <c r="KFD159" s="764"/>
      <c r="KFE159" s="764"/>
      <c r="KFF159" s="764"/>
      <c r="KFG159" s="764"/>
      <c r="KFH159" s="764"/>
      <c r="KFI159" s="764"/>
      <c r="KFJ159" s="764"/>
      <c r="KFK159" s="764"/>
      <c r="KFL159" s="764"/>
      <c r="KFM159" s="764"/>
      <c r="KFN159" s="764"/>
      <c r="KFO159" s="764"/>
      <c r="KFP159" s="764"/>
      <c r="KFQ159" s="764"/>
      <c r="KFR159" s="764"/>
      <c r="KFS159" s="764"/>
      <c r="KFT159" s="764"/>
      <c r="KFU159" s="764"/>
      <c r="KFV159" s="764"/>
      <c r="KFW159" s="764"/>
      <c r="KFX159" s="764"/>
      <c r="KFY159" s="764"/>
      <c r="KFZ159" s="764"/>
      <c r="KGA159" s="764"/>
      <c r="KGB159" s="764"/>
      <c r="KGC159" s="764"/>
      <c r="KGD159" s="764"/>
      <c r="KGE159" s="764"/>
      <c r="KGF159" s="764"/>
      <c r="KGG159" s="764"/>
      <c r="KGH159" s="764"/>
      <c r="KGI159" s="764"/>
      <c r="KGJ159" s="764"/>
      <c r="KGK159" s="764"/>
      <c r="KGL159" s="764"/>
      <c r="KGM159" s="764"/>
      <c r="KGN159" s="764"/>
      <c r="KGO159" s="764"/>
      <c r="KGP159" s="764"/>
      <c r="KGQ159" s="764"/>
      <c r="KGR159" s="764"/>
      <c r="KGS159" s="764"/>
      <c r="KGT159" s="764"/>
      <c r="KGU159" s="764"/>
      <c r="KGV159" s="764"/>
      <c r="KGW159" s="764"/>
      <c r="KGX159" s="764"/>
      <c r="KGY159" s="764"/>
      <c r="KGZ159" s="764"/>
      <c r="KHA159" s="764"/>
      <c r="KHB159" s="764"/>
      <c r="KHC159" s="764"/>
      <c r="KHD159" s="764"/>
      <c r="KHE159" s="764"/>
      <c r="KHF159" s="764"/>
      <c r="KHG159" s="764"/>
      <c r="KHH159" s="764"/>
      <c r="KHI159" s="764"/>
      <c r="KHJ159" s="764"/>
      <c r="KHK159" s="764"/>
      <c r="KHL159" s="764"/>
      <c r="KHM159" s="764"/>
      <c r="KHN159" s="764"/>
      <c r="KHO159" s="764"/>
      <c r="KHP159" s="764"/>
      <c r="KHQ159" s="764"/>
      <c r="KHR159" s="764"/>
      <c r="KHS159" s="764"/>
      <c r="KHT159" s="764"/>
      <c r="KHU159" s="764"/>
      <c r="KHV159" s="764"/>
      <c r="KHW159" s="764"/>
      <c r="KHX159" s="764"/>
      <c r="KHY159" s="764"/>
      <c r="KHZ159" s="764"/>
      <c r="KIA159" s="764"/>
      <c r="KIB159" s="764"/>
      <c r="KIC159" s="764"/>
      <c r="KID159" s="764"/>
      <c r="KIE159" s="764"/>
      <c r="KIF159" s="764"/>
      <c r="KIG159" s="764"/>
      <c r="KIH159" s="764"/>
      <c r="KII159" s="764"/>
      <c r="KIJ159" s="764"/>
      <c r="KIK159" s="764"/>
      <c r="KIL159" s="764"/>
      <c r="KIM159" s="764"/>
      <c r="KIN159" s="764"/>
      <c r="KIO159" s="764"/>
      <c r="KIP159" s="764"/>
      <c r="KIQ159" s="764"/>
      <c r="KIR159" s="764"/>
      <c r="KIS159" s="764"/>
      <c r="KIT159" s="764"/>
      <c r="KIU159" s="764"/>
      <c r="KIV159" s="764"/>
      <c r="KIW159" s="764"/>
      <c r="KIX159" s="764"/>
      <c r="KIY159" s="764"/>
      <c r="KIZ159" s="764"/>
      <c r="KJA159" s="764"/>
      <c r="KJB159" s="764"/>
      <c r="KJC159" s="764"/>
      <c r="KJD159" s="764"/>
      <c r="KJE159" s="764"/>
      <c r="KJF159" s="764"/>
      <c r="KJG159" s="764"/>
      <c r="KJH159" s="764"/>
      <c r="KJI159" s="764"/>
      <c r="KJJ159" s="764"/>
      <c r="KJK159" s="764"/>
      <c r="KJL159" s="764"/>
      <c r="KJM159" s="764"/>
      <c r="KJN159" s="764"/>
      <c r="KJO159" s="764"/>
      <c r="KJP159" s="764"/>
      <c r="KJQ159" s="764"/>
      <c r="KJR159" s="764"/>
      <c r="KJS159" s="764"/>
      <c r="KJT159" s="764"/>
      <c r="KJU159" s="764"/>
      <c r="KJV159" s="764"/>
      <c r="KJW159" s="764"/>
      <c r="KJX159" s="764"/>
      <c r="KJY159" s="764"/>
      <c r="KJZ159" s="764"/>
      <c r="KKA159" s="764"/>
      <c r="KKB159" s="764"/>
      <c r="KKC159" s="764"/>
      <c r="KKD159" s="764"/>
      <c r="KKE159" s="764"/>
      <c r="KKF159" s="764"/>
      <c r="KKG159" s="764"/>
      <c r="KKH159" s="764"/>
      <c r="KKI159" s="764"/>
      <c r="KKJ159" s="764"/>
      <c r="KKK159" s="764"/>
      <c r="KKL159" s="764"/>
      <c r="KKM159" s="764"/>
      <c r="KKN159" s="764"/>
      <c r="KKO159" s="764"/>
      <c r="KKP159" s="764"/>
      <c r="KKQ159" s="764"/>
      <c r="KKR159" s="764"/>
      <c r="KKS159" s="764"/>
      <c r="KKT159" s="764"/>
      <c r="KKU159" s="764"/>
      <c r="KKV159" s="764"/>
      <c r="KKW159" s="764"/>
      <c r="KKX159" s="764"/>
      <c r="KKY159" s="764"/>
      <c r="KKZ159" s="764"/>
      <c r="KLA159" s="764"/>
      <c r="KLB159" s="764"/>
      <c r="KLC159" s="764"/>
      <c r="KLD159" s="764"/>
      <c r="KLE159" s="764"/>
      <c r="KLF159" s="764"/>
      <c r="KLG159" s="764"/>
      <c r="KLH159" s="764"/>
      <c r="KLI159" s="764"/>
      <c r="KLJ159" s="764"/>
      <c r="KLK159" s="764"/>
      <c r="KLL159" s="764"/>
      <c r="KLM159" s="764"/>
      <c r="KLN159" s="764"/>
      <c r="KLO159" s="764"/>
      <c r="KLP159" s="764"/>
      <c r="KLQ159" s="764"/>
      <c r="KLR159" s="764"/>
      <c r="KLS159" s="764"/>
      <c r="KLT159" s="764"/>
      <c r="KLU159" s="764"/>
      <c r="KLV159" s="764"/>
      <c r="KLW159" s="764"/>
      <c r="KLX159" s="764"/>
      <c r="KLY159" s="764"/>
      <c r="KLZ159" s="764"/>
      <c r="KMA159" s="764"/>
      <c r="KMB159" s="764"/>
      <c r="KMC159" s="764"/>
      <c r="KMD159" s="764"/>
      <c r="KME159" s="764"/>
      <c r="KMF159" s="764"/>
      <c r="KMG159" s="764"/>
      <c r="KMH159" s="764"/>
      <c r="KMI159" s="764"/>
      <c r="KMJ159" s="764"/>
      <c r="KMK159" s="764"/>
      <c r="KML159" s="764"/>
      <c r="KMM159" s="764"/>
      <c r="KMN159" s="764"/>
      <c r="KMO159" s="764"/>
      <c r="KMP159" s="764"/>
      <c r="KMQ159" s="764"/>
      <c r="KMR159" s="764"/>
      <c r="KMS159" s="764"/>
      <c r="KMT159" s="764"/>
      <c r="KMU159" s="764"/>
      <c r="KMV159" s="764"/>
      <c r="KMW159" s="764"/>
      <c r="KMX159" s="764"/>
      <c r="KMY159" s="764"/>
      <c r="KMZ159" s="764"/>
      <c r="KNA159" s="764"/>
      <c r="KNB159" s="764"/>
      <c r="KNC159" s="764"/>
      <c r="KND159" s="764"/>
      <c r="KNE159" s="764"/>
      <c r="KNF159" s="764"/>
      <c r="KNG159" s="764"/>
      <c r="KNH159" s="764"/>
      <c r="KNI159" s="764"/>
      <c r="KNJ159" s="764"/>
      <c r="KNK159" s="764"/>
      <c r="KNL159" s="764"/>
      <c r="KNM159" s="764"/>
      <c r="KNN159" s="764"/>
      <c r="KNO159" s="764"/>
      <c r="KNP159" s="764"/>
      <c r="KNQ159" s="764"/>
      <c r="KNR159" s="764"/>
      <c r="KNS159" s="764"/>
      <c r="KNT159" s="764"/>
      <c r="KNU159" s="764"/>
      <c r="KNV159" s="764"/>
      <c r="KNW159" s="764"/>
      <c r="KNX159" s="764"/>
      <c r="KNY159" s="764"/>
      <c r="KNZ159" s="764"/>
      <c r="KOA159" s="764"/>
      <c r="KOB159" s="764"/>
      <c r="KOC159" s="764"/>
      <c r="KOD159" s="764"/>
      <c r="KOE159" s="764"/>
      <c r="KOF159" s="764"/>
      <c r="KOG159" s="764"/>
      <c r="KOH159" s="764"/>
      <c r="KOI159" s="764"/>
      <c r="KOJ159" s="764"/>
      <c r="KOK159" s="764"/>
      <c r="KOL159" s="764"/>
      <c r="KOM159" s="764"/>
      <c r="KON159" s="764"/>
      <c r="KOO159" s="764"/>
      <c r="KOP159" s="764"/>
      <c r="KOQ159" s="764"/>
      <c r="KOR159" s="764"/>
      <c r="KOS159" s="764"/>
      <c r="KOT159" s="764"/>
      <c r="KOU159" s="764"/>
      <c r="KOV159" s="764"/>
      <c r="KOW159" s="764"/>
      <c r="KOX159" s="764"/>
      <c r="KOY159" s="764"/>
      <c r="KOZ159" s="764"/>
      <c r="KPA159" s="764"/>
      <c r="KPB159" s="764"/>
      <c r="KPC159" s="764"/>
      <c r="KPD159" s="764"/>
      <c r="KPE159" s="764"/>
      <c r="KPF159" s="764"/>
      <c r="KPG159" s="764"/>
      <c r="KPH159" s="764"/>
      <c r="KPI159" s="764"/>
      <c r="KPJ159" s="764"/>
      <c r="KPK159" s="764"/>
      <c r="KPL159" s="764"/>
      <c r="KPM159" s="764"/>
      <c r="KPN159" s="764"/>
      <c r="KPO159" s="764"/>
      <c r="KPP159" s="764"/>
      <c r="KPQ159" s="764"/>
      <c r="KPR159" s="764"/>
      <c r="KPS159" s="764"/>
      <c r="KPT159" s="764"/>
      <c r="KPU159" s="764"/>
      <c r="KPV159" s="764"/>
      <c r="KPW159" s="764"/>
      <c r="KPX159" s="764"/>
      <c r="KPY159" s="764"/>
      <c r="KPZ159" s="764"/>
      <c r="KQA159" s="764"/>
      <c r="KQB159" s="764"/>
      <c r="KQC159" s="764"/>
      <c r="KQD159" s="764"/>
      <c r="KQE159" s="764"/>
      <c r="KQF159" s="764"/>
      <c r="KQG159" s="764"/>
      <c r="KQH159" s="764"/>
      <c r="KQI159" s="764"/>
      <c r="KQJ159" s="764"/>
      <c r="KQK159" s="764"/>
      <c r="KQL159" s="764"/>
      <c r="KQM159" s="764"/>
      <c r="KQN159" s="764"/>
      <c r="KQO159" s="764"/>
      <c r="KQP159" s="764"/>
      <c r="KQQ159" s="764"/>
      <c r="KQR159" s="764"/>
      <c r="KQS159" s="764"/>
      <c r="KQT159" s="764"/>
      <c r="KQU159" s="764"/>
      <c r="KQV159" s="764"/>
      <c r="KQW159" s="764"/>
      <c r="KQX159" s="764"/>
      <c r="KQY159" s="764"/>
      <c r="KQZ159" s="764"/>
      <c r="KRA159" s="764"/>
      <c r="KRB159" s="764"/>
      <c r="KRC159" s="764"/>
      <c r="KRD159" s="764"/>
      <c r="KRE159" s="764"/>
      <c r="KRF159" s="764"/>
      <c r="KRG159" s="764"/>
      <c r="KRH159" s="764"/>
      <c r="KRI159" s="764"/>
      <c r="KRJ159" s="764"/>
      <c r="KRK159" s="764"/>
      <c r="KRL159" s="764"/>
      <c r="KRM159" s="764"/>
      <c r="KRN159" s="764"/>
      <c r="KRO159" s="764"/>
      <c r="KRP159" s="764"/>
      <c r="KRQ159" s="764"/>
      <c r="KRR159" s="764"/>
      <c r="KRS159" s="764"/>
      <c r="KRT159" s="764"/>
      <c r="KRU159" s="764"/>
      <c r="KRV159" s="764"/>
      <c r="KRW159" s="764"/>
      <c r="KRX159" s="764"/>
      <c r="KRY159" s="764"/>
      <c r="KRZ159" s="764"/>
      <c r="KSA159" s="764"/>
      <c r="KSB159" s="764"/>
      <c r="KSC159" s="764"/>
      <c r="KSD159" s="764"/>
      <c r="KSE159" s="764"/>
      <c r="KSF159" s="764"/>
      <c r="KSG159" s="764"/>
      <c r="KSH159" s="764"/>
      <c r="KSI159" s="764"/>
      <c r="KSJ159" s="764"/>
      <c r="KSK159" s="764"/>
      <c r="KSL159" s="764"/>
      <c r="KSM159" s="764"/>
      <c r="KSN159" s="764"/>
      <c r="KSO159" s="764"/>
      <c r="KSP159" s="764"/>
      <c r="KSQ159" s="764"/>
      <c r="KSR159" s="764"/>
      <c r="KSS159" s="764"/>
      <c r="KST159" s="764"/>
      <c r="KSU159" s="764"/>
      <c r="KSV159" s="764"/>
      <c r="KSW159" s="764"/>
      <c r="KSX159" s="764"/>
      <c r="KSY159" s="764"/>
      <c r="KSZ159" s="764"/>
      <c r="KTA159" s="764"/>
      <c r="KTB159" s="764"/>
      <c r="KTC159" s="764"/>
      <c r="KTD159" s="764"/>
      <c r="KTE159" s="764"/>
      <c r="KTF159" s="764"/>
      <c r="KTG159" s="764"/>
      <c r="KTH159" s="764"/>
      <c r="KTI159" s="764"/>
      <c r="KTJ159" s="764"/>
      <c r="KTK159" s="764"/>
      <c r="KTL159" s="764"/>
      <c r="KTM159" s="764"/>
      <c r="KTN159" s="764"/>
      <c r="KTO159" s="764"/>
      <c r="KTP159" s="764"/>
      <c r="KTQ159" s="764"/>
      <c r="KTR159" s="764"/>
      <c r="KTS159" s="764"/>
      <c r="KTT159" s="764"/>
      <c r="KTU159" s="764"/>
      <c r="KTV159" s="764"/>
      <c r="KTW159" s="764"/>
      <c r="KTX159" s="764"/>
      <c r="KTY159" s="764"/>
      <c r="KTZ159" s="764"/>
      <c r="KUA159" s="764"/>
      <c r="KUB159" s="764"/>
      <c r="KUC159" s="764"/>
      <c r="KUD159" s="764"/>
      <c r="KUE159" s="764"/>
      <c r="KUF159" s="764"/>
      <c r="KUG159" s="764"/>
      <c r="KUH159" s="764"/>
      <c r="KUI159" s="764"/>
      <c r="KUJ159" s="764"/>
      <c r="KUK159" s="764"/>
      <c r="KUL159" s="764"/>
      <c r="KUM159" s="764"/>
      <c r="KUN159" s="764"/>
      <c r="KUO159" s="764"/>
      <c r="KUP159" s="764"/>
      <c r="KUQ159" s="764"/>
      <c r="KUR159" s="764"/>
      <c r="KUS159" s="764"/>
      <c r="KUT159" s="764"/>
      <c r="KUU159" s="764"/>
      <c r="KUV159" s="764"/>
      <c r="KUW159" s="764"/>
      <c r="KUX159" s="764"/>
      <c r="KUY159" s="764"/>
      <c r="KUZ159" s="764"/>
      <c r="KVA159" s="764"/>
      <c r="KVB159" s="764"/>
      <c r="KVC159" s="764"/>
      <c r="KVD159" s="764"/>
      <c r="KVE159" s="764"/>
      <c r="KVF159" s="764"/>
      <c r="KVG159" s="764"/>
      <c r="KVH159" s="764"/>
      <c r="KVI159" s="764"/>
      <c r="KVJ159" s="764"/>
      <c r="KVK159" s="764"/>
      <c r="KVL159" s="764"/>
      <c r="KVM159" s="764"/>
      <c r="KVN159" s="764"/>
      <c r="KVO159" s="764"/>
      <c r="KVP159" s="764"/>
      <c r="KVQ159" s="764"/>
      <c r="KVR159" s="764"/>
      <c r="KVS159" s="764"/>
      <c r="KVT159" s="764"/>
      <c r="KVU159" s="764"/>
      <c r="KVV159" s="764"/>
      <c r="KVW159" s="764"/>
      <c r="KVX159" s="764"/>
      <c r="KVY159" s="764"/>
      <c r="KVZ159" s="764"/>
      <c r="KWA159" s="764"/>
      <c r="KWB159" s="764"/>
      <c r="KWC159" s="764"/>
      <c r="KWD159" s="764"/>
      <c r="KWE159" s="764"/>
      <c r="KWF159" s="764"/>
      <c r="KWG159" s="764"/>
      <c r="KWH159" s="764"/>
      <c r="KWI159" s="764"/>
      <c r="KWJ159" s="764"/>
      <c r="KWK159" s="764"/>
      <c r="KWL159" s="764"/>
      <c r="KWM159" s="764"/>
      <c r="KWN159" s="764"/>
      <c r="KWO159" s="764"/>
      <c r="KWP159" s="764"/>
      <c r="KWQ159" s="764"/>
      <c r="KWR159" s="764"/>
      <c r="KWS159" s="764"/>
      <c r="KWT159" s="764"/>
      <c r="KWU159" s="764"/>
      <c r="KWV159" s="764"/>
      <c r="KWW159" s="764"/>
      <c r="KWX159" s="764"/>
      <c r="KWY159" s="764"/>
      <c r="KWZ159" s="764"/>
      <c r="KXA159" s="764"/>
      <c r="KXB159" s="764"/>
      <c r="KXC159" s="764"/>
      <c r="KXD159" s="764"/>
      <c r="KXE159" s="764"/>
      <c r="KXF159" s="764"/>
      <c r="KXG159" s="764"/>
      <c r="KXH159" s="764"/>
      <c r="KXI159" s="764"/>
      <c r="KXJ159" s="764"/>
      <c r="KXK159" s="764"/>
      <c r="KXL159" s="764"/>
      <c r="KXM159" s="764"/>
      <c r="KXN159" s="764"/>
      <c r="KXO159" s="764"/>
      <c r="KXP159" s="764"/>
      <c r="KXQ159" s="764"/>
      <c r="KXR159" s="764"/>
      <c r="KXS159" s="764"/>
      <c r="KXT159" s="764"/>
      <c r="KXU159" s="764"/>
      <c r="KXV159" s="764"/>
      <c r="KXW159" s="764"/>
      <c r="KXX159" s="764"/>
      <c r="KXY159" s="764"/>
      <c r="KXZ159" s="764"/>
      <c r="KYA159" s="764"/>
      <c r="KYB159" s="764"/>
      <c r="KYC159" s="764"/>
      <c r="KYD159" s="764"/>
      <c r="KYE159" s="764"/>
      <c r="KYF159" s="764"/>
      <c r="KYG159" s="764"/>
      <c r="KYH159" s="764"/>
      <c r="KYI159" s="764"/>
      <c r="KYJ159" s="764"/>
      <c r="KYK159" s="764"/>
      <c r="KYL159" s="764"/>
      <c r="KYM159" s="764"/>
      <c r="KYN159" s="764"/>
      <c r="KYO159" s="764"/>
      <c r="KYP159" s="764"/>
      <c r="KYQ159" s="764"/>
      <c r="KYR159" s="764"/>
      <c r="KYS159" s="764"/>
      <c r="KYT159" s="764"/>
      <c r="KYU159" s="764"/>
      <c r="KYV159" s="764"/>
      <c r="KYW159" s="764"/>
      <c r="KYX159" s="764"/>
      <c r="KYY159" s="764"/>
      <c r="KYZ159" s="764"/>
      <c r="KZA159" s="764"/>
      <c r="KZB159" s="764"/>
      <c r="KZC159" s="764"/>
      <c r="KZD159" s="764"/>
      <c r="KZE159" s="764"/>
      <c r="KZF159" s="764"/>
      <c r="KZG159" s="764"/>
      <c r="KZH159" s="764"/>
      <c r="KZI159" s="764"/>
      <c r="KZJ159" s="764"/>
      <c r="KZK159" s="764"/>
      <c r="KZL159" s="764"/>
      <c r="KZM159" s="764"/>
      <c r="KZN159" s="764"/>
      <c r="KZO159" s="764"/>
      <c r="KZP159" s="764"/>
      <c r="KZQ159" s="764"/>
      <c r="KZR159" s="764"/>
      <c r="KZS159" s="764"/>
      <c r="KZT159" s="764"/>
      <c r="KZU159" s="764"/>
      <c r="KZV159" s="764"/>
      <c r="KZW159" s="764"/>
      <c r="KZX159" s="764"/>
      <c r="KZY159" s="764"/>
      <c r="KZZ159" s="764"/>
      <c r="LAA159" s="764"/>
      <c r="LAB159" s="764"/>
      <c r="LAC159" s="764"/>
      <c r="LAD159" s="764"/>
      <c r="LAE159" s="764"/>
      <c r="LAF159" s="764"/>
      <c r="LAG159" s="764"/>
      <c r="LAH159" s="764"/>
      <c r="LAI159" s="764"/>
      <c r="LAJ159" s="764"/>
      <c r="LAK159" s="764"/>
      <c r="LAL159" s="764"/>
      <c r="LAM159" s="764"/>
      <c r="LAN159" s="764"/>
      <c r="LAO159" s="764"/>
      <c r="LAP159" s="764"/>
      <c r="LAQ159" s="764"/>
      <c r="LAR159" s="764"/>
      <c r="LAS159" s="764"/>
      <c r="LAT159" s="764"/>
      <c r="LAU159" s="764"/>
      <c r="LAV159" s="764"/>
      <c r="LAW159" s="764"/>
      <c r="LAX159" s="764"/>
      <c r="LAY159" s="764"/>
      <c r="LAZ159" s="764"/>
      <c r="LBA159" s="764"/>
      <c r="LBB159" s="764"/>
      <c r="LBC159" s="764"/>
      <c r="LBD159" s="764"/>
      <c r="LBE159" s="764"/>
      <c r="LBF159" s="764"/>
      <c r="LBG159" s="764"/>
      <c r="LBH159" s="764"/>
      <c r="LBI159" s="764"/>
      <c r="LBJ159" s="764"/>
      <c r="LBK159" s="764"/>
      <c r="LBL159" s="764"/>
      <c r="LBM159" s="764"/>
      <c r="LBN159" s="764"/>
      <c r="LBO159" s="764"/>
      <c r="LBP159" s="764"/>
      <c r="LBQ159" s="764"/>
      <c r="LBR159" s="764"/>
      <c r="LBS159" s="764"/>
      <c r="LBT159" s="764"/>
      <c r="LBU159" s="764"/>
      <c r="LBV159" s="764"/>
      <c r="LBW159" s="764"/>
      <c r="LBX159" s="764"/>
      <c r="LBY159" s="764"/>
      <c r="LBZ159" s="764"/>
      <c r="LCA159" s="764"/>
      <c r="LCB159" s="764"/>
      <c r="LCC159" s="764"/>
      <c r="LCD159" s="764"/>
      <c r="LCE159" s="764"/>
      <c r="LCF159" s="764"/>
      <c r="LCG159" s="764"/>
      <c r="LCH159" s="764"/>
      <c r="LCI159" s="764"/>
      <c r="LCJ159" s="764"/>
      <c r="LCK159" s="764"/>
      <c r="LCL159" s="764"/>
      <c r="LCM159" s="764"/>
      <c r="LCN159" s="764"/>
      <c r="LCO159" s="764"/>
      <c r="LCP159" s="764"/>
      <c r="LCQ159" s="764"/>
      <c r="LCR159" s="764"/>
      <c r="LCS159" s="764"/>
      <c r="LCT159" s="764"/>
      <c r="LCU159" s="764"/>
      <c r="LCV159" s="764"/>
      <c r="LCW159" s="764"/>
      <c r="LCX159" s="764"/>
      <c r="LCY159" s="764"/>
      <c r="LCZ159" s="764"/>
      <c r="LDA159" s="764"/>
      <c r="LDB159" s="764"/>
      <c r="LDC159" s="764"/>
      <c r="LDD159" s="764"/>
      <c r="LDE159" s="764"/>
      <c r="LDF159" s="764"/>
      <c r="LDG159" s="764"/>
      <c r="LDH159" s="764"/>
      <c r="LDI159" s="764"/>
      <c r="LDJ159" s="764"/>
      <c r="LDK159" s="764"/>
      <c r="LDL159" s="764"/>
      <c r="LDM159" s="764"/>
      <c r="LDN159" s="764"/>
      <c r="LDO159" s="764"/>
      <c r="LDP159" s="764"/>
      <c r="LDQ159" s="764"/>
      <c r="LDR159" s="764"/>
      <c r="LDS159" s="764"/>
      <c r="LDT159" s="764"/>
      <c r="LDU159" s="764"/>
      <c r="LDV159" s="764"/>
      <c r="LDW159" s="764"/>
      <c r="LDX159" s="764"/>
      <c r="LDY159" s="764"/>
      <c r="LDZ159" s="764"/>
      <c r="LEA159" s="764"/>
      <c r="LEB159" s="764"/>
      <c r="LEC159" s="764"/>
      <c r="LED159" s="764"/>
      <c r="LEE159" s="764"/>
      <c r="LEF159" s="764"/>
      <c r="LEG159" s="764"/>
      <c r="LEH159" s="764"/>
      <c r="LEI159" s="764"/>
      <c r="LEJ159" s="764"/>
      <c r="LEK159" s="764"/>
      <c r="LEL159" s="764"/>
      <c r="LEM159" s="764"/>
      <c r="LEN159" s="764"/>
      <c r="LEO159" s="764"/>
      <c r="LEP159" s="764"/>
      <c r="LEQ159" s="764"/>
      <c r="LER159" s="764"/>
      <c r="LES159" s="764"/>
      <c r="LET159" s="764"/>
      <c r="LEU159" s="764"/>
      <c r="LEV159" s="764"/>
      <c r="LEW159" s="764"/>
      <c r="LEX159" s="764"/>
      <c r="LEY159" s="764"/>
      <c r="LEZ159" s="764"/>
      <c r="LFA159" s="764"/>
      <c r="LFB159" s="764"/>
      <c r="LFC159" s="764"/>
      <c r="LFD159" s="764"/>
      <c r="LFE159" s="764"/>
      <c r="LFF159" s="764"/>
      <c r="LFG159" s="764"/>
      <c r="LFH159" s="764"/>
      <c r="LFI159" s="764"/>
      <c r="LFJ159" s="764"/>
      <c r="LFK159" s="764"/>
      <c r="LFL159" s="764"/>
      <c r="LFM159" s="764"/>
      <c r="LFN159" s="764"/>
      <c r="LFO159" s="764"/>
      <c r="LFP159" s="764"/>
      <c r="LFQ159" s="764"/>
      <c r="LFR159" s="764"/>
      <c r="LFS159" s="764"/>
      <c r="LFT159" s="764"/>
      <c r="LFU159" s="764"/>
      <c r="LFV159" s="764"/>
      <c r="LFW159" s="764"/>
      <c r="LFX159" s="764"/>
      <c r="LFY159" s="764"/>
      <c r="LFZ159" s="764"/>
      <c r="LGA159" s="764"/>
      <c r="LGB159" s="764"/>
      <c r="LGC159" s="764"/>
      <c r="LGD159" s="764"/>
      <c r="LGE159" s="764"/>
      <c r="LGF159" s="764"/>
      <c r="LGG159" s="764"/>
      <c r="LGH159" s="764"/>
      <c r="LGI159" s="764"/>
      <c r="LGJ159" s="764"/>
      <c r="LGK159" s="764"/>
      <c r="LGL159" s="764"/>
      <c r="LGM159" s="764"/>
      <c r="LGN159" s="764"/>
      <c r="LGO159" s="764"/>
      <c r="LGP159" s="764"/>
      <c r="LGQ159" s="764"/>
      <c r="LGR159" s="764"/>
      <c r="LGS159" s="764"/>
      <c r="LGT159" s="764"/>
      <c r="LGU159" s="764"/>
      <c r="LGV159" s="764"/>
      <c r="LGW159" s="764"/>
      <c r="LGX159" s="764"/>
      <c r="LGY159" s="764"/>
      <c r="LGZ159" s="764"/>
      <c r="LHA159" s="764"/>
      <c r="LHB159" s="764"/>
      <c r="LHC159" s="764"/>
      <c r="LHD159" s="764"/>
      <c r="LHE159" s="764"/>
      <c r="LHF159" s="764"/>
      <c r="LHG159" s="764"/>
      <c r="LHH159" s="764"/>
      <c r="LHI159" s="764"/>
      <c r="LHJ159" s="764"/>
      <c r="LHK159" s="764"/>
      <c r="LHL159" s="764"/>
      <c r="LHM159" s="764"/>
      <c r="LHN159" s="764"/>
      <c r="LHO159" s="764"/>
      <c r="LHP159" s="764"/>
      <c r="LHQ159" s="764"/>
      <c r="LHR159" s="764"/>
      <c r="LHS159" s="764"/>
      <c r="LHT159" s="764"/>
      <c r="LHU159" s="764"/>
      <c r="LHV159" s="764"/>
      <c r="LHW159" s="764"/>
      <c r="LHX159" s="764"/>
      <c r="LHY159" s="764"/>
      <c r="LHZ159" s="764"/>
      <c r="LIA159" s="764"/>
      <c r="LIB159" s="764"/>
      <c r="LIC159" s="764"/>
      <c r="LID159" s="764"/>
      <c r="LIE159" s="764"/>
      <c r="LIF159" s="764"/>
      <c r="LIG159" s="764"/>
      <c r="LIH159" s="764"/>
      <c r="LII159" s="764"/>
      <c r="LIJ159" s="764"/>
      <c r="LIK159" s="764"/>
      <c r="LIL159" s="764"/>
      <c r="LIM159" s="764"/>
      <c r="LIN159" s="764"/>
      <c r="LIO159" s="764"/>
      <c r="LIP159" s="764"/>
      <c r="LIQ159" s="764"/>
      <c r="LIR159" s="764"/>
      <c r="LIS159" s="764"/>
      <c r="LIT159" s="764"/>
      <c r="LIU159" s="764"/>
      <c r="LIV159" s="764"/>
      <c r="LIW159" s="764"/>
      <c r="LIX159" s="764"/>
      <c r="LIY159" s="764"/>
      <c r="LIZ159" s="764"/>
      <c r="LJA159" s="764"/>
      <c r="LJB159" s="764"/>
      <c r="LJC159" s="764"/>
      <c r="LJD159" s="764"/>
      <c r="LJE159" s="764"/>
      <c r="LJF159" s="764"/>
      <c r="LJG159" s="764"/>
      <c r="LJH159" s="764"/>
      <c r="LJI159" s="764"/>
      <c r="LJJ159" s="764"/>
      <c r="LJK159" s="764"/>
      <c r="LJL159" s="764"/>
      <c r="LJM159" s="764"/>
      <c r="LJN159" s="764"/>
      <c r="LJO159" s="764"/>
      <c r="LJP159" s="764"/>
      <c r="LJQ159" s="764"/>
      <c r="LJR159" s="764"/>
      <c r="LJS159" s="764"/>
      <c r="LJT159" s="764"/>
      <c r="LJU159" s="764"/>
      <c r="LJV159" s="764"/>
      <c r="LJW159" s="764"/>
      <c r="LJX159" s="764"/>
      <c r="LJY159" s="764"/>
      <c r="LJZ159" s="764"/>
      <c r="LKA159" s="764"/>
      <c r="LKB159" s="764"/>
      <c r="LKC159" s="764"/>
      <c r="LKD159" s="764"/>
      <c r="LKE159" s="764"/>
      <c r="LKF159" s="764"/>
      <c r="LKG159" s="764"/>
      <c r="LKH159" s="764"/>
      <c r="LKI159" s="764"/>
      <c r="LKJ159" s="764"/>
      <c r="LKK159" s="764"/>
      <c r="LKL159" s="764"/>
      <c r="LKM159" s="764"/>
      <c r="LKN159" s="764"/>
      <c r="LKO159" s="764"/>
      <c r="LKP159" s="764"/>
      <c r="LKQ159" s="764"/>
      <c r="LKR159" s="764"/>
      <c r="LKS159" s="764"/>
      <c r="LKT159" s="764"/>
      <c r="LKU159" s="764"/>
      <c r="LKV159" s="764"/>
      <c r="LKW159" s="764"/>
      <c r="LKX159" s="764"/>
      <c r="LKY159" s="764"/>
      <c r="LKZ159" s="764"/>
      <c r="LLA159" s="764"/>
      <c r="LLB159" s="764"/>
      <c r="LLC159" s="764"/>
      <c r="LLD159" s="764"/>
      <c r="LLE159" s="764"/>
      <c r="LLF159" s="764"/>
      <c r="LLG159" s="764"/>
      <c r="LLH159" s="764"/>
      <c r="LLI159" s="764"/>
      <c r="LLJ159" s="764"/>
      <c r="LLK159" s="764"/>
      <c r="LLL159" s="764"/>
      <c r="LLM159" s="764"/>
      <c r="LLN159" s="764"/>
      <c r="LLO159" s="764"/>
      <c r="LLP159" s="764"/>
      <c r="LLQ159" s="764"/>
      <c r="LLR159" s="764"/>
      <c r="LLS159" s="764"/>
      <c r="LLT159" s="764"/>
      <c r="LLU159" s="764"/>
      <c r="LLV159" s="764"/>
      <c r="LLW159" s="764"/>
      <c r="LLX159" s="764"/>
      <c r="LLY159" s="764"/>
      <c r="LLZ159" s="764"/>
      <c r="LMA159" s="764"/>
      <c r="LMB159" s="764"/>
      <c r="LMC159" s="764"/>
      <c r="LMD159" s="764"/>
      <c r="LME159" s="764"/>
      <c r="LMF159" s="764"/>
      <c r="LMG159" s="764"/>
      <c r="LMH159" s="764"/>
      <c r="LMI159" s="764"/>
      <c r="LMJ159" s="764"/>
      <c r="LMK159" s="764"/>
      <c r="LML159" s="764"/>
      <c r="LMM159" s="764"/>
      <c r="LMN159" s="764"/>
      <c r="LMO159" s="764"/>
      <c r="LMP159" s="764"/>
      <c r="LMQ159" s="764"/>
      <c r="LMR159" s="764"/>
      <c r="LMS159" s="764"/>
      <c r="LMT159" s="764"/>
      <c r="LMU159" s="764"/>
      <c r="LMV159" s="764"/>
      <c r="LMW159" s="764"/>
      <c r="LMX159" s="764"/>
      <c r="LMY159" s="764"/>
      <c r="LMZ159" s="764"/>
      <c r="LNA159" s="764"/>
      <c r="LNB159" s="764"/>
      <c r="LNC159" s="764"/>
      <c r="LND159" s="764"/>
      <c r="LNE159" s="764"/>
      <c r="LNF159" s="764"/>
      <c r="LNG159" s="764"/>
      <c r="LNH159" s="764"/>
      <c r="LNI159" s="764"/>
      <c r="LNJ159" s="764"/>
      <c r="LNK159" s="764"/>
      <c r="LNL159" s="764"/>
      <c r="LNM159" s="764"/>
      <c r="LNN159" s="764"/>
      <c r="LNO159" s="764"/>
      <c r="LNP159" s="764"/>
      <c r="LNQ159" s="764"/>
      <c r="LNR159" s="764"/>
      <c r="LNS159" s="764"/>
      <c r="LNT159" s="764"/>
      <c r="LNU159" s="764"/>
      <c r="LNV159" s="764"/>
      <c r="LNW159" s="764"/>
      <c r="LNX159" s="764"/>
      <c r="LNY159" s="764"/>
      <c r="LNZ159" s="764"/>
      <c r="LOA159" s="764"/>
      <c r="LOB159" s="764"/>
      <c r="LOC159" s="764"/>
      <c r="LOD159" s="764"/>
      <c r="LOE159" s="764"/>
      <c r="LOF159" s="764"/>
      <c r="LOG159" s="764"/>
      <c r="LOH159" s="764"/>
      <c r="LOI159" s="764"/>
      <c r="LOJ159" s="764"/>
      <c r="LOK159" s="764"/>
      <c r="LOL159" s="764"/>
      <c r="LOM159" s="764"/>
      <c r="LON159" s="764"/>
      <c r="LOO159" s="764"/>
      <c r="LOP159" s="764"/>
      <c r="LOQ159" s="764"/>
      <c r="LOR159" s="764"/>
      <c r="LOS159" s="764"/>
      <c r="LOT159" s="764"/>
      <c r="LOU159" s="764"/>
      <c r="LOV159" s="764"/>
      <c r="LOW159" s="764"/>
      <c r="LOX159" s="764"/>
      <c r="LOY159" s="764"/>
      <c r="LOZ159" s="764"/>
      <c r="LPA159" s="764"/>
      <c r="LPB159" s="764"/>
      <c r="LPC159" s="764"/>
      <c r="LPD159" s="764"/>
      <c r="LPE159" s="764"/>
      <c r="LPF159" s="764"/>
      <c r="LPG159" s="764"/>
      <c r="LPH159" s="764"/>
      <c r="LPI159" s="764"/>
      <c r="LPJ159" s="764"/>
      <c r="LPK159" s="764"/>
      <c r="LPL159" s="764"/>
      <c r="LPM159" s="764"/>
      <c r="LPN159" s="764"/>
      <c r="LPO159" s="764"/>
      <c r="LPP159" s="764"/>
      <c r="LPQ159" s="764"/>
      <c r="LPR159" s="764"/>
      <c r="LPS159" s="764"/>
      <c r="LPT159" s="764"/>
      <c r="LPU159" s="764"/>
      <c r="LPV159" s="764"/>
      <c r="LPW159" s="764"/>
      <c r="LPX159" s="764"/>
      <c r="LPY159" s="764"/>
      <c r="LPZ159" s="764"/>
      <c r="LQA159" s="764"/>
      <c r="LQB159" s="764"/>
      <c r="LQC159" s="764"/>
      <c r="LQD159" s="764"/>
      <c r="LQE159" s="764"/>
      <c r="LQF159" s="764"/>
      <c r="LQG159" s="764"/>
      <c r="LQH159" s="764"/>
      <c r="LQI159" s="764"/>
      <c r="LQJ159" s="764"/>
      <c r="LQK159" s="764"/>
      <c r="LQL159" s="764"/>
      <c r="LQM159" s="764"/>
      <c r="LQN159" s="764"/>
      <c r="LQO159" s="764"/>
      <c r="LQP159" s="764"/>
      <c r="LQQ159" s="764"/>
      <c r="LQR159" s="764"/>
      <c r="LQS159" s="764"/>
      <c r="LQT159" s="764"/>
      <c r="LQU159" s="764"/>
      <c r="LQV159" s="764"/>
      <c r="LQW159" s="764"/>
      <c r="LQX159" s="764"/>
      <c r="LQY159" s="764"/>
      <c r="LQZ159" s="764"/>
      <c r="LRA159" s="764"/>
      <c r="LRB159" s="764"/>
      <c r="LRC159" s="764"/>
      <c r="LRD159" s="764"/>
      <c r="LRE159" s="764"/>
      <c r="LRF159" s="764"/>
      <c r="LRG159" s="764"/>
      <c r="LRH159" s="764"/>
      <c r="LRI159" s="764"/>
      <c r="LRJ159" s="764"/>
      <c r="LRK159" s="764"/>
      <c r="LRL159" s="764"/>
      <c r="LRM159" s="764"/>
      <c r="LRN159" s="764"/>
      <c r="LRO159" s="764"/>
      <c r="LRP159" s="764"/>
      <c r="LRQ159" s="764"/>
      <c r="LRR159" s="764"/>
      <c r="LRS159" s="764"/>
      <c r="LRT159" s="764"/>
      <c r="LRU159" s="764"/>
      <c r="LRV159" s="764"/>
      <c r="LRW159" s="764"/>
      <c r="LRX159" s="764"/>
      <c r="LRY159" s="764"/>
      <c r="LRZ159" s="764"/>
      <c r="LSA159" s="764"/>
      <c r="LSB159" s="764"/>
      <c r="LSC159" s="764"/>
      <c r="LSD159" s="764"/>
      <c r="LSE159" s="764"/>
      <c r="LSF159" s="764"/>
      <c r="LSG159" s="764"/>
      <c r="LSH159" s="764"/>
      <c r="LSI159" s="764"/>
      <c r="LSJ159" s="764"/>
      <c r="LSK159" s="764"/>
      <c r="LSL159" s="764"/>
      <c r="LSM159" s="764"/>
      <c r="LSN159" s="764"/>
      <c r="LSO159" s="764"/>
      <c r="LSP159" s="764"/>
      <c r="LSQ159" s="764"/>
      <c r="LSR159" s="764"/>
      <c r="LSS159" s="764"/>
      <c r="LST159" s="764"/>
      <c r="LSU159" s="764"/>
      <c r="LSV159" s="764"/>
      <c r="LSW159" s="764"/>
      <c r="LSX159" s="764"/>
      <c r="LSY159" s="764"/>
      <c r="LSZ159" s="764"/>
      <c r="LTA159" s="764"/>
      <c r="LTB159" s="764"/>
      <c r="LTC159" s="764"/>
      <c r="LTD159" s="764"/>
      <c r="LTE159" s="764"/>
      <c r="LTF159" s="764"/>
      <c r="LTG159" s="764"/>
      <c r="LTH159" s="764"/>
      <c r="LTI159" s="764"/>
      <c r="LTJ159" s="764"/>
      <c r="LTK159" s="764"/>
      <c r="LTL159" s="764"/>
      <c r="LTM159" s="764"/>
      <c r="LTN159" s="764"/>
      <c r="LTO159" s="764"/>
      <c r="LTP159" s="764"/>
      <c r="LTQ159" s="764"/>
      <c r="LTR159" s="764"/>
      <c r="LTS159" s="764"/>
      <c r="LTT159" s="764"/>
      <c r="LTU159" s="764"/>
      <c r="LTV159" s="764"/>
      <c r="LTW159" s="764"/>
      <c r="LTX159" s="764"/>
      <c r="LTY159" s="764"/>
      <c r="LTZ159" s="764"/>
      <c r="LUA159" s="764"/>
      <c r="LUB159" s="764"/>
      <c r="LUC159" s="764"/>
      <c r="LUD159" s="764"/>
      <c r="LUE159" s="764"/>
      <c r="LUF159" s="764"/>
      <c r="LUG159" s="764"/>
      <c r="LUH159" s="764"/>
      <c r="LUI159" s="764"/>
      <c r="LUJ159" s="764"/>
      <c r="LUK159" s="764"/>
      <c r="LUL159" s="764"/>
      <c r="LUM159" s="764"/>
      <c r="LUN159" s="764"/>
      <c r="LUO159" s="764"/>
      <c r="LUP159" s="764"/>
      <c r="LUQ159" s="764"/>
      <c r="LUR159" s="764"/>
      <c r="LUS159" s="764"/>
      <c r="LUT159" s="764"/>
      <c r="LUU159" s="764"/>
      <c r="LUV159" s="764"/>
      <c r="LUW159" s="764"/>
      <c r="LUX159" s="764"/>
      <c r="LUY159" s="764"/>
      <c r="LUZ159" s="764"/>
      <c r="LVA159" s="764"/>
      <c r="LVB159" s="764"/>
      <c r="LVC159" s="764"/>
      <c r="LVD159" s="764"/>
      <c r="LVE159" s="764"/>
      <c r="LVF159" s="764"/>
      <c r="LVG159" s="764"/>
      <c r="LVH159" s="764"/>
      <c r="LVI159" s="764"/>
      <c r="LVJ159" s="764"/>
      <c r="LVK159" s="764"/>
      <c r="LVL159" s="764"/>
      <c r="LVM159" s="764"/>
      <c r="LVN159" s="764"/>
      <c r="LVO159" s="764"/>
      <c r="LVP159" s="764"/>
      <c r="LVQ159" s="764"/>
      <c r="LVR159" s="764"/>
      <c r="LVS159" s="764"/>
      <c r="LVT159" s="764"/>
      <c r="LVU159" s="764"/>
      <c r="LVV159" s="764"/>
      <c r="LVW159" s="764"/>
      <c r="LVX159" s="764"/>
      <c r="LVY159" s="764"/>
      <c r="LVZ159" s="764"/>
      <c r="LWA159" s="764"/>
      <c r="LWB159" s="764"/>
      <c r="LWC159" s="764"/>
      <c r="LWD159" s="764"/>
      <c r="LWE159" s="764"/>
      <c r="LWF159" s="764"/>
      <c r="LWG159" s="764"/>
      <c r="LWH159" s="764"/>
      <c r="LWI159" s="764"/>
      <c r="LWJ159" s="764"/>
      <c r="LWK159" s="764"/>
      <c r="LWL159" s="764"/>
      <c r="LWM159" s="764"/>
      <c r="LWN159" s="764"/>
      <c r="LWO159" s="764"/>
      <c r="LWP159" s="764"/>
      <c r="LWQ159" s="764"/>
      <c r="LWR159" s="764"/>
      <c r="LWS159" s="764"/>
      <c r="LWT159" s="764"/>
      <c r="LWU159" s="764"/>
      <c r="LWV159" s="764"/>
      <c r="LWW159" s="764"/>
      <c r="LWX159" s="764"/>
      <c r="LWY159" s="764"/>
      <c r="LWZ159" s="764"/>
      <c r="LXA159" s="764"/>
      <c r="LXB159" s="764"/>
      <c r="LXC159" s="764"/>
      <c r="LXD159" s="764"/>
      <c r="LXE159" s="764"/>
      <c r="LXF159" s="764"/>
      <c r="LXG159" s="764"/>
      <c r="LXH159" s="764"/>
      <c r="LXI159" s="764"/>
      <c r="LXJ159" s="764"/>
      <c r="LXK159" s="764"/>
      <c r="LXL159" s="764"/>
      <c r="LXM159" s="764"/>
      <c r="LXN159" s="764"/>
      <c r="LXO159" s="764"/>
      <c r="LXP159" s="764"/>
      <c r="LXQ159" s="764"/>
      <c r="LXR159" s="764"/>
      <c r="LXS159" s="764"/>
      <c r="LXT159" s="764"/>
      <c r="LXU159" s="764"/>
      <c r="LXV159" s="764"/>
      <c r="LXW159" s="764"/>
      <c r="LXX159" s="764"/>
      <c r="LXY159" s="764"/>
      <c r="LXZ159" s="764"/>
      <c r="LYA159" s="764"/>
      <c r="LYB159" s="764"/>
      <c r="LYC159" s="764"/>
      <c r="LYD159" s="764"/>
      <c r="LYE159" s="764"/>
      <c r="LYF159" s="764"/>
      <c r="LYG159" s="764"/>
      <c r="LYH159" s="764"/>
      <c r="LYI159" s="764"/>
      <c r="LYJ159" s="764"/>
      <c r="LYK159" s="764"/>
      <c r="LYL159" s="764"/>
      <c r="LYM159" s="764"/>
      <c r="LYN159" s="764"/>
      <c r="LYO159" s="764"/>
      <c r="LYP159" s="764"/>
      <c r="LYQ159" s="764"/>
      <c r="LYR159" s="764"/>
      <c r="LYS159" s="764"/>
      <c r="LYT159" s="764"/>
      <c r="LYU159" s="764"/>
      <c r="LYV159" s="764"/>
      <c r="LYW159" s="764"/>
      <c r="LYX159" s="764"/>
      <c r="LYY159" s="764"/>
      <c r="LYZ159" s="764"/>
      <c r="LZA159" s="764"/>
      <c r="LZB159" s="764"/>
      <c r="LZC159" s="764"/>
      <c r="LZD159" s="764"/>
      <c r="LZE159" s="764"/>
      <c r="LZF159" s="764"/>
      <c r="LZG159" s="764"/>
      <c r="LZH159" s="764"/>
      <c r="LZI159" s="764"/>
      <c r="LZJ159" s="764"/>
      <c r="LZK159" s="764"/>
      <c r="LZL159" s="764"/>
      <c r="LZM159" s="764"/>
      <c r="LZN159" s="764"/>
      <c r="LZO159" s="764"/>
      <c r="LZP159" s="764"/>
      <c r="LZQ159" s="764"/>
      <c r="LZR159" s="764"/>
      <c r="LZS159" s="764"/>
      <c r="LZT159" s="764"/>
      <c r="LZU159" s="764"/>
      <c r="LZV159" s="764"/>
      <c r="LZW159" s="764"/>
      <c r="LZX159" s="764"/>
      <c r="LZY159" s="764"/>
      <c r="LZZ159" s="764"/>
      <c r="MAA159" s="764"/>
      <c r="MAB159" s="764"/>
      <c r="MAC159" s="764"/>
      <c r="MAD159" s="764"/>
      <c r="MAE159" s="764"/>
      <c r="MAF159" s="764"/>
      <c r="MAG159" s="764"/>
      <c r="MAH159" s="764"/>
      <c r="MAI159" s="764"/>
      <c r="MAJ159" s="764"/>
      <c r="MAK159" s="764"/>
      <c r="MAL159" s="764"/>
      <c r="MAM159" s="764"/>
      <c r="MAN159" s="764"/>
      <c r="MAO159" s="764"/>
      <c r="MAP159" s="764"/>
      <c r="MAQ159" s="764"/>
      <c r="MAR159" s="764"/>
      <c r="MAS159" s="764"/>
      <c r="MAT159" s="764"/>
      <c r="MAU159" s="764"/>
      <c r="MAV159" s="764"/>
      <c r="MAW159" s="764"/>
      <c r="MAX159" s="764"/>
      <c r="MAY159" s="764"/>
      <c r="MAZ159" s="764"/>
      <c r="MBA159" s="764"/>
      <c r="MBB159" s="764"/>
      <c r="MBC159" s="764"/>
      <c r="MBD159" s="764"/>
      <c r="MBE159" s="764"/>
      <c r="MBF159" s="764"/>
      <c r="MBG159" s="764"/>
      <c r="MBH159" s="764"/>
      <c r="MBI159" s="764"/>
      <c r="MBJ159" s="764"/>
      <c r="MBK159" s="764"/>
      <c r="MBL159" s="764"/>
      <c r="MBM159" s="764"/>
      <c r="MBN159" s="764"/>
      <c r="MBO159" s="764"/>
      <c r="MBP159" s="764"/>
      <c r="MBQ159" s="764"/>
      <c r="MBR159" s="764"/>
      <c r="MBS159" s="764"/>
      <c r="MBT159" s="764"/>
      <c r="MBU159" s="764"/>
      <c r="MBV159" s="764"/>
      <c r="MBW159" s="764"/>
      <c r="MBX159" s="764"/>
      <c r="MBY159" s="764"/>
      <c r="MBZ159" s="764"/>
      <c r="MCA159" s="764"/>
      <c r="MCB159" s="764"/>
      <c r="MCC159" s="764"/>
      <c r="MCD159" s="764"/>
      <c r="MCE159" s="764"/>
      <c r="MCF159" s="764"/>
      <c r="MCG159" s="764"/>
      <c r="MCH159" s="764"/>
      <c r="MCI159" s="764"/>
      <c r="MCJ159" s="764"/>
      <c r="MCK159" s="764"/>
      <c r="MCL159" s="764"/>
      <c r="MCM159" s="764"/>
      <c r="MCN159" s="764"/>
      <c r="MCO159" s="764"/>
      <c r="MCP159" s="764"/>
      <c r="MCQ159" s="764"/>
      <c r="MCR159" s="764"/>
      <c r="MCS159" s="764"/>
      <c r="MCT159" s="764"/>
      <c r="MCU159" s="764"/>
      <c r="MCV159" s="764"/>
      <c r="MCW159" s="764"/>
      <c r="MCX159" s="764"/>
      <c r="MCY159" s="764"/>
      <c r="MCZ159" s="764"/>
      <c r="MDA159" s="764"/>
      <c r="MDB159" s="764"/>
      <c r="MDC159" s="764"/>
      <c r="MDD159" s="764"/>
      <c r="MDE159" s="764"/>
      <c r="MDF159" s="764"/>
      <c r="MDG159" s="764"/>
      <c r="MDH159" s="764"/>
      <c r="MDI159" s="764"/>
      <c r="MDJ159" s="764"/>
      <c r="MDK159" s="764"/>
      <c r="MDL159" s="764"/>
      <c r="MDM159" s="764"/>
      <c r="MDN159" s="764"/>
      <c r="MDO159" s="764"/>
      <c r="MDP159" s="764"/>
      <c r="MDQ159" s="764"/>
      <c r="MDR159" s="764"/>
      <c r="MDS159" s="764"/>
      <c r="MDT159" s="764"/>
      <c r="MDU159" s="764"/>
      <c r="MDV159" s="764"/>
      <c r="MDW159" s="764"/>
      <c r="MDX159" s="764"/>
      <c r="MDY159" s="764"/>
      <c r="MDZ159" s="764"/>
      <c r="MEA159" s="764"/>
      <c r="MEB159" s="764"/>
      <c r="MEC159" s="764"/>
      <c r="MED159" s="764"/>
      <c r="MEE159" s="764"/>
      <c r="MEF159" s="764"/>
      <c r="MEG159" s="764"/>
      <c r="MEH159" s="764"/>
      <c r="MEI159" s="764"/>
      <c r="MEJ159" s="764"/>
      <c r="MEK159" s="764"/>
      <c r="MEL159" s="764"/>
      <c r="MEM159" s="764"/>
      <c r="MEN159" s="764"/>
      <c r="MEO159" s="764"/>
      <c r="MEP159" s="764"/>
      <c r="MEQ159" s="764"/>
      <c r="MER159" s="764"/>
      <c r="MES159" s="764"/>
      <c r="MET159" s="764"/>
      <c r="MEU159" s="764"/>
      <c r="MEV159" s="764"/>
      <c r="MEW159" s="764"/>
      <c r="MEX159" s="764"/>
      <c r="MEY159" s="764"/>
      <c r="MEZ159" s="764"/>
      <c r="MFA159" s="764"/>
      <c r="MFB159" s="764"/>
      <c r="MFC159" s="764"/>
      <c r="MFD159" s="764"/>
      <c r="MFE159" s="764"/>
      <c r="MFF159" s="764"/>
      <c r="MFG159" s="764"/>
      <c r="MFH159" s="764"/>
      <c r="MFI159" s="764"/>
      <c r="MFJ159" s="764"/>
      <c r="MFK159" s="764"/>
      <c r="MFL159" s="764"/>
      <c r="MFM159" s="764"/>
      <c r="MFN159" s="764"/>
      <c r="MFO159" s="764"/>
      <c r="MFP159" s="764"/>
      <c r="MFQ159" s="764"/>
      <c r="MFR159" s="764"/>
      <c r="MFS159" s="764"/>
      <c r="MFT159" s="764"/>
      <c r="MFU159" s="764"/>
      <c r="MFV159" s="764"/>
      <c r="MFW159" s="764"/>
      <c r="MFX159" s="764"/>
      <c r="MFY159" s="764"/>
      <c r="MFZ159" s="764"/>
      <c r="MGA159" s="764"/>
      <c r="MGB159" s="764"/>
      <c r="MGC159" s="764"/>
      <c r="MGD159" s="764"/>
      <c r="MGE159" s="764"/>
      <c r="MGF159" s="764"/>
      <c r="MGG159" s="764"/>
      <c r="MGH159" s="764"/>
      <c r="MGI159" s="764"/>
      <c r="MGJ159" s="764"/>
      <c r="MGK159" s="764"/>
      <c r="MGL159" s="764"/>
      <c r="MGM159" s="764"/>
      <c r="MGN159" s="764"/>
      <c r="MGO159" s="764"/>
      <c r="MGP159" s="764"/>
      <c r="MGQ159" s="764"/>
      <c r="MGR159" s="764"/>
      <c r="MGS159" s="764"/>
      <c r="MGT159" s="764"/>
      <c r="MGU159" s="764"/>
      <c r="MGV159" s="764"/>
      <c r="MGW159" s="764"/>
      <c r="MGX159" s="764"/>
      <c r="MGY159" s="764"/>
      <c r="MGZ159" s="764"/>
      <c r="MHA159" s="764"/>
      <c r="MHB159" s="764"/>
      <c r="MHC159" s="764"/>
      <c r="MHD159" s="764"/>
      <c r="MHE159" s="764"/>
      <c r="MHF159" s="764"/>
      <c r="MHG159" s="764"/>
      <c r="MHH159" s="764"/>
      <c r="MHI159" s="764"/>
      <c r="MHJ159" s="764"/>
      <c r="MHK159" s="764"/>
      <c r="MHL159" s="764"/>
      <c r="MHM159" s="764"/>
      <c r="MHN159" s="764"/>
      <c r="MHO159" s="764"/>
      <c r="MHP159" s="764"/>
      <c r="MHQ159" s="764"/>
      <c r="MHR159" s="764"/>
      <c r="MHS159" s="764"/>
      <c r="MHT159" s="764"/>
      <c r="MHU159" s="764"/>
      <c r="MHV159" s="764"/>
      <c r="MHW159" s="764"/>
      <c r="MHX159" s="764"/>
      <c r="MHY159" s="764"/>
      <c r="MHZ159" s="764"/>
      <c r="MIA159" s="764"/>
      <c r="MIB159" s="764"/>
      <c r="MIC159" s="764"/>
      <c r="MID159" s="764"/>
      <c r="MIE159" s="764"/>
      <c r="MIF159" s="764"/>
      <c r="MIG159" s="764"/>
      <c r="MIH159" s="764"/>
      <c r="MII159" s="764"/>
      <c r="MIJ159" s="764"/>
      <c r="MIK159" s="764"/>
      <c r="MIL159" s="764"/>
      <c r="MIM159" s="764"/>
      <c r="MIN159" s="764"/>
      <c r="MIO159" s="764"/>
      <c r="MIP159" s="764"/>
      <c r="MIQ159" s="764"/>
      <c r="MIR159" s="764"/>
      <c r="MIS159" s="764"/>
      <c r="MIT159" s="764"/>
      <c r="MIU159" s="764"/>
      <c r="MIV159" s="764"/>
      <c r="MIW159" s="764"/>
      <c r="MIX159" s="764"/>
      <c r="MIY159" s="764"/>
      <c r="MIZ159" s="764"/>
      <c r="MJA159" s="764"/>
      <c r="MJB159" s="764"/>
      <c r="MJC159" s="764"/>
      <c r="MJD159" s="764"/>
      <c r="MJE159" s="764"/>
      <c r="MJF159" s="764"/>
      <c r="MJG159" s="764"/>
      <c r="MJH159" s="764"/>
      <c r="MJI159" s="764"/>
      <c r="MJJ159" s="764"/>
      <c r="MJK159" s="764"/>
      <c r="MJL159" s="764"/>
      <c r="MJM159" s="764"/>
      <c r="MJN159" s="764"/>
      <c r="MJO159" s="764"/>
      <c r="MJP159" s="764"/>
      <c r="MJQ159" s="764"/>
      <c r="MJR159" s="764"/>
      <c r="MJS159" s="764"/>
      <c r="MJT159" s="764"/>
      <c r="MJU159" s="764"/>
      <c r="MJV159" s="764"/>
      <c r="MJW159" s="764"/>
      <c r="MJX159" s="764"/>
      <c r="MJY159" s="764"/>
      <c r="MJZ159" s="764"/>
      <c r="MKA159" s="764"/>
      <c r="MKB159" s="764"/>
      <c r="MKC159" s="764"/>
      <c r="MKD159" s="764"/>
      <c r="MKE159" s="764"/>
      <c r="MKF159" s="764"/>
      <c r="MKG159" s="764"/>
      <c r="MKH159" s="764"/>
      <c r="MKI159" s="764"/>
      <c r="MKJ159" s="764"/>
      <c r="MKK159" s="764"/>
      <c r="MKL159" s="764"/>
      <c r="MKM159" s="764"/>
      <c r="MKN159" s="764"/>
      <c r="MKO159" s="764"/>
      <c r="MKP159" s="764"/>
      <c r="MKQ159" s="764"/>
      <c r="MKR159" s="764"/>
      <c r="MKS159" s="764"/>
      <c r="MKT159" s="764"/>
      <c r="MKU159" s="764"/>
      <c r="MKV159" s="764"/>
      <c r="MKW159" s="764"/>
      <c r="MKX159" s="764"/>
      <c r="MKY159" s="764"/>
      <c r="MKZ159" s="764"/>
      <c r="MLA159" s="764"/>
      <c r="MLB159" s="764"/>
      <c r="MLC159" s="764"/>
      <c r="MLD159" s="764"/>
      <c r="MLE159" s="764"/>
      <c r="MLF159" s="764"/>
      <c r="MLG159" s="764"/>
      <c r="MLH159" s="764"/>
      <c r="MLI159" s="764"/>
      <c r="MLJ159" s="764"/>
      <c r="MLK159" s="764"/>
      <c r="MLL159" s="764"/>
      <c r="MLM159" s="764"/>
      <c r="MLN159" s="764"/>
      <c r="MLO159" s="764"/>
      <c r="MLP159" s="764"/>
      <c r="MLQ159" s="764"/>
      <c r="MLR159" s="764"/>
      <c r="MLS159" s="764"/>
      <c r="MLT159" s="764"/>
      <c r="MLU159" s="764"/>
      <c r="MLV159" s="764"/>
      <c r="MLW159" s="764"/>
      <c r="MLX159" s="764"/>
      <c r="MLY159" s="764"/>
      <c r="MLZ159" s="764"/>
      <c r="MMA159" s="764"/>
      <c r="MMB159" s="764"/>
      <c r="MMC159" s="764"/>
      <c r="MMD159" s="764"/>
      <c r="MME159" s="764"/>
      <c r="MMF159" s="764"/>
      <c r="MMG159" s="764"/>
      <c r="MMH159" s="764"/>
      <c r="MMI159" s="764"/>
      <c r="MMJ159" s="764"/>
      <c r="MMK159" s="764"/>
      <c r="MML159" s="764"/>
      <c r="MMM159" s="764"/>
      <c r="MMN159" s="764"/>
      <c r="MMO159" s="764"/>
      <c r="MMP159" s="764"/>
      <c r="MMQ159" s="764"/>
      <c r="MMR159" s="764"/>
      <c r="MMS159" s="764"/>
      <c r="MMT159" s="764"/>
      <c r="MMU159" s="764"/>
      <c r="MMV159" s="764"/>
      <c r="MMW159" s="764"/>
      <c r="MMX159" s="764"/>
      <c r="MMY159" s="764"/>
      <c r="MMZ159" s="764"/>
      <c r="MNA159" s="764"/>
      <c r="MNB159" s="764"/>
      <c r="MNC159" s="764"/>
      <c r="MND159" s="764"/>
      <c r="MNE159" s="764"/>
      <c r="MNF159" s="764"/>
      <c r="MNG159" s="764"/>
      <c r="MNH159" s="764"/>
      <c r="MNI159" s="764"/>
      <c r="MNJ159" s="764"/>
      <c r="MNK159" s="764"/>
      <c r="MNL159" s="764"/>
      <c r="MNM159" s="764"/>
      <c r="MNN159" s="764"/>
      <c r="MNO159" s="764"/>
      <c r="MNP159" s="764"/>
      <c r="MNQ159" s="764"/>
      <c r="MNR159" s="764"/>
      <c r="MNS159" s="764"/>
      <c r="MNT159" s="764"/>
      <c r="MNU159" s="764"/>
      <c r="MNV159" s="764"/>
      <c r="MNW159" s="764"/>
      <c r="MNX159" s="764"/>
      <c r="MNY159" s="764"/>
      <c r="MNZ159" s="764"/>
      <c r="MOA159" s="764"/>
      <c r="MOB159" s="764"/>
      <c r="MOC159" s="764"/>
      <c r="MOD159" s="764"/>
      <c r="MOE159" s="764"/>
      <c r="MOF159" s="764"/>
      <c r="MOG159" s="764"/>
      <c r="MOH159" s="764"/>
      <c r="MOI159" s="764"/>
      <c r="MOJ159" s="764"/>
      <c r="MOK159" s="764"/>
      <c r="MOL159" s="764"/>
      <c r="MOM159" s="764"/>
      <c r="MON159" s="764"/>
      <c r="MOO159" s="764"/>
      <c r="MOP159" s="764"/>
      <c r="MOQ159" s="764"/>
      <c r="MOR159" s="764"/>
      <c r="MOS159" s="764"/>
      <c r="MOT159" s="764"/>
      <c r="MOU159" s="764"/>
      <c r="MOV159" s="764"/>
      <c r="MOW159" s="764"/>
      <c r="MOX159" s="764"/>
      <c r="MOY159" s="764"/>
      <c r="MOZ159" s="764"/>
      <c r="MPA159" s="764"/>
      <c r="MPB159" s="764"/>
      <c r="MPC159" s="764"/>
      <c r="MPD159" s="764"/>
      <c r="MPE159" s="764"/>
      <c r="MPF159" s="764"/>
      <c r="MPG159" s="764"/>
      <c r="MPH159" s="764"/>
      <c r="MPI159" s="764"/>
      <c r="MPJ159" s="764"/>
      <c r="MPK159" s="764"/>
      <c r="MPL159" s="764"/>
      <c r="MPM159" s="764"/>
      <c r="MPN159" s="764"/>
      <c r="MPO159" s="764"/>
      <c r="MPP159" s="764"/>
      <c r="MPQ159" s="764"/>
      <c r="MPR159" s="764"/>
      <c r="MPS159" s="764"/>
      <c r="MPT159" s="764"/>
      <c r="MPU159" s="764"/>
      <c r="MPV159" s="764"/>
      <c r="MPW159" s="764"/>
      <c r="MPX159" s="764"/>
      <c r="MPY159" s="764"/>
      <c r="MPZ159" s="764"/>
      <c r="MQA159" s="764"/>
      <c r="MQB159" s="764"/>
      <c r="MQC159" s="764"/>
      <c r="MQD159" s="764"/>
      <c r="MQE159" s="764"/>
      <c r="MQF159" s="764"/>
      <c r="MQG159" s="764"/>
      <c r="MQH159" s="764"/>
      <c r="MQI159" s="764"/>
      <c r="MQJ159" s="764"/>
      <c r="MQK159" s="764"/>
      <c r="MQL159" s="764"/>
      <c r="MQM159" s="764"/>
      <c r="MQN159" s="764"/>
      <c r="MQO159" s="764"/>
      <c r="MQP159" s="764"/>
      <c r="MQQ159" s="764"/>
      <c r="MQR159" s="764"/>
      <c r="MQS159" s="764"/>
      <c r="MQT159" s="764"/>
      <c r="MQU159" s="764"/>
      <c r="MQV159" s="764"/>
      <c r="MQW159" s="764"/>
      <c r="MQX159" s="764"/>
      <c r="MQY159" s="764"/>
      <c r="MQZ159" s="764"/>
      <c r="MRA159" s="764"/>
      <c r="MRB159" s="764"/>
      <c r="MRC159" s="764"/>
      <c r="MRD159" s="764"/>
      <c r="MRE159" s="764"/>
      <c r="MRF159" s="764"/>
      <c r="MRG159" s="764"/>
      <c r="MRH159" s="764"/>
      <c r="MRI159" s="764"/>
      <c r="MRJ159" s="764"/>
      <c r="MRK159" s="764"/>
      <c r="MRL159" s="764"/>
      <c r="MRM159" s="764"/>
      <c r="MRN159" s="764"/>
      <c r="MRO159" s="764"/>
      <c r="MRP159" s="764"/>
      <c r="MRQ159" s="764"/>
      <c r="MRR159" s="764"/>
      <c r="MRS159" s="764"/>
      <c r="MRT159" s="764"/>
      <c r="MRU159" s="764"/>
      <c r="MRV159" s="764"/>
      <c r="MRW159" s="764"/>
      <c r="MRX159" s="764"/>
      <c r="MRY159" s="764"/>
      <c r="MRZ159" s="764"/>
      <c r="MSA159" s="764"/>
      <c r="MSB159" s="764"/>
      <c r="MSC159" s="764"/>
      <c r="MSD159" s="764"/>
      <c r="MSE159" s="764"/>
      <c r="MSF159" s="764"/>
      <c r="MSG159" s="764"/>
      <c r="MSH159" s="764"/>
      <c r="MSI159" s="764"/>
      <c r="MSJ159" s="764"/>
      <c r="MSK159" s="764"/>
      <c r="MSL159" s="764"/>
      <c r="MSM159" s="764"/>
      <c r="MSN159" s="764"/>
      <c r="MSO159" s="764"/>
      <c r="MSP159" s="764"/>
      <c r="MSQ159" s="764"/>
      <c r="MSR159" s="764"/>
      <c r="MSS159" s="764"/>
      <c r="MST159" s="764"/>
      <c r="MSU159" s="764"/>
      <c r="MSV159" s="764"/>
      <c r="MSW159" s="764"/>
      <c r="MSX159" s="764"/>
      <c r="MSY159" s="764"/>
      <c r="MSZ159" s="764"/>
      <c r="MTA159" s="764"/>
      <c r="MTB159" s="764"/>
      <c r="MTC159" s="764"/>
      <c r="MTD159" s="764"/>
      <c r="MTE159" s="764"/>
      <c r="MTF159" s="764"/>
      <c r="MTG159" s="764"/>
      <c r="MTH159" s="764"/>
      <c r="MTI159" s="764"/>
      <c r="MTJ159" s="764"/>
      <c r="MTK159" s="764"/>
      <c r="MTL159" s="764"/>
      <c r="MTM159" s="764"/>
      <c r="MTN159" s="764"/>
      <c r="MTO159" s="764"/>
      <c r="MTP159" s="764"/>
      <c r="MTQ159" s="764"/>
      <c r="MTR159" s="764"/>
      <c r="MTS159" s="764"/>
      <c r="MTT159" s="764"/>
      <c r="MTU159" s="764"/>
      <c r="MTV159" s="764"/>
      <c r="MTW159" s="764"/>
      <c r="MTX159" s="764"/>
      <c r="MTY159" s="764"/>
      <c r="MTZ159" s="764"/>
      <c r="MUA159" s="764"/>
      <c r="MUB159" s="764"/>
      <c r="MUC159" s="764"/>
      <c r="MUD159" s="764"/>
      <c r="MUE159" s="764"/>
      <c r="MUF159" s="764"/>
      <c r="MUG159" s="764"/>
      <c r="MUH159" s="764"/>
      <c r="MUI159" s="764"/>
      <c r="MUJ159" s="764"/>
      <c r="MUK159" s="764"/>
      <c r="MUL159" s="764"/>
      <c r="MUM159" s="764"/>
      <c r="MUN159" s="764"/>
      <c r="MUO159" s="764"/>
      <c r="MUP159" s="764"/>
      <c r="MUQ159" s="764"/>
      <c r="MUR159" s="764"/>
      <c r="MUS159" s="764"/>
      <c r="MUT159" s="764"/>
      <c r="MUU159" s="764"/>
      <c r="MUV159" s="764"/>
      <c r="MUW159" s="764"/>
      <c r="MUX159" s="764"/>
      <c r="MUY159" s="764"/>
      <c r="MUZ159" s="764"/>
      <c r="MVA159" s="764"/>
      <c r="MVB159" s="764"/>
      <c r="MVC159" s="764"/>
      <c r="MVD159" s="764"/>
      <c r="MVE159" s="764"/>
      <c r="MVF159" s="764"/>
      <c r="MVG159" s="764"/>
      <c r="MVH159" s="764"/>
      <c r="MVI159" s="764"/>
      <c r="MVJ159" s="764"/>
      <c r="MVK159" s="764"/>
      <c r="MVL159" s="764"/>
      <c r="MVM159" s="764"/>
      <c r="MVN159" s="764"/>
      <c r="MVO159" s="764"/>
      <c r="MVP159" s="764"/>
      <c r="MVQ159" s="764"/>
      <c r="MVR159" s="764"/>
      <c r="MVS159" s="764"/>
      <c r="MVT159" s="764"/>
      <c r="MVU159" s="764"/>
      <c r="MVV159" s="764"/>
      <c r="MVW159" s="764"/>
      <c r="MVX159" s="764"/>
      <c r="MVY159" s="764"/>
      <c r="MVZ159" s="764"/>
      <c r="MWA159" s="764"/>
      <c r="MWB159" s="764"/>
      <c r="MWC159" s="764"/>
      <c r="MWD159" s="764"/>
      <c r="MWE159" s="764"/>
      <c r="MWF159" s="764"/>
      <c r="MWG159" s="764"/>
      <c r="MWH159" s="764"/>
      <c r="MWI159" s="764"/>
      <c r="MWJ159" s="764"/>
      <c r="MWK159" s="764"/>
      <c r="MWL159" s="764"/>
      <c r="MWM159" s="764"/>
      <c r="MWN159" s="764"/>
      <c r="MWO159" s="764"/>
      <c r="MWP159" s="764"/>
      <c r="MWQ159" s="764"/>
      <c r="MWR159" s="764"/>
      <c r="MWS159" s="764"/>
      <c r="MWT159" s="764"/>
      <c r="MWU159" s="764"/>
      <c r="MWV159" s="764"/>
      <c r="MWW159" s="764"/>
      <c r="MWX159" s="764"/>
      <c r="MWY159" s="764"/>
      <c r="MWZ159" s="764"/>
      <c r="MXA159" s="764"/>
      <c r="MXB159" s="764"/>
      <c r="MXC159" s="764"/>
      <c r="MXD159" s="764"/>
      <c r="MXE159" s="764"/>
      <c r="MXF159" s="764"/>
      <c r="MXG159" s="764"/>
      <c r="MXH159" s="764"/>
      <c r="MXI159" s="764"/>
      <c r="MXJ159" s="764"/>
      <c r="MXK159" s="764"/>
      <c r="MXL159" s="764"/>
      <c r="MXM159" s="764"/>
      <c r="MXN159" s="764"/>
      <c r="MXO159" s="764"/>
      <c r="MXP159" s="764"/>
      <c r="MXQ159" s="764"/>
      <c r="MXR159" s="764"/>
      <c r="MXS159" s="764"/>
      <c r="MXT159" s="764"/>
      <c r="MXU159" s="764"/>
      <c r="MXV159" s="764"/>
      <c r="MXW159" s="764"/>
      <c r="MXX159" s="764"/>
      <c r="MXY159" s="764"/>
      <c r="MXZ159" s="764"/>
      <c r="MYA159" s="764"/>
      <c r="MYB159" s="764"/>
      <c r="MYC159" s="764"/>
      <c r="MYD159" s="764"/>
      <c r="MYE159" s="764"/>
      <c r="MYF159" s="764"/>
      <c r="MYG159" s="764"/>
      <c r="MYH159" s="764"/>
      <c r="MYI159" s="764"/>
      <c r="MYJ159" s="764"/>
      <c r="MYK159" s="764"/>
      <c r="MYL159" s="764"/>
      <c r="MYM159" s="764"/>
      <c r="MYN159" s="764"/>
      <c r="MYO159" s="764"/>
      <c r="MYP159" s="764"/>
      <c r="MYQ159" s="764"/>
      <c r="MYR159" s="764"/>
      <c r="MYS159" s="764"/>
      <c r="MYT159" s="764"/>
      <c r="MYU159" s="764"/>
      <c r="MYV159" s="764"/>
      <c r="MYW159" s="764"/>
      <c r="MYX159" s="764"/>
      <c r="MYY159" s="764"/>
      <c r="MYZ159" s="764"/>
      <c r="MZA159" s="764"/>
      <c r="MZB159" s="764"/>
      <c r="MZC159" s="764"/>
      <c r="MZD159" s="764"/>
      <c r="MZE159" s="764"/>
      <c r="MZF159" s="764"/>
      <c r="MZG159" s="764"/>
      <c r="MZH159" s="764"/>
      <c r="MZI159" s="764"/>
      <c r="MZJ159" s="764"/>
      <c r="MZK159" s="764"/>
      <c r="MZL159" s="764"/>
      <c r="MZM159" s="764"/>
      <c r="MZN159" s="764"/>
      <c r="MZO159" s="764"/>
      <c r="MZP159" s="764"/>
      <c r="MZQ159" s="764"/>
      <c r="MZR159" s="764"/>
      <c r="MZS159" s="764"/>
      <c r="MZT159" s="764"/>
      <c r="MZU159" s="764"/>
      <c r="MZV159" s="764"/>
      <c r="MZW159" s="764"/>
      <c r="MZX159" s="764"/>
      <c r="MZY159" s="764"/>
      <c r="MZZ159" s="764"/>
      <c r="NAA159" s="764"/>
      <c r="NAB159" s="764"/>
      <c r="NAC159" s="764"/>
      <c r="NAD159" s="764"/>
      <c r="NAE159" s="764"/>
      <c r="NAF159" s="764"/>
      <c r="NAG159" s="764"/>
      <c r="NAH159" s="764"/>
      <c r="NAI159" s="764"/>
      <c r="NAJ159" s="764"/>
      <c r="NAK159" s="764"/>
      <c r="NAL159" s="764"/>
      <c r="NAM159" s="764"/>
      <c r="NAN159" s="764"/>
      <c r="NAO159" s="764"/>
      <c r="NAP159" s="764"/>
      <c r="NAQ159" s="764"/>
      <c r="NAR159" s="764"/>
      <c r="NAS159" s="764"/>
      <c r="NAT159" s="764"/>
      <c r="NAU159" s="764"/>
      <c r="NAV159" s="764"/>
      <c r="NAW159" s="764"/>
      <c r="NAX159" s="764"/>
      <c r="NAY159" s="764"/>
      <c r="NAZ159" s="764"/>
      <c r="NBA159" s="764"/>
      <c r="NBB159" s="764"/>
      <c r="NBC159" s="764"/>
      <c r="NBD159" s="764"/>
      <c r="NBE159" s="764"/>
      <c r="NBF159" s="764"/>
      <c r="NBG159" s="764"/>
      <c r="NBH159" s="764"/>
      <c r="NBI159" s="764"/>
      <c r="NBJ159" s="764"/>
      <c r="NBK159" s="764"/>
      <c r="NBL159" s="764"/>
      <c r="NBM159" s="764"/>
      <c r="NBN159" s="764"/>
      <c r="NBO159" s="764"/>
      <c r="NBP159" s="764"/>
      <c r="NBQ159" s="764"/>
      <c r="NBR159" s="764"/>
      <c r="NBS159" s="764"/>
      <c r="NBT159" s="764"/>
      <c r="NBU159" s="764"/>
      <c r="NBV159" s="764"/>
      <c r="NBW159" s="764"/>
      <c r="NBX159" s="764"/>
      <c r="NBY159" s="764"/>
      <c r="NBZ159" s="764"/>
      <c r="NCA159" s="764"/>
      <c r="NCB159" s="764"/>
      <c r="NCC159" s="764"/>
      <c r="NCD159" s="764"/>
      <c r="NCE159" s="764"/>
      <c r="NCF159" s="764"/>
      <c r="NCG159" s="764"/>
      <c r="NCH159" s="764"/>
      <c r="NCI159" s="764"/>
      <c r="NCJ159" s="764"/>
      <c r="NCK159" s="764"/>
      <c r="NCL159" s="764"/>
      <c r="NCM159" s="764"/>
      <c r="NCN159" s="764"/>
      <c r="NCO159" s="764"/>
      <c r="NCP159" s="764"/>
      <c r="NCQ159" s="764"/>
      <c r="NCR159" s="764"/>
      <c r="NCS159" s="764"/>
      <c r="NCT159" s="764"/>
      <c r="NCU159" s="764"/>
      <c r="NCV159" s="764"/>
      <c r="NCW159" s="764"/>
      <c r="NCX159" s="764"/>
      <c r="NCY159" s="764"/>
      <c r="NCZ159" s="764"/>
      <c r="NDA159" s="764"/>
      <c r="NDB159" s="764"/>
      <c r="NDC159" s="764"/>
      <c r="NDD159" s="764"/>
      <c r="NDE159" s="764"/>
      <c r="NDF159" s="764"/>
      <c r="NDG159" s="764"/>
      <c r="NDH159" s="764"/>
      <c r="NDI159" s="764"/>
      <c r="NDJ159" s="764"/>
      <c r="NDK159" s="764"/>
      <c r="NDL159" s="764"/>
      <c r="NDM159" s="764"/>
      <c r="NDN159" s="764"/>
      <c r="NDO159" s="764"/>
      <c r="NDP159" s="764"/>
      <c r="NDQ159" s="764"/>
      <c r="NDR159" s="764"/>
      <c r="NDS159" s="764"/>
      <c r="NDT159" s="764"/>
      <c r="NDU159" s="764"/>
      <c r="NDV159" s="764"/>
      <c r="NDW159" s="764"/>
      <c r="NDX159" s="764"/>
      <c r="NDY159" s="764"/>
      <c r="NDZ159" s="764"/>
      <c r="NEA159" s="764"/>
      <c r="NEB159" s="764"/>
      <c r="NEC159" s="764"/>
      <c r="NED159" s="764"/>
      <c r="NEE159" s="764"/>
      <c r="NEF159" s="764"/>
      <c r="NEG159" s="764"/>
      <c r="NEH159" s="764"/>
      <c r="NEI159" s="764"/>
      <c r="NEJ159" s="764"/>
      <c r="NEK159" s="764"/>
      <c r="NEL159" s="764"/>
      <c r="NEM159" s="764"/>
      <c r="NEN159" s="764"/>
      <c r="NEO159" s="764"/>
      <c r="NEP159" s="764"/>
      <c r="NEQ159" s="764"/>
      <c r="NER159" s="764"/>
      <c r="NES159" s="764"/>
      <c r="NET159" s="764"/>
      <c r="NEU159" s="764"/>
      <c r="NEV159" s="764"/>
      <c r="NEW159" s="764"/>
      <c r="NEX159" s="764"/>
      <c r="NEY159" s="764"/>
      <c r="NEZ159" s="764"/>
      <c r="NFA159" s="764"/>
      <c r="NFB159" s="764"/>
      <c r="NFC159" s="764"/>
      <c r="NFD159" s="764"/>
      <c r="NFE159" s="764"/>
      <c r="NFF159" s="764"/>
      <c r="NFG159" s="764"/>
      <c r="NFH159" s="764"/>
      <c r="NFI159" s="764"/>
      <c r="NFJ159" s="764"/>
      <c r="NFK159" s="764"/>
      <c r="NFL159" s="764"/>
      <c r="NFM159" s="764"/>
      <c r="NFN159" s="764"/>
      <c r="NFO159" s="764"/>
      <c r="NFP159" s="764"/>
      <c r="NFQ159" s="764"/>
      <c r="NFR159" s="764"/>
      <c r="NFS159" s="764"/>
      <c r="NFT159" s="764"/>
      <c r="NFU159" s="764"/>
      <c r="NFV159" s="764"/>
      <c r="NFW159" s="764"/>
      <c r="NFX159" s="764"/>
      <c r="NFY159" s="764"/>
      <c r="NFZ159" s="764"/>
      <c r="NGA159" s="764"/>
      <c r="NGB159" s="764"/>
      <c r="NGC159" s="764"/>
      <c r="NGD159" s="764"/>
      <c r="NGE159" s="764"/>
      <c r="NGF159" s="764"/>
      <c r="NGG159" s="764"/>
      <c r="NGH159" s="764"/>
      <c r="NGI159" s="764"/>
      <c r="NGJ159" s="764"/>
      <c r="NGK159" s="764"/>
      <c r="NGL159" s="764"/>
      <c r="NGM159" s="764"/>
      <c r="NGN159" s="764"/>
      <c r="NGO159" s="764"/>
      <c r="NGP159" s="764"/>
      <c r="NGQ159" s="764"/>
      <c r="NGR159" s="764"/>
      <c r="NGS159" s="764"/>
      <c r="NGT159" s="764"/>
      <c r="NGU159" s="764"/>
      <c r="NGV159" s="764"/>
      <c r="NGW159" s="764"/>
      <c r="NGX159" s="764"/>
      <c r="NGY159" s="764"/>
      <c r="NGZ159" s="764"/>
      <c r="NHA159" s="764"/>
      <c r="NHB159" s="764"/>
      <c r="NHC159" s="764"/>
      <c r="NHD159" s="764"/>
      <c r="NHE159" s="764"/>
      <c r="NHF159" s="764"/>
      <c r="NHG159" s="764"/>
      <c r="NHH159" s="764"/>
      <c r="NHI159" s="764"/>
      <c r="NHJ159" s="764"/>
      <c r="NHK159" s="764"/>
      <c r="NHL159" s="764"/>
      <c r="NHM159" s="764"/>
      <c r="NHN159" s="764"/>
      <c r="NHO159" s="764"/>
      <c r="NHP159" s="764"/>
      <c r="NHQ159" s="764"/>
      <c r="NHR159" s="764"/>
      <c r="NHS159" s="764"/>
      <c r="NHT159" s="764"/>
      <c r="NHU159" s="764"/>
      <c r="NHV159" s="764"/>
      <c r="NHW159" s="764"/>
      <c r="NHX159" s="764"/>
      <c r="NHY159" s="764"/>
      <c r="NHZ159" s="764"/>
      <c r="NIA159" s="764"/>
      <c r="NIB159" s="764"/>
      <c r="NIC159" s="764"/>
      <c r="NID159" s="764"/>
      <c r="NIE159" s="764"/>
      <c r="NIF159" s="764"/>
      <c r="NIG159" s="764"/>
      <c r="NIH159" s="764"/>
      <c r="NII159" s="764"/>
      <c r="NIJ159" s="764"/>
      <c r="NIK159" s="764"/>
      <c r="NIL159" s="764"/>
      <c r="NIM159" s="764"/>
      <c r="NIN159" s="764"/>
      <c r="NIO159" s="764"/>
      <c r="NIP159" s="764"/>
      <c r="NIQ159" s="764"/>
      <c r="NIR159" s="764"/>
      <c r="NIS159" s="764"/>
      <c r="NIT159" s="764"/>
      <c r="NIU159" s="764"/>
      <c r="NIV159" s="764"/>
      <c r="NIW159" s="764"/>
      <c r="NIX159" s="764"/>
      <c r="NIY159" s="764"/>
      <c r="NIZ159" s="764"/>
      <c r="NJA159" s="764"/>
      <c r="NJB159" s="764"/>
      <c r="NJC159" s="764"/>
      <c r="NJD159" s="764"/>
      <c r="NJE159" s="764"/>
      <c r="NJF159" s="764"/>
      <c r="NJG159" s="764"/>
      <c r="NJH159" s="764"/>
      <c r="NJI159" s="764"/>
      <c r="NJJ159" s="764"/>
      <c r="NJK159" s="764"/>
      <c r="NJL159" s="764"/>
      <c r="NJM159" s="764"/>
      <c r="NJN159" s="764"/>
      <c r="NJO159" s="764"/>
      <c r="NJP159" s="764"/>
      <c r="NJQ159" s="764"/>
      <c r="NJR159" s="764"/>
      <c r="NJS159" s="764"/>
      <c r="NJT159" s="764"/>
      <c r="NJU159" s="764"/>
      <c r="NJV159" s="764"/>
      <c r="NJW159" s="764"/>
      <c r="NJX159" s="764"/>
      <c r="NJY159" s="764"/>
      <c r="NJZ159" s="764"/>
      <c r="NKA159" s="764"/>
      <c r="NKB159" s="764"/>
      <c r="NKC159" s="764"/>
      <c r="NKD159" s="764"/>
      <c r="NKE159" s="764"/>
      <c r="NKF159" s="764"/>
      <c r="NKG159" s="764"/>
      <c r="NKH159" s="764"/>
      <c r="NKI159" s="764"/>
      <c r="NKJ159" s="764"/>
      <c r="NKK159" s="764"/>
      <c r="NKL159" s="764"/>
      <c r="NKM159" s="764"/>
      <c r="NKN159" s="764"/>
      <c r="NKO159" s="764"/>
      <c r="NKP159" s="764"/>
      <c r="NKQ159" s="764"/>
      <c r="NKR159" s="764"/>
      <c r="NKS159" s="764"/>
      <c r="NKT159" s="764"/>
      <c r="NKU159" s="764"/>
      <c r="NKV159" s="764"/>
      <c r="NKW159" s="764"/>
      <c r="NKX159" s="764"/>
      <c r="NKY159" s="764"/>
      <c r="NKZ159" s="764"/>
      <c r="NLA159" s="764"/>
      <c r="NLB159" s="764"/>
      <c r="NLC159" s="764"/>
      <c r="NLD159" s="764"/>
      <c r="NLE159" s="764"/>
      <c r="NLF159" s="764"/>
      <c r="NLG159" s="764"/>
      <c r="NLH159" s="764"/>
      <c r="NLI159" s="764"/>
      <c r="NLJ159" s="764"/>
      <c r="NLK159" s="764"/>
      <c r="NLL159" s="764"/>
      <c r="NLM159" s="764"/>
      <c r="NLN159" s="764"/>
      <c r="NLO159" s="764"/>
      <c r="NLP159" s="764"/>
      <c r="NLQ159" s="764"/>
      <c r="NLR159" s="764"/>
      <c r="NLS159" s="764"/>
      <c r="NLT159" s="764"/>
      <c r="NLU159" s="764"/>
      <c r="NLV159" s="764"/>
      <c r="NLW159" s="764"/>
      <c r="NLX159" s="764"/>
      <c r="NLY159" s="764"/>
      <c r="NLZ159" s="764"/>
      <c r="NMA159" s="764"/>
      <c r="NMB159" s="764"/>
      <c r="NMC159" s="764"/>
      <c r="NMD159" s="764"/>
      <c r="NME159" s="764"/>
      <c r="NMF159" s="764"/>
      <c r="NMG159" s="764"/>
      <c r="NMH159" s="764"/>
      <c r="NMI159" s="764"/>
      <c r="NMJ159" s="764"/>
      <c r="NMK159" s="764"/>
      <c r="NML159" s="764"/>
      <c r="NMM159" s="764"/>
      <c r="NMN159" s="764"/>
      <c r="NMO159" s="764"/>
      <c r="NMP159" s="764"/>
      <c r="NMQ159" s="764"/>
      <c r="NMR159" s="764"/>
      <c r="NMS159" s="764"/>
      <c r="NMT159" s="764"/>
      <c r="NMU159" s="764"/>
      <c r="NMV159" s="764"/>
      <c r="NMW159" s="764"/>
      <c r="NMX159" s="764"/>
      <c r="NMY159" s="764"/>
      <c r="NMZ159" s="764"/>
      <c r="NNA159" s="764"/>
      <c r="NNB159" s="764"/>
      <c r="NNC159" s="764"/>
      <c r="NND159" s="764"/>
      <c r="NNE159" s="764"/>
      <c r="NNF159" s="764"/>
      <c r="NNG159" s="764"/>
      <c r="NNH159" s="764"/>
      <c r="NNI159" s="764"/>
      <c r="NNJ159" s="764"/>
      <c r="NNK159" s="764"/>
      <c r="NNL159" s="764"/>
      <c r="NNM159" s="764"/>
      <c r="NNN159" s="764"/>
      <c r="NNO159" s="764"/>
      <c r="NNP159" s="764"/>
      <c r="NNQ159" s="764"/>
      <c r="NNR159" s="764"/>
      <c r="NNS159" s="764"/>
      <c r="NNT159" s="764"/>
      <c r="NNU159" s="764"/>
      <c r="NNV159" s="764"/>
      <c r="NNW159" s="764"/>
      <c r="NNX159" s="764"/>
      <c r="NNY159" s="764"/>
      <c r="NNZ159" s="764"/>
      <c r="NOA159" s="764"/>
      <c r="NOB159" s="764"/>
      <c r="NOC159" s="764"/>
      <c r="NOD159" s="764"/>
      <c r="NOE159" s="764"/>
      <c r="NOF159" s="764"/>
      <c r="NOG159" s="764"/>
      <c r="NOH159" s="764"/>
      <c r="NOI159" s="764"/>
      <c r="NOJ159" s="764"/>
      <c r="NOK159" s="764"/>
      <c r="NOL159" s="764"/>
      <c r="NOM159" s="764"/>
      <c r="NON159" s="764"/>
      <c r="NOO159" s="764"/>
      <c r="NOP159" s="764"/>
      <c r="NOQ159" s="764"/>
      <c r="NOR159" s="764"/>
      <c r="NOS159" s="764"/>
      <c r="NOT159" s="764"/>
      <c r="NOU159" s="764"/>
      <c r="NOV159" s="764"/>
      <c r="NOW159" s="764"/>
      <c r="NOX159" s="764"/>
      <c r="NOY159" s="764"/>
      <c r="NOZ159" s="764"/>
      <c r="NPA159" s="764"/>
      <c r="NPB159" s="764"/>
      <c r="NPC159" s="764"/>
      <c r="NPD159" s="764"/>
      <c r="NPE159" s="764"/>
      <c r="NPF159" s="764"/>
      <c r="NPG159" s="764"/>
      <c r="NPH159" s="764"/>
      <c r="NPI159" s="764"/>
      <c r="NPJ159" s="764"/>
      <c r="NPK159" s="764"/>
      <c r="NPL159" s="764"/>
      <c r="NPM159" s="764"/>
      <c r="NPN159" s="764"/>
      <c r="NPO159" s="764"/>
      <c r="NPP159" s="764"/>
      <c r="NPQ159" s="764"/>
      <c r="NPR159" s="764"/>
      <c r="NPS159" s="764"/>
      <c r="NPT159" s="764"/>
      <c r="NPU159" s="764"/>
      <c r="NPV159" s="764"/>
      <c r="NPW159" s="764"/>
      <c r="NPX159" s="764"/>
      <c r="NPY159" s="764"/>
      <c r="NPZ159" s="764"/>
      <c r="NQA159" s="764"/>
      <c r="NQB159" s="764"/>
      <c r="NQC159" s="764"/>
      <c r="NQD159" s="764"/>
      <c r="NQE159" s="764"/>
      <c r="NQF159" s="764"/>
      <c r="NQG159" s="764"/>
      <c r="NQH159" s="764"/>
      <c r="NQI159" s="764"/>
      <c r="NQJ159" s="764"/>
      <c r="NQK159" s="764"/>
      <c r="NQL159" s="764"/>
      <c r="NQM159" s="764"/>
      <c r="NQN159" s="764"/>
      <c r="NQO159" s="764"/>
      <c r="NQP159" s="764"/>
      <c r="NQQ159" s="764"/>
      <c r="NQR159" s="764"/>
      <c r="NQS159" s="764"/>
      <c r="NQT159" s="764"/>
      <c r="NQU159" s="764"/>
      <c r="NQV159" s="764"/>
      <c r="NQW159" s="764"/>
      <c r="NQX159" s="764"/>
      <c r="NQY159" s="764"/>
      <c r="NQZ159" s="764"/>
      <c r="NRA159" s="764"/>
      <c r="NRB159" s="764"/>
      <c r="NRC159" s="764"/>
      <c r="NRD159" s="764"/>
      <c r="NRE159" s="764"/>
      <c r="NRF159" s="764"/>
      <c r="NRG159" s="764"/>
      <c r="NRH159" s="764"/>
      <c r="NRI159" s="764"/>
      <c r="NRJ159" s="764"/>
      <c r="NRK159" s="764"/>
      <c r="NRL159" s="764"/>
      <c r="NRM159" s="764"/>
      <c r="NRN159" s="764"/>
      <c r="NRO159" s="764"/>
      <c r="NRP159" s="764"/>
      <c r="NRQ159" s="764"/>
      <c r="NRR159" s="764"/>
      <c r="NRS159" s="764"/>
      <c r="NRT159" s="764"/>
      <c r="NRU159" s="764"/>
      <c r="NRV159" s="764"/>
      <c r="NRW159" s="764"/>
      <c r="NRX159" s="764"/>
      <c r="NRY159" s="764"/>
      <c r="NRZ159" s="764"/>
      <c r="NSA159" s="764"/>
      <c r="NSB159" s="764"/>
      <c r="NSC159" s="764"/>
      <c r="NSD159" s="764"/>
      <c r="NSE159" s="764"/>
      <c r="NSF159" s="764"/>
      <c r="NSG159" s="764"/>
      <c r="NSH159" s="764"/>
      <c r="NSI159" s="764"/>
      <c r="NSJ159" s="764"/>
      <c r="NSK159" s="764"/>
      <c r="NSL159" s="764"/>
      <c r="NSM159" s="764"/>
      <c r="NSN159" s="764"/>
      <c r="NSO159" s="764"/>
      <c r="NSP159" s="764"/>
      <c r="NSQ159" s="764"/>
      <c r="NSR159" s="764"/>
      <c r="NSS159" s="764"/>
      <c r="NST159" s="764"/>
      <c r="NSU159" s="764"/>
      <c r="NSV159" s="764"/>
      <c r="NSW159" s="764"/>
      <c r="NSX159" s="764"/>
      <c r="NSY159" s="764"/>
      <c r="NSZ159" s="764"/>
      <c r="NTA159" s="764"/>
      <c r="NTB159" s="764"/>
      <c r="NTC159" s="764"/>
      <c r="NTD159" s="764"/>
      <c r="NTE159" s="764"/>
      <c r="NTF159" s="764"/>
      <c r="NTG159" s="764"/>
      <c r="NTH159" s="764"/>
      <c r="NTI159" s="764"/>
      <c r="NTJ159" s="764"/>
      <c r="NTK159" s="764"/>
      <c r="NTL159" s="764"/>
      <c r="NTM159" s="764"/>
      <c r="NTN159" s="764"/>
      <c r="NTO159" s="764"/>
      <c r="NTP159" s="764"/>
      <c r="NTQ159" s="764"/>
      <c r="NTR159" s="764"/>
      <c r="NTS159" s="764"/>
      <c r="NTT159" s="764"/>
      <c r="NTU159" s="764"/>
      <c r="NTV159" s="764"/>
      <c r="NTW159" s="764"/>
      <c r="NTX159" s="764"/>
      <c r="NTY159" s="764"/>
      <c r="NTZ159" s="764"/>
      <c r="NUA159" s="764"/>
      <c r="NUB159" s="764"/>
      <c r="NUC159" s="764"/>
      <c r="NUD159" s="764"/>
      <c r="NUE159" s="764"/>
      <c r="NUF159" s="764"/>
      <c r="NUG159" s="764"/>
      <c r="NUH159" s="764"/>
      <c r="NUI159" s="764"/>
      <c r="NUJ159" s="764"/>
      <c r="NUK159" s="764"/>
      <c r="NUL159" s="764"/>
      <c r="NUM159" s="764"/>
      <c r="NUN159" s="764"/>
      <c r="NUO159" s="764"/>
      <c r="NUP159" s="764"/>
      <c r="NUQ159" s="764"/>
      <c r="NUR159" s="764"/>
      <c r="NUS159" s="764"/>
      <c r="NUT159" s="764"/>
      <c r="NUU159" s="764"/>
      <c r="NUV159" s="764"/>
      <c r="NUW159" s="764"/>
      <c r="NUX159" s="764"/>
      <c r="NUY159" s="764"/>
      <c r="NUZ159" s="764"/>
      <c r="NVA159" s="764"/>
      <c r="NVB159" s="764"/>
      <c r="NVC159" s="764"/>
      <c r="NVD159" s="764"/>
      <c r="NVE159" s="764"/>
      <c r="NVF159" s="764"/>
      <c r="NVG159" s="764"/>
      <c r="NVH159" s="764"/>
      <c r="NVI159" s="764"/>
      <c r="NVJ159" s="764"/>
      <c r="NVK159" s="764"/>
      <c r="NVL159" s="764"/>
      <c r="NVM159" s="764"/>
      <c r="NVN159" s="764"/>
      <c r="NVO159" s="764"/>
      <c r="NVP159" s="764"/>
      <c r="NVQ159" s="764"/>
      <c r="NVR159" s="764"/>
      <c r="NVS159" s="764"/>
      <c r="NVT159" s="764"/>
      <c r="NVU159" s="764"/>
      <c r="NVV159" s="764"/>
      <c r="NVW159" s="764"/>
      <c r="NVX159" s="764"/>
      <c r="NVY159" s="764"/>
      <c r="NVZ159" s="764"/>
      <c r="NWA159" s="764"/>
      <c r="NWB159" s="764"/>
      <c r="NWC159" s="764"/>
      <c r="NWD159" s="764"/>
      <c r="NWE159" s="764"/>
      <c r="NWF159" s="764"/>
      <c r="NWG159" s="764"/>
      <c r="NWH159" s="764"/>
      <c r="NWI159" s="764"/>
      <c r="NWJ159" s="764"/>
      <c r="NWK159" s="764"/>
      <c r="NWL159" s="764"/>
      <c r="NWM159" s="764"/>
      <c r="NWN159" s="764"/>
      <c r="NWO159" s="764"/>
      <c r="NWP159" s="764"/>
      <c r="NWQ159" s="764"/>
      <c r="NWR159" s="764"/>
      <c r="NWS159" s="764"/>
      <c r="NWT159" s="764"/>
      <c r="NWU159" s="764"/>
      <c r="NWV159" s="764"/>
      <c r="NWW159" s="764"/>
      <c r="NWX159" s="764"/>
      <c r="NWY159" s="764"/>
      <c r="NWZ159" s="764"/>
      <c r="NXA159" s="764"/>
      <c r="NXB159" s="764"/>
      <c r="NXC159" s="764"/>
      <c r="NXD159" s="764"/>
      <c r="NXE159" s="764"/>
      <c r="NXF159" s="764"/>
      <c r="NXG159" s="764"/>
      <c r="NXH159" s="764"/>
      <c r="NXI159" s="764"/>
      <c r="NXJ159" s="764"/>
      <c r="NXK159" s="764"/>
      <c r="NXL159" s="764"/>
      <c r="NXM159" s="764"/>
      <c r="NXN159" s="764"/>
      <c r="NXO159" s="764"/>
      <c r="NXP159" s="764"/>
      <c r="NXQ159" s="764"/>
      <c r="NXR159" s="764"/>
      <c r="NXS159" s="764"/>
      <c r="NXT159" s="764"/>
      <c r="NXU159" s="764"/>
      <c r="NXV159" s="764"/>
      <c r="NXW159" s="764"/>
      <c r="NXX159" s="764"/>
      <c r="NXY159" s="764"/>
      <c r="NXZ159" s="764"/>
      <c r="NYA159" s="764"/>
      <c r="NYB159" s="764"/>
      <c r="NYC159" s="764"/>
      <c r="NYD159" s="764"/>
      <c r="NYE159" s="764"/>
      <c r="NYF159" s="764"/>
      <c r="NYG159" s="764"/>
      <c r="NYH159" s="764"/>
      <c r="NYI159" s="764"/>
      <c r="NYJ159" s="764"/>
      <c r="NYK159" s="764"/>
      <c r="NYL159" s="764"/>
      <c r="NYM159" s="764"/>
      <c r="NYN159" s="764"/>
      <c r="NYO159" s="764"/>
      <c r="NYP159" s="764"/>
      <c r="NYQ159" s="764"/>
      <c r="NYR159" s="764"/>
      <c r="NYS159" s="764"/>
      <c r="NYT159" s="764"/>
      <c r="NYU159" s="764"/>
      <c r="NYV159" s="764"/>
      <c r="NYW159" s="764"/>
      <c r="NYX159" s="764"/>
      <c r="NYY159" s="764"/>
      <c r="NYZ159" s="764"/>
      <c r="NZA159" s="764"/>
      <c r="NZB159" s="764"/>
      <c r="NZC159" s="764"/>
      <c r="NZD159" s="764"/>
      <c r="NZE159" s="764"/>
      <c r="NZF159" s="764"/>
      <c r="NZG159" s="764"/>
      <c r="NZH159" s="764"/>
      <c r="NZI159" s="764"/>
      <c r="NZJ159" s="764"/>
      <c r="NZK159" s="764"/>
      <c r="NZL159" s="764"/>
      <c r="NZM159" s="764"/>
      <c r="NZN159" s="764"/>
      <c r="NZO159" s="764"/>
      <c r="NZP159" s="764"/>
      <c r="NZQ159" s="764"/>
      <c r="NZR159" s="764"/>
      <c r="NZS159" s="764"/>
      <c r="NZT159" s="764"/>
      <c r="NZU159" s="764"/>
      <c r="NZV159" s="764"/>
      <c r="NZW159" s="764"/>
      <c r="NZX159" s="764"/>
      <c r="NZY159" s="764"/>
      <c r="NZZ159" s="764"/>
      <c r="OAA159" s="764"/>
      <c r="OAB159" s="764"/>
      <c r="OAC159" s="764"/>
      <c r="OAD159" s="764"/>
      <c r="OAE159" s="764"/>
      <c r="OAF159" s="764"/>
      <c r="OAG159" s="764"/>
      <c r="OAH159" s="764"/>
      <c r="OAI159" s="764"/>
      <c r="OAJ159" s="764"/>
      <c r="OAK159" s="764"/>
      <c r="OAL159" s="764"/>
      <c r="OAM159" s="764"/>
      <c r="OAN159" s="764"/>
      <c r="OAO159" s="764"/>
      <c r="OAP159" s="764"/>
      <c r="OAQ159" s="764"/>
      <c r="OAR159" s="764"/>
      <c r="OAS159" s="764"/>
      <c r="OAT159" s="764"/>
      <c r="OAU159" s="764"/>
      <c r="OAV159" s="764"/>
      <c r="OAW159" s="764"/>
      <c r="OAX159" s="764"/>
      <c r="OAY159" s="764"/>
      <c r="OAZ159" s="764"/>
      <c r="OBA159" s="764"/>
      <c r="OBB159" s="764"/>
      <c r="OBC159" s="764"/>
      <c r="OBD159" s="764"/>
      <c r="OBE159" s="764"/>
      <c r="OBF159" s="764"/>
      <c r="OBG159" s="764"/>
      <c r="OBH159" s="764"/>
      <c r="OBI159" s="764"/>
      <c r="OBJ159" s="764"/>
      <c r="OBK159" s="764"/>
      <c r="OBL159" s="764"/>
      <c r="OBM159" s="764"/>
      <c r="OBN159" s="764"/>
      <c r="OBO159" s="764"/>
      <c r="OBP159" s="764"/>
      <c r="OBQ159" s="764"/>
      <c r="OBR159" s="764"/>
      <c r="OBS159" s="764"/>
      <c r="OBT159" s="764"/>
      <c r="OBU159" s="764"/>
      <c r="OBV159" s="764"/>
      <c r="OBW159" s="764"/>
      <c r="OBX159" s="764"/>
      <c r="OBY159" s="764"/>
      <c r="OBZ159" s="764"/>
      <c r="OCA159" s="764"/>
      <c r="OCB159" s="764"/>
      <c r="OCC159" s="764"/>
      <c r="OCD159" s="764"/>
      <c r="OCE159" s="764"/>
      <c r="OCF159" s="764"/>
      <c r="OCG159" s="764"/>
      <c r="OCH159" s="764"/>
      <c r="OCI159" s="764"/>
      <c r="OCJ159" s="764"/>
      <c r="OCK159" s="764"/>
      <c r="OCL159" s="764"/>
      <c r="OCM159" s="764"/>
      <c r="OCN159" s="764"/>
      <c r="OCO159" s="764"/>
      <c r="OCP159" s="764"/>
      <c r="OCQ159" s="764"/>
      <c r="OCR159" s="764"/>
      <c r="OCS159" s="764"/>
      <c r="OCT159" s="764"/>
      <c r="OCU159" s="764"/>
      <c r="OCV159" s="764"/>
      <c r="OCW159" s="764"/>
      <c r="OCX159" s="764"/>
      <c r="OCY159" s="764"/>
      <c r="OCZ159" s="764"/>
      <c r="ODA159" s="764"/>
      <c r="ODB159" s="764"/>
      <c r="ODC159" s="764"/>
      <c r="ODD159" s="764"/>
      <c r="ODE159" s="764"/>
      <c r="ODF159" s="764"/>
      <c r="ODG159" s="764"/>
      <c r="ODH159" s="764"/>
      <c r="ODI159" s="764"/>
      <c r="ODJ159" s="764"/>
      <c r="ODK159" s="764"/>
      <c r="ODL159" s="764"/>
      <c r="ODM159" s="764"/>
      <c r="ODN159" s="764"/>
      <c r="ODO159" s="764"/>
      <c r="ODP159" s="764"/>
      <c r="ODQ159" s="764"/>
      <c r="ODR159" s="764"/>
      <c r="ODS159" s="764"/>
      <c r="ODT159" s="764"/>
      <c r="ODU159" s="764"/>
      <c r="ODV159" s="764"/>
      <c r="ODW159" s="764"/>
      <c r="ODX159" s="764"/>
      <c r="ODY159" s="764"/>
      <c r="ODZ159" s="764"/>
      <c r="OEA159" s="764"/>
      <c r="OEB159" s="764"/>
      <c r="OEC159" s="764"/>
      <c r="OED159" s="764"/>
      <c r="OEE159" s="764"/>
      <c r="OEF159" s="764"/>
      <c r="OEG159" s="764"/>
      <c r="OEH159" s="764"/>
      <c r="OEI159" s="764"/>
      <c r="OEJ159" s="764"/>
      <c r="OEK159" s="764"/>
      <c r="OEL159" s="764"/>
      <c r="OEM159" s="764"/>
      <c r="OEN159" s="764"/>
      <c r="OEO159" s="764"/>
      <c r="OEP159" s="764"/>
      <c r="OEQ159" s="764"/>
      <c r="OER159" s="764"/>
      <c r="OES159" s="764"/>
      <c r="OET159" s="764"/>
      <c r="OEU159" s="764"/>
      <c r="OEV159" s="764"/>
      <c r="OEW159" s="764"/>
      <c r="OEX159" s="764"/>
      <c r="OEY159" s="764"/>
      <c r="OEZ159" s="764"/>
      <c r="OFA159" s="764"/>
      <c r="OFB159" s="764"/>
      <c r="OFC159" s="764"/>
      <c r="OFD159" s="764"/>
      <c r="OFE159" s="764"/>
      <c r="OFF159" s="764"/>
      <c r="OFG159" s="764"/>
      <c r="OFH159" s="764"/>
      <c r="OFI159" s="764"/>
      <c r="OFJ159" s="764"/>
      <c r="OFK159" s="764"/>
      <c r="OFL159" s="764"/>
      <c r="OFM159" s="764"/>
      <c r="OFN159" s="764"/>
      <c r="OFO159" s="764"/>
      <c r="OFP159" s="764"/>
      <c r="OFQ159" s="764"/>
      <c r="OFR159" s="764"/>
      <c r="OFS159" s="764"/>
      <c r="OFT159" s="764"/>
      <c r="OFU159" s="764"/>
      <c r="OFV159" s="764"/>
      <c r="OFW159" s="764"/>
      <c r="OFX159" s="764"/>
      <c r="OFY159" s="764"/>
      <c r="OFZ159" s="764"/>
      <c r="OGA159" s="764"/>
      <c r="OGB159" s="764"/>
      <c r="OGC159" s="764"/>
      <c r="OGD159" s="764"/>
      <c r="OGE159" s="764"/>
      <c r="OGF159" s="764"/>
      <c r="OGG159" s="764"/>
      <c r="OGH159" s="764"/>
      <c r="OGI159" s="764"/>
      <c r="OGJ159" s="764"/>
      <c r="OGK159" s="764"/>
      <c r="OGL159" s="764"/>
      <c r="OGM159" s="764"/>
      <c r="OGN159" s="764"/>
      <c r="OGO159" s="764"/>
      <c r="OGP159" s="764"/>
      <c r="OGQ159" s="764"/>
      <c r="OGR159" s="764"/>
      <c r="OGS159" s="764"/>
      <c r="OGT159" s="764"/>
      <c r="OGU159" s="764"/>
      <c r="OGV159" s="764"/>
      <c r="OGW159" s="764"/>
      <c r="OGX159" s="764"/>
      <c r="OGY159" s="764"/>
      <c r="OGZ159" s="764"/>
      <c r="OHA159" s="764"/>
      <c r="OHB159" s="764"/>
      <c r="OHC159" s="764"/>
      <c r="OHD159" s="764"/>
      <c r="OHE159" s="764"/>
      <c r="OHF159" s="764"/>
      <c r="OHG159" s="764"/>
      <c r="OHH159" s="764"/>
      <c r="OHI159" s="764"/>
      <c r="OHJ159" s="764"/>
      <c r="OHK159" s="764"/>
      <c r="OHL159" s="764"/>
      <c r="OHM159" s="764"/>
      <c r="OHN159" s="764"/>
      <c r="OHO159" s="764"/>
      <c r="OHP159" s="764"/>
      <c r="OHQ159" s="764"/>
      <c r="OHR159" s="764"/>
      <c r="OHS159" s="764"/>
      <c r="OHT159" s="764"/>
      <c r="OHU159" s="764"/>
      <c r="OHV159" s="764"/>
      <c r="OHW159" s="764"/>
      <c r="OHX159" s="764"/>
      <c r="OHY159" s="764"/>
      <c r="OHZ159" s="764"/>
      <c r="OIA159" s="764"/>
      <c r="OIB159" s="764"/>
      <c r="OIC159" s="764"/>
      <c r="OID159" s="764"/>
      <c r="OIE159" s="764"/>
      <c r="OIF159" s="764"/>
      <c r="OIG159" s="764"/>
      <c r="OIH159" s="764"/>
      <c r="OII159" s="764"/>
      <c r="OIJ159" s="764"/>
      <c r="OIK159" s="764"/>
      <c r="OIL159" s="764"/>
      <c r="OIM159" s="764"/>
      <c r="OIN159" s="764"/>
      <c r="OIO159" s="764"/>
      <c r="OIP159" s="764"/>
      <c r="OIQ159" s="764"/>
      <c r="OIR159" s="764"/>
      <c r="OIS159" s="764"/>
      <c r="OIT159" s="764"/>
      <c r="OIU159" s="764"/>
      <c r="OIV159" s="764"/>
      <c r="OIW159" s="764"/>
      <c r="OIX159" s="764"/>
      <c r="OIY159" s="764"/>
      <c r="OIZ159" s="764"/>
      <c r="OJA159" s="764"/>
      <c r="OJB159" s="764"/>
      <c r="OJC159" s="764"/>
      <c r="OJD159" s="764"/>
      <c r="OJE159" s="764"/>
      <c r="OJF159" s="764"/>
      <c r="OJG159" s="764"/>
      <c r="OJH159" s="764"/>
      <c r="OJI159" s="764"/>
      <c r="OJJ159" s="764"/>
      <c r="OJK159" s="764"/>
      <c r="OJL159" s="764"/>
      <c r="OJM159" s="764"/>
      <c r="OJN159" s="764"/>
      <c r="OJO159" s="764"/>
      <c r="OJP159" s="764"/>
      <c r="OJQ159" s="764"/>
      <c r="OJR159" s="764"/>
      <c r="OJS159" s="764"/>
      <c r="OJT159" s="764"/>
      <c r="OJU159" s="764"/>
      <c r="OJV159" s="764"/>
      <c r="OJW159" s="764"/>
      <c r="OJX159" s="764"/>
      <c r="OJY159" s="764"/>
      <c r="OJZ159" s="764"/>
      <c r="OKA159" s="764"/>
      <c r="OKB159" s="764"/>
      <c r="OKC159" s="764"/>
      <c r="OKD159" s="764"/>
      <c r="OKE159" s="764"/>
      <c r="OKF159" s="764"/>
      <c r="OKG159" s="764"/>
      <c r="OKH159" s="764"/>
      <c r="OKI159" s="764"/>
      <c r="OKJ159" s="764"/>
      <c r="OKK159" s="764"/>
      <c r="OKL159" s="764"/>
      <c r="OKM159" s="764"/>
      <c r="OKN159" s="764"/>
      <c r="OKO159" s="764"/>
      <c r="OKP159" s="764"/>
      <c r="OKQ159" s="764"/>
      <c r="OKR159" s="764"/>
      <c r="OKS159" s="764"/>
      <c r="OKT159" s="764"/>
      <c r="OKU159" s="764"/>
      <c r="OKV159" s="764"/>
      <c r="OKW159" s="764"/>
      <c r="OKX159" s="764"/>
      <c r="OKY159" s="764"/>
      <c r="OKZ159" s="764"/>
      <c r="OLA159" s="764"/>
      <c r="OLB159" s="764"/>
      <c r="OLC159" s="764"/>
      <c r="OLD159" s="764"/>
      <c r="OLE159" s="764"/>
      <c r="OLF159" s="764"/>
      <c r="OLG159" s="764"/>
      <c r="OLH159" s="764"/>
      <c r="OLI159" s="764"/>
      <c r="OLJ159" s="764"/>
      <c r="OLK159" s="764"/>
      <c r="OLL159" s="764"/>
      <c r="OLM159" s="764"/>
      <c r="OLN159" s="764"/>
      <c r="OLO159" s="764"/>
      <c r="OLP159" s="764"/>
      <c r="OLQ159" s="764"/>
      <c r="OLR159" s="764"/>
      <c r="OLS159" s="764"/>
      <c r="OLT159" s="764"/>
      <c r="OLU159" s="764"/>
      <c r="OLV159" s="764"/>
      <c r="OLW159" s="764"/>
      <c r="OLX159" s="764"/>
      <c r="OLY159" s="764"/>
      <c r="OLZ159" s="764"/>
      <c r="OMA159" s="764"/>
      <c r="OMB159" s="764"/>
      <c r="OMC159" s="764"/>
      <c r="OMD159" s="764"/>
      <c r="OME159" s="764"/>
      <c r="OMF159" s="764"/>
      <c r="OMG159" s="764"/>
      <c r="OMH159" s="764"/>
      <c r="OMI159" s="764"/>
      <c r="OMJ159" s="764"/>
      <c r="OMK159" s="764"/>
      <c r="OML159" s="764"/>
      <c r="OMM159" s="764"/>
      <c r="OMN159" s="764"/>
      <c r="OMO159" s="764"/>
      <c r="OMP159" s="764"/>
      <c r="OMQ159" s="764"/>
      <c r="OMR159" s="764"/>
      <c r="OMS159" s="764"/>
      <c r="OMT159" s="764"/>
      <c r="OMU159" s="764"/>
      <c r="OMV159" s="764"/>
      <c r="OMW159" s="764"/>
      <c r="OMX159" s="764"/>
      <c r="OMY159" s="764"/>
      <c r="OMZ159" s="764"/>
      <c r="ONA159" s="764"/>
      <c r="ONB159" s="764"/>
      <c r="ONC159" s="764"/>
      <c r="OND159" s="764"/>
      <c r="ONE159" s="764"/>
      <c r="ONF159" s="764"/>
      <c r="ONG159" s="764"/>
      <c r="ONH159" s="764"/>
      <c r="ONI159" s="764"/>
      <c r="ONJ159" s="764"/>
      <c r="ONK159" s="764"/>
      <c r="ONL159" s="764"/>
      <c r="ONM159" s="764"/>
      <c r="ONN159" s="764"/>
      <c r="ONO159" s="764"/>
      <c r="ONP159" s="764"/>
      <c r="ONQ159" s="764"/>
      <c r="ONR159" s="764"/>
      <c r="ONS159" s="764"/>
      <c r="ONT159" s="764"/>
      <c r="ONU159" s="764"/>
      <c r="ONV159" s="764"/>
      <c r="ONW159" s="764"/>
      <c r="ONX159" s="764"/>
      <c r="ONY159" s="764"/>
      <c r="ONZ159" s="764"/>
      <c r="OOA159" s="764"/>
      <c r="OOB159" s="764"/>
      <c r="OOC159" s="764"/>
      <c r="OOD159" s="764"/>
      <c r="OOE159" s="764"/>
      <c r="OOF159" s="764"/>
      <c r="OOG159" s="764"/>
      <c r="OOH159" s="764"/>
      <c r="OOI159" s="764"/>
      <c r="OOJ159" s="764"/>
      <c r="OOK159" s="764"/>
      <c r="OOL159" s="764"/>
      <c r="OOM159" s="764"/>
      <c r="OON159" s="764"/>
      <c r="OOO159" s="764"/>
      <c r="OOP159" s="764"/>
      <c r="OOQ159" s="764"/>
      <c r="OOR159" s="764"/>
      <c r="OOS159" s="764"/>
      <c r="OOT159" s="764"/>
      <c r="OOU159" s="764"/>
      <c r="OOV159" s="764"/>
      <c r="OOW159" s="764"/>
      <c r="OOX159" s="764"/>
      <c r="OOY159" s="764"/>
      <c r="OOZ159" s="764"/>
      <c r="OPA159" s="764"/>
      <c r="OPB159" s="764"/>
      <c r="OPC159" s="764"/>
      <c r="OPD159" s="764"/>
      <c r="OPE159" s="764"/>
      <c r="OPF159" s="764"/>
      <c r="OPG159" s="764"/>
      <c r="OPH159" s="764"/>
      <c r="OPI159" s="764"/>
      <c r="OPJ159" s="764"/>
      <c r="OPK159" s="764"/>
      <c r="OPL159" s="764"/>
      <c r="OPM159" s="764"/>
      <c r="OPN159" s="764"/>
      <c r="OPO159" s="764"/>
      <c r="OPP159" s="764"/>
      <c r="OPQ159" s="764"/>
      <c r="OPR159" s="764"/>
      <c r="OPS159" s="764"/>
      <c r="OPT159" s="764"/>
      <c r="OPU159" s="764"/>
      <c r="OPV159" s="764"/>
      <c r="OPW159" s="764"/>
      <c r="OPX159" s="764"/>
      <c r="OPY159" s="764"/>
      <c r="OPZ159" s="764"/>
      <c r="OQA159" s="764"/>
      <c r="OQB159" s="764"/>
      <c r="OQC159" s="764"/>
      <c r="OQD159" s="764"/>
      <c r="OQE159" s="764"/>
      <c r="OQF159" s="764"/>
      <c r="OQG159" s="764"/>
      <c r="OQH159" s="764"/>
      <c r="OQI159" s="764"/>
      <c r="OQJ159" s="764"/>
      <c r="OQK159" s="764"/>
      <c r="OQL159" s="764"/>
      <c r="OQM159" s="764"/>
      <c r="OQN159" s="764"/>
      <c r="OQO159" s="764"/>
      <c r="OQP159" s="764"/>
      <c r="OQQ159" s="764"/>
      <c r="OQR159" s="764"/>
      <c r="OQS159" s="764"/>
      <c r="OQT159" s="764"/>
      <c r="OQU159" s="764"/>
      <c r="OQV159" s="764"/>
      <c r="OQW159" s="764"/>
      <c r="OQX159" s="764"/>
      <c r="OQY159" s="764"/>
      <c r="OQZ159" s="764"/>
      <c r="ORA159" s="764"/>
      <c r="ORB159" s="764"/>
      <c r="ORC159" s="764"/>
      <c r="ORD159" s="764"/>
      <c r="ORE159" s="764"/>
      <c r="ORF159" s="764"/>
      <c r="ORG159" s="764"/>
      <c r="ORH159" s="764"/>
      <c r="ORI159" s="764"/>
      <c r="ORJ159" s="764"/>
      <c r="ORK159" s="764"/>
      <c r="ORL159" s="764"/>
      <c r="ORM159" s="764"/>
      <c r="ORN159" s="764"/>
      <c r="ORO159" s="764"/>
      <c r="ORP159" s="764"/>
      <c r="ORQ159" s="764"/>
      <c r="ORR159" s="764"/>
      <c r="ORS159" s="764"/>
      <c r="ORT159" s="764"/>
      <c r="ORU159" s="764"/>
      <c r="ORV159" s="764"/>
      <c r="ORW159" s="764"/>
      <c r="ORX159" s="764"/>
      <c r="ORY159" s="764"/>
      <c r="ORZ159" s="764"/>
      <c r="OSA159" s="764"/>
      <c r="OSB159" s="764"/>
      <c r="OSC159" s="764"/>
      <c r="OSD159" s="764"/>
      <c r="OSE159" s="764"/>
      <c r="OSF159" s="764"/>
      <c r="OSG159" s="764"/>
      <c r="OSH159" s="764"/>
      <c r="OSI159" s="764"/>
      <c r="OSJ159" s="764"/>
      <c r="OSK159" s="764"/>
      <c r="OSL159" s="764"/>
      <c r="OSM159" s="764"/>
      <c r="OSN159" s="764"/>
      <c r="OSO159" s="764"/>
      <c r="OSP159" s="764"/>
      <c r="OSQ159" s="764"/>
      <c r="OSR159" s="764"/>
      <c r="OSS159" s="764"/>
      <c r="OST159" s="764"/>
      <c r="OSU159" s="764"/>
      <c r="OSV159" s="764"/>
      <c r="OSW159" s="764"/>
      <c r="OSX159" s="764"/>
      <c r="OSY159" s="764"/>
      <c r="OSZ159" s="764"/>
      <c r="OTA159" s="764"/>
      <c r="OTB159" s="764"/>
      <c r="OTC159" s="764"/>
      <c r="OTD159" s="764"/>
      <c r="OTE159" s="764"/>
      <c r="OTF159" s="764"/>
      <c r="OTG159" s="764"/>
      <c r="OTH159" s="764"/>
      <c r="OTI159" s="764"/>
      <c r="OTJ159" s="764"/>
      <c r="OTK159" s="764"/>
      <c r="OTL159" s="764"/>
      <c r="OTM159" s="764"/>
      <c r="OTN159" s="764"/>
      <c r="OTO159" s="764"/>
      <c r="OTP159" s="764"/>
      <c r="OTQ159" s="764"/>
      <c r="OTR159" s="764"/>
      <c r="OTS159" s="764"/>
      <c r="OTT159" s="764"/>
      <c r="OTU159" s="764"/>
      <c r="OTV159" s="764"/>
      <c r="OTW159" s="764"/>
      <c r="OTX159" s="764"/>
      <c r="OTY159" s="764"/>
      <c r="OTZ159" s="764"/>
      <c r="OUA159" s="764"/>
      <c r="OUB159" s="764"/>
      <c r="OUC159" s="764"/>
      <c r="OUD159" s="764"/>
      <c r="OUE159" s="764"/>
      <c r="OUF159" s="764"/>
      <c r="OUG159" s="764"/>
      <c r="OUH159" s="764"/>
      <c r="OUI159" s="764"/>
      <c r="OUJ159" s="764"/>
      <c r="OUK159" s="764"/>
      <c r="OUL159" s="764"/>
      <c r="OUM159" s="764"/>
      <c r="OUN159" s="764"/>
      <c r="OUO159" s="764"/>
      <c r="OUP159" s="764"/>
      <c r="OUQ159" s="764"/>
      <c r="OUR159" s="764"/>
      <c r="OUS159" s="764"/>
      <c r="OUT159" s="764"/>
      <c r="OUU159" s="764"/>
      <c r="OUV159" s="764"/>
      <c r="OUW159" s="764"/>
      <c r="OUX159" s="764"/>
      <c r="OUY159" s="764"/>
      <c r="OUZ159" s="764"/>
      <c r="OVA159" s="764"/>
      <c r="OVB159" s="764"/>
      <c r="OVC159" s="764"/>
      <c r="OVD159" s="764"/>
      <c r="OVE159" s="764"/>
      <c r="OVF159" s="764"/>
      <c r="OVG159" s="764"/>
      <c r="OVH159" s="764"/>
      <c r="OVI159" s="764"/>
      <c r="OVJ159" s="764"/>
      <c r="OVK159" s="764"/>
      <c r="OVL159" s="764"/>
      <c r="OVM159" s="764"/>
      <c r="OVN159" s="764"/>
      <c r="OVO159" s="764"/>
      <c r="OVP159" s="764"/>
      <c r="OVQ159" s="764"/>
      <c r="OVR159" s="764"/>
      <c r="OVS159" s="764"/>
      <c r="OVT159" s="764"/>
      <c r="OVU159" s="764"/>
      <c r="OVV159" s="764"/>
      <c r="OVW159" s="764"/>
      <c r="OVX159" s="764"/>
      <c r="OVY159" s="764"/>
      <c r="OVZ159" s="764"/>
      <c r="OWA159" s="764"/>
      <c r="OWB159" s="764"/>
      <c r="OWC159" s="764"/>
      <c r="OWD159" s="764"/>
      <c r="OWE159" s="764"/>
      <c r="OWF159" s="764"/>
      <c r="OWG159" s="764"/>
      <c r="OWH159" s="764"/>
      <c r="OWI159" s="764"/>
      <c r="OWJ159" s="764"/>
      <c r="OWK159" s="764"/>
      <c r="OWL159" s="764"/>
      <c r="OWM159" s="764"/>
      <c r="OWN159" s="764"/>
      <c r="OWO159" s="764"/>
      <c r="OWP159" s="764"/>
      <c r="OWQ159" s="764"/>
      <c r="OWR159" s="764"/>
      <c r="OWS159" s="764"/>
      <c r="OWT159" s="764"/>
      <c r="OWU159" s="764"/>
      <c r="OWV159" s="764"/>
      <c r="OWW159" s="764"/>
      <c r="OWX159" s="764"/>
      <c r="OWY159" s="764"/>
      <c r="OWZ159" s="764"/>
      <c r="OXA159" s="764"/>
      <c r="OXB159" s="764"/>
      <c r="OXC159" s="764"/>
      <c r="OXD159" s="764"/>
      <c r="OXE159" s="764"/>
      <c r="OXF159" s="764"/>
      <c r="OXG159" s="764"/>
      <c r="OXH159" s="764"/>
      <c r="OXI159" s="764"/>
      <c r="OXJ159" s="764"/>
      <c r="OXK159" s="764"/>
      <c r="OXL159" s="764"/>
      <c r="OXM159" s="764"/>
      <c r="OXN159" s="764"/>
      <c r="OXO159" s="764"/>
      <c r="OXP159" s="764"/>
      <c r="OXQ159" s="764"/>
      <c r="OXR159" s="764"/>
      <c r="OXS159" s="764"/>
      <c r="OXT159" s="764"/>
      <c r="OXU159" s="764"/>
      <c r="OXV159" s="764"/>
      <c r="OXW159" s="764"/>
      <c r="OXX159" s="764"/>
      <c r="OXY159" s="764"/>
      <c r="OXZ159" s="764"/>
      <c r="OYA159" s="764"/>
      <c r="OYB159" s="764"/>
      <c r="OYC159" s="764"/>
      <c r="OYD159" s="764"/>
      <c r="OYE159" s="764"/>
      <c r="OYF159" s="764"/>
      <c r="OYG159" s="764"/>
      <c r="OYH159" s="764"/>
      <c r="OYI159" s="764"/>
      <c r="OYJ159" s="764"/>
      <c r="OYK159" s="764"/>
      <c r="OYL159" s="764"/>
      <c r="OYM159" s="764"/>
      <c r="OYN159" s="764"/>
      <c r="OYO159" s="764"/>
      <c r="OYP159" s="764"/>
      <c r="OYQ159" s="764"/>
      <c r="OYR159" s="764"/>
      <c r="OYS159" s="764"/>
      <c r="OYT159" s="764"/>
      <c r="OYU159" s="764"/>
      <c r="OYV159" s="764"/>
      <c r="OYW159" s="764"/>
      <c r="OYX159" s="764"/>
      <c r="OYY159" s="764"/>
      <c r="OYZ159" s="764"/>
      <c r="OZA159" s="764"/>
      <c r="OZB159" s="764"/>
      <c r="OZC159" s="764"/>
      <c r="OZD159" s="764"/>
      <c r="OZE159" s="764"/>
      <c r="OZF159" s="764"/>
      <c r="OZG159" s="764"/>
      <c r="OZH159" s="764"/>
      <c r="OZI159" s="764"/>
      <c r="OZJ159" s="764"/>
      <c r="OZK159" s="764"/>
      <c r="OZL159" s="764"/>
      <c r="OZM159" s="764"/>
      <c r="OZN159" s="764"/>
      <c r="OZO159" s="764"/>
      <c r="OZP159" s="764"/>
      <c r="OZQ159" s="764"/>
      <c r="OZR159" s="764"/>
      <c r="OZS159" s="764"/>
      <c r="OZT159" s="764"/>
      <c r="OZU159" s="764"/>
      <c r="OZV159" s="764"/>
      <c r="OZW159" s="764"/>
      <c r="OZX159" s="764"/>
      <c r="OZY159" s="764"/>
      <c r="OZZ159" s="764"/>
      <c r="PAA159" s="764"/>
      <c r="PAB159" s="764"/>
      <c r="PAC159" s="764"/>
      <c r="PAD159" s="764"/>
      <c r="PAE159" s="764"/>
      <c r="PAF159" s="764"/>
      <c r="PAG159" s="764"/>
      <c r="PAH159" s="764"/>
      <c r="PAI159" s="764"/>
      <c r="PAJ159" s="764"/>
      <c r="PAK159" s="764"/>
      <c r="PAL159" s="764"/>
      <c r="PAM159" s="764"/>
      <c r="PAN159" s="764"/>
      <c r="PAO159" s="764"/>
      <c r="PAP159" s="764"/>
      <c r="PAQ159" s="764"/>
      <c r="PAR159" s="764"/>
      <c r="PAS159" s="764"/>
      <c r="PAT159" s="764"/>
      <c r="PAU159" s="764"/>
      <c r="PAV159" s="764"/>
      <c r="PAW159" s="764"/>
      <c r="PAX159" s="764"/>
      <c r="PAY159" s="764"/>
      <c r="PAZ159" s="764"/>
      <c r="PBA159" s="764"/>
      <c r="PBB159" s="764"/>
      <c r="PBC159" s="764"/>
      <c r="PBD159" s="764"/>
      <c r="PBE159" s="764"/>
      <c r="PBF159" s="764"/>
      <c r="PBG159" s="764"/>
      <c r="PBH159" s="764"/>
      <c r="PBI159" s="764"/>
      <c r="PBJ159" s="764"/>
      <c r="PBK159" s="764"/>
      <c r="PBL159" s="764"/>
      <c r="PBM159" s="764"/>
      <c r="PBN159" s="764"/>
      <c r="PBO159" s="764"/>
      <c r="PBP159" s="764"/>
      <c r="PBQ159" s="764"/>
      <c r="PBR159" s="764"/>
      <c r="PBS159" s="764"/>
      <c r="PBT159" s="764"/>
      <c r="PBU159" s="764"/>
      <c r="PBV159" s="764"/>
      <c r="PBW159" s="764"/>
      <c r="PBX159" s="764"/>
      <c r="PBY159" s="764"/>
      <c r="PBZ159" s="764"/>
      <c r="PCA159" s="764"/>
      <c r="PCB159" s="764"/>
      <c r="PCC159" s="764"/>
      <c r="PCD159" s="764"/>
      <c r="PCE159" s="764"/>
      <c r="PCF159" s="764"/>
      <c r="PCG159" s="764"/>
      <c r="PCH159" s="764"/>
      <c r="PCI159" s="764"/>
      <c r="PCJ159" s="764"/>
      <c r="PCK159" s="764"/>
      <c r="PCL159" s="764"/>
      <c r="PCM159" s="764"/>
      <c r="PCN159" s="764"/>
      <c r="PCO159" s="764"/>
      <c r="PCP159" s="764"/>
      <c r="PCQ159" s="764"/>
      <c r="PCR159" s="764"/>
      <c r="PCS159" s="764"/>
      <c r="PCT159" s="764"/>
      <c r="PCU159" s="764"/>
      <c r="PCV159" s="764"/>
      <c r="PCW159" s="764"/>
      <c r="PCX159" s="764"/>
      <c r="PCY159" s="764"/>
      <c r="PCZ159" s="764"/>
      <c r="PDA159" s="764"/>
      <c r="PDB159" s="764"/>
      <c r="PDC159" s="764"/>
      <c r="PDD159" s="764"/>
      <c r="PDE159" s="764"/>
      <c r="PDF159" s="764"/>
      <c r="PDG159" s="764"/>
      <c r="PDH159" s="764"/>
      <c r="PDI159" s="764"/>
      <c r="PDJ159" s="764"/>
      <c r="PDK159" s="764"/>
      <c r="PDL159" s="764"/>
      <c r="PDM159" s="764"/>
      <c r="PDN159" s="764"/>
      <c r="PDO159" s="764"/>
      <c r="PDP159" s="764"/>
      <c r="PDQ159" s="764"/>
      <c r="PDR159" s="764"/>
      <c r="PDS159" s="764"/>
      <c r="PDT159" s="764"/>
      <c r="PDU159" s="764"/>
      <c r="PDV159" s="764"/>
      <c r="PDW159" s="764"/>
      <c r="PDX159" s="764"/>
      <c r="PDY159" s="764"/>
      <c r="PDZ159" s="764"/>
      <c r="PEA159" s="764"/>
      <c r="PEB159" s="764"/>
      <c r="PEC159" s="764"/>
      <c r="PED159" s="764"/>
      <c r="PEE159" s="764"/>
      <c r="PEF159" s="764"/>
      <c r="PEG159" s="764"/>
      <c r="PEH159" s="764"/>
      <c r="PEI159" s="764"/>
      <c r="PEJ159" s="764"/>
      <c r="PEK159" s="764"/>
      <c r="PEL159" s="764"/>
      <c r="PEM159" s="764"/>
      <c r="PEN159" s="764"/>
      <c r="PEO159" s="764"/>
      <c r="PEP159" s="764"/>
      <c r="PEQ159" s="764"/>
      <c r="PER159" s="764"/>
      <c r="PES159" s="764"/>
      <c r="PET159" s="764"/>
      <c r="PEU159" s="764"/>
      <c r="PEV159" s="764"/>
      <c r="PEW159" s="764"/>
      <c r="PEX159" s="764"/>
      <c r="PEY159" s="764"/>
      <c r="PEZ159" s="764"/>
      <c r="PFA159" s="764"/>
      <c r="PFB159" s="764"/>
      <c r="PFC159" s="764"/>
      <c r="PFD159" s="764"/>
      <c r="PFE159" s="764"/>
      <c r="PFF159" s="764"/>
      <c r="PFG159" s="764"/>
      <c r="PFH159" s="764"/>
      <c r="PFI159" s="764"/>
      <c r="PFJ159" s="764"/>
      <c r="PFK159" s="764"/>
      <c r="PFL159" s="764"/>
      <c r="PFM159" s="764"/>
      <c r="PFN159" s="764"/>
      <c r="PFO159" s="764"/>
      <c r="PFP159" s="764"/>
      <c r="PFQ159" s="764"/>
      <c r="PFR159" s="764"/>
      <c r="PFS159" s="764"/>
      <c r="PFT159" s="764"/>
      <c r="PFU159" s="764"/>
      <c r="PFV159" s="764"/>
      <c r="PFW159" s="764"/>
      <c r="PFX159" s="764"/>
      <c r="PFY159" s="764"/>
      <c r="PFZ159" s="764"/>
      <c r="PGA159" s="764"/>
      <c r="PGB159" s="764"/>
      <c r="PGC159" s="764"/>
      <c r="PGD159" s="764"/>
      <c r="PGE159" s="764"/>
      <c r="PGF159" s="764"/>
      <c r="PGG159" s="764"/>
      <c r="PGH159" s="764"/>
      <c r="PGI159" s="764"/>
      <c r="PGJ159" s="764"/>
      <c r="PGK159" s="764"/>
      <c r="PGL159" s="764"/>
      <c r="PGM159" s="764"/>
      <c r="PGN159" s="764"/>
      <c r="PGO159" s="764"/>
      <c r="PGP159" s="764"/>
      <c r="PGQ159" s="764"/>
      <c r="PGR159" s="764"/>
      <c r="PGS159" s="764"/>
      <c r="PGT159" s="764"/>
      <c r="PGU159" s="764"/>
      <c r="PGV159" s="764"/>
      <c r="PGW159" s="764"/>
      <c r="PGX159" s="764"/>
      <c r="PGY159" s="764"/>
      <c r="PGZ159" s="764"/>
      <c r="PHA159" s="764"/>
      <c r="PHB159" s="764"/>
      <c r="PHC159" s="764"/>
      <c r="PHD159" s="764"/>
      <c r="PHE159" s="764"/>
      <c r="PHF159" s="764"/>
      <c r="PHG159" s="764"/>
      <c r="PHH159" s="764"/>
      <c r="PHI159" s="764"/>
      <c r="PHJ159" s="764"/>
      <c r="PHK159" s="764"/>
      <c r="PHL159" s="764"/>
      <c r="PHM159" s="764"/>
      <c r="PHN159" s="764"/>
      <c r="PHO159" s="764"/>
      <c r="PHP159" s="764"/>
      <c r="PHQ159" s="764"/>
      <c r="PHR159" s="764"/>
      <c r="PHS159" s="764"/>
      <c r="PHT159" s="764"/>
      <c r="PHU159" s="764"/>
      <c r="PHV159" s="764"/>
      <c r="PHW159" s="764"/>
      <c r="PHX159" s="764"/>
      <c r="PHY159" s="764"/>
      <c r="PHZ159" s="764"/>
      <c r="PIA159" s="764"/>
      <c r="PIB159" s="764"/>
      <c r="PIC159" s="764"/>
      <c r="PID159" s="764"/>
      <c r="PIE159" s="764"/>
      <c r="PIF159" s="764"/>
      <c r="PIG159" s="764"/>
      <c r="PIH159" s="764"/>
      <c r="PII159" s="764"/>
      <c r="PIJ159" s="764"/>
      <c r="PIK159" s="764"/>
      <c r="PIL159" s="764"/>
      <c r="PIM159" s="764"/>
      <c r="PIN159" s="764"/>
      <c r="PIO159" s="764"/>
      <c r="PIP159" s="764"/>
      <c r="PIQ159" s="764"/>
      <c r="PIR159" s="764"/>
      <c r="PIS159" s="764"/>
      <c r="PIT159" s="764"/>
      <c r="PIU159" s="764"/>
      <c r="PIV159" s="764"/>
      <c r="PIW159" s="764"/>
      <c r="PIX159" s="764"/>
      <c r="PIY159" s="764"/>
      <c r="PIZ159" s="764"/>
      <c r="PJA159" s="764"/>
      <c r="PJB159" s="764"/>
      <c r="PJC159" s="764"/>
      <c r="PJD159" s="764"/>
      <c r="PJE159" s="764"/>
      <c r="PJF159" s="764"/>
      <c r="PJG159" s="764"/>
      <c r="PJH159" s="764"/>
      <c r="PJI159" s="764"/>
      <c r="PJJ159" s="764"/>
      <c r="PJK159" s="764"/>
      <c r="PJL159" s="764"/>
      <c r="PJM159" s="764"/>
      <c r="PJN159" s="764"/>
      <c r="PJO159" s="764"/>
      <c r="PJP159" s="764"/>
      <c r="PJQ159" s="764"/>
      <c r="PJR159" s="764"/>
      <c r="PJS159" s="764"/>
      <c r="PJT159" s="764"/>
      <c r="PJU159" s="764"/>
      <c r="PJV159" s="764"/>
      <c r="PJW159" s="764"/>
      <c r="PJX159" s="764"/>
      <c r="PJY159" s="764"/>
      <c r="PJZ159" s="764"/>
      <c r="PKA159" s="764"/>
      <c r="PKB159" s="764"/>
      <c r="PKC159" s="764"/>
      <c r="PKD159" s="764"/>
      <c r="PKE159" s="764"/>
      <c r="PKF159" s="764"/>
      <c r="PKG159" s="764"/>
      <c r="PKH159" s="764"/>
      <c r="PKI159" s="764"/>
      <c r="PKJ159" s="764"/>
      <c r="PKK159" s="764"/>
      <c r="PKL159" s="764"/>
      <c r="PKM159" s="764"/>
      <c r="PKN159" s="764"/>
      <c r="PKO159" s="764"/>
      <c r="PKP159" s="764"/>
      <c r="PKQ159" s="764"/>
      <c r="PKR159" s="764"/>
      <c r="PKS159" s="764"/>
      <c r="PKT159" s="764"/>
      <c r="PKU159" s="764"/>
      <c r="PKV159" s="764"/>
      <c r="PKW159" s="764"/>
      <c r="PKX159" s="764"/>
      <c r="PKY159" s="764"/>
      <c r="PKZ159" s="764"/>
      <c r="PLA159" s="764"/>
      <c r="PLB159" s="764"/>
      <c r="PLC159" s="764"/>
      <c r="PLD159" s="764"/>
      <c r="PLE159" s="764"/>
      <c r="PLF159" s="764"/>
      <c r="PLG159" s="764"/>
      <c r="PLH159" s="764"/>
      <c r="PLI159" s="764"/>
      <c r="PLJ159" s="764"/>
      <c r="PLK159" s="764"/>
      <c r="PLL159" s="764"/>
      <c r="PLM159" s="764"/>
      <c r="PLN159" s="764"/>
      <c r="PLO159" s="764"/>
      <c r="PLP159" s="764"/>
      <c r="PLQ159" s="764"/>
      <c r="PLR159" s="764"/>
      <c r="PLS159" s="764"/>
      <c r="PLT159" s="764"/>
      <c r="PLU159" s="764"/>
      <c r="PLV159" s="764"/>
      <c r="PLW159" s="764"/>
      <c r="PLX159" s="764"/>
      <c r="PLY159" s="764"/>
      <c r="PLZ159" s="764"/>
      <c r="PMA159" s="764"/>
      <c r="PMB159" s="764"/>
      <c r="PMC159" s="764"/>
      <c r="PMD159" s="764"/>
      <c r="PME159" s="764"/>
      <c r="PMF159" s="764"/>
      <c r="PMG159" s="764"/>
      <c r="PMH159" s="764"/>
      <c r="PMI159" s="764"/>
      <c r="PMJ159" s="764"/>
      <c r="PMK159" s="764"/>
      <c r="PML159" s="764"/>
      <c r="PMM159" s="764"/>
      <c r="PMN159" s="764"/>
      <c r="PMO159" s="764"/>
      <c r="PMP159" s="764"/>
      <c r="PMQ159" s="764"/>
      <c r="PMR159" s="764"/>
      <c r="PMS159" s="764"/>
      <c r="PMT159" s="764"/>
      <c r="PMU159" s="764"/>
      <c r="PMV159" s="764"/>
      <c r="PMW159" s="764"/>
      <c r="PMX159" s="764"/>
      <c r="PMY159" s="764"/>
      <c r="PMZ159" s="764"/>
      <c r="PNA159" s="764"/>
      <c r="PNB159" s="764"/>
      <c r="PNC159" s="764"/>
      <c r="PND159" s="764"/>
      <c r="PNE159" s="764"/>
      <c r="PNF159" s="764"/>
      <c r="PNG159" s="764"/>
      <c r="PNH159" s="764"/>
      <c r="PNI159" s="764"/>
      <c r="PNJ159" s="764"/>
      <c r="PNK159" s="764"/>
      <c r="PNL159" s="764"/>
      <c r="PNM159" s="764"/>
      <c r="PNN159" s="764"/>
      <c r="PNO159" s="764"/>
      <c r="PNP159" s="764"/>
      <c r="PNQ159" s="764"/>
      <c r="PNR159" s="764"/>
      <c r="PNS159" s="764"/>
      <c r="PNT159" s="764"/>
      <c r="PNU159" s="764"/>
      <c r="PNV159" s="764"/>
      <c r="PNW159" s="764"/>
      <c r="PNX159" s="764"/>
      <c r="PNY159" s="764"/>
      <c r="PNZ159" s="764"/>
      <c r="POA159" s="764"/>
      <c r="POB159" s="764"/>
      <c r="POC159" s="764"/>
      <c r="POD159" s="764"/>
      <c r="POE159" s="764"/>
      <c r="POF159" s="764"/>
      <c r="POG159" s="764"/>
      <c r="POH159" s="764"/>
      <c r="POI159" s="764"/>
      <c r="POJ159" s="764"/>
      <c r="POK159" s="764"/>
      <c r="POL159" s="764"/>
      <c r="POM159" s="764"/>
      <c r="PON159" s="764"/>
      <c r="POO159" s="764"/>
      <c r="POP159" s="764"/>
      <c r="POQ159" s="764"/>
      <c r="POR159" s="764"/>
      <c r="POS159" s="764"/>
      <c r="POT159" s="764"/>
      <c r="POU159" s="764"/>
      <c r="POV159" s="764"/>
      <c r="POW159" s="764"/>
      <c r="POX159" s="764"/>
      <c r="POY159" s="764"/>
      <c r="POZ159" s="764"/>
      <c r="PPA159" s="764"/>
      <c r="PPB159" s="764"/>
      <c r="PPC159" s="764"/>
      <c r="PPD159" s="764"/>
      <c r="PPE159" s="764"/>
      <c r="PPF159" s="764"/>
      <c r="PPG159" s="764"/>
      <c r="PPH159" s="764"/>
      <c r="PPI159" s="764"/>
      <c r="PPJ159" s="764"/>
      <c r="PPK159" s="764"/>
      <c r="PPL159" s="764"/>
      <c r="PPM159" s="764"/>
      <c r="PPN159" s="764"/>
      <c r="PPO159" s="764"/>
      <c r="PPP159" s="764"/>
      <c r="PPQ159" s="764"/>
      <c r="PPR159" s="764"/>
      <c r="PPS159" s="764"/>
      <c r="PPT159" s="764"/>
      <c r="PPU159" s="764"/>
      <c r="PPV159" s="764"/>
      <c r="PPW159" s="764"/>
      <c r="PPX159" s="764"/>
      <c r="PPY159" s="764"/>
      <c r="PPZ159" s="764"/>
      <c r="PQA159" s="764"/>
      <c r="PQB159" s="764"/>
      <c r="PQC159" s="764"/>
      <c r="PQD159" s="764"/>
      <c r="PQE159" s="764"/>
      <c r="PQF159" s="764"/>
      <c r="PQG159" s="764"/>
      <c r="PQH159" s="764"/>
      <c r="PQI159" s="764"/>
      <c r="PQJ159" s="764"/>
      <c r="PQK159" s="764"/>
      <c r="PQL159" s="764"/>
      <c r="PQM159" s="764"/>
      <c r="PQN159" s="764"/>
      <c r="PQO159" s="764"/>
      <c r="PQP159" s="764"/>
      <c r="PQQ159" s="764"/>
      <c r="PQR159" s="764"/>
      <c r="PQS159" s="764"/>
      <c r="PQT159" s="764"/>
      <c r="PQU159" s="764"/>
      <c r="PQV159" s="764"/>
      <c r="PQW159" s="764"/>
      <c r="PQX159" s="764"/>
      <c r="PQY159" s="764"/>
      <c r="PQZ159" s="764"/>
      <c r="PRA159" s="764"/>
      <c r="PRB159" s="764"/>
      <c r="PRC159" s="764"/>
      <c r="PRD159" s="764"/>
      <c r="PRE159" s="764"/>
      <c r="PRF159" s="764"/>
      <c r="PRG159" s="764"/>
      <c r="PRH159" s="764"/>
      <c r="PRI159" s="764"/>
      <c r="PRJ159" s="764"/>
      <c r="PRK159" s="764"/>
      <c r="PRL159" s="764"/>
      <c r="PRM159" s="764"/>
      <c r="PRN159" s="764"/>
      <c r="PRO159" s="764"/>
      <c r="PRP159" s="764"/>
      <c r="PRQ159" s="764"/>
      <c r="PRR159" s="764"/>
      <c r="PRS159" s="764"/>
      <c r="PRT159" s="764"/>
      <c r="PRU159" s="764"/>
      <c r="PRV159" s="764"/>
      <c r="PRW159" s="764"/>
      <c r="PRX159" s="764"/>
      <c r="PRY159" s="764"/>
      <c r="PRZ159" s="764"/>
      <c r="PSA159" s="764"/>
      <c r="PSB159" s="764"/>
      <c r="PSC159" s="764"/>
      <c r="PSD159" s="764"/>
      <c r="PSE159" s="764"/>
      <c r="PSF159" s="764"/>
      <c r="PSG159" s="764"/>
      <c r="PSH159" s="764"/>
      <c r="PSI159" s="764"/>
      <c r="PSJ159" s="764"/>
      <c r="PSK159" s="764"/>
      <c r="PSL159" s="764"/>
      <c r="PSM159" s="764"/>
      <c r="PSN159" s="764"/>
      <c r="PSO159" s="764"/>
      <c r="PSP159" s="764"/>
      <c r="PSQ159" s="764"/>
      <c r="PSR159" s="764"/>
      <c r="PSS159" s="764"/>
      <c r="PST159" s="764"/>
      <c r="PSU159" s="764"/>
      <c r="PSV159" s="764"/>
      <c r="PSW159" s="764"/>
      <c r="PSX159" s="764"/>
      <c r="PSY159" s="764"/>
      <c r="PSZ159" s="764"/>
      <c r="PTA159" s="764"/>
      <c r="PTB159" s="764"/>
      <c r="PTC159" s="764"/>
      <c r="PTD159" s="764"/>
      <c r="PTE159" s="764"/>
      <c r="PTF159" s="764"/>
      <c r="PTG159" s="764"/>
      <c r="PTH159" s="764"/>
      <c r="PTI159" s="764"/>
      <c r="PTJ159" s="764"/>
      <c r="PTK159" s="764"/>
      <c r="PTL159" s="764"/>
      <c r="PTM159" s="764"/>
      <c r="PTN159" s="764"/>
      <c r="PTO159" s="764"/>
      <c r="PTP159" s="764"/>
      <c r="PTQ159" s="764"/>
      <c r="PTR159" s="764"/>
      <c r="PTS159" s="764"/>
      <c r="PTT159" s="764"/>
      <c r="PTU159" s="764"/>
      <c r="PTV159" s="764"/>
      <c r="PTW159" s="764"/>
      <c r="PTX159" s="764"/>
      <c r="PTY159" s="764"/>
      <c r="PTZ159" s="764"/>
      <c r="PUA159" s="764"/>
      <c r="PUB159" s="764"/>
      <c r="PUC159" s="764"/>
      <c r="PUD159" s="764"/>
      <c r="PUE159" s="764"/>
      <c r="PUF159" s="764"/>
      <c r="PUG159" s="764"/>
      <c r="PUH159" s="764"/>
      <c r="PUI159" s="764"/>
      <c r="PUJ159" s="764"/>
      <c r="PUK159" s="764"/>
      <c r="PUL159" s="764"/>
      <c r="PUM159" s="764"/>
      <c r="PUN159" s="764"/>
      <c r="PUO159" s="764"/>
      <c r="PUP159" s="764"/>
      <c r="PUQ159" s="764"/>
      <c r="PUR159" s="764"/>
      <c r="PUS159" s="764"/>
      <c r="PUT159" s="764"/>
      <c r="PUU159" s="764"/>
      <c r="PUV159" s="764"/>
      <c r="PUW159" s="764"/>
      <c r="PUX159" s="764"/>
      <c r="PUY159" s="764"/>
      <c r="PUZ159" s="764"/>
      <c r="PVA159" s="764"/>
      <c r="PVB159" s="764"/>
      <c r="PVC159" s="764"/>
      <c r="PVD159" s="764"/>
      <c r="PVE159" s="764"/>
      <c r="PVF159" s="764"/>
      <c r="PVG159" s="764"/>
      <c r="PVH159" s="764"/>
      <c r="PVI159" s="764"/>
      <c r="PVJ159" s="764"/>
      <c r="PVK159" s="764"/>
      <c r="PVL159" s="764"/>
      <c r="PVM159" s="764"/>
      <c r="PVN159" s="764"/>
      <c r="PVO159" s="764"/>
      <c r="PVP159" s="764"/>
      <c r="PVQ159" s="764"/>
      <c r="PVR159" s="764"/>
      <c r="PVS159" s="764"/>
      <c r="PVT159" s="764"/>
      <c r="PVU159" s="764"/>
      <c r="PVV159" s="764"/>
      <c r="PVW159" s="764"/>
      <c r="PVX159" s="764"/>
      <c r="PVY159" s="764"/>
      <c r="PVZ159" s="764"/>
      <c r="PWA159" s="764"/>
      <c r="PWB159" s="764"/>
      <c r="PWC159" s="764"/>
      <c r="PWD159" s="764"/>
      <c r="PWE159" s="764"/>
      <c r="PWF159" s="764"/>
      <c r="PWG159" s="764"/>
      <c r="PWH159" s="764"/>
      <c r="PWI159" s="764"/>
      <c r="PWJ159" s="764"/>
      <c r="PWK159" s="764"/>
      <c r="PWL159" s="764"/>
      <c r="PWM159" s="764"/>
      <c r="PWN159" s="764"/>
      <c r="PWO159" s="764"/>
      <c r="PWP159" s="764"/>
      <c r="PWQ159" s="764"/>
      <c r="PWR159" s="764"/>
      <c r="PWS159" s="764"/>
      <c r="PWT159" s="764"/>
      <c r="PWU159" s="764"/>
      <c r="PWV159" s="764"/>
      <c r="PWW159" s="764"/>
      <c r="PWX159" s="764"/>
      <c r="PWY159" s="764"/>
      <c r="PWZ159" s="764"/>
      <c r="PXA159" s="764"/>
      <c r="PXB159" s="764"/>
      <c r="PXC159" s="764"/>
      <c r="PXD159" s="764"/>
      <c r="PXE159" s="764"/>
      <c r="PXF159" s="764"/>
      <c r="PXG159" s="764"/>
      <c r="PXH159" s="764"/>
      <c r="PXI159" s="764"/>
      <c r="PXJ159" s="764"/>
      <c r="PXK159" s="764"/>
      <c r="PXL159" s="764"/>
      <c r="PXM159" s="764"/>
      <c r="PXN159" s="764"/>
      <c r="PXO159" s="764"/>
      <c r="PXP159" s="764"/>
      <c r="PXQ159" s="764"/>
      <c r="PXR159" s="764"/>
      <c r="PXS159" s="764"/>
      <c r="PXT159" s="764"/>
      <c r="PXU159" s="764"/>
      <c r="PXV159" s="764"/>
      <c r="PXW159" s="764"/>
      <c r="PXX159" s="764"/>
      <c r="PXY159" s="764"/>
      <c r="PXZ159" s="764"/>
      <c r="PYA159" s="764"/>
      <c r="PYB159" s="764"/>
      <c r="PYC159" s="764"/>
      <c r="PYD159" s="764"/>
      <c r="PYE159" s="764"/>
      <c r="PYF159" s="764"/>
      <c r="PYG159" s="764"/>
      <c r="PYH159" s="764"/>
      <c r="PYI159" s="764"/>
      <c r="PYJ159" s="764"/>
      <c r="PYK159" s="764"/>
      <c r="PYL159" s="764"/>
      <c r="PYM159" s="764"/>
      <c r="PYN159" s="764"/>
      <c r="PYO159" s="764"/>
      <c r="PYP159" s="764"/>
      <c r="PYQ159" s="764"/>
      <c r="PYR159" s="764"/>
      <c r="PYS159" s="764"/>
      <c r="PYT159" s="764"/>
      <c r="PYU159" s="764"/>
      <c r="PYV159" s="764"/>
      <c r="PYW159" s="764"/>
      <c r="PYX159" s="764"/>
      <c r="PYY159" s="764"/>
      <c r="PYZ159" s="764"/>
      <c r="PZA159" s="764"/>
      <c r="PZB159" s="764"/>
      <c r="PZC159" s="764"/>
      <c r="PZD159" s="764"/>
      <c r="PZE159" s="764"/>
      <c r="PZF159" s="764"/>
      <c r="PZG159" s="764"/>
      <c r="PZH159" s="764"/>
      <c r="PZI159" s="764"/>
      <c r="PZJ159" s="764"/>
      <c r="PZK159" s="764"/>
      <c r="PZL159" s="764"/>
      <c r="PZM159" s="764"/>
      <c r="PZN159" s="764"/>
      <c r="PZO159" s="764"/>
      <c r="PZP159" s="764"/>
      <c r="PZQ159" s="764"/>
      <c r="PZR159" s="764"/>
      <c r="PZS159" s="764"/>
      <c r="PZT159" s="764"/>
      <c r="PZU159" s="764"/>
      <c r="PZV159" s="764"/>
      <c r="PZW159" s="764"/>
      <c r="PZX159" s="764"/>
      <c r="PZY159" s="764"/>
      <c r="PZZ159" s="764"/>
      <c r="QAA159" s="764"/>
      <c r="QAB159" s="764"/>
      <c r="QAC159" s="764"/>
      <c r="QAD159" s="764"/>
      <c r="QAE159" s="764"/>
      <c r="QAF159" s="764"/>
      <c r="QAG159" s="764"/>
      <c r="QAH159" s="764"/>
      <c r="QAI159" s="764"/>
      <c r="QAJ159" s="764"/>
      <c r="QAK159" s="764"/>
      <c r="QAL159" s="764"/>
      <c r="QAM159" s="764"/>
      <c r="QAN159" s="764"/>
      <c r="QAO159" s="764"/>
      <c r="QAP159" s="764"/>
      <c r="QAQ159" s="764"/>
      <c r="QAR159" s="764"/>
      <c r="QAS159" s="764"/>
      <c r="QAT159" s="764"/>
      <c r="QAU159" s="764"/>
      <c r="QAV159" s="764"/>
      <c r="QAW159" s="764"/>
      <c r="QAX159" s="764"/>
      <c r="QAY159" s="764"/>
      <c r="QAZ159" s="764"/>
      <c r="QBA159" s="764"/>
      <c r="QBB159" s="764"/>
      <c r="QBC159" s="764"/>
      <c r="QBD159" s="764"/>
      <c r="QBE159" s="764"/>
      <c r="QBF159" s="764"/>
      <c r="QBG159" s="764"/>
      <c r="QBH159" s="764"/>
      <c r="QBI159" s="764"/>
      <c r="QBJ159" s="764"/>
      <c r="QBK159" s="764"/>
      <c r="QBL159" s="764"/>
      <c r="QBM159" s="764"/>
      <c r="QBN159" s="764"/>
      <c r="QBO159" s="764"/>
      <c r="QBP159" s="764"/>
      <c r="QBQ159" s="764"/>
      <c r="QBR159" s="764"/>
      <c r="QBS159" s="764"/>
      <c r="QBT159" s="764"/>
      <c r="QBU159" s="764"/>
      <c r="QBV159" s="764"/>
      <c r="QBW159" s="764"/>
      <c r="QBX159" s="764"/>
      <c r="QBY159" s="764"/>
      <c r="QBZ159" s="764"/>
      <c r="QCA159" s="764"/>
      <c r="QCB159" s="764"/>
      <c r="QCC159" s="764"/>
      <c r="QCD159" s="764"/>
      <c r="QCE159" s="764"/>
      <c r="QCF159" s="764"/>
      <c r="QCG159" s="764"/>
      <c r="QCH159" s="764"/>
      <c r="QCI159" s="764"/>
      <c r="QCJ159" s="764"/>
      <c r="QCK159" s="764"/>
      <c r="QCL159" s="764"/>
      <c r="QCM159" s="764"/>
      <c r="QCN159" s="764"/>
      <c r="QCO159" s="764"/>
      <c r="QCP159" s="764"/>
      <c r="QCQ159" s="764"/>
      <c r="QCR159" s="764"/>
      <c r="QCS159" s="764"/>
      <c r="QCT159" s="764"/>
      <c r="QCU159" s="764"/>
      <c r="QCV159" s="764"/>
      <c r="QCW159" s="764"/>
      <c r="QCX159" s="764"/>
      <c r="QCY159" s="764"/>
      <c r="QCZ159" s="764"/>
      <c r="QDA159" s="764"/>
      <c r="QDB159" s="764"/>
      <c r="QDC159" s="764"/>
      <c r="QDD159" s="764"/>
      <c r="QDE159" s="764"/>
      <c r="QDF159" s="764"/>
      <c r="QDG159" s="764"/>
      <c r="QDH159" s="764"/>
      <c r="QDI159" s="764"/>
      <c r="QDJ159" s="764"/>
      <c r="QDK159" s="764"/>
      <c r="QDL159" s="764"/>
      <c r="QDM159" s="764"/>
      <c r="QDN159" s="764"/>
      <c r="QDO159" s="764"/>
      <c r="QDP159" s="764"/>
      <c r="QDQ159" s="764"/>
      <c r="QDR159" s="764"/>
      <c r="QDS159" s="764"/>
      <c r="QDT159" s="764"/>
      <c r="QDU159" s="764"/>
      <c r="QDV159" s="764"/>
      <c r="QDW159" s="764"/>
      <c r="QDX159" s="764"/>
      <c r="QDY159" s="764"/>
      <c r="QDZ159" s="764"/>
      <c r="QEA159" s="764"/>
      <c r="QEB159" s="764"/>
      <c r="QEC159" s="764"/>
      <c r="QED159" s="764"/>
      <c r="QEE159" s="764"/>
      <c r="QEF159" s="764"/>
      <c r="QEG159" s="764"/>
      <c r="QEH159" s="764"/>
      <c r="QEI159" s="764"/>
      <c r="QEJ159" s="764"/>
      <c r="QEK159" s="764"/>
      <c r="QEL159" s="764"/>
      <c r="QEM159" s="764"/>
      <c r="QEN159" s="764"/>
      <c r="QEO159" s="764"/>
      <c r="QEP159" s="764"/>
      <c r="QEQ159" s="764"/>
      <c r="QER159" s="764"/>
      <c r="QES159" s="764"/>
      <c r="QET159" s="764"/>
      <c r="QEU159" s="764"/>
      <c r="QEV159" s="764"/>
      <c r="QEW159" s="764"/>
      <c r="QEX159" s="764"/>
      <c r="QEY159" s="764"/>
      <c r="QEZ159" s="764"/>
      <c r="QFA159" s="764"/>
      <c r="QFB159" s="764"/>
      <c r="QFC159" s="764"/>
      <c r="QFD159" s="764"/>
      <c r="QFE159" s="764"/>
      <c r="QFF159" s="764"/>
      <c r="QFG159" s="764"/>
      <c r="QFH159" s="764"/>
      <c r="QFI159" s="764"/>
      <c r="QFJ159" s="764"/>
      <c r="QFK159" s="764"/>
      <c r="QFL159" s="764"/>
      <c r="QFM159" s="764"/>
      <c r="QFN159" s="764"/>
      <c r="QFO159" s="764"/>
      <c r="QFP159" s="764"/>
      <c r="QFQ159" s="764"/>
      <c r="QFR159" s="764"/>
      <c r="QFS159" s="764"/>
      <c r="QFT159" s="764"/>
      <c r="QFU159" s="764"/>
      <c r="QFV159" s="764"/>
      <c r="QFW159" s="764"/>
      <c r="QFX159" s="764"/>
      <c r="QFY159" s="764"/>
      <c r="QFZ159" s="764"/>
      <c r="QGA159" s="764"/>
      <c r="QGB159" s="764"/>
      <c r="QGC159" s="764"/>
      <c r="QGD159" s="764"/>
      <c r="QGE159" s="764"/>
      <c r="QGF159" s="764"/>
      <c r="QGG159" s="764"/>
      <c r="QGH159" s="764"/>
      <c r="QGI159" s="764"/>
      <c r="QGJ159" s="764"/>
      <c r="QGK159" s="764"/>
      <c r="QGL159" s="764"/>
      <c r="QGM159" s="764"/>
      <c r="QGN159" s="764"/>
      <c r="QGO159" s="764"/>
      <c r="QGP159" s="764"/>
      <c r="QGQ159" s="764"/>
      <c r="QGR159" s="764"/>
      <c r="QGS159" s="764"/>
      <c r="QGT159" s="764"/>
      <c r="QGU159" s="764"/>
      <c r="QGV159" s="764"/>
      <c r="QGW159" s="764"/>
      <c r="QGX159" s="764"/>
      <c r="QGY159" s="764"/>
      <c r="QGZ159" s="764"/>
      <c r="QHA159" s="764"/>
      <c r="QHB159" s="764"/>
      <c r="QHC159" s="764"/>
      <c r="QHD159" s="764"/>
      <c r="QHE159" s="764"/>
      <c r="QHF159" s="764"/>
      <c r="QHG159" s="764"/>
      <c r="QHH159" s="764"/>
      <c r="QHI159" s="764"/>
      <c r="QHJ159" s="764"/>
      <c r="QHK159" s="764"/>
      <c r="QHL159" s="764"/>
      <c r="QHM159" s="764"/>
      <c r="QHN159" s="764"/>
      <c r="QHO159" s="764"/>
      <c r="QHP159" s="764"/>
      <c r="QHQ159" s="764"/>
      <c r="QHR159" s="764"/>
      <c r="QHS159" s="764"/>
      <c r="QHT159" s="764"/>
      <c r="QHU159" s="764"/>
      <c r="QHV159" s="764"/>
      <c r="QHW159" s="764"/>
      <c r="QHX159" s="764"/>
      <c r="QHY159" s="764"/>
      <c r="QHZ159" s="764"/>
      <c r="QIA159" s="764"/>
      <c r="QIB159" s="764"/>
      <c r="QIC159" s="764"/>
      <c r="QID159" s="764"/>
      <c r="QIE159" s="764"/>
      <c r="QIF159" s="764"/>
      <c r="QIG159" s="764"/>
      <c r="QIH159" s="764"/>
      <c r="QII159" s="764"/>
      <c r="QIJ159" s="764"/>
      <c r="QIK159" s="764"/>
      <c r="QIL159" s="764"/>
      <c r="QIM159" s="764"/>
      <c r="QIN159" s="764"/>
      <c r="QIO159" s="764"/>
      <c r="QIP159" s="764"/>
      <c r="QIQ159" s="764"/>
      <c r="QIR159" s="764"/>
      <c r="QIS159" s="764"/>
      <c r="QIT159" s="764"/>
      <c r="QIU159" s="764"/>
      <c r="QIV159" s="764"/>
      <c r="QIW159" s="764"/>
      <c r="QIX159" s="764"/>
      <c r="QIY159" s="764"/>
      <c r="QIZ159" s="764"/>
      <c r="QJA159" s="764"/>
      <c r="QJB159" s="764"/>
      <c r="QJC159" s="764"/>
      <c r="QJD159" s="764"/>
      <c r="QJE159" s="764"/>
      <c r="QJF159" s="764"/>
      <c r="QJG159" s="764"/>
      <c r="QJH159" s="764"/>
      <c r="QJI159" s="764"/>
      <c r="QJJ159" s="764"/>
      <c r="QJK159" s="764"/>
      <c r="QJL159" s="764"/>
      <c r="QJM159" s="764"/>
      <c r="QJN159" s="764"/>
      <c r="QJO159" s="764"/>
      <c r="QJP159" s="764"/>
      <c r="QJQ159" s="764"/>
      <c r="QJR159" s="764"/>
      <c r="QJS159" s="764"/>
      <c r="QJT159" s="764"/>
      <c r="QJU159" s="764"/>
      <c r="QJV159" s="764"/>
      <c r="QJW159" s="764"/>
      <c r="QJX159" s="764"/>
      <c r="QJY159" s="764"/>
      <c r="QJZ159" s="764"/>
      <c r="QKA159" s="764"/>
      <c r="QKB159" s="764"/>
      <c r="QKC159" s="764"/>
      <c r="QKD159" s="764"/>
      <c r="QKE159" s="764"/>
      <c r="QKF159" s="764"/>
      <c r="QKG159" s="764"/>
      <c r="QKH159" s="764"/>
      <c r="QKI159" s="764"/>
      <c r="QKJ159" s="764"/>
      <c r="QKK159" s="764"/>
      <c r="QKL159" s="764"/>
      <c r="QKM159" s="764"/>
      <c r="QKN159" s="764"/>
      <c r="QKO159" s="764"/>
      <c r="QKP159" s="764"/>
      <c r="QKQ159" s="764"/>
      <c r="QKR159" s="764"/>
      <c r="QKS159" s="764"/>
      <c r="QKT159" s="764"/>
      <c r="QKU159" s="764"/>
      <c r="QKV159" s="764"/>
      <c r="QKW159" s="764"/>
      <c r="QKX159" s="764"/>
      <c r="QKY159" s="764"/>
      <c r="QKZ159" s="764"/>
      <c r="QLA159" s="764"/>
      <c r="QLB159" s="764"/>
      <c r="QLC159" s="764"/>
      <c r="QLD159" s="764"/>
      <c r="QLE159" s="764"/>
      <c r="QLF159" s="764"/>
      <c r="QLG159" s="764"/>
      <c r="QLH159" s="764"/>
      <c r="QLI159" s="764"/>
      <c r="QLJ159" s="764"/>
      <c r="QLK159" s="764"/>
      <c r="QLL159" s="764"/>
      <c r="QLM159" s="764"/>
      <c r="QLN159" s="764"/>
      <c r="QLO159" s="764"/>
      <c r="QLP159" s="764"/>
      <c r="QLQ159" s="764"/>
      <c r="QLR159" s="764"/>
      <c r="QLS159" s="764"/>
      <c r="QLT159" s="764"/>
      <c r="QLU159" s="764"/>
      <c r="QLV159" s="764"/>
      <c r="QLW159" s="764"/>
      <c r="QLX159" s="764"/>
      <c r="QLY159" s="764"/>
      <c r="QLZ159" s="764"/>
      <c r="QMA159" s="764"/>
      <c r="QMB159" s="764"/>
      <c r="QMC159" s="764"/>
      <c r="QMD159" s="764"/>
      <c r="QME159" s="764"/>
      <c r="QMF159" s="764"/>
      <c r="QMG159" s="764"/>
      <c r="QMH159" s="764"/>
      <c r="QMI159" s="764"/>
      <c r="QMJ159" s="764"/>
      <c r="QMK159" s="764"/>
      <c r="QML159" s="764"/>
      <c r="QMM159" s="764"/>
      <c r="QMN159" s="764"/>
      <c r="QMO159" s="764"/>
      <c r="QMP159" s="764"/>
      <c r="QMQ159" s="764"/>
      <c r="QMR159" s="764"/>
      <c r="QMS159" s="764"/>
      <c r="QMT159" s="764"/>
      <c r="QMU159" s="764"/>
      <c r="QMV159" s="764"/>
      <c r="QMW159" s="764"/>
      <c r="QMX159" s="764"/>
      <c r="QMY159" s="764"/>
      <c r="QMZ159" s="764"/>
      <c r="QNA159" s="764"/>
      <c r="QNB159" s="764"/>
      <c r="QNC159" s="764"/>
      <c r="QND159" s="764"/>
      <c r="QNE159" s="764"/>
      <c r="QNF159" s="764"/>
      <c r="QNG159" s="764"/>
      <c r="QNH159" s="764"/>
      <c r="QNI159" s="764"/>
      <c r="QNJ159" s="764"/>
      <c r="QNK159" s="764"/>
      <c r="QNL159" s="764"/>
      <c r="QNM159" s="764"/>
      <c r="QNN159" s="764"/>
      <c r="QNO159" s="764"/>
      <c r="QNP159" s="764"/>
      <c r="QNQ159" s="764"/>
      <c r="QNR159" s="764"/>
      <c r="QNS159" s="764"/>
      <c r="QNT159" s="764"/>
      <c r="QNU159" s="764"/>
      <c r="QNV159" s="764"/>
      <c r="QNW159" s="764"/>
      <c r="QNX159" s="764"/>
      <c r="QNY159" s="764"/>
      <c r="QNZ159" s="764"/>
      <c r="QOA159" s="764"/>
      <c r="QOB159" s="764"/>
      <c r="QOC159" s="764"/>
      <c r="QOD159" s="764"/>
      <c r="QOE159" s="764"/>
      <c r="QOF159" s="764"/>
      <c r="QOG159" s="764"/>
      <c r="QOH159" s="764"/>
      <c r="QOI159" s="764"/>
      <c r="QOJ159" s="764"/>
      <c r="QOK159" s="764"/>
      <c r="QOL159" s="764"/>
      <c r="QOM159" s="764"/>
      <c r="QON159" s="764"/>
      <c r="QOO159" s="764"/>
      <c r="QOP159" s="764"/>
      <c r="QOQ159" s="764"/>
      <c r="QOR159" s="764"/>
      <c r="QOS159" s="764"/>
      <c r="QOT159" s="764"/>
      <c r="QOU159" s="764"/>
      <c r="QOV159" s="764"/>
      <c r="QOW159" s="764"/>
      <c r="QOX159" s="764"/>
      <c r="QOY159" s="764"/>
      <c r="QOZ159" s="764"/>
      <c r="QPA159" s="764"/>
      <c r="QPB159" s="764"/>
      <c r="QPC159" s="764"/>
      <c r="QPD159" s="764"/>
      <c r="QPE159" s="764"/>
      <c r="QPF159" s="764"/>
      <c r="QPG159" s="764"/>
      <c r="QPH159" s="764"/>
      <c r="QPI159" s="764"/>
      <c r="QPJ159" s="764"/>
      <c r="QPK159" s="764"/>
      <c r="QPL159" s="764"/>
      <c r="QPM159" s="764"/>
      <c r="QPN159" s="764"/>
      <c r="QPO159" s="764"/>
      <c r="QPP159" s="764"/>
      <c r="QPQ159" s="764"/>
      <c r="QPR159" s="764"/>
      <c r="QPS159" s="764"/>
      <c r="QPT159" s="764"/>
      <c r="QPU159" s="764"/>
      <c r="QPV159" s="764"/>
      <c r="QPW159" s="764"/>
      <c r="QPX159" s="764"/>
      <c r="QPY159" s="764"/>
      <c r="QPZ159" s="764"/>
      <c r="QQA159" s="764"/>
      <c r="QQB159" s="764"/>
      <c r="QQC159" s="764"/>
      <c r="QQD159" s="764"/>
      <c r="QQE159" s="764"/>
      <c r="QQF159" s="764"/>
      <c r="QQG159" s="764"/>
      <c r="QQH159" s="764"/>
      <c r="QQI159" s="764"/>
      <c r="QQJ159" s="764"/>
      <c r="QQK159" s="764"/>
      <c r="QQL159" s="764"/>
      <c r="QQM159" s="764"/>
      <c r="QQN159" s="764"/>
      <c r="QQO159" s="764"/>
      <c r="QQP159" s="764"/>
      <c r="QQQ159" s="764"/>
      <c r="QQR159" s="764"/>
      <c r="QQS159" s="764"/>
      <c r="QQT159" s="764"/>
      <c r="QQU159" s="764"/>
      <c r="QQV159" s="764"/>
      <c r="QQW159" s="764"/>
      <c r="QQX159" s="764"/>
      <c r="QQY159" s="764"/>
      <c r="QQZ159" s="764"/>
      <c r="QRA159" s="764"/>
      <c r="QRB159" s="764"/>
      <c r="QRC159" s="764"/>
      <c r="QRD159" s="764"/>
      <c r="QRE159" s="764"/>
      <c r="QRF159" s="764"/>
      <c r="QRG159" s="764"/>
      <c r="QRH159" s="764"/>
      <c r="QRI159" s="764"/>
      <c r="QRJ159" s="764"/>
      <c r="QRK159" s="764"/>
      <c r="QRL159" s="764"/>
      <c r="QRM159" s="764"/>
      <c r="QRN159" s="764"/>
      <c r="QRO159" s="764"/>
      <c r="QRP159" s="764"/>
      <c r="QRQ159" s="764"/>
      <c r="QRR159" s="764"/>
      <c r="QRS159" s="764"/>
      <c r="QRT159" s="764"/>
      <c r="QRU159" s="764"/>
      <c r="QRV159" s="764"/>
      <c r="QRW159" s="764"/>
      <c r="QRX159" s="764"/>
      <c r="QRY159" s="764"/>
      <c r="QRZ159" s="764"/>
      <c r="QSA159" s="764"/>
      <c r="QSB159" s="764"/>
      <c r="QSC159" s="764"/>
      <c r="QSD159" s="764"/>
      <c r="QSE159" s="764"/>
      <c r="QSF159" s="764"/>
      <c r="QSG159" s="764"/>
      <c r="QSH159" s="764"/>
      <c r="QSI159" s="764"/>
      <c r="QSJ159" s="764"/>
      <c r="QSK159" s="764"/>
      <c r="QSL159" s="764"/>
      <c r="QSM159" s="764"/>
      <c r="QSN159" s="764"/>
      <c r="QSO159" s="764"/>
      <c r="QSP159" s="764"/>
      <c r="QSQ159" s="764"/>
      <c r="QSR159" s="764"/>
      <c r="QSS159" s="764"/>
      <c r="QST159" s="764"/>
      <c r="QSU159" s="764"/>
      <c r="QSV159" s="764"/>
      <c r="QSW159" s="764"/>
      <c r="QSX159" s="764"/>
      <c r="QSY159" s="764"/>
      <c r="QSZ159" s="764"/>
      <c r="QTA159" s="764"/>
      <c r="QTB159" s="764"/>
      <c r="QTC159" s="764"/>
      <c r="QTD159" s="764"/>
      <c r="QTE159" s="764"/>
      <c r="QTF159" s="764"/>
      <c r="QTG159" s="764"/>
      <c r="QTH159" s="764"/>
      <c r="QTI159" s="764"/>
      <c r="QTJ159" s="764"/>
      <c r="QTK159" s="764"/>
      <c r="QTL159" s="764"/>
      <c r="QTM159" s="764"/>
      <c r="QTN159" s="764"/>
      <c r="QTO159" s="764"/>
      <c r="QTP159" s="764"/>
      <c r="QTQ159" s="764"/>
      <c r="QTR159" s="764"/>
      <c r="QTS159" s="764"/>
      <c r="QTT159" s="764"/>
      <c r="QTU159" s="764"/>
      <c r="QTV159" s="764"/>
      <c r="QTW159" s="764"/>
      <c r="QTX159" s="764"/>
      <c r="QTY159" s="764"/>
      <c r="QTZ159" s="764"/>
      <c r="QUA159" s="764"/>
      <c r="QUB159" s="764"/>
      <c r="QUC159" s="764"/>
      <c r="QUD159" s="764"/>
      <c r="QUE159" s="764"/>
      <c r="QUF159" s="764"/>
      <c r="QUG159" s="764"/>
      <c r="QUH159" s="764"/>
      <c r="QUI159" s="764"/>
      <c r="QUJ159" s="764"/>
      <c r="QUK159" s="764"/>
      <c r="QUL159" s="764"/>
      <c r="QUM159" s="764"/>
      <c r="QUN159" s="764"/>
      <c r="QUO159" s="764"/>
      <c r="QUP159" s="764"/>
      <c r="QUQ159" s="764"/>
      <c r="QUR159" s="764"/>
      <c r="QUS159" s="764"/>
      <c r="QUT159" s="764"/>
      <c r="QUU159" s="764"/>
      <c r="QUV159" s="764"/>
      <c r="QUW159" s="764"/>
      <c r="QUX159" s="764"/>
      <c r="QUY159" s="764"/>
      <c r="QUZ159" s="764"/>
      <c r="QVA159" s="764"/>
      <c r="QVB159" s="764"/>
      <c r="QVC159" s="764"/>
      <c r="QVD159" s="764"/>
      <c r="QVE159" s="764"/>
      <c r="QVF159" s="764"/>
      <c r="QVG159" s="764"/>
      <c r="QVH159" s="764"/>
      <c r="QVI159" s="764"/>
      <c r="QVJ159" s="764"/>
      <c r="QVK159" s="764"/>
      <c r="QVL159" s="764"/>
      <c r="QVM159" s="764"/>
      <c r="QVN159" s="764"/>
      <c r="QVO159" s="764"/>
      <c r="QVP159" s="764"/>
      <c r="QVQ159" s="764"/>
      <c r="QVR159" s="764"/>
      <c r="QVS159" s="764"/>
      <c r="QVT159" s="764"/>
      <c r="QVU159" s="764"/>
      <c r="QVV159" s="764"/>
      <c r="QVW159" s="764"/>
      <c r="QVX159" s="764"/>
      <c r="QVY159" s="764"/>
      <c r="QVZ159" s="764"/>
      <c r="QWA159" s="764"/>
      <c r="QWB159" s="764"/>
      <c r="QWC159" s="764"/>
      <c r="QWD159" s="764"/>
      <c r="QWE159" s="764"/>
      <c r="QWF159" s="764"/>
      <c r="QWG159" s="764"/>
      <c r="QWH159" s="764"/>
      <c r="QWI159" s="764"/>
      <c r="QWJ159" s="764"/>
      <c r="QWK159" s="764"/>
      <c r="QWL159" s="764"/>
      <c r="QWM159" s="764"/>
      <c r="QWN159" s="764"/>
      <c r="QWO159" s="764"/>
      <c r="QWP159" s="764"/>
      <c r="QWQ159" s="764"/>
      <c r="QWR159" s="764"/>
      <c r="QWS159" s="764"/>
      <c r="QWT159" s="764"/>
      <c r="QWU159" s="764"/>
      <c r="QWV159" s="764"/>
      <c r="QWW159" s="764"/>
      <c r="QWX159" s="764"/>
      <c r="QWY159" s="764"/>
      <c r="QWZ159" s="764"/>
      <c r="QXA159" s="764"/>
      <c r="QXB159" s="764"/>
      <c r="QXC159" s="764"/>
      <c r="QXD159" s="764"/>
      <c r="QXE159" s="764"/>
      <c r="QXF159" s="764"/>
      <c r="QXG159" s="764"/>
      <c r="QXH159" s="764"/>
      <c r="QXI159" s="764"/>
      <c r="QXJ159" s="764"/>
      <c r="QXK159" s="764"/>
      <c r="QXL159" s="764"/>
      <c r="QXM159" s="764"/>
      <c r="QXN159" s="764"/>
      <c r="QXO159" s="764"/>
      <c r="QXP159" s="764"/>
      <c r="QXQ159" s="764"/>
      <c r="QXR159" s="764"/>
      <c r="QXS159" s="764"/>
      <c r="QXT159" s="764"/>
      <c r="QXU159" s="764"/>
      <c r="QXV159" s="764"/>
      <c r="QXW159" s="764"/>
      <c r="QXX159" s="764"/>
      <c r="QXY159" s="764"/>
      <c r="QXZ159" s="764"/>
      <c r="QYA159" s="764"/>
      <c r="QYB159" s="764"/>
      <c r="QYC159" s="764"/>
      <c r="QYD159" s="764"/>
      <c r="QYE159" s="764"/>
      <c r="QYF159" s="764"/>
      <c r="QYG159" s="764"/>
      <c r="QYH159" s="764"/>
      <c r="QYI159" s="764"/>
      <c r="QYJ159" s="764"/>
      <c r="QYK159" s="764"/>
      <c r="QYL159" s="764"/>
      <c r="QYM159" s="764"/>
      <c r="QYN159" s="764"/>
      <c r="QYO159" s="764"/>
      <c r="QYP159" s="764"/>
      <c r="QYQ159" s="764"/>
      <c r="QYR159" s="764"/>
      <c r="QYS159" s="764"/>
      <c r="QYT159" s="764"/>
      <c r="QYU159" s="764"/>
      <c r="QYV159" s="764"/>
      <c r="QYW159" s="764"/>
      <c r="QYX159" s="764"/>
      <c r="QYY159" s="764"/>
      <c r="QYZ159" s="764"/>
      <c r="QZA159" s="764"/>
      <c r="QZB159" s="764"/>
      <c r="QZC159" s="764"/>
      <c r="QZD159" s="764"/>
      <c r="QZE159" s="764"/>
      <c r="QZF159" s="764"/>
      <c r="QZG159" s="764"/>
      <c r="QZH159" s="764"/>
      <c r="QZI159" s="764"/>
      <c r="QZJ159" s="764"/>
      <c r="QZK159" s="764"/>
      <c r="QZL159" s="764"/>
      <c r="QZM159" s="764"/>
      <c r="QZN159" s="764"/>
      <c r="QZO159" s="764"/>
      <c r="QZP159" s="764"/>
      <c r="QZQ159" s="764"/>
      <c r="QZR159" s="764"/>
      <c r="QZS159" s="764"/>
      <c r="QZT159" s="764"/>
      <c r="QZU159" s="764"/>
      <c r="QZV159" s="764"/>
      <c r="QZW159" s="764"/>
      <c r="QZX159" s="764"/>
      <c r="QZY159" s="764"/>
      <c r="QZZ159" s="764"/>
      <c r="RAA159" s="764"/>
      <c r="RAB159" s="764"/>
      <c r="RAC159" s="764"/>
      <c r="RAD159" s="764"/>
      <c r="RAE159" s="764"/>
      <c r="RAF159" s="764"/>
      <c r="RAG159" s="764"/>
      <c r="RAH159" s="764"/>
      <c r="RAI159" s="764"/>
      <c r="RAJ159" s="764"/>
      <c r="RAK159" s="764"/>
      <c r="RAL159" s="764"/>
      <c r="RAM159" s="764"/>
      <c r="RAN159" s="764"/>
      <c r="RAO159" s="764"/>
      <c r="RAP159" s="764"/>
      <c r="RAQ159" s="764"/>
      <c r="RAR159" s="764"/>
      <c r="RAS159" s="764"/>
      <c r="RAT159" s="764"/>
      <c r="RAU159" s="764"/>
      <c r="RAV159" s="764"/>
      <c r="RAW159" s="764"/>
      <c r="RAX159" s="764"/>
      <c r="RAY159" s="764"/>
      <c r="RAZ159" s="764"/>
      <c r="RBA159" s="764"/>
      <c r="RBB159" s="764"/>
      <c r="RBC159" s="764"/>
      <c r="RBD159" s="764"/>
      <c r="RBE159" s="764"/>
      <c r="RBF159" s="764"/>
      <c r="RBG159" s="764"/>
      <c r="RBH159" s="764"/>
      <c r="RBI159" s="764"/>
      <c r="RBJ159" s="764"/>
      <c r="RBK159" s="764"/>
      <c r="RBL159" s="764"/>
      <c r="RBM159" s="764"/>
      <c r="RBN159" s="764"/>
      <c r="RBO159" s="764"/>
      <c r="RBP159" s="764"/>
      <c r="RBQ159" s="764"/>
      <c r="RBR159" s="764"/>
      <c r="RBS159" s="764"/>
      <c r="RBT159" s="764"/>
      <c r="RBU159" s="764"/>
      <c r="RBV159" s="764"/>
      <c r="RBW159" s="764"/>
      <c r="RBX159" s="764"/>
      <c r="RBY159" s="764"/>
      <c r="RBZ159" s="764"/>
      <c r="RCA159" s="764"/>
      <c r="RCB159" s="764"/>
      <c r="RCC159" s="764"/>
      <c r="RCD159" s="764"/>
      <c r="RCE159" s="764"/>
      <c r="RCF159" s="764"/>
      <c r="RCG159" s="764"/>
      <c r="RCH159" s="764"/>
      <c r="RCI159" s="764"/>
      <c r="RCJ159" s="764"/>
      <c r="RCK159" s="764"/>
      <c r="RCL159" s="764"/>
      <c r="RCM159" s="764"/>
      <c r="RCN159" s="764"/>
      <c r="RCO159" s="764"/>
      <c r="RCP159" s="764"/>
      <c r="RCQ159" s="764"/>
      <c r="RCR159" s="764"/>
      <c r="RCS159" s="764"/>
      <c r="RCT159" s="764"/>
      <c r="RCU159" s="764"/>
      <c r="RCV159" s="764"/>
      <c r="RCW159" s="764"/>
      <c r="RCX159" s="764"/>
      <c r="RCY159" s="764"/>
      <c r="RCZ159" s="764"/>
      <c r="RDA159" s="764"/>
      <c r="RDB159" s="764"/>
      <c r="RDC159" s="764"/>
      <c r="RDD159" s="764"/>
      <c r="RDE159" s="764"/>
      <c r="RDF159" s="764"/>
      <c r="RDG159" s="764"/>
      <c r="RDH159" s="764"/>
      <c r="RDI159" s="764"/>
      <c r="RDJ159" s="764"/>
      <c r="RDK159" s="764"/>
      <c r="RDL159" s="764"/>
      <c r="RDM159" s="764"/>
      <c r="RDN159" s="764"/>
      <c r="RDO159" s="764"/>
      <c r="RDP159" s="764"/>
      <c r="RDQ159" s="764"/>
      <c r="RDR159" s="764"/>
      <c r="RDS159" s="764"/>
      <c r="RDT159" s="764"/>
      <c r="RDU159" s="764"/>
      <c r="RDV159" s="764"/>
      <c r="RDW159" s="764"/>
      <c r="RDX159" s="764"/>
      <c r="RDY159" s="764"/>
      <c r="RDZ159" s="764"/>
      <c r="REA159" s="764"/>
      <c r="REB159" s="764"/>
      <c r="REC159" s="764"/>
      <c r="RED159" s="764"/>
      <c r="REE159" s="764"/>
      <c r="REF159" s="764"/>
      <c r="REG159" s="764"/>
      <c r="REH159" s="764"/>
      <c r="REI159" s="764"/>
      <c r="REJ159" s="764"/>
      <c r="REK159" s="764"/>
      <c r="REL159" s="764"/>
      <c r="REM159" s="764"/>
      <c r="REN159" s="764"/>
      <c r="REO159" s="764"/>
      <c r="REP159" s="764"/>
      <c r="REQ159" s="764"/>
      <c r="RER159" s="764"/>
      <c r="RES159" s="764"/>
      <c r="RET159" s="764"/>
      <c r="REU159" s="764"/>
      <c r="REV159" s="764"/>
      <c r="REW159" s="764"/>
      <c r="REX159" s="764"/>
      <c r="REY159" s="764"/>
      <c r="REZ159" s="764"/>
      <c r="RFA159" s="764"/>
      <c r="RFB159" s="764"/>
      <c r="RFC159" s="764"/>
      <c r="RFD159" s="764"/>
      <c r="RFE159" s="764"/>
      <c r="RFF159" s="764"/>
      <c r="RFG159" s="764"/>
      <c r="RFH159" s="764"/>
      <c r="RFI159" s="764"/>
      <c r="RFJ159" s="764"/>
      <c r="RFK159" s="764"/>
      <c r="RFL159" s="764"/>
      <c r="RFM159" s="764"/>
      <c r="RFN159" s="764"/>
      <c r="RFO159" s="764"/>
      <c r="RFP159" s="764"/>
      <c r="RFQ159" s="764"/>
      <c r="RFR159" s="764"/>
      <c r="RFS159" s="764"/>
      <c r="RFT159" s="764"/>
      <c r="RFU159" s="764"/>
      <c r="RFV159" s="764"/>
      <c r="RFW159" s="764"/>
      <c r="RFX159" s="764"/>
      <c r="RFY159" s="764"/>
      <c r="RFZ159" s="764"/>
      <c r="RGA159" s="764"/>
      <c r="RGB159" s="764"/>
      <c r="RGC159" s="764"/>
      <c r="RGD159" s="764"/>
      <c r="RGE159" s="764"/>
      <c r="RGF159" s="764"/>
      <c r="RGG159" s="764"/>
      <c r="RGH159" s="764"/>
      <c r="RGI159" s="764"/>
      <c r="RGJ159" s="764"/>
      <c r="RGK159" s="764"/>
      <c r="RGL159" s="764"/>
      <c r="RGM159" s="764"/>
      <c r="RGN159" s="764"/>
      <c r="RGO159" s="764"/>
      <c r="RGP159" s="764"/>
      <c r="RGQ159" s="764"/>
      <c r="RGR159" s="764"/>
      <c r="RGS159" s="764"/>
      <c r="RGT159" s="764"/>
      <c r="RGU159" s="764"/>
      <c r="RGV159" s="764"/>
      <c r="RGW159" s="764"/>
      <c r="RGX159" s="764"/>
      <c r="RGY159" s="764"/>
      <c r="RGZ159" s="764"/>
      <c r="RHA159" s="764"/>
      <c r="RHB159" s="764"/>
      <c r="RHC159" s="764"/>
      <c r="RHD159" s="764"/>
      <c r="RHE159" s="764"/>
      <c r="RHF159" s="764"/>
      <c r="RHG159" s="764"/>
      <c r="RHH159" s="764"/>
      <c r="RHI159" s="764"/>
      <c r="RHJ159" s="764"/>
      <c r="RHK159" s="764"/>
      <c r="RHL159" s="764"/>
      <c r="RHM159" s="764"/>
      <c r="RHN159" s="764"/>
      <c r="RHO159" s="764"/>
      <c r="RHP159" s="764"/>
      <c r="RHQ159" s="764"/>
      <c r="RHR159" s="764"/>
      <c r="RHS159" s="764"/>
      <c r="RHT159" s="764"/>
      <c r="RHU159" s="764"/>
      <c r="RHV159" s="764"/>
      <c r="RHW159" s="764"/>
      <c r="RHX159" s="764"/>
      <c r="RHY159" s="764"/>
      <c r="RHZ159" s="764"/>
      <c r="RIA159" s="764"/>
      <c r="RIB159" s="764"/>
      <c r="RIC159" s="764"/>
      <c r="RID159" s="764"/>
      <c r="RIE159" s="764"/>
      <c r="RIF159" s="764"/>
      <c r="RIG159" s="764"/>
      <c r="RIH159" s="764"/>
      <c r="RII159" s="764"/>
      <c r="RIJ159" s="764"/>
      <c r="RIK159" s="764"/>
      <c r="RIL159" s="764"/>
      <c r="RIM159" s="764"/>
      <c r="RIN159" s="764"/>
      <c r="RIO159" s="764"/>
      <c r="RIP159" s="764"/>
      <c r="RIQ159" s="764"/>
      <c r="RIR159" s="764"/>
      <c r="RIS159" s="764"/>
      <c r="RIT159" s="764"/>
      <c r="RIU159" s="764"/>
      <c r="RIV159" s="764"/>
      <c r="RIW159" s="764"/>
      <c r="RIX159" s="764"/>
      <c r="RIY159" s="764"/>
      <c r="RIZ159" s="764"/>
      <c r="RJA159" s="764"/>
      <c r="RJB159" s="764"/>
      <c r="RJC159" s="764"/>
      <c r="RJD159" s="764"/>
      <c r="RJE159" s="764"/>
      <c r="RJF159" s="764"/>
      <c r="RJG159" s="764"/>
      <c r="RJH159" s="764"/>
      <c r="RJI159" s="764"/>
      <c r="RJJ159" s="764"/>
      <c r="RJK159" s="764"/>
      <c r="RJL159" s="764"/>
      <c r="RJM159" s="764"/>
      <c r="RJN159" s="764"/>
      <c r="RJO159" s="764"/>
      <c r="RJP159" s="764"/>
      <c r="RJQ159" s="764"/>
      <c r="RJR159" s="764"/>
      <c r="RJS159" s="764"/>
      <c r="RJT159" s="764"/>
      <c r="RJU159" s="764"/>
      <c r="RJV159" s="764"/>
      <c r="RJW159" s="764"/>
      <c r="RJX159" s="764"/>
      <c r="RJY159" s="764"/>
      <c r="RJZ159" s="764"/>
      <c r="RKA159" s="764"/>
      <c r="RKB159" s="764"/>
      <c r="RKC159" s="764"/>
      <c r="RKD159" s="764"/>
      <c r="RKE159" s="764"/>
      <c r="RKF159" s="764"/>
      <c r="RKG159" s="764"/>
      <c r="RKH159" s="764"/>
      <c r="RKI159" s="764"/>
      <c r="RKJ159" s="764"/>
      <c r="RKK159" s="764"/>
      <c r="RKL159" s="764"/>
      <c r="RKM159" s="764"/>
      <c r="RKN159" s="764"/>
      <c r="RKO159" s="764"/>
      <c r="RKP159" s="764"/>
      <c r="RKQ159" s="764"/>
      <c r="RKR159" s="764"/>
      <c r="RKS159" s="764"/>
      <c r="RKT159" s="764"/>
      <c r="RKU159" s="764"/>
      <c r="RKV159" s="764"/>
      <c r="RKW159" s="764"/>
      <c r="RKX159" s="764"/>
      <c r="RKY159" s="764"/>
      <c r="RKZ159" s="764"/>
      <c r="RLA159" s="764"/>
      <c r="RLB159" s="764"/>
      <c r="RLC159" s="764"/>
      <c r="RLD159" s="764"/>
      <c r="RLE159" s="764"/>
      <c r="RLF159" s="764"/>
      <c r="RLG159" s="764"/>
      <c r="RLH159" s="764"/>
      <c r="RLI159" s="764"/>
      <c r="RLJ159" s="764"/>
      <c r="RLK159" s="764"/>
      <c r="RLL159" s="764"/>
      <c r="RLM159" s="764"/>
      <c r="RLN159" s="764"/>
      <c r="RLO159" s="764"/>
      <c r="RLP159" s="764"/>
      <c r="RLQ159" s="764"/>
      <c r="RLR159" s="764"/>
      <c r="RLS159" s="764"/>
      <c r="RLT159" s="764"/>
      <c r="RLU159" s="764"/>
      <c r="RLV159" s="764"/>
      <c r="RLW159" s="764"/>
      <c r="RLX159" s="764"/>
      <c r="RLY159" s="764"/>
      <c r="RLZ159" s="764"/>
      <c r="RMA159" s="764"/>
      <c r="RMB159" s="764"/>
      <c r="RMC159" s="764"/>
      <c r="RMD159" s="764"/>
      <c r="RME159" s="764"/>
      <c r="RMF159" s="764"/>
      <c r="RMG159" s="764"/>
      <c r="RMH159" s="764"/>
      <c r="RMI159" s="764"/>
      <c r="RMJ159" s="764"/>
      <c r="RMK159" s="764"/>
      <c r="RML159" s="764"/>
      <c r="RMM159" s="764"/>
      <c r="RMN159" s="764"/>
      <c r="RMO159" s="764"/>
      <c r="RMP159" s="764"/>
      <c r="RMQ159" s="764"/>
      <c r="RMR159" s="764"/>
      <c r="RMS159" s="764"/>
      <c r="RMT159" s="764"/>
      <c r="RMU159" s="764"/>
      <c r="RMV159" s="764"/>
      <c r="RMW159" s="764"/>
      <c r="RMX159" s="764"/>
      <c r="RMY159" s="764"/>
      <c r="RMZ159" s="764"/>
      <c r="RNA159" s="764"/>
      <c r="RNB159" s="764"/>
      <c r="RNC159" s="764"/>
      <c r="RND159" s="764"/>
      <c r="RNE159" s="764"/>
      <c r="RNF159" s="764"/>
      <c r="RNG159" s="764"/>
      <c r="RNH159" s="764"/>
      <c r="RNI159" s="764"/>
      <c r="RNJ159" s="764"/>
      <c r="RNK159" s="764"/>
      <c r="RNL159" s="764"/>
      <c r="RNM159" s="764"/>
      <c r="RNN159" s="764"/>
      <c r="RNO159" s="764"/>
      <c r="RNP159" s="764"/>
      <c r="RNQ159" s="764"/>
      <c r="RNR159" s="764"/>
      <c r="RNS159" s="764"/>
      <c r="RNT159" s="764"/>
      <c r="RNU159" s="764"/>
      <c r="RNV159" s="764"/>
      <c r="RNW159" s="764"/>
      <c r="RNX159" s="764"/>
      <c r="RNY159" s="764"/>
      <c r="RNZ159" s="764"/>
      <c r="ROA159" s="764"/>
      <c r="ROB159" s="764"/>
      <c r="ROC159" s="764"/>
      <c r="ROD159" s="764"/>
      <c r="ROE159" s="764"/>
      <c r="ROF159" s="764"/>
      <c r="ROG159" s="764"/>
      <c r="ROH159" s="764"/>
      <c r="ROI159" s="764"/>
      <c r="ROJ159" s="764"/>
      <c r="ROK159" s="764"/>
      <c r="ROL159" s="764"/>
      <c r="ROM159" s="764"/>
      <c r="RON159" s="764"/>
      <c r="ROO159" s="764"/>
      <c r="ROP159" s="764"/>
      <c r="ROQ159" s="764"/>
      <c r="ROR159" s="764"/>
      <c r="ROS159" s="764"/>
      <c r="ROT159" s="764"/>
      <c r="ROU159" s="764"/>
      <c r="ROV159" s="764"/>
      <c r="ROW159" s="764"/>
      <c r="ROX159" s="764"/>
      <c r="ROY159" s="764"/>
      <c r="ROZ159" s="764"/>
      <c r="RPA159" s="764"/>
      <c r="RPB159" s="764"/>
      <c r="RPC159" s="764"/>
      <c r="RPD159" s="764"/>
      <c r="RPE159" s="764"/>
      <c r="RPF159" s="764"/>
      <c r="RPG159" s="764"/>
      <c r="RPH159" s="764"/>
      <c r="RPI159" s="764"/>
      <c r="RPJ159" s="764"/>
      <c r="RPK159" s="764"/>
      <c r="RPL159" s="764"/>
      <c r="RPM159" s="764"/>
      <c r="RPN159" s="764"/>
      <c r="RPO159" s="764"/>
      <c r="RPP159" s="764"/>
      <c r="RPQ159" s="764"/>
      <c r="RPR159" s="764"/>
      <c r="RPS159" s="764"/>
      <c r="RPT159" s="764"/>
      <c r="RPU159" s="764"/>
      <c r="RPV159" s="764"/>
      <c r="RPW159" s="764"/>
      <c r="RPX159" s="764"/>
      <c r="RPY159" s="764"/>
      <c r="RPZ159" s="764"/>
      <c r="RQA159" s="764"/>
      <c r="RQB159" s="764"/>
      <c r="RQC159" s="764"/>
      <c r="RQD159" s="764"/>
      <c r="RQE159" s="764"/>
      <c r="RQF159" s="764"/>
      <c r="RQG159" s="764"/>
      <c r="RQH159" s="764"/>
      <c r="RQI159" s="764"/>
      <c r="RQJ159" s="764"/>
      <c r="RQK159" s="764"/>
      <c r="RQL159" s="764"/>
      <c r="RQM159" s="764"/>
      <c r="RQN159" s="764"/>
      <c r="RQO159" s="764"/>
      <c r="RQP159" s="764"/>
      <c r="RQQ159" s="764"/>
      <c r="RQR159" s="764"/>
      <c r="RQS159" s="764"/>
      <c r="RQT159" s="764"/>
      <c r="RQU159" s="764"/>
      <c r="RQV159" s="764"/>
      <c r="RQW159" s="764"/>
      <c r="RQX159" s="764"/>
      <c r="RQY159" s="764"/>
      <c r="RQZ159" s="764"/>
      <c r="RRA159" s="764"/>
      <c r="RRB159" s="764"/>
      <c r="RRC159" s="764"/>
      <c r="RRD159" s="764"/>
      <c r="RRE159" s="764"/>
      <c r="RRF159" s="764"/>
      <c r="RRG159" s="764"/>
      <c r="RRH159" s="764"/>
      <c r="RRI159" s="764"/>
      <c r="RRJ159" s="764"/>
      <c r="RRK159" s="764"/>
      <c r="RRL159" s="764"/>
      <c r="RRM159" s="764"/>
      <c r="RRN159" s="764"/>
      <c r="RRO159" s="764"/>
      <c r="RRP159" s="764"/>
      <c r="RRQ159" s="764"/>
      <c r="RRR159" s="764"/>
      <c r="RRS159" s="764"/>
      <c r="RRT159" s="764"/>
      <c r="RRU159" s="764"/>
      <c r="RRV159" s="764"/>
      <c r="RRW159" s="764"/>
      <c r="RRX159" s="764"/>
      <c r="RRY159" s="764"/>
      <c r="RRZ159" s="764"/>
      <c r="RSA159" s="764"/>
      <c r="RSB159" s="764"/>
      <c r="RSC159" s="764"/>
      <c r="RSD159" s="764"/>
      <c r="RSE159" s="764"/>
      <c r="RSF159" s="764"/>
      <c r="RSG159" s="764"/>
      <c r="RSH159" s="764"/>
      <c r="RSI159" s="764"/>
      <c r="RSJ159" s="764"/>
      <c r="RSK159" s="764"/>
      <c r="RSL159" s="764"/>
      <c r="RSM159" s="764"/>
      <c r="RSN159" s="764"/>
      <c r="RSO159" s="764"/>
      <c r="RSP159" s="764"/>
      <c r="RSQ159" s="764"/>
      <c r="RSR159" s="764"/>
      <c r="RSS159" s="764"/>
      <c r="RST159" s="764"/>
      <c r="RSU159" s="764"/>
      <c r="RSV159" s="764"/>
      <c r="RSW159" s="764"/>
      <c r="RSX159" s="764"/>
      <c r="RSY159" s="764"/>
      <c r="RSZ159" s="764"/>
      <c r="RTA159" s="764"/>
      <c r="RTB159" s="764"/>
      <c r="RTC159" s="764"/>
      <c r="RTD159" s="764"/>
      <c r="RTE159" s="764"/>
      <c r="RTF159" s="764"/>
      <c r="RTG159" s="764"/>
      <c r="RTH159" s="764"/>
      <c r="RTI159" s="764"/>
      <c r="RTJ159" s="764"/>
      <c r="RTK159" s="764"/>
      <c r="RTL159" s="764"/>
      <c r="RTM159" s="764"/>
      <c r="RTN159" s="764"/>
      <c r="RTO159" s="764"/>
      <c r="RTP159" s="764"/>
      <c r="RTQ159" s="764"/>
      <c r="RTR159" s="764"/>
      <c r="RTS159" s="764"/>
      <c r="RTT159" s="764"/>
      <c r="RTU159" s="764"/>
      <c r="RTV159" s="764"/>
      <c r="RTW159" s="764"/>
      <c r="RTX159" s="764"/>
      <c r="RTY159" s="764"/>
      <c r="RTZ159" s="764"/>
      <c r="RUA159" s="764"/>
      <c r="RUB159" s="764"/>
      <c r="RUC159" s="764"/>
      <c r="RUD159" s="764"/>
      <c r="RUE159" s="764"/>
      <c r="RUF159" s="764"/>
      <c r="RUG159" s="764"/>
      <c r="RUH159" s="764"/>
      <c r="RUI159" s="764"/>
      <c r="RUJ159" s="764"/>
      <c r="RUK159" s="764"/>
      <c r="RUL159" s="764"/>
      <c r="RUM159" s="764"/>
      <c r="RUN159" s="764"/>
      <c r="RUO159" s="764"/>
      <c r="RUP159" s="764"/>
      <c r="RUQ159" s="764"/>
      <c r="RUR159" s="764"/>
      <c r="RUS159" s="764"/>
      <c r="RUT159" s="764"/>
      <c r="RUU159" s="764"/>
      <c r="RUV159" s="764"/>
      <c r="RUW159" s="764"/>
      <c r="RUX159" s="764"/>
      <c r="RUY159" s="764"/>
      <c r="RUZ159" s="764"/>
      <c r="RVA159" s="764"/>
      <c r="RVB159" s="764"/>
      <c r="RVC159" s="764"/>
      <c r="RVD159" s="764"/>
      <c r="RVE159" s="764"/>
      <c r="RVF159" s="764"/>
      <c r="RVG159" s="764"/>
      <c r="RVH159" s="764"/>
      <c r="RVI159" s="764"/>
      <c r="RVJ159" s="764"/>
      <c r="RVK159" s="764"/>
      <c r="RVL159" s="764"/>
      <c r="RVM159" s="764"/>
      <c r="RVN159" s="764"/>
      <c r="RVO159" s="764"/>
      <c r="RVP159" s="764"/>
      <c r="RVQ159" s="764"/>
      <c r="RVR159" s="764"/>
      <c r="RVS159" s="764"/>
      <c r="RVT159" s="764"/>
      <c r="RVU159" s="764"/>
      <c r="RVV159" s="764"/>
      <c r="RVW159" s="764"/>
      <c r="RVX159" s="764"/>
      <c r="RVY159" s="764"/>
      <c r="RVZ159" s="764"/>
      <c r="RWA159" s="764"/>
      <c r="RWB159" s="764"/>
      <c r="RWC159" s="764"/>
      <c r="RWD159" s="764"/>
      <c r="RWE159" s="764"/>
      <c r="RWF159" s="764"/>
      <c r="RWG159" s="764"/>
      <c r="RWH159" s="764"/>
      <c r="RWI159" s="764"/>
      <c r="RWJ159" s="764"/>
      <c r="RWK159" s="764"/>
      <c r="RWL159" s="764"/>
      <c r="RWM159" s="764"/>
      <c r="RWN159" s="764"/>
      <c r="RWO159" s="764"/>
      <c r="RWP159" s="764"/>
      <c r="RWQ159" s="764"/>
      <c r="RWR159" s="764"/>
      <c r="RWS159" s="764"/>
      <c r="RWT159" s="764"/>
      <c r="RWU159" s="764"/>
      <c r="RWV159" s="764"/>
      <c r="RWW159" s="764"/>
      <c r="RWX159" s="764"/>
      <c r="RWY159" s="764"/>
      <c r="RWZ159" s="764"/>
      <c r="RXA159" s="764"/>
      <c r="RXB159" s="764"/>
      <c r="RXC159" s="764"/>
      <c r="RXD159" s="764"/>
      <c r="RXE159" s="764"/>
      <c r="RXF159" s="764"/>
      <c r="RXG159" s="764"/>
      <c r="RXH159" s="764"/>
      <c r="RXI159" s="764"/>
      <c r="RXJ159" s="764"/>
      <c r="RXK159" s="764"/>
      <c r="RXL159" s="764"/>
      <c r="RXM159" s="764"/>
      <c r="RXN159" s="764"/>
      <c r="RXO159" s="764"/>
      <c r="RXP159" s="764"/>
      <c r="RXQ159" s="764"/>
      <c r="RXR159" s="764"/>
      <c r="RXS159" s="764"/>
      <c r="RXT159" s="764"/>
      <c r="RXU159" s="764"/>
      <c r="RXV159" s="764"/>
      <c r="RXW159" s="764"/>
      <c r="RXX159" s="764"/>
      <c r="RXY159" s="764"/>
      <c r="RXZ159" s="764"/>
      <c r="RYA159" s="764"/>
      <c r="RYB159" s="764"/>
      <c r="RYC159" s="764"/>
      <c r="RYD159" s="764"/>
      <c r="RYE159" s="764"/>
      <c r="RYF159" s="764"/>
      <c r="RYG159" s="764"/>
      <c r="RYH159" s="764"/>
      <c r="RYI159" s="764"/>
      <c r="RYJ159" s="764"/>
      <c r="RYK159" s="764"/>
      <c r="RYL159" s="764"/>
      <c r="RYM159" s="764"/>
      <c r="RYN159" s="764"/>
      <c r="RYO159" s="764"/>
      <c r="RYP159" s="764"/>
      <c r="RYQ159" s="764"/>
      <c r="RYR159" s="764"/>
      <c r="RYS159" s="764"/>
      <c r="RYT159" s="764"/>
      <c r="RYU159" s="764"/>
      <c r="RYV159" s="764"/>
      <c r="RYW159" s="764"/>
      <c r="RYX159" s="764"/>
      <c r="RYY159" s="764"/>
      <c r="RYZ159" s="764"/>
      <c r="RZA159" s="764"/>
      <c r="RZB159" s="764"/>
      <c r="RZC159" s="764"/>
      <c r="RZD159" s="764"/>
      <c r="RZE159" s="764"/>
      <c r="RZF159" s="764"/>
      <c r="RZG159" s="764"/>
      <c r="RZH159" s="764"/>
      <c r="RZI159" s="764"/>
      <c r="RZJ159" s="764"/>
      <c r="RZK159" s="764"/>
      <c r="RZL159" s="764"/>
      <c r="RZM159" s="764"/>
      <c r="RZN159" s="764"/>
      <c r="RZO159" s="764"/>
      <c r="RZP159" s="764"/>
      <c r="RZQ159" s="764"/>
      <c r="RZR159" s="764"/>
      <c r="RZS159" s="764"/>
      <c r="RZT159" s="764"/>
      <c r="RZU159" s="764"/>
      <c r="RZV159" s="764"/>
      <c r="RZW159" s="764"/>
      <c r="RZX159" s="764"/>
      <c r="RZY159" s="764"/>
      <c r="RZZ159" s="764"/>
      <c r="SAA159" s="764"/>
      <c r="SAB159" s="764"/>
      <c r="SAC159" s="764"/>
      <c r="SAD159" s="764"/>
      <c r="SAE159" s="764"/>
      <c r="SAF159" s="764"/>
      <c r="SAG159" s="764"/>
      <c r="SAH159" s="764"/>
      <c r="SAI159" s="764"/>
      <c r="SAJ159" s="764"/>
      <c r="SAK159" s="764"/>
      <c r="SAL159" s="764"/>
      <c r="SAM159" s="764"/>
      <c r="SAN159" s="764"/>
      <c r="SAO159" s="764"/>
      <c r="SAP159" s="764"/>
      <c r="SAQ159" s="764"/>
      <c r="SAR159" s="764"/>
      <c r="SAS159" s="764"/>
      <c r="SAT159" s="764"/>
      <c r="SAU159" s="764"/>
      <c r="SAV159" s="764"/>
      <c r="SAW159" s="764"/>
      <c r="SAX159" s="764"/>
      <c r="SAY159" s="764"/>
      <c r="SAZ159" s="764"/>
      <c r="SBA159" s="764"/>
      <c r="SBB159" s="764"/>
      <c r="SBC159" s="764"/>
      <c r="SBD159" s="764"/>
      <c r="SBE159" s="764"/>
      <c r="SBF159" s="764"/>
      <c r="SBG159" s="764"/>
      <c r="SBH159" s="764"/>
      <c r="SBI159" s="764"/>
      <c r="SBJ159" s="764"/>
      <c r="SBK159" s="764"/>
      <c r="SBL159" s="764"/>
      <c r="SBM159" s="764"/>
      <c r="SBN159" s="764"/>
      <c r="SBO159" s="764"/>
      <c r="SBP159" s="764"/>
      <c r="SBQ159" s="764"/>
      <c r="SBR159" s="764"/>
      <c r="SBS159" s="764"/>
      <c r="SBT159" s="764"/>
      <c r="SBU159" s="764"/>
      <c r="SBV159" s="764"/>
      <c r="SBW159" s="764"/>
      <c r="SBX159" s="764"/>
      <c r="SBY159" s="764"/>
      <c r="SBZ159" s="764"/>
      <c r="SCA159" s="764"/>
      <c r="SCB159" s="764"/>
      <c r="SCC159" s="764"/>
      <c r="SCD159" s="764"/>
      <c r="SCE159" s="764"/>
      <c r="SCF159" s="764"/>
      <c r="SCG159" s="764"/>
      <c r="SCH159" s="764"/>
      <c r="SCI159" s="764"/>
      <c r="SCJ159" s="764"/>
      <c r="SCK159" s="764"/>
      <c r="SCL159" s="764"/>
      <c r="SCM159" s="764"/>
      <c r="SCN159" s="764"/>
      <c r="SCO159" s="764"/>
      <c r="SCP159" s="764"/>
      <c r="SCQ159" s="764"/>
      <c r="SCR159" s="764"/>
      <c r="SCS159" s="764"/>
      <c r="SCT159" s="764"/>
      <c r="SCU159" s="764"/>
      <c r="SCV159" s="764"/>
      <c r="SCW159" s="764"/>
      <c r="SCX159" s="764"/>
      <c r="SCY159" s="764"/>
      <c r="SCZ159" s="764"/>
      <c r="SDA159" s="764"/>
      <c r="SDB159" s="764"/>
      <c r="SDC159" s="764"/>
      <c r="SDD159" s="764"/>
      <c r="SDE159" s="764"/>
      <c r="SDF159" s="764"/>
      <c r="SDG159" s="764"/>
      <c r="SDH159" s="764"/>
      <c r="SDI159" s="764"/>
      <c r="SDJ159" s="764"/>
      <c r="SDK159" s="764"/>
      <c r="SDL159" s="764"/>
      <c r="SDM159" s="764"/>
      <c r="SDN159" s="764"/>
      <c r="SDO159" s="764"/>
      <c r="SDP159" s="764"/>
      <c r="SDQ159" s="764"/>
      <c r="SDR159" s="764"/>
      <c r="SDS159" s="764"/>
      <c r="SDT159" s="764"/>
      <c r="SDU159" s="764"/>
      <c r="SDV159" s="764"/>
      <c r="SDW159" s="764"/>
      <c r="SDX159" s="764"/>
      <c r="SDY159" s="764"/>
      <c r="SDZ159" s="764"/>
      <c r="SEA159" s="764"/>
      <c r="SEB159" s="764"/>
      <c r="SEC159" s="764"/>
      <c r="SED159" s="764"/>
      <c r="SEE159" s="764"/>
      <c r="SEF159" s="764"/>
      <c r="SEG159" s="764"/>
      <c r="SEH159" s="764"/>
      <c r="SEI159" s="764"/>
      <c r="SEJ159" s="764"/>
      <c r="SEK159" s="764"/>
      <c r="SEL159" s="764"/>
      <c r="SEM159" s="764"/>
      <c r="SEN159" s="764"/>
      <c r="SEO159" s="764"/>
      <c r="SEP159" s="764"/>
      <c r="SEQ159" s="764"/>
      <c r="SER159" s="764"/>
      <c r="SES159" s="764"/>
      <c r="SET159" s="764"/>
      <c r="SEU159" s="764"/>
      <c r="SEV159" s="764"/>
      <c r="SEW159" s="764"/>
      <c r="SEX159" s="764"/>
      <c r="SEY159" s="764"/>
      <c r="SEZ159" s="764"/>
      <c r="SFA159" s="764"/>
      <c r="SFB159" s="764"/>
      <c r="SFC159" s="764"/>
      <c r="SFD159" s="764"/>
      <c r="SFE159" s="764"/>
      <c r="SFF159" s="764"/>
      <c r="SFG159" s="764"/>
      <c r="SFH159" s="764"/>
      <c r="SFI159" s="764"/>
      <c r="SFJ159" s="764"/>
      <c r="SFK159" s="764"/>
      <c r="SFL159" s="764"/>
      <c r="SFM159" s="764"/>
      <c r="SFN159" s="764"/>
      <c r="SFO159" s="764"/>
      <c r="SFP159" s="764"/>
      <c r="SFQ159" s="764"/>
      <c r="SFR159" s="764"/>
      <c r="SFS159" s="764"/>
      <c r="SFT159" s="764"/>
      <c r="SFU159" s="764"/>
      <c r="SFV159" s="764"/>
      <c r="SFW159" s="764"/>
      <c r="SFX159" s="764"/>
      <c r="SFY159" s="764"/>
      <c r="SFZ159" s="764"/>
      <c r="SGA159" s="764"/>
      <c r="SGB159" s="764"/>
      <c r="SGC159" s="764"/>
      <c r="SGD159" s="764"/>
      <c r="SGE159" s="764"/>
      <c r="SGF159" s="764"/>
      <c r="SGG159" s="764"/>
      <c r="SGH159" s="764"/>
      <c r="SGI159" s="764"/>
      <c r="SGJ159" s="764"/>
      <c r="SGK159" s="764"/>
      <c r="SGL159" s="764"/>
      <c r="SGM159" s="764"/>
      <c r="SGN159" s="764"/>
      <c r="SGO159" s="764"/>
      <c r="SGP159" s="764"/>
      <c r="SGQ159" s="764"/>
      <c r="SGR159" s="764"/>
      <c r="SGS159" s="764"/>
      <c r="SGT159" s="764"/>
      <c r="SGU159" s="764"/>
      <c r="SGV159" s="764"/>
      <c r="SGW159" s="764"/>
      <c r="SGX159" s="764"/>
      <c r="SGY159" s="764"/>
      <c r="SGZ159" s="764"/>
      <c r="SHA159" s="764"/>
      <c r="SHB159" s="764"/>
      <c r="SHC159" s="764"/>
      <c r="SHD159" s="764"/>
      <c r="SHE159" s="764"/>
      <c r="SHF159" s="764"/>
      <c r="SHG159" s="764"/>
      <c r="SHH159" s="764"/>
      <c r="SHI159" s="764"/>
      <c r="SHJ159" s="764"/>
      <c r="SHK159" s="764"/>
      <c r="SHL159" s="764"/>
      <c r="SHM159" s="764"/>
      <c r="SHN159" s="764"/>
      <c r="SHO159" s="764"/>
      <c r="SHP159" s="764"/>
      <c r="SHQ159" s="764"/>
      <c r="SHR159" s="764"/>
      <c r="SHS159" s="764"/>
      <c r="SHT159" s="764"/>
      <c r="SHU159" s="764"/>
      <c r="SHV159" s="764"/>
      <c r="SHW159" s="764"/>
      <c r="SHX159" s="764"/>
      <c r="SHY159" s="764"/>
      <c r="SHZ159" s="764"/>
      <c r="SIA159" s="764"/>
      <c r="SIB159" s="764"/>
      <c r="SIC159" s="764"/>
      <c r="SID159" s="764"/>
      <c r="SIE159" s="764"/>
      <c r="SIF159" s="764"/>
      <c r="SIG159" s="764"/>
      <c r="SIH159" s="764"/>
      <c r="SII159" s="764"/>
      <c r="SIJ159" s="764"/>
      <c r="SIK159" s="764"/>
      <c r="SIL159" s="764"/>
      <c r="SIM159" s="764"/>
      <c r="SIN159" s="764"/>
      <c r="SIO159" s="764"/>
      <c r="SIP159" s="764"/>
      <c r="SIQ159" s="764"/>
      <c r="SIR159" s="764"/>
      <c r="SIS159" s="764"/>
      <c r="SIT159" s="764"/>
      <c r="SIU159" s="764"/>
      <c r="SIV159" s="764"/>
      <c r="SIW159" s="764"/>
      <c r="SIX159" s="764"/>
      <c r="SIY159" s="764"/>
      <c r="SIZ159" s="764"/>
      <c r="SJA159" s="764"/>
      <c r="SJB159" s="764"/>
      <c r="SJC159" s="764"/>
      <c r="SJD159" s="764"/>
      <c r="SJE159" s="764"/>
      <c r="SJF159" s="764"/>
      <c r="SJG159" s="764"/>
      <c r="SJH159" s="764"/>
      <c r="SJI159" s="764"/>
      <c r="SJJ159" s="764"/>
      <c r="SJK159" s="764"/>
      <c r="SJL159" s="764"/>
      <c r="SJM159" s="764"/>
      <c r="SJN159" s="764"/>
      <c r="SJO159" s="764"/>
      <c r="SJP159" s="764"/>
      <c r="SJQ159" s="764"/>
      <c r="SJR159" s="764"/>
      <c r="SJS159" s="764"/>
      <c r="SJT159" s="764"/>
      <c r="SJU159" s="764"/>
      <c r="SJV159" s="764"/>
      <c r="SJW159" s="764"/>
      <c r="SJX159" s="764"/>
      <c r="SJY159" s="764"/>
      <c r="SJZ159" s="764"/>
      <c r="SKA159" s="764"/>
      <c r="SKB159" s="764"/>
      <c r="SKC159" s="764"/>
      <c r="SKD159" s="764"/>
      <c r="SKE159" s="764"/>
      <c r="SKF159" s="764"/>
      <c r="SKG159" s="764"/>
      <c r="SKH159" s="764"/>
      <c r="SKI159" s="764"/>
      <c r="SKJ159" s="764"/>
      <c r="SKK159" s="764"/>
      <c r="SKL159" s="764"/>
      <c r="SKM159" s="764"/>
      <c r="SKN159" s="764"/>
      <c r="SKO159" s="764"/>
      <c r="SKP159" s="764"/>
      <c r="SKQ159" s="764"/>
      <c r="SKR159" s="764"/>
      <c r="SKS159" s="764"/>
      <c r="SKT159" s="764"/>
      <c r="SKU159" s="764"/>
      <c r="SKV159" s="764"/>
      <c r="SKW159" s="764"/>
      <c r="SKX159" s="764"/>
      <c r="SKY159" s="764"/>
      <c r="SKZ159" s="764"/>
      <c r="SLA159" s="764"/>
      <c r="SLB159" s="764"/>
      <c r="SLC159" s="764"/>
      <c r="SLD159" s="764"/>
      <c r="SLE159" s="764"/>
      <c r="SLF159" s="764"/>
      <c r="SLG159" s="764"/>
      <c r="SLH159" s="764"/>
      <c r="SLI159" s="764"/>
      <c r="SLJ159" s="764"/>
      <c r="SLK159" s="764"/>
      <c r="SLL159" s="764"/>
      <c r="SLM159" s="764"/>
      <c r="SLN159" s="764"/>
      <c r="SLO159" s="764"/>
      <c r="SLP159" s="764"/>
      <c r="SLQ159" s="764"/>
      <c r="SLR159" s="764"/>
      <c r="SLS159" s="764"/>
      <c r="SLT159" s="764"/>
      <c r="SLU159" s="764"/>
      <c r="SLV159" s="764"/>
      <c r="SLW159" s="764"/>
      <c r="SLX159" s="764"/>
      <c r="SLY159" s="764"/>
      <c r="SLZ159" s="764"/>
      <c r="SMA159" s="764"/>
      <c r="SMB159" s="764"/>
      <c r="SMC159" s="764"/>
      <c r="SMD159" s="764"/>
      <c r="SME159" s="764"/>
      <c r="SMF159" s="764"/>
      <c r="SMG159" s="764"/>
      <c r="SMH159" s="764"/>
      <c r="SMI159" s="764"/>
      <c r="SMJ159" s="764"/>
      <c r="SMK159" s="764"/>
      <c r="SML159" s="764"/>
      <c r="SMM159" s="764"/>
      <c r="SMN159" s="764"/>
      <c r="SMO159" s="764"/>
      <c r="SMP159" s="764"/>
      <c r="SMQ159" s="764"/>
      <c r="SMR159" s="764"/>
      <c r="SMS159" s="764"/>
      <c r="SMT159" s="764"/>
      <c r="SMU159" s="764"/>
      <c r="SMV159" s="764"/>
      <c r="SMW159" s="764"/>
      <c r="SMX159" s="764"/>
      <c r="SMY159" s="764"/>
      <c r="SMZ159" s="764"/>
      <c r="SNA159" s="764"/>
      <c r="SNB159" s="764"/>
      <c r="SNC159" s="764"/>
      <c r="SND159" s="764"/>
      <c r="SNE159" s="764"/>
      <c r="SNF159" s="764"/>
      <c r="SNG159" s="764"/>
      <c r="SNH159" s="764"/>
      <c r="SNI159" s="764"/>
      <c r="SNJ159" s="764"/>
      <c r="SNK159" s="764"/>
      <c r="SNL159" s="764"/>
      <c r="SNM159" s="764"/>
      <c r="SNN159" s="764"/>
      <c r="SNO159" s="764"/>
      <c r="SNP159" s="764"/>
      <c r="SNQ159" s="764"/>
      <c r="SNR159" s="764"/>
      <c r="SNS159" s="764"/>
      <c r="SNT159" s="764"/>
      <c r="SNU159" s="764"/>
      <c r="SNV159" s="764"/>
      <c r="SNW159" s="764"/>
      <c r="SNX159" s="764"/>
      <c r="SNY159" s="764"/>
      <c r="SNZ159" s="764"/>
      <c r="SOA159" s="764"/>
      <c r="SOB159" s="764"/>
      <c r="SOC159" s="764"/>
      <c r="SOD159" s="764"/>
      <c r="SOE159" s="764"/>
      <c r="SOF159" s="764"/>
      <c r="SOG159" s="764"/>
      <c r="SOH159" s="764"/>
      <c r="SOI159" s="764"/>
      <c r="SOJ159" s="764"/>
      <c r="SOK159" s="764"/>
      <c r="SOL159" s="764"/>
      <c r="SOM159" s="764"/>
      <c r="SON159" s="764"/>
      <c r="SOO159" s="764"/>
      <c r="SOP159" s="764"/>
      <c r="SOQ159" s="764"/>
      <c r="SOR159" s="764"/>
      <c r="SOS159" s="764"/>
      <c r="SOT159" s="764"/>
      <c r="SOU159" s="764"/>
      <c r="SOV159" s="764"/>
      <c r="SOW159" s="764"/>
      <c r="SOX159" s="764"/>
      <c r="SOY159" s="764"/>
      <c r="SOZ159" s="764"/>
      <c r="SPA159" s="764"/>
      <c r="SPB159" s="764"/>
      <c r="SPC159" s="764"/>
      <c r="SPD159" s="764"/>
      <c r="SPE159" s="764"/>
      <c r="SPF159" s="764"/>
      <c r="SPG159" s="764"/>
      <c r="SPH159" s="764"/>
      <c r="SPI159" s="764"/>
      <c r="SPJ159" s="764"/>
      <c r="SPK159" s="764"/>
      <c r="SPL159" s="764"/>
      <c r="SPM159" s="764"/>
      <c r="SPN159" s="764"/>
      <c r="SPO159" s="764"/>
      <c r="SPP159" s="764"/>
      <c r="SPQ159" s="764"/>
      <c r="SPR159" s="764"/>
      <c r="SPS159" s="764"/>
      <c r="SPT159" s="764"/>
      <c r="SPU159" s="764"/>
      <c r="SPV159" s="764"/>
      <c r="SPW159" s="764"/>
      <c r="SPX159" s="764"/>
      <c r="SPY159" s="764"/>
      <c r="SPZ159" s="764"/>
      <c r="SQA159" s="764"/>
      <c r="SQB159" s="764"/>
      <c r="SQC159" s="764"/>
      <c r="SQD159" s="764"/>
      <c r="SQE159" s="764"/>
      <c r="SQF159" s="764"/>
      <c r="SQG159" s="764"/>
      <c r="SQH159" s="764"/>
      <c r="SQI159" s="764"/>
      <c r="SQJ159" s="764"/>
      <c r="SQK159" s="764"/>
      <c r="SQL159" s="764"/>
      <c r="SQM159" s="764"/>
      <c r="SQN159" s="764"/>
      <c r="SQO159" s="764"/>
      <c r="SQP159" s="764"/>
      <c r="SQQ159" s="764"/>
      <c r="SQR159" s="764"/>
      <c r="SQS159" s="764"/>
      <c r="SQT159" s="764"/>
      <c r="SQU159" s="764"/>
      <c r="SQV159" s="764"/>
      <c r="SQW159" s="764"/>
      <c r="SQX159" s="764"/>
      <c r="SQY159" s="764"/>
      <c r="SQZ159" s="764"/>
      <c r="SRA159" s="764"/>
      <c r="SRB159" s="764"/>
      <c r="SRC159" s="764"/>
      <c r="SRD159" s="764"/>
      <c r="SRE159" s="764"/>
      <c r="SRF159" s="764"/>
      <c r="SRG159" s="764"/>
      <c r="SRH159" s="764"/>
      <c r="SRI159" s="764"/>
      <c r="SRJ159" s="764"/>
      <c r="SRK159" s="764"/>
      <c r="SRL159" s="764"/>
      <c r="SRM159" s="764"/>
      <c r="SRN159" s="764"/>
      <c r="SRO159" s="764"/>
      <c r="SRP159" s="764"/>
      <c r="SRQ159" s="764"/>
      <c r="SRR159" s="764"/>
      <c r="SRS159" s="764"/>
      <c r="SRT159" s="764"/>
      <c r="SRU159" s="764"/>
      <c r="SRV159" s="764"/>
      <c r="SRW159" s="764"/>
      <c r="SRX159" s="764"/>
      <c r="SRY159" s="764"/>
      <c r="SRZ159" s="764"/>
      <c r="SSA159" s="764"/>
      <c r="SSB159" s="764"/>
      <c r="SSC159" s="764"/>
      <c r="SSD159" s="764"/>
      <c r="SSE159" s="764"/>
      <c r="SSF159" s="764"/>
      <c r="SSG159" s="764"/>
      <c r="SSH159" s="764"/>
      <c r="SSI159" s="764"/>
      <c r="SSJ159" s="764"/>
      <c r="SSK159" s="764"/>
      <c r="SSL159" s="764"/>
      <c r="SSM159" s="764"/>
      <c r="SSN159" s="764"/>
      <c r="SSO159" s="764"/>
      <c r="SSP159" s="764"/>
      <c r="SSQ159" s="764"/>
      <c r="SSR159" s="764"/>
      <c r="SSS159" s="764"/>
      <c r="SST159" s="764"/>
      <c r="SSU159" s="764"/>
      <c r="SSV159" s="764"/>
      <c r="SSW159" s="764"/>
      <c r="SSX159" s="764"/>
      <c r="SSY159" s="764"/>
      <c r="SSZ159" s="764"/>
      <c r="STA159" s="764"/>
      <c r="STB159" s="764"/>
      <c r="STC159" s="764"/>
      <c r="STD159" s="764"/>
      <c r="STE159" s="764"/>
      <c r="STF159" s="764"/>
      <c r="STG159" s="764"/>
      <c r="STH159" s="764"/>
      <c r="STI159" s="764"/>
      <c r="STJ159" s="764"/>
      <c r="STK159" s="764"/>
      <c r="STL159" s="764"/>
      <c r="STM159" s="764"/>
      <c r="STN159" s="764"/>
      <c r="STO159" s="764"/>
      <c r="STP159" s="764"/>
      <c r="STQ159" s="764"/>
      <c r="STR159" s="764"/>
      <c r="STS159" s="764"/>
      <c r="STT159" s="764"/>
      <c r="STU159" s="764"/>
      <c r="STV159" s="764"/>
      <c r="STW159" s="764"/>
      <c r="STX159" s="764"/>
      <c r="STY159" s="764"/>
      <c r="STZ159" s="764"/>
      <c r="SUA159" s="764"/>
      <c r="SUB159" s="764"/>
      <c r="SUC159" s="764"/>
      <c r="SUD159" s="764"/>
      <c r="SUE159" s="764"/>
      <c r="SUF159" s="764"/>
      <c r="SUG159" s="764"/>
      <c r="SUH159" s="764"/>
      <c r="SUI159" s="764"/>
      <c r="SUJ159" s="764"/>
      <c r="SUK159" s="764"/>
      <c r="SUL159" s="764"/>
      <c r="SUM159" s="764"/>
      <c r="SUN159" s="764"/>
      <c r="SUO159" s="764"/>
      <c r="SUP159" s="764"/>
      <c r="SUQ159" s="764"/>
      <c r="SUR159" s="764"/>
      <c r="SUS159" s="764"/>
      <c r="SUT159" s="764"/>
      <c r="SUU159" s="764"/>
      <c r="SUV159" s="764"/>
      <c r="SUW159" s="764"/>
      <c r="SUX159" s="764"/>
      <c r="SUY159" s="764"/>
      <c r="SUZ159" s="764"/>
      <c r="SVA159" s="764"/>
      <c r="SVB159" s="764"/>
      <c r="SVC159" s="764"/>
      <c r="SVD159" s="764"/>
      <c r="SVE159" s="764"/>
      <c r="SVF159" s="764"/>
      <c r="SVG159" s="764"/>
      <c r="SVH159" s="764"/>
      <c r="SVI159" s="764"/>
      <c r="SVJ159" s="764"/>
      <c r="SVK159" s="764"/>
      <c r="SVL159" s="764"/>
      <c r="SVM159" s="764"/>
      <c r="SVN159" s="764"/>
      <c r="SVO159" s="764"/>
      <c r="SVP159" s="764"/>
      <c r="SVQ159" s="764"/>
      <c r="SVR159" s="764"/>
      <c r="SVS159" s="764"/>
      <c r="SVT159" s="764"/>
      <c r="SVU159" s="764"/>
      <c r="SVV159" s="764"/>
      <c r="SVW159" s="764"/>
      <c r="SVX159" s="764"/>
      <c r="SVY159" s="764"/>
      <c r="SVZ159" s="764"/>
      <c r="SWA159" s="764"/>
      <c r="SWB159" s="764"/>
      <c r="SWC159" s="764"/>
      <c r="SWD159" s="764"/>
      <c r="SWE159" s="764"/>
      <c r="SWF159" s="764"/>
      <c r="SWG159" s="764"/>
      <c r="SWH159" s="764"/>
      <c r="SWI159" s="764"/>
      <c r="SWJ159" s="764"/>
      <c r="SWK159" s="764"/>
      <c r="SWL159" s="764"/>
      <c r="SWM159" s="764"/>
      <c r="SWN159" s="764"/>
      <c r="SWO159" s="764"/>
      <c r="SWP159" s="764"/>
      <c r="SWQ159" s="764"/>
      <c r="SWR159" s="764"/>
      <c r="SWS159" s="764"/>
      <c r="SWT159" s="764"/>
      <c r="SWU159" s="764"/>
      <c r="SWV159" s="764"/>
      <c r="SWW159" s="764"/>
      <c r="SWX159" s="764"/>
      <c r="SWY159" s="764"/>
      <c r="SWZ159" s="764"/>
      <c r="SXA159" s="764"/>
      <c r="SXB159" s="764"/>
      <c r="SXC159" s="764"/>
      <c r="SXD159" s="764"/>
      <c r="SXE159" s="764"/>
      <c r="SXF159" s="764"/>
      <c r="SXG159" s="764"/>
      <c r="SXH159" s="764"/>
      <c r="SXI159" s="764"/>
      <c r="SXJ159" s="764"/>
      <c r="SXK159" s="764"/>
      <c r="SXL159" s="764"/>
      <c r="SXM159" s="764"/>
      <c r="SXN159" s="764"/>
      <c r="SXO159" s="764"/>
      <c r="SXP159" s="764"/>
      <c r="SXQ159" s="764"/>
      <c r="SXR159" s="764"/>
      <c r="SXS159" s="764"/>
      <c r="SXT159" s="764"/>
      <c r="SXU159" s="764"/>
      <c r="SXV159" s="764"/>
      <c r="SXW159" s="764"/>
      <c r="SXX159" s="764"/>
      <c r="SXY159" s="764"/>
      <c r="SXZ159" s="764"/>
      <c r="SYA159" s="764"/>
      <c r="SYB159" s="764"/>
      <c r="SYC159" s="764"/>
      <c r="SYD159" s="764"/>
      <c r="SYE159" s="764"/>
      <c r="SYF159" s="764"/>
      <c r="SYG159" s="764"/>
      <c r="SYH159" s="764"/>
      <c r="SYI159" s="764"/>
      <c r="SYJ159" s="764"/>
      <c r="SYK159" s="764"/>
      <c r="SYL159" s="764"/>
      <c r="SYM159" s="764"/>
      <c r="SYN159" s="764"/>
      <c r="SYO159" s="764"/>
      <c r="SYP159" s="764"/>
      <c r="SYQ159" s="764"/>
      <c r="SYR159" s="764"/>
      <c r="SYS159" s="764"/>
      <c r="SYT159" s="764"/>
      <c r="SYU159" s="764"/>
      <c r="SYV159" s="764"/>
      <c r="SYW159" s="764"/>
      <c r="SYX159" s="764"/>
      <c r="SYY159" s="764"/>
      <c r="SYZ159" s="764"/>
      <c r="SZA159" s="764"/>
      <c r="SZB159" s="764"/>
      <c r="SZC159" s="764"/>
      <c r="SZD159" s="764"/>
      <c r="SZE159" s="764"/>
      <c r="SZF159" s="764"/>
      <c r="SZG159" s="764"/>
      <c r="SZH159" s="764"/>
      <c r="SZI159" s="764"/>
      <c r="SZJ159" s="764"/>
      <c r="SZK159" s="764"/>
      <c r="SZL159" s="764"/>
      <c r="SZM159" s="764"/>
      <c r="SZN159" s="764"/>
      <c r="SZO159" s="764"/>
      <c r="SZP159" s="764"/>
      <c r="SZQ159" s="764"/>
      <c r="SZR159" s="764"/>
      <c r="SZS159" s="764"/>
      <c r="SZT159" s="764"/>
      <c r="SZU159" s="764"/>
      <c r="SZV159" s="764"/>
      <c r="SZW159" s="764"/>
      <c r="SZX159" s="764"/>
      <c r="SZY159" s="764"/>
      <c r="SZZ159" s="764"/>
      <c r="TAA159" s="764"/>
      <c r="TAB159" s="764"/>
      <c r="TAC159" s="764"/>
      <c r="TAD159" s="764"/>
      <c r="TAE159" s="764"/>
      <c r="TAF159" s="764"/>
      <c r="TAG159" s="764"/>
      <c r="TAH159" s="764"/>
      <c r="TAI159" s="764"/>
      <c r="TAJ159" s="764"/>
      <c r="TAK159" s="764"/>
      <c r="TAL159" s="764"/>
      <c r="TAM159" s="764"/>
      <c r="TAN159" s="764"/>
      <c r="TAO159" s="764"/>
      <c r="TAP159" s="764"/>
      <c r="TAQ159" s="764"/>
      <c r="TAR159" s="764"/>
      <c r="TAS159" s="764"/>
      <c r="TAT159" s="764"/>
      <c r="TAU159" s="764"/>
      <c r="TAV159" s="764"/>
      <c r="TAW159" s="764"/>
      <c r="TAX159" s="764"/>
      <c r="TAY159" s="764"/>
      <c r="TAZ159" s="764"/>
      <c r="TBA159" s="764"/>
      <c r="TBB159" s="764"/>
      <c r="TBC159" s="764"/>
      <c r="TBD159" s="764"/>
      <c r="TBE159" s="764"/>
      <c r="TBF159" s="764"/>
      <c r="TBG159" s="764"/>
      <c r="TBH159" s="764"/>
      <c r="TBI159" s="764"/>
      <c r="TBJ159" s="764"/>
      <c r="TBK159" s="764"/>
      <c r="TBL159" s="764"/>
      <c r="TBM159" s="764"/>
      <c r="TBN159" s="764"/>
      <c r="TBO159" s="764"/>
      <c r="TBP159" s="764"/>
      <c r="TBQ159" s="764"/>
      <c r="TBR159" s="764"/>
      <c r="TBS159" s="764"/>
      <c r="TBT159" s="764"/>
      <c r="TBU159" s="764"/>
      <c r="TBV159" s="764"/>
      <c r="TBW159" s="764"/>
      <c r="TBX159" s="764"/>
      <c r="TBY159" s="764"/>
      <c r="TBZ159" s="764"/>
      <c r="TCA159" s="764"/>
      <c r="TCB159" s="764"/>
      <c r="TCC159" s="764"/>
      <c r="TCD159" s="764"/>
      <c r="TCE159" s="764"/>
      <c r="TCF159" s="764"/>
      <c r="TCG159" s="764"/>
      <c r="TCH159" s="764"/>
      <c r="TCI159" s="764"/>
      <c r="TCJ159" s="764"/>
      <c r="TCK159" s="764"/>
      <c r="TCL159" s="764"/>
      <c r="TCM159" s="764"/>
      <c r="TCN159" s="764"/>
      <c r="TCO159" s="764"/>
      <c r="TCP159" s="764"/>
      <c r="TCQ159" s="764"/>
      <c r="TCR159" s="764"/>
      <c r="TCS159" s="764"/>
      <c r="TCT159" s="764"/>
      <c r="TCU159" s="764"/>
      <c r="TCV159" s="764"/>
      <c r="TCW159" s="764"/>
      <c r="TCX159" s="764"/>
      <c r="TCY159" s="764"/>
      <c r="TCZ159" s="764"/>
      <c r="TDA159" s="764"/>
      <c r="TDB159" s="764"/>
      <c r="TDC159" s="764"/>
      <c r="TDD159" s="764"/>
      <c r="TDE159" s="764"/>
      <c r="TDF159" s="764"/>
      <c r="TDG159" s="764"/>
      <c r="TDH159" s="764"/>
      <c r="TDI159" s="764"/>
      <c r="TDJ159" s="764"/>
      <c r="TDK159" s="764"/>
      <c r="TDL159" s="764"/>
      <c r="TDM159" s="764"/>
      <c r="TDN159" s="764"/>
      <c r="TDO159" s="764"/>
      <c r="TDP159" s="764"/>
      <c r="TDQ159" s="764"/>
      <c r="TDR159" s="764"/>
      <c r="TDS159" s="764"/>
      <c r="TDT159" s="764"/>
      <c r="TDU159" s="764"/>
      <c r="TDV159" s="764"/>
      <c r="TDW159" s="764"/>
      <c r="TDX159" s="764"/>
      <c r="TDY159" s="764"/>
      <c r="TDZ159" s="764"/>
      <c r="TEA159" s="764"/>
      <c r="TEB159" s="764"/>
      <c r="TEC159" s="764"/>
      <c r="TED159" s="764"/>
      <c r="TEE159" s="764"/>
      <c r="TEF159" s="764"/>
      <c r="TEG159" s="764"/>
      <c r="TEH159" s="764"/>
      <c r="TEI159" s="764"/>
      <c r="TEJ159" s="764"/>
      <c r="TEK159" s="764"/>
      <c r="TEL159" s="764"/>
      <c r="TEM159" s="764"/>
      <c r="TEN159" s="764"/>
      <c r="TEO159" s="764"/>
      <c r="TEP159" s="764"/>
      <c r="TEQ159" s="764"/>
      <c r="TER159" s="764"/>
      <c r="TES159" s="764"/>
      <c r="TET159" s="764"/>
      <c r="TEU159" s="764"/>
      <c r="TEV159" s="764"/>
      <c r="TEW159" s="764"/>
      <c r="TEX159" s="764"/>
      <c r="TEY159" s="764"/>
      <c r="TEZ159" s="764"/>
      <c r="TFA159" s="764"/>
      <c r="TFB159" s="764"/>
      <c r="TFC159" s="764"/>
      <c r="TFD159" s="764"/>
      <c r="TFE159" s="764"/>
      <c r="TFF159" s="764"/>
      <c r="TFG159" s="764"/>
      <c r="TFH159" s="764"/>
      <c r="TFI159" s="764"/>
      <c r="TFJ159" s="764"/>
      <c r="TFK159" s="764"/>
      <c r="TFL159" s="764"/>
      <c r="TFM159" s="764"/>
      <c r="TFN159" s="764"/>
      <c r="TFO159" s="764"/>
      <c r="TFP159" s="764"/>
      <c r="TFQ159" s="764"/>
      <c r="TFR159" s="764"/>
      <c r="TFS159" s="764"/>
      <c r="TFT159" s="764"/>
      <c r="TFU159" s="764"/>
      <c r="TFV159" s="764"/>
      <c r="TFW159" s="764"/>
      <c r="TFX159" s="764"/>
      <c r="TFY159" s="764"/>
      <c r="TFZ159" s="764"/>
      <c r="TGA159" s="764"/>
      <c r="TGB159" s="764"/>
      <c r="TGC159" s="764"/>
      <c r="TGD159" s="764"/>
      <c r="TGE159" s="764"/>
      <c r="TGF159" s="764"/>
      <c r="TGG159" s="764"/>
      <c r="TGH159" s="764"/>
      <c r="TGI159" s="764"/>
      <c r="TGJ159" s="764"/>
      <c r="TGK159" s="764"/>
      <c r="TGL159" s="764"/>
      <c r="TGM159" s="764"/>
      <c r="TGN159" s="764"/>
      <c r="TGO159" s="764"/>
      <c r="TGP159" s="764"/>
      <c r="TGQ159" s="764"/>
      <c r="TGR159" s="764"/>
      <c r="TGS159" s="764"/>
      <c r="TGT159" s="764"/>
      <c r="TGU159" s="764"/>
      <c r="TGV159" s="764"/>
      <c r="TGW159" s="764"/>
      <c r="TGX159" s="764"/>
      <c r="TGY159" s="764"/>
      <c r="TGZ159" s="764"/>
      <c r="THA159" s="764"/>
      <c r="THB159" s="764"/>
      <c r="THC159" s="764"/>
      <c r="THD159" s="764"/>
      <c r="THE159" s="764"/>
      <c r="THF159" s="764"/>
      <c r="THG159" s="764"/>
      <c r="THH159" s="764"/>
      <c r="THI159" s="764"/>
      <c r="THJ159" s="764"/>
      <c r="THK159" s="764"/>
      <c r="THL159" s="764"/>
      <c r="THM159" s="764"/>
      <c r="THN159" s="764"/>
      <c r="THO159" s="764"/>
      <c r="THP159" s="764"/>
      <c r="THQ159" s="764"/>
      <c r="THR159" s="764"/>
      <c r="THS159" s="764"/>
      <c r="THT159" s="764"/>
      <c r="THU159" s="764"/>
      <c r="THV159" s="764"/>
      <c r="THW159" s="764"/>
      <c r="THX159" s="764"/>
      <c r="THY159" s="764"/>
      <c r="THZ159" s="764"/>
      <c r="TIA159" s="764"/>
      <c r="TIB159" s="764"/>
      <c r="TIC159" s="764"/>
      <c r="TID159" s="764"/>
      <c r="TIE159" s="764"/>
      <c r="TIF159" s="764"/>
      <c r="TIG159" s="764"/>
      <c r="TIH159" s="764"/>
      <c r="TII159" s="764"/>
      <c r="TIJ159" s="764"/>
      <c r="TIK159" s="764"/>
      <c r="TIL159" s="764"/>
      <c r="TIM159" s="764"/>
      <c r="TIN159" s="764"/>
      <c r="TIO159" s="764"/>
      <c r="TIP159" s="764"/>
      <c r="TIQ159" s="764"/>
      <c r="TIR159" s="764"/>
      <c r="TIS159" s="764"/>
      <c r="TIT159" s="764"/>
      <c r="TIU159" s="764"/>
      <c r="TIV159" s="764"/>
      <c r="TIW159" s="764"/>
      <c r="TIX159" s="764"/>
      <c r="TIY159" s="764"/>
      <c r="TIZ159" s="764"/>
      <c r="TJA159" s="764"/>
      <c r="TJB159" s="764"/>
      <c r="TJC159" s="764"/>
      <c r="TJD159" s="764"/>
      <c r="TJE159" s="764"/>
      <c r="TJF159" s="764"/>
      <c r="TJG159" s="764"/>
      <c r="TJH159" s="764"/>
      <c r="TJI159" s="764"/>
      <c r="TJJ159" s="764"/>
      <c r="TJK159" s="764"/>
      <c r="TJL159" s="764"/>
      <c r="TJM159" s="764"/>
      <c r="TJN159" s="764"/>
      <c r="TJO159" s="764"/>
      <c r="TJP159" s="764"/>
      <c r="TJQ159" s="764"/>
      <c r="TJR159" s="764"/>
      <c r="TJS159" s="764"/>
      <c r="TJT159" s="764"/>
      <c r="TJU159" s="764"/>
      <c r="TJV159" s="764"/>
      <c r="TJW159" s="764"/>
      <c r="TJX159" s="764"/>
      <c r="TJY159" s="764"/>
      <c r="TJZ159" s="764"/>
      <c r="TKA159" s="764"/>
      <c r="TKB159" s="764"/>
      <c r="TKC159" s="764"/>
      <c r="TKD159" s="764"/>
      <c r="TKE159" s="764"/>
      <c r="TKF159" s="764"/>
      <c r="TKG159" s="764"/>
      <c r="TKH159" s="764"/>
      <c r="TKI159" s="764"/>
      <c r="TKJ159" s="764"/>
      <c r="TKK159" s="764"/>
      <c r="TKL159" s="764"/>
      <c r="TKM159" s="764"/>
      <c r="TKN159" s="764"/>
      <c r="TKO159" s="764"/>
      <c r="TKP159" s="764"/>
      <c r="TKQ159" s="764"/>
      <c r="TKR159" s="764"/>
      <c r="TKS159" s="764"/>
      <c r="TKT159" s="764"/>
      <c r="TKU159" s="764"/>
      <c r="TKV159" s="764"/>
      <c r="TKW159" s="764"/>
      <c r="TKX159" s="764"/>
      <c r="TKY159" s="764"/>
      <c r="TKZ159" s="764"/>
      <c r="TLA159" s="764"/>
      <c r="TLB159" s="764"/>
      <c r="TLC159" s="764"/>
      <c r="TLD159" s="764"/>
      <c r="TLE159" s="764"/>
      <c r="TLF159" s="764"/>
      <c r="TLG159" s="764"/>
      <c r="TLH159" s="764"/>
      <c r="TLI159" s="764"/>
      <c r="TLJ159" s="764"/>
      <c r="TLK159" s="764"/>
      <c r="TLL159" s="764"/>
      <c r="TLM159" s="764"/>
      <c r="TLN159" s="764"/>
      <c r="TLO159" s="764"/>
      <c r="TLP159" s="764"/>
      <c r="TLQ159" s="764"/>
      <c r="TLR159" s="764"/>
      <c r="TLS159" s="764"/>
      <c r="TLT159" s="764"/>
      <c r="TLU159" s="764"/>
      <c r="TLV159" s="764"/>
      <c r="TLW159" s="764"/>
      <c r="TLX159" s="764"/>
      <c r="TLY159" s="764"/>
      <c r="TLZ159" s="764"/>
      <c r="TMA159" s="764"/>
      <c r="TMB159" s="764"/>
      <c r="TMC159" s="764"/>
      <c r="TMD159" s="764"/>
      <c r="TME159" s="764"/>
      <c r="TMF159" s="764"/>
      <c r="TMG159" s="764"/>
      <c r="TMH159" s="764"/>
      <c r="TMI159" s="764"/>
      <c r="TMJ159" s="764"/>
      <c r="TMK159" s="764"/>
      <c r="TML159" s="764"/>
      <c r="TMM159" s="764"/>
      <c r="TMN159" s="764"/>
      <c r="TMO159" s="764"/>
      <c r="TMP159" s="764"/>
      <c r="TMQ159" s="764"/>
      <c r="TMR159" s="764"/>
      <c r="TMS159" s="764"/>
      <c r="TMT159" s="764"/>
      <c r="TMU159" s="764"/>
      <c r="TMV159" s="764"/>
      <c r="TMW159" s="764"/>
      <c r="TMX159" s="764"/>
      <c r="TMY159" s="764"/>
      <c r="TMZ159" s="764"/>
      <c r="TNA159" s="764"/>
      <c r="TNB159" s="764"/>
      <c r="TNC159" s="764"/>
      <c r="TND159" s="764"/>
      <c r="TNE159" s="764"/>
      <c r="TNF159" s="764"/>
      <c r="TNG159" s="764"/>
      <c r="TNH159" s="764"/>
      <c r="TNI159" s="764"/>
      <c r="TNJ159" s="764"/>
      <c r="TNK159" s="764"/>
      <c r="TNL159" s="764"/>
      <c r="TNM159" s="764"/>
      <c r="TNN159" s="764"/>
      <c r="TNO159" s="764"/>
      <c r="TNP159" s="764"/>
      <c r="TNQ159" s="764"/>
      <c r="TNR159" s="764"/>
      <c r="TNS159" s="764"/>
      <c r="TNT159" s="764"/>
      <c r="TNU159" s="764"/>
      <c r="TNV159" s="764"/>
      <c r="TNW159" s="764"/>
      <c r="TNX159" s="764"/>
      <c r="TNY159" s="764"/>
      <c r="TNZ159" s="764"/>
      <c r="TOA159" s="764"/>
      <c r="TOB159" s="764"/>
      <c r="TOC159" s="764"/>
      <c r="TOD159" s="764"/>
      <c r="TOE159" s="764"/>
      <c r="TOF159" s="764"/>
      <c r="TOG159" s="764"/>
      <c r="TOH159" s="764"/>
      <c r="TOI159" s="764"/>
      <c r="TOJ159" s="764"/>
      <c r="TOK159" s="764"/>
      <c r="TOL159" s="764"/>
      <c r="TOM159" s="764"/>
      <c r="TON159" s="764"/>
      <c r="TOO159" s="764"/>
      <c r="TOP159" s="764"/>
      <c r="TOQ159" s="764"/>
      <c r="TOR159" s="764"/>
      <c r="TOS159" s="764"/>
      <c r="TOT159" s="764"/>
      <c r="TOU159" s="764"/>
      <c r="TOV159" s="764"/>
      <c r="TOW159" s="764"/>
      <c r="TOX159" s="764"/>
      <c r="TOY159" s="764"/>
      <c r="TOZ159" s="764"/>
      <c r="TPA159" s="764"/>
      <c r="TPB159" s="764"/>
      <c r="TPC159" s="764"/>
      <c r="TPD159" s="764"/>
      <c r="TPE159" s="764"/>
      <c r="TPF159" s="764"/>
      <c r="TPG159" s="764"/>
      <c r="TPH159" s="764"/>
      <c r="TPI159" s="764"/>
      <c r="TPJ159" s="764"/>
      <c r="TPK159" s="764"/>
      <c r="TPL159" s="764"/>
      <c r="TPM159" s="764"/>
      <c r="TPN159" s="764"/>
      <c r="TPO159" s="764"/>
      <c r="TPP159" s="764"/>
      <c r="TPQ159" s="764"/>
      <c r="TPR159" s="764"/>
      <c r="TPS159" s="764"/>
      <c r="TPT159" s="764"/>
      <c r="TPU159" s="764"/>
      <c r="TPV159" s="764"/>
      <c r="TPW159" s="764"/>
      <c r="TPX159" s="764"/>
      <c r="TPY159" s="764"/>
      <c r="TPZ159" s="764"/>
      <c r="TQA159" s="764"/>
      <c r="TQB159" s="764"/>
      <c r="TQC159" s="764"/>
      <c r="TQD159" s="764"/>
      <c r="TQE159" s="764"/>
      <c r="TQF159" s="764"/>
      <c r="TQG159" s="764"/>
      <c r="TQH159" s="764"/>
      <c r="TQI159" s="764"/>
      <c r="TQJ159" s="764"/>
      <c r="TQK159" s="764"/>
      <c r="TQL159" s="764"/>
      <c r="TQM159" s="764"/>
      <c r="TQN159" s="764"/>
      <c r="TQO159" s="764"/>
      <c r="TQP159" s="764"/>
      <c r="TQQ159" s="764"/>
      <c r="TQR159" s="764"/>
      <c r="TQS159" s="764"/>
      <c r="TQT159" s="764"/>
      <c r="TQU159" s="764"/>
      <c r="TQV159" s="764"/>
      <c r="TQW159" s="764"/>
      <c r="TQX159" s="764"/>
      <c r="TQY159" s="764"/>
      <c r="TQZ159" s="764"/>
      <c r="TRA159" s="764"/>
      <c r="TRB159" s="764"/>
      <c r="TRC159" s="764"/>
      <c r="TRD159" s="764"/>
      <c r="TRE159" s="764"/>
      <c r="TRF159" s="764"/>
      <c r="TRG159" s="764"/>
      <c r="TRH159" s="764"/>
      <c r="TRI159" s="764"/>
      <c r="TRJ159" s="764"/>
      <c r="TRK159" s="764"/>
      <c r="TRL159" s="764"/>
      <c r="TRM159" s="764"/>
      <c r="TRN159" s="764"/>
      <c r="TRO159" s="764"/>
      <c r="TRP159" s="764"/>
      <c r="TRQ159" s="764"/>
      <c r="TRR159" s="764"/>
      <c r="TRS159" s="764"/>
      <c r="TRT159" s="764"/>
      <c r="TRU159" s="764"/>
      <c r="TRV159" s="764"/>
      <c r="TRW159" s="764"/>
      <c r="TRX159" s="764"/>
      <c r="TRY159" s="764"/>
      <c r="TRZ159" s="764"/>
      <c r="TSA159" s="764"/>
      <c r="TSB159" s="764"/>
      <c r="TSC159" s="764"/>
      <c r="TSD159" s="764"/>
      <c r="TSE159" s="764"/>
      <c r="TSF159" s="764"/>
      <c r="TSG159" s="764"/>
      <c r="TSH159" s="764"/>
      <c r="TSI159" s="764"/>
      <c r="TSJ159" s="764"/>
      <c r="TSK159" s="764"/>
      <c r="TSL159" s="764"/>
      <c r="TSM159" s="764"/>
      <c r="TSN159" s="764"/>
      <c r="TSO159" s="764"/>
      <c r="TSP159" s="764"/>
      <c r="TSQ159" s="764"/>
      <c r="TSR159" s="764"/>
      <c r="TSS159" s="764"/>
      <c r="TST159" s="764"/>
      <c r="TSU159" s="764"/>
      <c r="TSV159" s="764"/>
      <c r="TSW159" s="764"/>
      <c r="TSX159" s="764"/>
      <c r="TSY159" s="764"/>
      <c r="TSZ159" s="764"/>
      <c r="TTA159" s="764"/>
      <c r="TTB159" s="764"/>
      <c r="TTC159" s="764"/>
      <c r="TTD159" s="764"/>
      <c r="TTE159" s="764"/>
      <c r="TTF159" s="764"/>
      <c r="TTG159" s="764"/>
      <c r="TTH159" s="764"/>
      <c r="TTI159" s="764"/>
      <c r="TTJ159" s="764"/>
      <c r="TTK159" s="764"/>
      <c r="TTL159" s="764"/>
      <c r="TTM159" s="764"/>
      <c r="TTN159" s="764"/>
      <c r="TTO159" s="764"/>
      <c r="TTP159" s="764"/>
      <c r="TTQ159" s="764"/>
      <c r="TTR159" s="764"/>
      <c r="TTS159" s="764"/>
      <c r="TTT159" s="764"/>
      <c r="TTU159" s="764"/>
      <c r="TTV159" s="764"/>
      <c r="TTW159" s="764"/>
      <c r="TTX159" s="764"/>
      <c r="TTY159" s="764"/>
      <c r="TTZ159" s="764"/>
      <c r="TUA159" s="764"/>
      <c r="TUB159" s="764"/>
      <c r="TUC159" s="764"/>
      <c r="TUD159" s="764"/>
      <c r="TUE159" s="764"/>
      <c r="TUF159" s="764"/>
      <c r="TUG159" s="764"/>
      <c r="TUH159" s="764"/>
      <c r="TUI159" s="764"/>
      <c r="TUJ159" s="764"/>
      <c r="TUK159" s="764"/>
      <c r="TUL159" s="764"/>
      <c r="TUM159" s="764"/>
      <c r="TUN159" s="764"/>
      <c r="TUO159" s="764"/>
      <c r="TUP159" s="764"/>
      <c r="TUQ159" s="764"/>
      <c r="TUR159" s="764"/>
      <c r="TUS159" s="764"/>
      <c r="TUT159" s="764"/>
      <c r="TUU159" s="764"/>
      <c r="TUV159" s="764"/>
      <c r="TUW159" s="764"/>
      <c r="TUX159" s="764"/>
      <c r="TUY159" s="764"/>
      <c r="TUZ159" s="764"/>
      <c r="TVA159" s="764"/>
      <c r="TVB159" s="764"/>
      <c r="TVC159" s="764"/>
      <c r="TVD159" s="764"/>
      <c r="TVE159" s="764"/>
      <c r="TVF159" s="764"/>
      <c r="TVG159" s="764"/>
      <c r="TVH159" s="764"/>
      <c r="TVI159" s="764"/>
      <c r="TVJ159" s="764"/>
      <c r="TVK159" s="764"/>
      <c r="TVL159" s="764"/>
      <c r="TVM159" s="764"/>
      <c r="TVN159" s="764"/>
      <c r="TVO159" s="764"/>
      <c r="TVP159" s="764"/>
      <c r="TVQ159" s="764"/>
      <c r="TVR159" s="764"/>
      <c r="TVS159" s="764"/>
      <c r="TVT159" s="764"/>
      <c r="TVU159" s="764"/>
      <c r="TVV159" s="764"/>
      <c r="TVW159" s="764"/>
      <c r="TVX159" s="764"/>
      <c r="TVY159" s="764"/>
      <c r="TVZ159" s="764"/>
      <c r="TWA159" s="764"/>
      <c r="TWB159" s="764"/>
      <c r="TWC159" s="764"/>
      <c r="TWD159" s="764"/>
      <c r="TWE159" s="764"/>
      <c r="TWF159" s="764"/>
      <c r="TWG159" s="764"/>
      <c r="TWH159" s="764"/>
      <c r="TWI159" s="764"/>
      <c r="TWJ159" s="764"/>
      <c r="TWK159" s="764"/>
      <c r="TWL159" s="764"/>
      <c r="TWM159" s="764"/>
      <c r="TWN159" s="764"/>
      <c r="TWO159" s="764"/>
      <c r="TWP159" s="764"/>
      <c r="TWQ159" s="764"/>
      <c r="TWR159" s="764"/>
      <c r="TWS159" s="764"/>
      <c r="TWT159" s="764"/>
      <c r="TWU159" s="764"/>
      <c r="TWV159" s="764"/>
      <c r="TWW159" s="764"/>
      <c r="TWX159" s="764"/>
      <c r="TWY159" s="764"/>
      <c r="TWZ159" s="764"/>
      <c r="TXA159" s="764"/>
      <c r="TXB159" s="764"/>
      <c r="TXC159" s="764"/>
      <c r="TXD159" s="764"/>
      <c r="TXE159" s="764"/>
      <c r="TXF159" s="764"/>
      <c r="TXG159" s="764"/>
      <c r="TXH159" s="764"/>
      <c r="TXI159" s="764"/>
      <c r="TXJ159" s="764"/>
      <c r="TXK159" s="764"/>
      <c r="TXL159" s="764"/>
      <c r="TXM159" s="764"/>
      <c r="TXN159" s="764"/>
      <c r="TXO159" s="764"/>
      <c r="TXP159" s="764"/>
      <c r="TXQ159" s="764"/>
      <c r="TXR159" s="764"/>
      <c r="TXS159" s="764"/>
      <c r="TXT159" s="764"/>
      <c r="TXU159" s="764"/>
      <c r="TXV159" s="764"/>
      <c r="TXW159" s="764"/>
      <c r="TXX159" s="764"/>
      <c r="TXY159" s="764"/>
      <c r="TXZ159" s="764"/>
      <c r="TYA159" s="764"/>
      <c r="TYB159" s="764"/>
      <c r="TYC159" s="764"/>
      <c r="TYD159" s="764"/>
      <c r="TYE159" s="764"/>
      <c r="TYF159" s="764"/>
      <c r="TYG159" s="764"/>
      <c r="TYH159" s="764"/>
      <c r="TYI159" s="764"/>
      <c r="TYJ159" s="764"/>
      <c r="TYK159" s="764"/>
      <c r="TYL159" s="764"/>
      <c r="TYM159" s="764"/>
      <c r="TYN159" s="764"/>
      <c r="TYO159" s="764"/>
      <c r="TYP159" s="764"/>
      <c r="TYQ159" s="764"/>
      <c r="TYR159" s="764"/>
      <c r="TYS159" s="764"/>
      <c r="TYT159" s="764"/>
      <c r="TYU159" s="764"/>
      <c r="TYV159" s="764"/>
      <c r="TYW159" s="764"/>
      <c r="TYX159" s="764"/>
      <c r="TYY159" s="764"/>
      <c r="TYZ159" s="764"/>
      <c r="TZA159" s="764"/>
      <c r="TZB159" s="764"/>
      <c r="TZC159" s="764"/>
      <c r="TZD159" s="764"/>
      <c r="TZE159" s="764"/>
      <c r="TZF159" s="764"/>
      <c r="TZG159" s="764"/>
      <c r="TZH159" s="764"/>
      <c r="TZI159" s="764"/>
      <c r="TZJ159" s="764"/>
      <c r="TZK159" s="764"/>
      <c r="TZL159" s="764"/>
      <c r="TZM159" s="764"/>
      <c r="TZN159" s="764"/>
      <c r="TZO159" s="764"/>
      <c r="TZP159" s="764"/>
      <c r="TZQ159" s="764"/>
      <c r="TZR159" s="764"/>
      <c r="TZS159" s="764"/>
      <c r="TZT159" s="764"/>
      <c r="TZU159" s="764"/>
      <c r="TZV159" s="764"/>
      <c r="TZW159" s="764"/>
      <c r="TZX159" s="764"/>
      <c r="TZY159" s="764"/>
      <c r="TZZ159" s="764"/>
      <c r="UAA159" s="764"/>
      <c r="UAB159" s="764"/>
      <c r="UAC159" s="764"/>
      <c r="UAD159" s="764"/>
      <c r="UAE159" s="764"/>
      <c r="UAF159" s="764"/>
      <c r="UAG159" s="764"/>
      <c r="UAH159" s="764"/>
      <c r="UAI159" s="764"/>
      <c r="UAJ159" s="764"/>
      <c r="UAK159" s="764"/>
      <c r="UAL159" s="764"/>
      <c r="UAM159" s="764"/>
      <c r="UAN159" s="764"/>
      <c r="UAO159" s="764"/>
      <c r="UAP159" s="764"/>
      <c r="UAQ159" s="764"/>
      <c r="UAR159" s="764"/>
      <c r="UAS159" s="764"/>
      <c r="UAT159" s="764"/>
      <c r="UAU159" s="764"/>
      <c r="UAV159" s="764"/>
      <c r="UAW159" s="764"/>
      <c r="UAX159" s="764"/>
      <c r="UAY159" s="764"/>
      <c r="UAZ159" s="764"/>
      <c r="UBA159" s="764"/>
      <c r="UBB159" s="764"/>
      <c r="UBC159" s="764"/>
      <c r="UBD159" s="764"/>
      <c r="UBE159" s="764"/>
      <c r="UBF159" s="764"/>
      <c r="UBG159" s="764"/>
      <c r="UBH159" s="764"/>
      <c r="UBI159" s="764"/>
      <c r="UBJ159" s="764"/>
      <c r="UBK159" s="764"/>
      <c r="UBL159" s="764"/>
      <c r="UBM159" s="764"/>
      <c r="UBN159" s="764"/>
      <c r="UBO159" s="764"/>
      <c r="UBP159" s="764"/>
      <c r="UBQ159" s="764"/>
      <c r="UBR159" s="764"/>
      <c r="UBS159" s="764"/>
      <c r="UBT159" s="764"/>
      <c r="UBU159" s="764"/>
      <c r="UBV159" s="764"/>
      <c r="UBW159" s="764"/>
      <c r="UBX159" s="764"/>
      <c r="UBY159" s="764"/>
      <c r="UBZ159" s="764"/>
      <c r="UCA159" s="764"/>
      <c r="UCB159" s="764"/>
      <c r="UCC159" s="764"/>
      <c r="UCD159" s="764"/>
      <c r="UCE159" s="764"/>
      <c r="UCF159" s="764"/>
      <c r="UCG159" s="764"/>
      <c r="UCH159" s="764"/>
      <c r="UCI159" s="764"/>
      <c r="UCJ159" s="764"/>
      <c r="UCK159" s="764"/>
      <c r="UCL159" s="764"/>
      <c r="UCM159" s="764"/>
      <c r="UCN159" s="764"/>
      <c r="UCO159" s="764"/>
      <c r="UCP159" s="764"/>
      <c r="UCQ159" s="764"/>
      <c r="UCR159" s="764"/>
      <c r="UCS159" s="764"/>
      <c r="UCT159" s="764"/>
      <c r="UCU159" s="764"/>
      <c r="UCV159" s="764"/>
      <c r="UCW159" s="764"/>
      <c r="UCX159" s="764"/>
      <c r="UCY159" s="764"/>
      <c r="UCZ159" s="764"/>
      <c r="UDA159" s="764"/>
      <c r="UDB159" s="764"/>
      <c r="UDC159" s="764"/>
      <c r="UDD159" s="764"/>
      <c r="UDE159" s="764"/>
      <c r="UDF159" s="764"/>
      <c r="UDG159" s="764"/>
      <c r="UDH159" s="764"/>
      <c r="UDI159" s="764"/>
      <c r="UDJ159" s="764"/>
      <c r="UDK159" s="764"/>
      <c r="UDL159" s="764"/>
      <c r="UDM159" s="764"/>
      <c r="UDN159" s="764"/>
      <c r="UDO159" s="764"/>
      <c r="UDP159" s="764"/>
      <c r="UDQ159" s="764"/>
      <c r="UDR159" s="764"/>
      <c r="UDS159" s="764"/>
      <c r="UDT159" s="764"/>
      <c r="UDU159" s="764"/>
      <c r="UDV159" s="764"/>
      <c r="UDW159" s="764"/>
      <c r="UDX159" s="764"/>
      <c r="UDY159" s="764"/>
      <c r="UDZ159" s="764"/>
      <c r="UEA159" s="764"/>
      <c r="UEB159" s="764"/>
      <c r="UEC159" s="764"/>
      <c r="UED159" s="764"/>
      <c r="UEE159" s="764"/>
      <c r="UEF159" s="764"/>
      <c r="UEG159" s="764"/>
      <c r="UEH159" s="764"/>
      <c r="UEI159" s="764"/>
      <c r="UEJ159" s="764"/>
      <c r="UEK159" s="764"/>
      <c r="UEL159" s="764"/>
      <c r="UEM159" s="764"/>
      <c r="UEN159" s="764"/>
      <c r="UEO159" s="764"/>
      <c r="UEP159" s="764"/>
      <c r="UEQ159" s="764"/>
      <c r="UER159" s="764"/>
      <c r="UES159" s="764"/>
      <c r="UET159" s="764"/>
      <c r="UEU159" s="764"/>
      <c r="UEV159" s="764"/>
      <c r="UEW159" s="764"/>
      <c r="UEX159" s="764"/>
      <c r="UEY159" s="764"/>
      <c r="UEZ159" s="764"/>
      <c r="UFA159" s="764"/>
      <c r="UFB159" s="764"/>
      <c r="UFC159" s="764"/>
      <c r="UFD159" s="764"/>
      <c r="UFE159" s="764"/>
      <c r="UFF159" s="764"/>
      <c r="UFG159" s="764"/>
      <c r="UFH159" s="764"/>
      <c r="UFI159" s="764"/>
      <c r="UFJ159" s="764"/>
      <c r="UFK159" s="764"/>
      <c r="UFL159" s="764"/>
      <c r="UFM159" s="764"/>
      <c r="UFN159" s="764"/>
      <c r="UFO159" s="764"/>
      <c r="UFP159" s="764"/>
      <c r="UFQ159" s="764"/>
      <c r="UFR159" s="764"/>
      <c r="UFS159" s="764"/>
      <c r="UFT159" s="764"/>
      <c r="UFU159" s="764"/>
      <c r="UFV159" s="764"/>
      <c r="UFW159" s="764"/>
      <c r="UFX159" s="764"/>
      <c r="UFY159" s="764"/>
      <c r="UFZ159" s="764"/>
      <c r="UGA159" s="764"/>
      <c r="UGB159" s="764"/>
      <c r="UGC159" s="764"/>
      <c r="UGD159" s="764"/>
      <c r="UGE159" s="764"/>
      <c r="UGF159" s="764"/>
      <c r="UGG159" s="764"/>
      <c r="UGH159" s="764"/>
      <c r="UGI159" s="764"/>
      <c r="UGJ159" s="764"/>
      <c r="UGK159" s="764"/>
      <c r="UGL159" s="764"/>
      <c r="UGM159" s="764"/>
      <c r="UGN159" s="764"/>
      <c r="UGO159" s="764"/>
      <c r="UGP159" s="764"/>
      <c r="UGQ159" s="764"/>
      <c r="UGR159" s="764"/>
      <c r="UGS159" s="764"/>
      <c r="UGT159" s="764"/>
      <c r="UGU159" s="764"/>
      <c r="UGV159" s="764"/>
      <c r="UGW159" s="764"/>
      <c r="UGX159" s="764"/>
      <c r="UGY159" s="764"/>
      <c r="UGZ159" s="764"/>
      <c r="UHA159" s="764"/>
      <c r="UHB159" s="764"/>
      <c r="UHC159" s="764"/>
      <c r="UHD159" s="764"/>
      <c r="UHE159" s="764"/>
      <c r="UHF159" s="764"/>
      <c r="UHG159" s="764"/>
      <c r="UHH159" s="764"/>
      <c r="UHI159" s="764"/>
      <c r="UHJ159" s="764"/>
      <c r="UHK159" s="764"/>
      <c r="UHL159" s="764"/>
      <c r="UHM159" s="764"/>
      <c r="UHN159" s="764"/>
      <c r="UHO159" s="764"/>
      <c r="UHP159" s="764"/>
      <c r="UHQ159" s="764"/>
      <c r="UHR159" s="764"/>
      <c r="UHS159" s="764"/>
      <c r="UHT159" s="764"/>
      <c r="UHU159" s="764"/>
      <c r="UHV159" s="764"/>
      <c r="UHW159" s="764"/>
      <c r="UHX159" s="764"/>
      <c r="UHY159" s="764"/>
      <c r="UHZ159" s="764"/>
      <c r="UIA159" s="764"/>
      <c r="UIB159" s="764"/>
      <c r="UIC159" s="764"/>
      <c r="UID159" s="764"/>
      <c r="UIE159" s="764"/>
      <c r="UIF159" s="764"/>
      <c r="UIG159" s="764"/>
      <c r="UIH159" s="764"/>
      <c r="UII159" s="764"/>
      <c r="UIJ159" s="764"/>
      <c r="UIK159" s="764"/>
      <c r="UIL159" s="764"/>
      <c r="UIM159" s="764"/>
      <c r="UIN159" s="764"/>
      <c r="UIO159" s="764"/>
      <c r="UIP159" s="764"/>
      <c r="UIQ159" s="764"/>
      <c r="UIR159" s="764"/>
      <c r="UIS159" s="764"/>
      <c r="UIT159" s="764"/>
      <c r="UIU159" s="764"/>
      <c r="UIV159" s="764"/>
      <c r="UIW159" s="764"/>
      <c r="UIX159" s="764"/>
      <c r="UIY159" s="764"/>
      <c r="UIZ159" s="764"/>
      <c r="UJA159" s="764"/>
      <c r="UJB159" s="764"/>
      <c r="UJC159" s="764"/>
      <c r="UJD159" s="764"/>
      <c r="UJE159" s="764"/>
      <c r="UJF159" s="764"/>
      <c r="UJG159" s="764"/>
      <c r="UJH159" s="764"/>
      <c r="UJI159" s="764"/>
      <c r="UJJ159" s="764"/>
      <c r="UJK159" s="764"/>
      <c r="UJL159" s="764"/>
      <c r="UJM159" s="764"/>
      <c r="UJN159" s="764"/>
      <c r="UJO159" s="764"/>
      <c r="UJP159" s="764"/>
      <c r="UJQ159" s="764"/>
      <c r="UJR159" s="764"/>
      <c r="UJS159" s="764"/>
      <c r="UJT159" s="764"/>
      <c r="UJU159" s="764"/>
      <c r="UJV159" s="764"/>
      <c r="UJW159" s="764"/>
      <c r="UJX159" s="764"/>
      <c r="UJY159" s="764"/>
      <c r="UJZ159" s="764"/>
      <c r="UKA159" s="764"/>
      <c r="UKB159" s="764"/>
      <c r="UKC159" s="764"/>
      <c r="UKD159" s="764"/>
      <c r="UKE159" s="764"/>
      <c r="UKF159" s="764"/>
      <c r="UKG159" s="764"/>
      <c r="UKH159" s="764"/>
      <c r="UKI159" s="764"/>
      <c r="UKJ159" s="764"/>
      <c r="UKK159" s="764"/>
      <c r="UKL159" s="764"/>
      <c r="UKM159" s="764"/>
      <c r="UKN159" s="764"/>
      <c r="UKO159" s="764"/>
      <c r="UKP159" s="764"/>
      <c r="UKQ159" s="764"/>
      <c r="UKR159" s="764"/>
      <c r="UKS159" s="764"/>
      <c r="UKT159" s="764"/>
      <c r="UKU159" s="764"/>
      <c r="UKV159" s="764"/>
      <c r="UKW159" s="764"/>
      <c r="UKX159" s="764"/>
      <c r="UKY159" s="764"/>
      <c r="UKZ159" s="764"/>
      <c r="ULA159" s="764"/>
      <c r="ULB159" s="764"/>
      <c r="ULC159" s="764"/>
      <c r="ULD159" s="764"/>
      <c r="ULE159" s="764"/>
      <c r="ULF159" s="764"/>
      <c r="ULG159" s="764"/>
      <c r="ULH159" s="764"/>
      <c r="ULI159" s="764"/>
      <c r="ULJ159" s="764"/>
      <c r="ULK159" s="764"/>
      <c r="ULL159" s="764"/>
      <c r="ULM159" s="764"/>
      <c r="ULN159" s="764"/>
      <c r="ULO159" s="764"/>
      <c r="ULP159" s="764"/>
      <c r="ULQ159" s="764"/>
      <c r="ULR159" s="764"/>
      <c r="ULS159" s="764"/>
      <c r="ULT159" s="764"/>
      <c r="ULU159" s="764"/>
      <c r="ULV159" s="764"/>
      <c r="ULW159" s="764"/>
      <c r="ULX159" s="764"/>
      <c r="ULY159" s="764"/>
      <c r="ULZ159" s="764"/>
      <c r="UMA159" s="764"/>
      <c r="UMB159" s="764"/>
      <c r="UMC159" s="764"/>
      <c r="UMD159" s="764"/>
      <c r="UME159" s="764"/>
      <c r="UMF159" s="764"/>
      <c r="UMG159" s="764"/>
      <c r="UMH159" s="764"/>
      <c r="UMI159" s="764"/>
      <c r="UMJ159" s="764"/>
      <c r="UMK159" s="764"/>
      <c r="UML159" s="764"/>
      <c r="UMM159" s="764"/>
      <c r="UMN159" s="764"/>
      <c r="UMO159" s="764"/>
      <c r="UMP159" s="764"/>
      <c r="UMQ159" s="764"/>
      <c r="UMR159" s="764"/>
      <c r="UMS159" s="764"/>
      <c r="UMT159" s="764"/>
      <c r="UMU159" s="764"/>
      <c r="UMV159" s="764"/>
      <c r="UMW159" s="764"/>
      <c r="UMX159" s="764"/>
      <c r="UMY159" s="764"/>
      <c r="UMZ159" s="764"/>
      <c r="UNA159" s="764"/>
      <c r="UNB159" s="764"/>
      <c r="UNC159" s="764"/>
      <c r="UND159" s="764"/>
      <c r="UNE159" s="764"/>
      <c r="UNF159" s="764"/>
      <c r="UNG159" s="764"/>
      <c r="UNH159" s="764"/>
      <c r="UNI159" s="764"/>
      <c r="UNJ159" s="764"/>
      <c r="UNK159" s="764"/>
      <c r="UNL159" s="764"/>
      <c r="UNM159" s="764"/>
      <c r="UNN159" s="764"/>
      <c r="UNO159" s="764"/>
      <c r="UNP159" s="764"/>
      <c r="UNQ159" s="764"/>
      <c r="UNR159" s="764"/>
      <c r="UNS159" s="764"/>
      <c r="UNT159" s="764"/>
      <c r="UNU159" s="764"/>
      <c r="UNV159" s="764"/>
      <c r="UNW159" s="764"/>
      <c r="UNX159" s="764"/>
      <c r="UNY159" s="764"/>
      <c r="UNZ159" s="764"/>
      <c r="UOA159" s="764"/>
      <c r="UOB159" s="764"/>
      <c r="UOC159" s="764"/>
      <c r="UOD159" s="764"/>
      <c r="UOE159" s="764"/>
      <c r="UOF159" s="764"/>
      <c r="UOG159" s="764"/>
      <c r="UOH159" s="764"/>
      <c r="UOI159" s="764"/>
      <c r="UOJ159" s="764"/>
      <c r="UOK159" s="764"/>
      <c r="UOL159" s="764"/>
      <c r="UOM159" s="764"/>
      <c r="UON159" s="764"/>
      <c r="UOO159" s="764"/>
      <c r="UOP159" s="764"/>
      <c r="UOQ159" s="764"/>
      <c r="UOR159" s="764"/>
      <c r="UOS159" s="764"/>
      <c r="UOT159" s="764"/>
      <c r="UOU159" s="764"/>
      <c r="UOV159" s="764"/>
      <c r="UOW159" s="764"/>
      <c r="UOX159" s="764"/>
      <c r="UOY159" s="764"/>
      <c r="UOZ159" s="764"/>
      <c r="UPA159" s="764"/>
      <c r="UPB159" s="764"/>
      <c r="UPC159" s="764"/>
      <c r="UPD159" s="764"/>
      <c r="UPE159" s="764"/>
      <c r="UPF159" s="764"/>
      <c r="UPG159" s="764"/>
      <c r="UPH159" s="764"/>
      <c r="UPI159" s="764"/>
      <c r="UPJ159" s="764"/>
      <c r="UPK159" s="764"/>
      <c r="UPL159" s="764"/>
      <c r="UPM159" s="764"/>
      <c r="UPN159" s="764"/>
      <c r="UPO159" s="764"/>
      <c r="UPP159" s="764"/>
      <c r="UPQ159" s="764"/>
      <c r="UPR159" s="764"/>
      <c r="UPS159" s="764"/>
      <c r="UPT159" s="764"/>
      <c r="UPU159" s="764"/>
      <c r="UPV159" s="764"/>
      <c r="UPW159" s="764"/>
      <c r="UPX159" s="764"/>
      <c r="UPY159" s="764"/>
      <c r="UPZ159" s="764"/>
      <c r="UQA159" s="764"/>
      <c r="UQB159" s="764"/>
      <c r="UQC159" s="764"/>
      <c r="UQD159" s="764"/>
      <c r="UQE159" s="764"/>
      <c r="UQF159" s="764"/>
      <c r="UQG159" s="764"/>
      <c r="UQH159" s="764"/>
      <c r="UQI159" s="764"/>
      <c r="UQJ159" s="764"/>
      <c r="UQK159" s="764"/>
      <c r="UQL159" s="764"/>
      <c r="UQM159" s="764"/>
      <c r="UQN159" s="764"/>
      <c r="UQO159" s="764"/>
      <c r="UQP159" s="764"/>
      <c r="UQQ159" s="764"/>
      <c r="UQR159" s="764"/>
      <c r="UQS159" s="764"/>
      <c r="UQT159" s="764"/>
      <c r="UQU159" s="764"/>
      <c r="UQV159" s="764"/>
      <c r="UQW159" s="764"/>
      <c r="UQX159" s="764"/>
      <c r="UQY159" s="764"/>
      <c r="UQZ159" s="764"/>
      <c r="URA159" s="764"/>
      <c r="URB159" s="764"/>
      <c r="URC159" s="764"/>
      <c r="URD159" s="764"/>
      <c r="URE159" s="764"/>
      <c r="URF159" s="764"/>
      <c r="URG159" s="764"/>
      <c r="URH159" s="764"/>
      <c r="URI159" s="764"/>
      <c r="URJ159" s="764"/>
      <c r="URK159" s="764"/>
      <c r="URL159" s="764"/>
      <c r="URM159" s="764"/>
      <c r="URN159" s="764"/>
      <c r="URO159" s="764"/>
      <c r="URP159" s="764"/>
      <c r="URQ159" s="764"/>
      <c r="URR159" s="764"/>
      <c r="URS159" s="764"/>
      <c r="URT159" s="764"/>
      <c r="URU159" s="764"/>
      <c r="URV159" s="764"/>
      <c r="URW159" s="764"/>
      <c r="URX159" s="764"/>
      <c r="URY159" s="764"/>
      <c r="URZ159" s="764"/>
      <c r="USA159" s="764"/>
      <c r="USB159" s="764"/>
      <c r="USC159" s="764"/>
      <c r="USD159" s="764"/>
      <c r="USE159" s="764"/>
      <c r="USF159" s="764"/>
      <c r="USG159" s="764"/>
      <c r="USH159" s="764"/>
      <c r="USI159" s="764"/>
      <c r="USJ159" s="764"/>
      <c r="USK159" s="764"/>
      <c r="USL159" s="764"/>
      <c r="USM159" s="764"/>
      <c r="USN159" s="764"/>
      <c r="USO159" s="764"/>
      <c r="USP159" s="764"/>
      <c r="USQ159" s="764"/>
      <c r="USR159" s="764"/>
      <c r="USS159" s="764"/>
      <c r="UST159" s="764"/>
      <c r="USU159" s="764"/>
      <c r="USV159" s="764"/>
      <c r="USW159" s="764"/>
      <c r="USX159" s="764"/>
      <c r="USY159" s="764"/>
      <c r="USZ159" s="764"/>
      <c r="UTA159" s="764"/>
      <c r="UTB159" s="764"/>
      <c r="UTC159" s="764"/>
      <c r="UTD159" s="764"/>
      <c r="UTE159" s="764"/>
      <c r="UTF159" s="764"/>
      <c r="UTG159" s="764"/>
      <c r="UTH159" s="764"/>
      <c r="UTI159" s="764"/>
      <c r="UTJ159" s="764"/>
      <c r="UTK159" s="764"/>
      <c r="UTL159" s="764"/>
      <c r="UTM159" s="764"/>
      <c r="UTN159" s="764"/>
      <c r="UTO159" s="764"/>
      <c r="UTP159" s="764"/>
      <c r="UTQ159" s="764"/>
      <c r="UTR159" s="764"/>
      <c r="UTS159" s="764"/>
      <c r="UTT159" s="764"/>
      <c r="UTU159" s="764"/>
      <c r="UTV159" s="764"/>
      <c r="UTW159" s="764"/>
      <c r="UTX159" s="764"/>
      <c r="UTY159" s="764"/>
      <c r="UTZ159" s="764"/>
      <c r="UUA159" s="764"/>
      <c r="UUB159" s="764"/>
      <c r="UUC159" s="764"/>
      <c r="UUD159" s="764"/>
      <c r="UUE159" s="764"/>
      <c r="UUF159" s="764"/>
      <c r="UUG159" s="764"/>
      <c r="UUH159" s="764"/>
      <c r="UUI159" s="764"/>
      <c r="UUJ159" s="764"/>
      <c r="UUK159" s="764"/>
      <c r="UUL159" s="764"/>
      <c r="UUM159" s="764"/>
      <c r="UUN159" s="764"/>
      <c r="UUO159" s="764"/>
      <c r="UUP159" s="764"/>
      <c r="UUQ159" s="764"/>
      <c r="UUR159" s="764"/>
      <c r="UUS159" s="764"/>
      <c r="UUT159" s="764"/>
      <c r="UUU159" s="764"/>
      <c r="UUV159" s="764"/>
      <c r="UUW159" s="764"/>
      <c r="UUX159" s="764"/>
      <c r="UUY159" s="764"/>
      <c r="UUZ159" s="764"/>
      <c r="UVA159" s="764"/>
      <c r="UVB159" s="764"/>
      <c r="UVC159" s="764"/>
      <c r="UVD159" s="764"/>
      <c r="UVE159" s="764"/>
      <c r="UVF159" s="764"/>
      <c r="UVG159" s="764"/>
      <c r="UVH159" s="764"/>
      <c r="UVI159" s="764"/>
      <c r="UVJ159" s="764"/>
      <c r="UVK159" s="764"/>
      <c r="UVL159" s="764"/>
      <c r="UVM159" s="764"/>
      <c r="UVN159" s="764"/>
      <c r="UVO159" s="764"/>
      <c r="UVP159" s="764"/>
      <c r="UVQ159" s="764"/>
      <c r="UVR159" s="764"/>
      <c r="UVS159" s="764"/>
      <c r="UVT159" s="764"/>
      <c r="UVU159" s="764"/>
      <c r="UVV159" s="764"/>
      <c r="UVW159" s="764"/>
      <c r="UVX159" s="764"/>
      <c r="UVY159" s="764"/>
      <c r="UVZ159" s="764"/>
      <c r="UWA159" s="764"/>
      <c r="UWB159" s="764"/>
      <c r="UWC159" s="764"/>
      <c r="UWD159" s="764"/>
      <c r="UWE159" s="764"/>
      <c r="UWF159" s="764"/>
      <c r="UWG159" s="764"/>
      <c r="UWH159" s="764"/>
      <c r="UWI159" s="764"/>
      <c r="UWJ159" s="764"/>
      <c r="UWK159" s="764"/>
      <c r="UWL159" s="764"/>
      <c r="UWM159" s="764"/>
      <c r="UWN159" s="764"/>
      <c r="UWO159" s="764"/>
      <c r="UWP159" s="764"/>
      <c r="UWQ159" s="764"/>
      <c r="UWR159" s="764"/>
      <c r="UWS159" s="764"/>
      <c r="UWT159" s="764"/>
      <c r="UWU159" s="764"/>
      <c r="UWV159" s="764"/>
      <c r="UWW159" s="764"/>
      <c r="UWX159" s="764"/>
      <c r="UWY159" s="764"/>
      <c r="UWZ159" s="764"/>
      <c r="UXA159" s="764"/>
      <c r="UXB159" s="764"/>
      <c r="UXC159" s="764"/>
      <c r="UXD159" s="764"/>
      <c r="UXE159" s="764"/>
      <c r="UXF159" s="764"/>
      <c r="UXG159" s="764"/>
      <c r="UXH159" s="764"/>
      <c r="UXI159" s="764"/>
      <c r="UXJ159" s="764"/>
      <c r="UXK159" s="764"/>
      <c r="UXL159" s="764"/>
      <c r="UXM159" s="764"/>
      <c r="UXN159" s="764"/>
      <c r="UXO159" s="764"/>
      <c r="UXP159" s="764"/>
      <c r="UXQ159" s="764"/>
      <c r="UXR159" s="764"/>
      <c r="UXS159" s="764"/>
      <c r="UXT159" s="764"/>
      <c r="UXU159" s="764"/>
      <c r="UXV159" s="764"/>
      <c r="UXW159" s="764"/>
      <c r="UXX159" s="764"/>
      <c r="UXY159" s="764"/>
      <c r="UXZ159" s="764"/>
      <c r="UYA159" s="764"/>
      <c r="UYB159" s="764"/>
      <c r="UYC159" s="764"/>
      <c r="UYD159" s="764"/>
      <c r="UYE159" s="764"/>
      <c r="UYF159" s="764"/>
      <c r="UYG159" s="764"/>
      <c r="UYH159" s="764"/>
      <c r="UYI159" s="764"/>
      <c r="UYJ159" s="764"/>
      <c r="UYK159" s="764"/>
      <c r="UYL159" s="764"/>
      <c r="UYM159" s="764"/>
      <c r="UYN159" s="764"/>
      <c r="UYO159" s="764"/>
      <c r="UYP159" s="764"/>
      <c r="UYQ159" s="764"/>
      <c r="UYR159" s="764"/>
      <c r="UYS159" s="764"/>
      <c r="UYT159" s="764"/>
      <c r="UYU159" s="764"/>
      <c r="UYV159" s="764"/>
      <c r="UYW159" s="764"/>
      <c r="UYX159" s="764"/>
      <c r="UYY159" s="764"/>
      <c r="UYZ159" s="764"/>
      <c r="UZA159" s="764"/>
      <c r="UZB159" s="764"/>
      <c r="UZC159" s="764"/>
      <c r="UZD159" s="764"/>
      <c r="UZE159" s="764"/>
      <c r="UZF159" s="764"/>
      <c r="UZG159" s="764"/>
      <c r="UZH159" s="764"/>
      <c r="UZI159" s="764"/>
      <c r="UZJ159" s="764"/>
      <c r="UZK159" s="764"/>
      <c r="UZL159" s="764"/>
      <c r="UZM159" s="764"/>
      <c r="UZN159" s="764"/>
      <c r="UZO159" s="764"/>
      <c r="UZP159" s="764"/>
      <c r="UZQ159" s="764"/>
      <c r="UZR159" s="764"/>
      <c r="UZS159" s="764"/>
      <c r="UZT159" s="764"/>
      <c r="UZU159" s="764"/>
      <c r="UZV159" s="764"/>
      <c r="UZW159" s="764"/>
      <c r="UZX159" s="764"/>
      <c r="UZY159" s="764"/>
      <c r="UZZ159" s="764"/>
      <c r="VAA159" s="764"/>
      <c r="VAB159" s="764"/>
      <c r="VAC159" s="764"/>
      <c r="VAD159" s="764"/>
      <c r="VAE159" s="764"/>
      <c r="VAF159" s="764"/>
      <c r="VAG159" s="764"/>
      <c r="VAH159" s="764"/>
      <c r="VAI159" s="764"/>
      <c r="VAJ159" s="764"/>
      <c r="VAK159" s="764"/>
      <c r="VAL159" s="764"/>
      <c r="VAM159" s="764"/>
      <c r="VAN159" s="764"/>
      <c r="VAO159" s="764"/>
      <c r="VAP159" s="764"/>
      <c r="VAQ159" s="764"/>
      <c r="VAR159" s="764"/>
      <c r="VAS159" s="764"/>
      <c r="VAT159" s="764"/>
      <c r="VAU159" s="764"/>
      <c r="VAV159" s="764"/>
      <c r="VAW159" s="764"/>
      <c r="VAX159" s="764"/>
      <c r="VAY159" s="764"/>
      <c r="VAZ159" s="764"/>
      <c r="VBA159" s="764"/>
      <c r="VBB159" s="764"/>
      <c r="VBC159" s="764"/>
      <c r="VBD159" s="764"/>
      <c r="VBE159" s="764"/>
      <c r="VBF159" s="764"/>
      <c r="VBG159" s="764"/>
      <c r="VBH159" s="764"/>
      <c r="VBI159" s="764"/>
      <c r="VBJ159" s="764"/>
      <c r="VBK159" s="764"/>
      <c r="VBL159" s="764"/>
      <c r="VBM159" s="764"/>
      <c r="VBN159" s="764"/>
      <c r="VBO159" s="764"/>
      <c r="VBP159" s="764"/>
      <c r="VBQ159" s="764"/>
      <c r="VBR159" s="764"/>
      <c r="VBS159" s="764"/>
      <c r="VBT159" s="764"/>
      <c r="VBU159" s="764"/>
      <c r="VBV159" s="764"/>
      <c r="VBW159" s="764"/>
      <c r="VBX159" s="764"/>
      <c r="VBY159" s="764"/>
      <c r="VBZ159" s="764"/>
      <c r="VCA159" s="764"/>
      <c r="VCB159" s="764"/>
      <c r="VCC159" s="764"/>
      <c r="VCD159" s="764"/>
      <c r="VCE159" s="764"/>
      <c r="VCF159" s="764"/>
      <c r="VCG159" s="764"/>
      <c r="VCH159" s="764"/>
      <c r="VCI159" s="764"/>
      <c r="VCJ159" s="764"/>
      <c r="VCK159" s="764"/>
      <c r="VCL159" s="764"/>
      <c r="VCM159" s="764"/>
      <c r="VCN159" s="764"/>
      <c r="VCO159" s="764"/>
      <c r="VCP159" s="764"/>
      <c r="VCQ159" s="764"/>
      <c r="VCR159" s="764"/>
      <c r="VCS159" s="764"/>
      <c r="VCT159" s="764"/>
      <c r="VCU159" s="764"/>
      <c r="VCV159" s="764"/>
      <c r="VCW159" s="764"/>
      <c r="VCX159" s="764"/>
      <c r="VCY159" s="764"/>
      <c r="VCZ159" s="764"/>
      <c r="VDA159" s="764"/>
      <c r="VDB159" s="764"/>
      <c r="VDC159" s="764"/>
      <c r="VDD159" s="764"/>
      <c r="VDE159" s="764"/>
      <c r="VDF159" s="764"/>
      <c r="VDG159" s="764"/>
      <c r="VDH159" s="764"/>
      <c r="VDI159" s="764"/>
      <c r="VDJ159" s="764"/>
      <c r="VDK159" s="764"/>
      <c r="VDL159" s="764"/>
      <c r="VDM159" s="764"/>
      <c r="VDN159" s="764"/>
      <c r="VDO159" s="764"/>
      <c r="VDP159" s="764"/>
      <c r="VDQ159" s="764"/>
      <c r="VDR159" s="764"/>
      <c r="VDS159" s="764"/>
      <c r="VDT159" s="764"/>
      <c r="VDU159" s="764"/>
      <c r="VDV159" s="764"/>
      <c r="VDW159" s="764"/>
      <c r="VDX159" s="764"/>
      <c r="VDY159" s="764"/>
      <c r="VDZ159" s="764"/>
      <c r="VEA159" s="764"/>
      <c r="VEB159" s="764"/>
      <c r="VEC159" s="764"/>
      <c r="VED159" s="764"/>
      <c r="VEE159" s="764"/>
      <c r="VEF159" s="764"/>
      <c r="VEG159" s="764"/>
      <c r="VEH159" s="764"/>
      <c r="VEI159" s="764"/>
      <c r="VEJ159" s="764"/>
      <c r="VEK159" s="764"/>
      <c r="VEL159" s="764"/>
      <c r="VEM159" s="764"/>
      <c r="VEN159" s="764"/>
      <c r="VEO159" s="764"/>
      <c r="VEP159" s="764"/>
      <c r="VEQ159" s="764"/>
      <c r="VER159" s="764"/>
      <c r="VES159" s="764"/>
      <c r="VET159" s="764"/>
      <c r="VEU159" s="764"/>
      <c r="VEV159" s="764"/>
      <c r="VEW159" s="764"/>
      <c r="VEX159" s="764"/>
      <c r="VEY159" s="764"/>
      <c r="VEZ159" s="764"/>
      <c r="VFA159" s="764"/>
      <c r="VFB159" s="764"/>
      <c r="VFC159" s="764"/>
      <c r="VFD159" s="764"/>
      <c r="VFE159" s="764"/>
      <c r="VFF159" s="764"/>
      <c r="VFG159" s="764"/>
      <c r="VFH159" s="764"/>
      <c r="VFI159" s="764"/>
      <c r="VFJ159" s="764"/>
      <c r="VFK159" s="764"/>
      <c r="VFL159" s="764"/>
      <c r="VFM159" s="764"/>
      <c r="VFN159" s="764"/>
      <c r="VFO159" s="764"/>
      <c r="VFP159" s="764"/>
      <c r="VFQ159" s="764"/>
      <c r="VFR159" s="764"/>
      <c r="VFS159" s="764"/>
      <c r="VFT159" s="764"/>
      <c r="VFU159" s="764"/>
      <c r="VFV159" s="764"/>
      <c r="VFW159" s="764"/>
      <c r="VFX159" s="764"/>
      <c r="VFY159" s="764"/>
      <c r="VFZ159" s="764"/>
      <c r="VGA159" s="764"/>
      <c r="VGB159" s="764"/>
      <c r="VGC159" s="764"/>
      <c r="VGD159" s="764"/>
      <c r="VGE159" s="764"/>
      <c r="VGF159" s="764"/>
      <c r="VGG159" s="764"/>
      <c r="VGH159" s="764"/>
      <c r="VGI159" s="764"/>
      <c r="VGJ159" s="764"/>
      <c r="VGK159" s="764"/>
      <c r="VGL159" s="764"/>
      <c r="VGM159" s="764"/>
      <c r="VGN159" s="764"/>
      <c r="VGO159" s="764"/>
      <c r="VGP159" s="764"/>
      <c r="VGQ159" s="764"/>
      <c r="VGR159" s="764"/>
      <c r="VGS159" s="764"/>
      <c r="VGT159" s="764"/>
      <c r="VGU159" s="764"/>
      <c r="VGV159" s="764"/>
      <c r="VGW159" s="764"/>
      <c r="VGX159" s="764"/>
      <c r="VGY159" s="764"/>
      <c r="VGZ159" s="764"/>
      <c r="VHA159" s="764"/>
      <c r="VHB159" s="764"/>
      <c r="VHC159" s="764"/>
      <c r="VHD159" s="764"/>
      <c r="VHE159" s="764"/>
      <c r="VHF159" s="764"/>
      <c r="VHG159" s="764"/>
      <c r="VHH159" s="764"/>
      <c r="VHI159" s="764"/>
      <c r="VHJ159" s="764"/>
      <c r="VHK159" s="764"/>
      <c r="VHL159" s="764"/>
      <c r="VHM159" s="764"/>
      <c r="VHN159" s="764"/>
      <c r="VHO159" s="764"/>
      <c r="VHP159" s="764"/>
      <c r="VHQ159" s="764"/>
      <c r="VHR159" s="764"/>
      <c r="VHS159" s="764"/>
      <c r="VHT159" s="764"/>
      <c r="VHU159" s="764"/>
      <c r="VHV159" s="764"/>
      <c r="VHW159" s="764"/>
      <c r="VHX159" s="764"/>
      <c r="VHY159" s="764"/>
      <c r="VHZ159" s="764"/>
      <c r="VIA159" s="764"/>
      <c r="VIB159" s="764"/>
      <c r="VIC159" s="764"/>
      <c r="VID159" s="764"/>
      <c r="VIE159" s="764"/>
      <c r="VIF159" s="764"/>
      <c r="VIG159" s="764"/>
      <c r="VIH159" s="764"/>
      <c r="VII159" s="764"/>
      <c r="VIJ159" s="764"/>
      <c r="VIK159" s="764"/>
      <c r="VIL159" s="764"/>
      <c r="VIM159" s="764"/>
      <c r="VIN159" s="764"/>
      <c r="VIO159" s="764"/>
      <c r="VIP159" s="764"/>
      <c r="VIQ159" s="764"/>
      <c r="VIR159" s="764"/>
      <c r="VIS159" s="764"/>
      <c r="VIT159" s="764"/>
      <c r="VIU159" s="764"/>
      <c r="VIV159" s="764"/>
      <c r="VIW159" s="764"/>
      <c r="VIX159" s="764"/>
      <c r="VIY159" s="764"/>
      <c r="VIZ159" s="764"/>
      <c r="VJA159" s="764"/>
      <c r="VJB159" s="764"/>
      <c r="VJC159" s="764"/>
      <c r="VJD159" s="764"/>
      <c r="VJE159" s="764"/>
      <c r="VJF159" s="764"/>
      <c r="VJG159" s="764"/>
      <c r="VJH159" s="764"/>
      <c r="VJI159" s="764"/>
      <c r="VJJ159" s="764"/>
      <c r="VJK159" s="764"/>
      <c r="VJL159" s="764"/>
      <c r="VJM159" s="764"/>
      <c r="VJN159" s="764"/>
      <c r="VJO159" s="764"/>
      <c r="VJP159" s="764"/>
      <c r="VJQ159" s="764"/>
      <c r="VJR159" s="764"/>
      <c r="VJS159" s="764"/>
      <c r="VJT159" s="764"/>
      <c r="VJU159" s="764"/>
      <c r="VJV159" s="764"/>
      <c r="VJW159" s="764"/>
      <c r="VJX159" s="764"/>
      <c r="VJY159" s="764"/>
      <c r="VJZ159" s="764"/>
      <c r="VKA159" s="764"/>
      <c r="VKB159" s="764"/>
      <c r="VKC159" s="764"/>
      <c r="VKD159" s="764"/>
      <c r="VKE159" s="764"/>
      <c r="VKF159" s="764"/>
      <c r="VKG159" s="764"/>
      <c r="VKH159" s="764"/>
      <c r="VKI159" s="764"/>
      <c r="VKJ159" s="764"/>
      <c r="VKK159" s="764"/>
      <c r="VKL159" s="764"/>
      <c r="VKM159" s="764"/>
      <c r="VKN159" s="764"/>
      <c r="VKO159" s="764"/>
      <c r="VKP159" s="764"/>
      <c r="VKQ159" s="764"/>
      <c r="VKR159" s="764"/>
      <c r="VKS159" s="764"/>
      <c r="VKT159" s="764"/>
      <c r="VKU159" s="764"/>
      <c r="VKV159" s="764"/>
      <c r="VKW159" s="764"/>
      <c r="VKX159" s="764"/>
      <c r="VKY159" s="764"/>
      <c r="VKZ159" s="764"/>
      <c r="VLA159" s="764"/>
      <c r="VLB159" s="764"/>
      <c r="VLC159" s="764"/>
      <c r="VLD159" s="764"/>
      <c r="VLE159" s="764"/>
      <c r="VLF159" s="764"/>
      <c r="VLG159" s="764"/>
      <c r="VLH159" s="764"/>
      <c r="VLI159" s="764"/>
      <c r="VLJ159" s="764"/>
      <c r="VLK159" s="764"/>
      <c r="VLL159" s="764"/>
      <c r="VLM159" s="764"/>
      <c r="VLN159" s="764"/>
      <c r="VLO159" s="764"/>
      <c r="VLP159" s="764"/>
      <c r="VLQ159" s="764"/>
      <c r="VLR159" s="764"/>
      <c r="VLS159" s="764"/>
      <c r="VLT159" s="764"/>
      <c r="VLU159" s="764"/>
      <c r="VLV159" s="764"/>
      <c r="VLW159" s="764"/>
      <c r="VLX159" s="764"/>
      <c r="VLY159" s="764"/>
      <c r="VLZ159" s="764"/>
      <c r="VMA159" s="764"/>
      <c r="VMB159" s="764"/>
      <c r="VMC159" s="764"/>
      <c r="VMD159" s="764"/>
      <c r="VME159" s="764"/>
      <c r="VMF159" s="764"/>
      <c r="VMG159" s="764"/>
      <c r="VMH159" s="764"/>
      <c r="VMI159" s="764"/>
      <c r="VMJ159" s="764"/>
      <c r="VMK159" s="764"/>
      <c r="VML159" s="764"/>
      <c r="VMM159" s="764"/>
      <c r="VMN159" s="764"/>
      <c r="VMO159" s="764"/>
      <c r="VMP159" s="764"/>
      <c r="VMQ159" s="764"/>
      <c r="VMR159" s="764"/>
      <c r="VMS159" s="764"/>
      <c r="VMT159" s="764"/>
      <c r="VMU159" s="764"/>
      <c r="VMV159" s="764"/>
      <c r="VMW159" s="764"/>
      <c r="VMX159" s="764"/>
      <c r="VMY159" s="764"/>
      <c r="VMZ159" s="764"/>
      <c r="VNA159" s="764"/>
      <c r="VNB159" s="764"/>
      <c r="VNC159" s="764"/>
      <c r="VND159" s="764"/>
      <c r="VNE159" s="764"/>
      <c r="VNF159" s="764"/>
      <c r="VNG159" s="764"/>
      <c r="VNH159" s="764"/>
      <c r="VNI159" s="764"/>
      <c r="VNJ159" s="764"/>
      <c r="VNK159" s="764"/>
      <c r="VNL159" s="764"/>
      <c r="VNM159" s="764"/>
      <c r="VNN159" s="764"/>
      <c r="VNO159" s="764"/>
      <c r="VNP159" s="764"/>
      <c r="VNQ159" s="764"/>
      <c r="VNR159" s="764"/>
      <c r="VNS159" s="764"/>
      <c r="VNT159" s="764"/>
      <c r="VNU159" s="764"/>
      <c r="VNV159" s="764"/>
      <c r="VNW159" s="764"/>
      <c r="VNX159" s="764"/>
      <c r="VNY159" s="764"/>
      <c r="VNZ159" s="764"/>
      <c r="VOA159" s="764"/>
      <c r="VOB159" s="764"/>
      <c r="VOC159" s="764"/>
      <c r="VOD159" s="764"/>
      <c r="VOE159" s="764"/>
      <c r="VOF159" s="764"/>
      <c r="VOG159" s="764"/>
      <c r="VOH159" s="764"/>
      <c r="VOI159" s="764"/>
      <c r="VOJ159" s="764"/>
      <c r="VOK159" s="764"/>
      <c r="VOL159" s="764"/>
      <c r="VOM159" s="764"/>
      <c r="VON159" s="764"/>
      <c r="VOO159" s="764"/>
      <c r="VOP159" s="764"/>
      <c r="VOQ159" s="764"/>
      <c r="VOR159" s="764"/>
      <c r="VOS159" s="764"/>
      <c r="VOT159" s="764"/>
      <c r="VOU159" s="764"/>
      <c r="VOV159" s="764"/>
      <c r="VOW159" s="764"/>
      <c r="VOX159" s="764"/>
      <c r="VOY159" s="764"/>
      <c r="VOZ159" s="764"/>
      <c r="VPA159" s="764"/>
      <c r="VPB159" s="764"/>
      <c r="VPC159" s="764"/>
      <c r="VPD159" s="764"/>
      <c r="VPE159" s="764"/>
      <c r="VPF159" s="764"/>
      <c r="VPG159" s="764"/>
      <c r="VPH159" s="764"/>
      <c r="VPI159" s="764"/>
      <c r="VPJ159" s="764"/>
      <c r="VPK159" s="764"/>
      <c r="VPL159" s="764"/>
      <c r="VPM159" s="764"/>
      <c r="VPN159" s="764"/>
      <c r="VPO159" s="764"/>
      <c r="VPP159" s="764"/>
      <c r="VPQ159" s="764"/>
      <c r="VPR159" s="764"/>
      <c r="VPS159" s="764"/>
      <c r="VPT159" s="764"/>
      <c r="VPU159" s="764"/>
      <c r="VPV159" s="764"/>
      <c r="VPW159" s="764"/>
      <c r="VPX159" s="764"/>
      <c r="VPY159" s="764"/>
      <c r="VPZ159" s="764"/>
      <c r="VQA159" s="764"/>
      <c r="VQB159" s="764"/>
      <c r="VQC159" s="764"/>
      <c r="VQD159" s="764"/>
      <c r="VQE159" s="764"/>
      <c r="VQF159" s="764"/>
      <c r="VQG159" s="764"/>
      <c r="VQH159" s="764"/>
      <c r="VQI159" s="764"/>
      <c r="VQJ159" s="764"/>
      <c r="VQK159" s="764"/>
      <c r="VQL159" s="764"/>
      <c r="VQM159" s="764"/>
      <c r="VQN159" s="764"/>
      <c r="VQO159" s="764"/>
      <c r="VQP159" s="764"/>
      <c r="VQQ159" s="764"/>
      <c r="VQR159" s="764"/>
      <c r="VQS159" s="764"/>
      <c r="VQT159" s="764"/>
      <c r="VQU159" s="764"/>
      <c r="VQV159" s="764"/>
      <c r="VQW159" s="764"/>
      <c r="VQX159" s="764"/>
      <c r="VQY159" s="764"/>
      <c r="VQZ159" s="764"/>
      <c r="VRA159" s="764"/>
      <c r="VRB159" s="764"/>
      <c r="VRC159" s="764"/>
      <c r="VRD159" s="764"/>
      <c r="VRE159" s="764"/>
      <c r="VRF159" s="764"/>
      <c r="VRG159" s="764"/>
      <c r="VRH159" s="764"/>
      <c r="VRI159" s="764"/>
      <c r="VRJ159" s="764"/>
      <c r="VRK159" s="764"/>
      <c r="VRL159" s="764"/>
      <c r="VRM159" s="764"/>
      <c r="VRN159" s="764"/>
      <c r="VRO159" s="764"/>
      <c r="VRP159" s="764"/>
      <c r="VRQ159" s="764"/>
      <c r="VRR159" s="764"/>
      <c r="VRS159" s="764"/>
      <c r="VRT159" s="764"/>
      <c r="VRU159" s="764"/>
      <c r="VRV159" s="764"/>
      <c r="VRW159" s="764"/>
      <c r="VRX159" s="764"/>
      <c r="VRY159" s="764"/>
      <c r="VRZ159" s="764"/>
      <c r="VSA159" s="764"/>
      <c r="VSB159" s="764"/>
      <c r="VSC159" s="764"/>
      <c r="VSD159" s="764"/>
      <c r="VSE159" s="764"/>
      <c r="VSF159" s="764"/>
      <c r="VSG159" s="764"/>
      <c r="VSH159" s="764"/>
      <c r="VSI159" s="764"/>
      <c r="VSJ159" s="764"/>
      <c r="VSK159" s="764"/>
      <c r="VSL159" s="764"/>
      <c r="VSM159" s="764"/>
      <c r="VSN159" s="764"/>
      <c r="VSO159" s="764"/>
      <c r="VSP159" s="764"/>
      <c r="VSQ159" s="764"/>
      <c r="VSR159" s="764"/>
      <c r="VSS159" s="764"/>
      <c r="VST159" s="764"/>
      <c r="VSU159" s="764"/>
      <c r="VSV159" s="764"/>
      <c r="VSW159" s="764"/>
      <c r="VSX159" s="764"/>
      <c r="VSY159" s="764"/>
      <c r="VSZ159" s="764"/>
      <c r="VTA159" s="764"/>
      <c r="VTB159" s="764"/>
      <c r="VTC159" s="764"/>
      <c r="VTD159" s="764"/>
      <c r="VTE159" s="764"/>
      <c r="VTF159" s="764"/>
      <c r="VTG159" s="764"/>
      <c r="VTH159" s="764"/>
      <c r="VTI159" s="764"/>
      <c r="VTJ159" s="764"/>
      <c r="VTK159" s="764"/>
      <c r="VTL159" s="764"/>
      <c r="VTM159" s="764"/>
      <c r="VTN159" s="764"/>
      <c r="VTO159" s="764"/>
      <c r="VTP159" s="764"/>
      <c r="VTQ159" s="764"/>
      <c r="VTR159" s="764"/>
      <c r="VTS159" s="764"/>
      <c r="VTT159" s="764"/>
      <c r="VTU159" s="764"/>
      <c r="VTV159" s="764"/>
      <c r="VTW159" s="764"/>
      <c r="VTX159" s="764"/>
      <c r="VTY159" s="764"/>
      <c r="VTZ159" s="764"/>
      <c r="VUA159" s="764"/>
      <c r="VUB159" s="764"/>
      <c r="VUC159" s="764"/>
      <c r="VUD159" s="764"/>
      <c r="VUE159" s="764"/>
      <c r="VUF159" s="764"/>
      <c r="VUG159" s="764"/>
      <c r="VUH159" s="764"/>
      <c r="VUI159" s="764"/>
      <c r="VUJ159" s="764"/>
      <c r="VUK159" s="764"/>
      <c r="VUL159" s="764"/>
      <c r="VUM159" s="764"/>
      <c r="VUN159" s="764"/>
      <c r="VUO159" s="764"/>
      <c r="VUP159" s="764"/>
      <c r="VUQ159" s="764"/>
      <c r="VUR159" s="764"/>
      <c r="VUS159" s="764"/>
      <c r="VUT159" s="764"/>
      <c r="VUU159" s="764"/>
      <c r="VUV159" s="764"/>
      <c r="VUW159" s="764"/>
      <c r="VUX159" s="764"/>
      <c r="VUY159" s="764"/>
      <c r="VUZ159" s="764"/>
      <c r="VVA159" s="764"/>
      <c r="VVB159" s="764"/>
      <c r="VVC159" s="764"/>
      <c r="VVD159" s="764"/>
      <c r="VVE159" s="764"/>
      <c r="VVF159" s="764"/>
      <c r="VVG159" s="764"/>
      <c r="VVH159" s="764"/>
      <c r="VVI159" s="764"/>
      <c r="VVJ159" s="764"/>
      <c r="VVK159" s="764"/>
      <c r="VVL159" s="764"/>
      <c r="VVM159" s="764"/>
      <c r="VVN159" s="764"/>
      <c r="VVO159" s="764"/>
      <c r="VVP159" s="764"/>
      <c r="VVQ159" s="764"/>
      <c r="VVR159" s="764"/>
      <c r="VVS159" s="764"/>
      <c r="VVT159" s="764"/>
      <c r="VVU159" s="764"/>
      <c r="VVV159" s="764"/>
      <c r="VVW159" s="764"/>
      <c r="VVX159" s="764"/>
      <c r="VVY159" s="764"/>
      <c r="VVZ159" s="764"/>
      <c r="VWA159" s="764"/>
      <c r="VWB159" s="764"/>
      <c r="VWC159" s="764"/>
      <c r="VWD159" s="764"/>
      <c r="VWE159" s="764"/>
      <c r="VWF159" s="764"/>
      <c r="VWG159" s="764"/>
      <c r="VWH159" s="764"/>
      <c r="VWI159" s="764"/>
      <c r="VWJ159" s="764"/>
      <c r="VWK159" s="764"/>
      <c r="VWL159" s="764"/>
      <c r="VWM159" s="764"/>
      <c r="VWN159" s="764"/>
      <c r="VWO159" s="764"/>
      <c r="VWP159" s="764"/>
      <c r="VWQ159" s="764"/>
      <c r="VWR159" s="764"/>
      <c r="VWS159" s="764"/>
      <c r="VWT159" s="764"/>
      <c r="VWU159" s="764"/>
      <c r="VWV159" s="764"/>
      <c r="VWW159" s="764"/>
      <c r="VWX159" s="764"/>
      <c r="VWY159" s="764"/>
      <c r="VWZ159" s="764"/>
      <c r="VXA159" s="764"/>
      <c r="VXB159" s="764"/>
      <c r="VXC159" s="764"/>
      <c r="VXD159" s="764"/>
      <c r="VXE159" s="764"/>
      <c r="VXF159" s="764"/>
      <c r="VXG159" s="764"/>
      <c r="VXH159" s="764"/>
      <c r="VXI159" s="764"/>
      <c r="VXJ159" s="764"/>
      <c r="VXK159" s="764"/>
      <c r="VXL159" s="764"/>
      <c r="VXM159" s="764"/>
      <c r="VXN159" s="764"/>
      <c r="VXO159" s="764"/>
      <c r="VXP159" s="764"/>
      <c r="VXQ159" s="764"/>
      <c r="VXR159" s="764"/>
      <c r="VXS159" s="764"/>
      <c r="VXT159" s="764"/>
      <c r="VXU159" s="764"/>
      <c r="VXV159" s="764"/>
      <c r="VXW159" s="764"/>
      <c r="VXX159" s="764"/>
      <c r="VXY159" s="764"/>
      <c r="VXZ159" s="764"/>
      <c r="VYA159" s="764"/>
      <c r="VYB159" s="764"/>
      <c r="VYC159" s="764"/>
      <c r="VYD159" s="764"/>
      <c r="VYE159" s="764"/>
      <c r="VYF159" s="764"/>
      <c r="VYG159" s="764"/>
      <c r="VYH159" s="764"/>
      <c r="VYI159" s="764"/>
      <c r="VYJ159" s="764"/>
      <c r="VYK159" s="764"/>
      <c r="VYL159" s="764"/>
      <c r="VYM159" s="764"/>
      <c r="VYN159" s="764"/>
      <c r="VYO159" s="764"/>
      <c r="VYP159" s="764"/>
      <c r="VYQ159" s="764"/>
      <c r="VYR159" s="764"/>
      <c r="VYS159" s="764"/>
      <c r="VYT159" s="764"/>
      <c r="VYU159" s="764"/>
      <c r="VYV159" s="764"/>
      <c r="VYW159" s="764"/>
      <c r="VYX159" s="764"/>
      <c r="VYY159" s="764"/>
      <c r="VYZ159" s="764"/>
      <c r="VZA159" s="764"/>
      <c r="VZB159" s="764"/>
      <c r="VZC159" s="764"/>
      <c r="VZD159" s="764"/>
      <c r="VZE159" s="764"/>
      <c r="VZF159" s="764"/>
      <c r="VZG159" s="764"/>
      <c r="VZH159" s="764"/>
      <c r="VZI159" s="764"/>
      <c r="VZJ159" s="764"/>
      <c r="VZK159" s="764"/>
      <c r="VZL159" s="764"/>
      <c r="VZM159" s="764"/>
      <c r="VZN159" s="764"/>
      <c r="VZO159" s="764"/>
      <c r="VZP159" s="764"/>
      <c r="VZQ159" s="764"/>
      <c r="VZR159" s="764"/>
      <c r="VZS159" s="764"/>
      <c r="VZT159" s="764"/>
      <c r="VZU159" s="764"/>
      <c r="VZV159" s="764"/>
      <c r="VZW159" s="764"/>
      <c r="VZX159" s="764"/>
      <c r="VZY159" s="764"/>
      <c r="VZZ159" s="764"/>
      <c r="WAA159" s="764"/>
      <c r="WAB159" s="764"/>
      <c r="WAC159" s="764"/>
      <c r="WAD159" s="764"/>
      <c r="WAE159" s="764"/>
      <c r="WAF159" s="764"/>
      <c r="WAG159" s="764"/>
      <c r="WAH159" s="764"/>
      <c r="WAI159" s="764"/>
      <c r="WAJ159" s="764"/>
      <c r="WAK159" s="764"/>
      <c r="WAL159" s="764"/>
      <c r="WAM159" s="764"/>
      <c r="WAN159" s="764"/>
      <c r="WAO159" s="764"/>
      <c r="WAP159" s="764"/>
      <c r="WAQ159" s="764"/>
      <c r="WAR159" s="764"/>
      <c r="WAS159" s="764"/>
      <c r="WAT159" s="764"/>
      <c r="WAU159" s="764"/>
      <c r="WAV159" s="764"/>
      <c r="WAW159" s="764"/>
      <c r="WAX159" s="764"/>
      <c r="WAY159" s="764"/>
      <c r="WAZ159" s="764"/>
      <c r="WBA159" s="764"/>
      <c r="WBB159" s="764"/>
      <c r="WBC159" s="764"/>
      <c r="WBD159" s="764"/>
      <c r="WBE159" s="764"/>
      <c r="WBF159" s="764"/>
      <c r="WBG159" s="764"/>
      <c r="WBH159" s="764"/>
      <c r="WBI159" s="764"/>
      <c r="WBJ159" s="764"/>
      <c r="WBK159" s="764"/>
      <c r="WBL159" s="764"/>
      <c r="WBM159" s="764"/>
      <c r="WBN159" s="764"/>
      <c r="WBO159" s="764"/>
      <c r="WBP159" s="764"/>
      <c r="WBQ159" s="764"/>
      <c r="WBR159" s="764"/>
      <c r="WBS159" s="764"/>
      <c r="WBT159" s="764"/>
      <c r="WBU159" s="764"/>
      <c r="WBV159" s="764"/>
      <c r="WBW159" s="764"/>
      <c r="WBX159" s="764"/>
      <c r="WBY159" s="764"/>
      <c r="WBZ159" s="764"/>
      <c r="WCA159" s="764"/>
      <c r="WCB159" s="764"/>
      <c r="WCC159" s="764"/>
      <c r="WCD159" s="764"/>
      <c r="WCE159" s="764"/>
      <c r="WCF159" s="764"/>
      <c r="WCG159" s="764"/>
      <c r="WCH159" s="764"/>
      <c r="WCI159" s="764"/>
      <c r="WCJ159" s="764"/>
      <c r="WCK159" s="764"/>
      <c r="WCL159" s="764"/>
      <c r="WCM159" s="764"/>
      <c r="WCN159" s="764"/>
      <c r="WCO159" s="764"/>
      <c r="WCP159" s="764"/>
      <c r="WCQ159" s="764"/>
      <c r="WCR159" s="764"/>
      <c r="WCS159" s="764"/>
      <c r="WCT159" s="764"/>
      <c r="WCU159" s="764"/>
      <c r="WCV159" s="764"/>
      <c r="WCW159" s="764"/>
      <c r="WCX159" s="764"/>
      <c r="WCY159" s="764"/>
      <c r="WCZ159" s="764"/>
      <c r="WDA159" s="764"/>
      <c r="WDB159" s="764"/>
      <c r="WDC159" s="764"/>
      <c r="WDD159" s="764"/>
      <c r="WDE159" s="764"/>
      <c r="WDF159" s="764"/>
      <c r="WDG159" s="764"/>
      <c r="WDH159" s="764"/>
      <c r="WDI159" s="764"/>
      <c r="WDJ159" s="764"/>
      <c r="WDK159" s="764"/>
      <c r="WDL159" s="764"/>
      <c r="WDM159" s="764"/>
      <c r="WDN159" s="764"/>
      <c r="WDO159" s="764"/>
      <c r="WDP159" s="764"/>
      <c r="WDQ159" s="764"/>
      <c r="WDR159" s="764"/>
      <c r="WDS159" s="764"/>
      <c r="WDT159" s="764"/>
      <c r="WDU159" s="764"/>
      <c r="WDV159" s="764"/>
      <c r="WDW159" s="764"/>
      <c r="WDX159" s="764"/>
      <c r="WDY159" s="764"/>
      <c r="WDZ159" s="764"/>
      <c r="WEA159" s="764"/>
      <c r="WEB159" s="764"/>
      <c r="WEC159" s="764"/>
      <c r="WED159" s="764"/>
      <c r="WEE159" s="764"/>
      <c r="WEF159" s="764"/>
      <c r="WEG159" s="764"/>
      <c r="WEH159" s="764"/>
      <c r="WEI159" s="764"/>
      <c r="WEJ159" s="764"/>
      <c r="WEK159" s="764"/>
      <c r="WEL159" s="764"/>
      <c r="WEM159" s="764"/>
      <c r="WEN159" s="764"/>
      <c r="WEO159" s="764"/>
      <c r="WEP159" s="764"/>
      <c r="WEQ159" s="764"/>
      <c r="WER159" s="764"/>
      <c r="WES159" s="764"/>
      <c r="WET159" s="764"/>
      <c r="WEU159" s="764"/>
      <c r="WEV159" s="764"/>
      <c r="WEW159" s="764"/>
      <c r="WEX159" s="764"/>
      <c r="WEY159" s="764"/>
      <c r="WEZ159" s="764"/>
      <c r="WFA159" s="764"/>
      <c r="WFB159" s="764"/>
      <c r="WFC159" s="764"/>
      <c r="WFD159" s="764"/>
      <c r="WFE159" s="764"/>
      <c r="WFF159" s="764"/>
      <c r="WFG159" s="764"/>
      <c r="WFH159" s="764"/>
      <c r="WFI159" s="764"/>
      <c r="WFJ159" s="764"/>
      <c r="WFK159" s="764"/>
      <c r="WFL159" s="764"/>
      <c r="WFM159" s="764"/>
      <c r="WFN159" s="764"/>
      <c r="WFO159" s="764"/>
      <c r="WFP159" s="764"/>
      <c r="WFQ159" s="764"/>
      <c r="WFR159" s="764"/>
      <c r="WFS159" s="764"/>
      <c r="WFT159" s="764"/>
      <c r="WFU159" s="764"/>
      <c r="WFV159" s="764"/>
      <c r="WFW159" s="764"/>
      <c r="WFX159" s="764"/>
      <c r="WFY159" s="764"/>
      <c r="WFZ159" s="764"/>
      <c r="WGA159" s="764"/>
      <c r="WGB159" s="764"/>
      <c r="WGC159" s="764"/>
      <c r="WGD159" s="764"/>
      <c r="WGE159" s="764"/>
      <c r="WGF159" s="764"/>
      <c r="WGG159" s="764"/>
      <c r="WGH159" s="764"/>
      <c r="WGI159" s="764"/>
      <c r="WGJ159" s="764"/>
      <c r="WGK159" s="764"/>
      <c r="WGL159" s="764"/>
      <c r="WGM159" s="764"/>
      <c r="WGN159" s="764"/>
      <c r="WGO159" s="764"/>
      <c r="WGP159" s="764"/>
      <c r="WGQ159" s="764"/>
      <c r="WGR159" s="764"/>
      <c r="WGS159" s="764"/>
      <c r="WGT159" s="764"/>
      <c r="WGU159" s="764"/>
      <c r="WGV159" s="764"/>
      <c r="WGW159" s="764"/>
      <c r="WGX159" s="764"/>
      <c r="WGY159" s="764"/>
      <c r="WGZ159" s="764"/>
      <c r="WHA159" s="764"/>
      <c r="WHB159" s="764"/>
      <c r="WHC159" s="764"/>
      <c r="WHD159" s="764"/>
      <c r="WHE159" s="764"/>
      <c r="WHF159" s="764"/>
      <c r="WHG159" s="764"/>
      <c r="WHH159" s="764"/>
      <c r="WHI159" s="764"/>
      <c r="WHJ159" s="764"/>
      <c r="WHK159" s="764"/>
      <c r="WHL159" s="764"/>
      <c r="WHM159" s="764"/>
      <c r="WHN159" s="764"/>
      <c r="WHO159" s="764"/>
      <c r="WHP159" s="764"/>
      <c r="WHQ159" s="764"/>
      <c r="WHR159" s="764"/>
      <c r="WHS159" s="764"/>
      <c r="WHT159" s="764"/>
      <c r="WHU159" s="764"/>
      <c r="WHV159" s="764"/>
      <c r="WHW159" s="764"/>
      <c r="WHX159" s="764"/>
      <c r="WHY159" s="764"/>
      <c r="WHZ159" s="764"/>
      <c r="WIA159" s="764"/>
      <c r="WIB159" s="764"/>
      <c r="WIC159" s="764"/>
      <c r="WID159" s="764"/>
      <c r="WIE159" s="764"/>
      <c r="WIF159" s="764"/>
      <c r="WIG159" s="764"/>
      <c r="WIH159" s="764"/>
      <c r="WII159" s="764"/>
      <c r="WIJ159" s="764"/>
      <c r="WIK159" s="764"/>
      <c r="WIL159" s="764"/>
      <c r="WIM159" s="764"/>
      <c r="WIN159" s="764"/>
      <c r="WIO159" s="764"/>
      <c r="WIP159" s="764"/>
      <c r="WIQ159" s="764"/>
      <c r="WIR159" s="764"/>
      <c r="WIS159" s="764"/>
      <c r="WIT159" s="764"/>
      <c r="WIU159" s="764"/>
      <c r="WIV159" s="764"/>
      <c r="WIW159" s="764"/>
      <c r="WIX159" s="764"/>
      <c r="WIY159" s="764"/>
      <c r="WIZ159" s="764"/>
      <c r="WJA159" s="764"/>
      <c r="WJB159" s="764"/>
      <c r="WJC159" s="764"/>
      <c r="WJD159" s="764"/>
      <c r="WJE159" s="764"/>
      <c r="WJF159" s="764"/>
      <c r="WJG159" s="764"/>
      <c r="WJH159" s="764"/>
      <c r="WJI159" s="764"/>
      <c r="WJJ159" s="764"/>
      <c r="WJK159" s="764"/>
      <c r="WJL159" s="764"/>
      <c r="WJM159" s="764"/>
      <c r="WJN159" s="764"/>
      <c r="WJO159" s="764"/>
      <c r="WJP159" s="764"/>
      <c r="WJQ159" s="764"/>
      <c r="WJR159" s="764"/>
      <c r="WJS159" s="764"/>
      <c r="WJT159" s="764"/>
      <c r="WJU159" s="764"/>
      <c r="WJV159" s="764"/>
      <c r="WJW159" s="764"/>
      <c r="WJX159" s="764"/>
      <c r="WJY159" s="764"/>
      <c r="WJZ159" s="764"/>
      <c r="WKA159" s="764"/>
      <c r="WKB159" s="764"/>
      <c r="WKC159" s="764"/>
      <c r="WKD159" s="764"/>
      <c r="WKE159" s="764"/>
      <c r="WKF159" s="764"/>
      <c r="WKG159" s="764"/>
      <c r="WKH159" s="764"/>
      <c r="WKI159" s="764"/>
      <c r="WKJ159" s="764"/>
      <c r="WKK159" s="764"/>
      <c r="WKL159" s="764"/>
      <c r="WKM159" s="764"/>
      <c r="WKN159" s="764"/>
      <c r="WKO159" s="764"/>
      <c r="WKP159" s="764"/>
      <c r="WKQ159" s="764"/>
      <c r="WKR159" s="764"/>
      <c r="WKS159" s="764"/>
      <c r="WKT159" s="764"/>
      <c r="WKU159" s="764"/>
      <c r="WKV159" s="764"/>
      <c r="WKW159" s="764"/>
      <c r="WKX159" s="764"/>
      <c r="WKY159" s="764"/>
      <c r="WKZ159" s="764"/>
      <c r="WLA159" s="764"/>
      <c r="WLB159" s="764"/>
      <c r="WLC159" s="764"/>
      <c r="WLD159" s="764"/>
      <c r="WLE159" s="764"/>
      <c r="WLF159" s="764"/>
      <c r="WLG159" s="764"/>
      <c r="WLH159" s="764"/>
      <c r="WLI159" s="764"/>
      <c r="WLJ159" s="764"/>
      <c r="WLK159" s="764"/>
      <c r="WLL159" s="764"/>
      <c r="WLM159" s="764"/>
      <c r="WLN159" s="764"/>
      <c r="WLO159" s="764"/>
      <c r="WLP159" s="764"/>
      <c r="WLQ159" s="764"/>
      <c r="WLR159" s="764"/>
      <c r="WLS159" s="764"/>
      <c r="WLT159" s="764"/>
      <c r="WLU159" s="764"/>
      <c r="WLV159" s="764"/>
      <c r="WLW159" s="764"/>
      <c r="WLX159" s="764"/>
      <c r="WLY159" s="764"/>
      <c r="WLZ159" s="764"/>
      <c r="WMA159" s="764"/>
      <c r="WMB159" s="764"/>
      <c r="WMC159" s="764"/>
      <c r="WMD159" s="764"/>
      <c r="WME159" s="764"/>
      <c r="WMF159" s="764"/>
      <c r="WMG159" s="764"/>
      <c r="WMH159" s="764"/>
      <c r="WMI159" s="764"/>
      <c r="WMJ159" s="764"/>
      <c r="WMK159" s="764"/>
      <c r="WML159" s="764"/>
      <c r="WMM159" s="764"/>
      <c r="WMN159" s="764"/>
      <c r="WMO159" s="764"/>
      <c r="WMP159" s="764"/>
      <c r="WMQ159" s="764"/>
      <c r="WMR159" s="764"/>
      <c r="WMS159" s="764"/>
      <c r="WMT159" s="764"/>
      <c r="WMU159" s="764"/>
      <c r="WMV159" s="764"/>
      <c r="WMW159" s="764"/>
      <c r="WMX159" s="764"/>
      <c r="WMY159" s="764"/>
      <c r="WMZ159" s="764"/>
      <c r="WNA159" s="764"/>
      <c r="WNB159" s="764"/>
      <c r="WNC159" s="764"/>
      <c r="WND159" s="764"/>
      <c r="WNE159" s="764"/>
      <c r="WNF159" s="764"/>
      <c r="WNG159" s="764"/>
      <c r="WNH159" s="764"/>
      <c r="WNI159" s="764"/>
      <c r="WNJ159" s="764"/>
      <c r="WNK159" s="764"/>
      <c r="WNL159" s="764"/>
      <c r="WNM159" s="764"/>
      <c r="WNN159" s="764"/>
      <c r="WNO159" s="764"/>
      <c r="WNP159" s="764"/>
      <c r="WNQ159" s="764"/>
      <c r="WNR159" s="764"/>
      <c r="WNS159" s="764"/>
      <c r="WNT159" s="764"/>
      <c r="WNU159" s="764"/>
      <c r="WNV159" s="764"/>
      <c r="WNW159" s="764"/>
      <c r="WNX159" s="764"/>
      <c r="WNY159" s="764"/>
      <c r="WNZ159" s="764"/>
      <c r="WOA159" s="764"/>
      <c r="WOB159" s="764"/>
      <c r="WOC159" s="764"/>
      <c r="WOD159" s="764"/>
      <c r="WOE159" s="764"/>
      <c r="WOF159" s="764"/>
      <c r="WOG159" s="764"/>
      <c r="WOH159" s="764"/>
      <c r="WOI159" s="764"/>
      <c r="WOJ159" s="764"/>
      <c r="WOK159" s="764"/>
      <c r="WOL159" s="764"/>
      <c r="WOM159" s="764"/>
      <c r="WON159" s="764"/>
      <c r="WOO159" s="764"/>
      <c r="WOP159" s="764"/>
      <c r="WOQ159" s="764"/>
      <c r="WOR159" s="764"/>
      <c r="WOS159" s="764"/>
      <c r="WOT159" s="764"/>
      <c r="WOU159" s="764"/>
      <c r="WOV159" s="764"/>
      <c r="WOW159" s="764"/>
      <c r="WOX159" s="764"/>
      <c r="WOY159" s="764"/>
      <c r="WOZ159" s="764"/>
      <c r="WPA159" s="764"/>
      <c r="WPB159" s="764"/>
      <c r="WPC159" s="764"/>
      <c r="WPD159" s="764"/>
      <c r="WPE159" s="764"/>
      <c r="WPF159" s="764"/>
      <c r="WPG159" s="764"/>
      <c r="WPH159" s="764"/>
      <c r="WPI159" s="764"/>
      <c r="WPJ159" s="764"/>
      <c r="WPK159" s="764"/>
      <c r="WPL159" s="764"/>
      <c r="WPM159" s="764"/>
      <c r="WPN159" s="764"/>
      <c r="WPO159" s="764"/>
      <c r="WPP159" s="764"/>
      <c r="WPQ159" s="764"/>
      <c r="WPR159" s="764"/>
      <c r="WPS159" s="764"/>
      <c r="WPT159" s="764"/>
      <c r="WPU159" s="764"/>
      <c r="WPV159" s="764"/>
      <c r="WPW159" s="764"/>
      <c r="WPX159" s="764"/>
      <c r="WPY159" s="764"/>
      <c r="WPZ159" s="764"/>
      <c r="WQA159" s="764"/>
      <c r="WQB159" s="764"/>
      <c r="WQC159" s="764"/>
      <c r="WQD159" s="764"/>
      <c r="WQE159" s="764"/>
      <c r="WQF159" s="764"/>
      <c r="WQG159" s="764"/>
      <c r="WQH159" s="764"/>
      <c r="WQI159" s="764"/>
      <c r="WQJ159" s="764"/>
      <c r="WQK159" s="764"/>
      <c r="WQL159" s="764"/>
      <c r="WQM159" s="764"/>
      <c r="WQN159" s="764"/>
      <c r="WQO159" s="764"/>
      <c r="WQP159" s="764"/>
      <c r="WQQ159" s="764"/>
      <c r="WQR159" s="764"/>
      <c r="WQS159" s="764"/>
      <c r="WQT159" s="764"/>
      <c r="WQU159" s="764"/>
      <c r="WQV159" s="764"/>
      <c r="WQW159" s="764"/>
      <c r="WQX159" s="764"/>
      <c r="WQY159" s="764"/>
      <c r="WQZ159" s="764"/>
      <c r="WRA159" s="764"/>
      <c r="WRB159" s="764"/>
      <c r="WRC159" s="764"/>
      <c r="WRD159" s="764"/>
      <c r="WRE159" s="764"/>
      <c r="WRF159" s="764"/>
      <c r="WRG159" s="764"/>
      <c r="WRH159" s="764"/>
      <c r="WRI159" s="764"/>
      <c r="WRJ159" s="764"/>
      <c r="WRK159" s="764"/>
      <c r="WRL159" s="764"/>
      <c r="WRM159" s="764"/>
      <c r="WRN159" s="764"/>
      <c r="WRO159" s="764"/>
      <c r="WRP159" s="764"/>
      <c r="WRQ159" s="764"/>
      <c r="WRR159" s="764"/>
      <c r="WRS159" s="764"/>
      <c r="WRT159" s="764"/>
      <c r="WRU159" s="764"/>
      <c r="WRV159" s="764"/>
      <c r="WRW159" s="764"/>
      <c r="WRX159" s="764"/>
      <c r="WRY159" s="764"/>
      <c r="WRZ159" s="764"/>
      <c r="WSA159" s="764"/>
      <c r="WSB159" s="764"/>
      <c r="WSC159" s="764"/>
      <c r="WSD159" s="764"/>
      <c r="WSE159" s="764"/>
      <c r="WSF159" s="764"/>
      <c r="WSG159" s="764"/>
      <c r="WSH159" s="764"/>
      <c r="WSI159" s="764"/>
      <c r="WSJ159" s="764"/>
      <c r="WSK159" s="764"/>
      <c r="WSL159" s="764"/>
      <c r="WSM159" s="764"/>
      <c r="WSN159" s="764"/>
      <c r="WSO159" s="764"/>
      <c r="WSP159" s="764"/>
      <c r="WSQ159" s="764"/>
      <c r="WSR159" s="764"/>
      <c r="WSS159" s="764"/>
      <c r="WST159" s="764"/>
      <c r="WSU159" s="764"/>
      <c r="WSV159" s="764"/>
      <c r="WSW159" s="764"/>
      <c r="WSX159" s="764"/>
      <c r="WSY159" s="764"/>
      <c r="WSZ159" s="764"/>
      <c r="WTA159" s="764"/>
      <c r="WTB159" s="764"/>
      <c r="WTC159" s="764"/>
      <c r="WTD159" s="764"/>
      <c r="WTE159" s="764"/>
      <c r="WTF159" s="764"/>
      <c r="WTG159" s="764"/>
      <c r="WTH159" s="764"/>
      <c r="WTI159" s="764"/>
      <c r="WTJ159" s="764"/>
      <c r="WTK159" s="764"/>
      <c r="WTL159" s="764"/>
      <c r="WTM159" s="764"/>
      <c r="WTN159" s="764"/>
      <c r="WTO159" s="764"/>
      <c r="WTP159" s="764"/>
      <c r="WTQ159" s="764"/>
      <c r="WTR159" s="764"/>
      <c r="WTS159" s="764"/>
      <c r="WTT159" s="764"/>
      <c r="WTU159" s="764"/>
      <c r="WTV159" s="764"/>
      <c r="WTW159" s="764"/>
      <c r="WTX159" s="764"/>
      <c r="WTY159" s="764"/>
      <c r="WTZ159" s="764"/>
      <c r="WUA159" s="764"/>
      <c r="WUB159" s="764"/>
      <c r="WUC159" s="764"/>
      <c r="WUD159" s="764"/>
      <c r="WUE159" s="764"/>
      <c r="WUF159" s="764"/>
      <c r="WUG159" s="764"/>
      <c r="WUH159" s="764"/>
      <c r="WUI159" s="764"/>
      <c r="WUJ159" s="764"/>
      <c r="WUK159" s="764"/>
      <c r="WUL159" s="764"/>
      <c r="WUM159" s="764"/>
      <c r="WUN159" s="764"/>
      <c r="WUO159" s="764"/>
      <c r="WUP159" s="764"/>
      <c r="WUQ159" s="764"/>
      <c r="WUR159" s="764"/>
      <c r="WUS159" s="764"/>
      <c r="WUT159" s="764"/>
      <c r="WUU159" s="764"/>
      <c r="WUV159" s="764"/>
      <c r="WUW159" s="764"/>
      <c r="WUX159" s="764"/>
      <c r="WUY159" s="764"/>
      <c r="WUZ159" s="764"/>
      <c r="WVA159" s="764"/>
      <c r="WVB159" s="764"/>
      <c r="WVC159" s="764"/>
      <c r="WVD159" s="764"/>
      <c r="WVE159" s="764"/>
      <c r="WVF159" s="764"/>
      <c r="WVG159" s="764"/>
      <c r="WVH159" s="764"/>
      <c r="WVI159" s="764"/>
      <c r="WVJ159" s="764"/>
      <c r="WVK159" s="764"/>
      <c r="WVL159" s="764"/>
      <c r="WVM159" s="764"/>
      <c r="WVN159" s="764"/>
      <c r="WVO159" s="764"/>
      <c r="WVP159" s="764"/>
      <c r="WVQ159" s="764"/>
      <c r="WVR159" s="764"/>
      <c r="WVS159" s="764"/>
      <c r="WVT159" s="764"/>
      <c r="WVU159" s="764"/>
      <c r="WVV159" s="764"/>
      <c r="WVW159" s="764"/>
      <c r="WVX159" s="764"/>
      <c r="WVY159" s="764"/>
      <c r="WVZ159" s="764"/>
      <c r="WWA159" s="764"/>
      <c r="WWB159" s="764"/>
      <c r="WWC159" s="764"/>
      <c r="WWD159" s="764"/>
      <c r="WWE159" s="764"/>
      <c r="WWF159" s="764"/>
      <c r="WWG159" s="764"/>
      <c r="WWH159" s="764"/>
      <c r="WWI159" s="764"/>
      <c r="WWJ159" s="764"/>
      <c r="WWK159" s="764"/>
      <c r="WWL159" s="764"/>
      <c r="WWM159" s="764"/>
      <c r="WWN159" s="764"/>
      <c r="WWO159" s="764"/>
      <c r="WWP159" s="764"/>
      <c r="WWQ159" s="764"/>
      <c r="WWR159" s="764"/>
      <c r="WWS159" s="764"/>
      <c r="WWT159" s="764"/>
      <c r="WWU159" s="764"/>
      <c r="WWV159" s="764"/>
      <c r="WWW159" s="764"/>
      <c r="WWX159" s="764"/>
      <c r="WWY159" s="764"/>
      <c r="WWZ159" s="764"/>
      <c r="WXA159" s="764"/>
      <c r="WXB159" s="764"/>
      <c r="WXC159" s="764"/>
      <c r="WXD159" s="764"/>
      <c r="WXE159" s="764"/>
      <c r="WXF159" s="764"/>
      <c r="WXG159" s="764"/>
      <c r="WXH159" s="764"/>
      <c r="WXI159" s="764"/>
      <c r="WXJ159" s="764"/>
      <c r="WXK159" s="764"/>
      <c r="WXL159" s="764"/>
      <c r="WXM159" s="764"/>
      <c r="WXN159" s="764"/>
      <c r="WXO159" s="764"/>
      <c r="WXP159" s="764"/>
      <c r="WXQ159" s="764"/>
      <c r="WXR159" s="764"/>
      <c r="WXS159" s="764"/>
      <c r="WXT159" s="764"/>
      <c r="WXU159" s="764"/>
      <c r="WXV159" s="764"/>
      <c r="WXW159" s="764"/>
      <c r="WXX159" s="764"/>
      <c r="WXY159" s="764"/>
      <c r="WXZ159" s="764"/>
      <c r="WYA159" s="764"/>
      <c r="WYB159" s="764"/>
      <c r="WYC159" s="764"/>
      <c r="WYD159" s="764"/>
      <c r="WYE159" s="764"/>
      <c r="WYF159" s="764"/>
      <c r="WYG159" s="764"/>
      <c r="WYH159" s="764"/>
      <c r="WYI159" s="764"/>
      <c r="WYJ159" s="764"/>
      <c r="WYK159" s="764"/>
      <c r="WYL159" s="764"/>
      <c r="WYM159" s="764"/>
      <c r="WYN159" s="764"/>
      <c r="WYO159" s="764"/>
      <c r="WYP159" s="764"/>
      <c r="WYQ159" s="764"/>
      <c r="WYR159" s="764"/>
      <c r="WYS159" s="764"/>
      <c r="WYT159" s="764"/>
      <c r="WYU159" s="764"/>
      <c r="WYV159" s="764"/>
      <c r="WYW159" s="764"/>
      <c r="WYX159" s="764"/>
      <c r="WYY159" s="764"/>
      <c r="WYZ159" s="764"/>
      <c r="WZA159" s="764"/>
      <c r="WZB159" s="764"/>
      <c r="WZC159" s="764"/>
      <c r="WZD159" s="764"/>
      <c r="WZE159" s="764"/>
      <c r="WZF159" s="764"/>
      <c r="WZG159" s="764"/>
      <c r="WZH159" s="764"/>
      <c r="WZI159" s="764"/>
      <c r="WZJ159" s="764"/>
      <c r="WZK159" s="764"/>
      <c r="WZL159" s="764"/>
      <c r="WZM159" s="764"/>
      <c r="WZN159" s="764"/>
      <c r="WZO159" s="764"/>
      <c r="WZP159" s="764"/>
      <c r="WZQ159" s="764"/>
      <c r="WZR159" s="764"/>
      <c r="WZS159" s="764"/>
      <c r="WZT159" s="764"/>
      <c r="WZU159" s="764"/>
      <c r="WZV159" s="764"/>
      <c r="WZW159" s="764"/>
      <c r="WZX159" s="764"/>
      <c r="WZY159" s="764"/>
      <c r="WZZ159" s="764"/>
      <c r="XAA159" s="764"/>
      <c r="XAB159" s="764"/>
      <c r="XAC159" s="764"/>
      <c r="XAD159" s="764"/>
      <c r="XAE159" s="764"/>
      <c r="XAF159" s="764"/>
      <c r="XAG159" s="764"/>
      <c r="XAH159" s="764"/>
      <c r="XAI159" s="764"/>
      <c r="XAJ159" s="764"/>
      <c r="XAK159" s="764"/>
      <c r="XAL159" s="764"/>
      <c r="XAM159" s="764"/>
      <c r="XAN159" s="764"/>
      <c r="XAO159" s="764"/>
      <c r="XAP159" s="764"/>
      <c r="XAQ159" s="764"/>
      <c r="XAR159" s="764"/>
      <c r="XAS159" s="764"/>
      <c r="XAT159" s="764"/>
      <c r="XAU159" s="764"/>
      <c r="XAV159" s="764"/>
      <c r="XAW159" s="764"/>
      <c r="XAX159" s="764"/>
      <c r="XAY159" s="764"/>
      <c r="XAZ159" s="764"/>
      <c r="XBA159" s="764"/>
      <c r="XBB159" s="764"/>
      <c r="XBC159" s="764"/>
      <c r="XBD159" s="764"/>
      <c r="XBE159" s="764"/>
      <c r="XBF159" s="764"/>
      <c r="XBG159" s="764"/>
      <c r="XBH159" s="764"/>
      <c r="XBI159" s="764"/>
      <c r="XBJ159" s="764"/>
      <c r="XBK159" s="764"/>
      <c r="XBL159" s="764"/>
      <c r="XBM159" s="764"/>
      <c r="XBN159" s="764"/>
      <c r="XBO159" s="764"/>
      <c r="XBP159" s="764"/>
      <c r="XBQ159" s="764"/>
      <c r="XBR159" s="764"/>
      <c r="XBS159" s="764"/>
      <c r="XBT159" s="764"/>
      <c r="XBU159" s="764"/>
      <c r="XBV159" s="764"/>
      <c r="XBW159" s="764"/>
      <c r="XBX159" s="764"/>
      <c r="XBY159" s="764"/>
      <c r="XBZ159" s="764"/>
      <c r="XCA159" s="764"/>
      <c r="XCB159" s="764"/>
      <c r="XCC159" s="764"/>
      <c r="XCD159" s="764"/>
      <c r="XCE159" s="764"/>
      <c r="XCF159" s="764"/>
      <c r="XCG159" s="764"/>
      <c r="XCH159" s="764"/>
      <c r="XCI159" s="764"/>
      <c r="XCJ159" s="764"/>
      <c r="XCK159" s="764"/>
      <c r="XCL159" s="764"/>
      <c r="XCM159" s="764"/>
      <c r="XCN159" s="764"/>
      <c r="XCO159" s="764"/>
      <c r="XCP159" s="764"/>
      <c r="XCQ159" s="764"/>
      <c r="XCR159" s="764"/>
      <c r="XCS159" s="764"/>
      <c r="XCT159" s="764"/>
      <c r="XCU159" s="764"/>
      <c r="XCV159" s="764"/>
      <c r="XCW159" s="764"/>
      <c r="XCX159" s="764"/>
      <c r="XCY159" s="764"/>
      <c r="XCZ159" s="764"/>
      <c r="XDA159" s="764"/>
      <c r="XDB159" s="764"/>
      <c r="XDC159" s="764"/>
      <c r="XDD159" s="764"/>
      <c r="XDE159" s="764"/>
      <c r="XDF159" s="764"/>
      <c r="XDG159" s="764"/>
      <c r="XDH159" s="764"/>
      <c r="XDI159" s="764"/>
      <c r="XDJ159" s="764"/>
      <c r="XDK159" s="764"/>
      <c r="XDL159" s="764"/>
      <c r="XDM159" s="764"/>
      <c r="XDN159" s="764"/>
      <c r="XDO159" s="764"/>
      <c r="XDP159" s="764"/>
      <c r="XDQ159" s="764"/>
      <c r="XDR159" s="764"/>
      <c r="XDS159" s="764"/>
      <c r="XDT159" s="764"/>
      <c r="XDU159" s="764"/>
      <c r="XDV159" s="764"/>
      <c r="XDW159" s="764"/>
      <c r="XDX159" s="764"/>
      <c r="XDY159" s="764"/>
      <c r="XDZ159" s="764"/>
      <c r="XEA159" s="764"/>
      <c r="XEB159" s="764"/>
      <c r="XEC159" s="764"/>
      <c r="XED159" s="764"/>
      <c r="XEE159" s="764"/>
      <c r="XEF159" s="764"/>
      <c r="XEG159" s="764"/>
      <c r="XEH159" s="764"/>
      <c r="XEI159" s="764"/>
      <c r="XEJ159" s="764"/>
      <c r="XEK159" s="764"/>
      <c r="XEL159" s="764"/>
      <c r="XEM159" s="764"/>
      <c r="XEN159" s="764"/>
      <c r="XEO159" s="764"/>
      <c r="XEP159" s="764"/>
      <c r="XEQ159" s="764"/>
      <c r="XER159" s="764"/>
      <c r="XES159" s="764"/>
      <c r="XET159" s="764"/>
      <c r="XEU159" s="764"/>
      <c r="XEV159" s="764"/>
    </row>
    <row r="160" spans="1:16376">
      <c r="EG160" s="764"/>
      <c r="EH160" s="764"/>
      <c r="EI160" s="764"/>
      <c r="EJ160" s="764"/>
      <c r="EK160" s="764"/>
      <c r="EL160" s="764"/>
      <c r="EM160" s="764"/>
      <c r="EN160" s="764"/>
      <c r="EO160" s="764"/>
      <c r="EP160" s="764"/>
      <c r="EQ160" s="764"/>
      <c r="ER160" s="764"/>
      <c r="ES160" s="764"/>
      <c r="ET160" s="764"/>
      <c r="EU160" s="764"/>
      <c r="EV160" s="764"/>
      <c r="EW160" s="764"/>
      <c r="EX160" s="764"/>
      <c r="EY160" s="764"/>
      <c r="EZ160" s="764"/>
      <c r="FA160" s="764"/>
      <c r="FB160" s="764"/>
      <c r="FC160" s="764"/>
      <c r="FD160" s="764"/>
      <c r="FE160" s="764"/>
      <c r="FF160" s="764"/>
      <c r="FG160" s="764"/>
      <c r="FH160" s="764"/>
      <c r="FI160" s="764"/>
      <c r="FJ160" s="764"/>
      <c r="FK160" s="764"/>
      <c r="FL160" s="764"/>
      <c r="FM160" s="764"/>
      <c r="FN160" s="764"/>
      <c r="FO160" s="764"/>
      <c r="FP160" s="764"/>
      <c r="FQ160" s="764"/>
      <c r="FR160" s="764"/>
      <c r="FS160" s="764"/>
      <c r="FT160" s="764"/>
      <c r="FU160" s="764"/>
      <c r="FV160" s="764"/>
      <c r="FW160" s="764"/>
      <c r="FX160" s="764"/>
      <c r="FY160" s="764"/>
      <c r="FZ160" s="764"/>
      <c r="GA160" s="764"/>
      <c r="GB160" s="764"/>
      <c r="GC160" s="764"/>
      <c r="GD160" s="764"/>
      <c r="GE160" s="764"/>
      <c r="GF160" s="764"/>
      <c r="GG160" s="764"/>
      <c r="GH160" s="764"/>
      <c r="GI160" s="764"/>
      <c r="GJ160" s="764"/>
      <c r="GK160" s="764"/>
      <c r="GL160" s="764"/>
      <c r="GM160" s="764"/>
      <c r="GN160" s="764"/>
      <c r="GO160" s="764"/>
      <c r="GP160" s="764"/>
      <c r="GQ160" s="764"/>
      <c r="GR160" s="764"/>
      <c r="GS160" s="764"/>
      <c r="GT160" s="764"/>
      <c r="GU160" s="764"/>
      <c r="GV160" s="764"/>
      <c r="GW160" s="764"/>
      <c r="GX160" s="764"/>
      <c r="GY160" s="764"/>
      <c r="GZ160" s="764"/>
      <c r="HA160" s="764"/>
      <c r="HB160" s="764"/>
      <c r="HC160" s="764"/>
      <c r="HD160" s="764"/>
      <c r="HE160" s="764"/>
      <c r="HF160" s="764"/>
      <c r="HG160" s="764"/>
      <c r="HH160" s="764"/>
      <c r="HI160" s="764"/>
      <c r="HJ160" s="764"/>
      <c r="HK160" s="764"/>
      <c r="HL160" s="764"/>
      <c r="HM160" s="764"/>
      <c r="HN160" s="764"/>
      <c r="HO160" s="764"/>
      <c r="HP160" s="764"/>
      <c r="HQ160" s="764"/>
      <c r="HR160" s="764"/>
      <c r="HS160" s="764"/>
      <c r="HT160" s="764"/>
      <c r="HU160" s="764"/>
      <c r="HV160" s="764"/>
      <c r="HW160" s="764"/>
      <c r="HX160" s="764"/>
      <c r="HY160" s="764"/>
      <c r="HZ160" s="764"/>
      <c r="IA160" s="764"/>
      <c r="IB160" s="764"/>
      <c r="IC160" s="764"/>
      <c r="ID160" s="764"/>
      <c r="IE160" s="764"/>
      <c r="IF160" s="764"/>
      <c r="IG160" s="764"/>
      <c r="IH160" s="764"/>
      <c r="II160" s="764"/>
      <c r="IJ160" s="764"/>
      <c r="IK160" s="764"/>
      <c r="IL160" s="764"/>
      <c r="IM160" s="764"/>
      <c r="IN160" s="764"/>
      <c r="IO160" s="764"/>
      <c r="IP160" s="764"/>
      <c r="IQ160" s="764"/>
      <c r="IR160" s="764"/>
      <c r="IS160" s="764"/>
      <c r="IT160" s="764"/>
      <c r="IU160" s="764"/>
      <c r="IV160" s="764"/>
      <c r="IW160" s="764"/>
      <c r="IX160" s="764"/>
      <c r="IY160" s="764"/>
      <c r="IZ160" s="764"/>
      <c r="JA160" s="764"/>
      <c r="JB160" s="764"/>
      <c r="JC160" s="764"/>
      <c r="JD160" s="764"/>
      <c r="JE160" s="764"/>
      <c r="JF160" s="764"/>
      <c r="JG160" s="764"/>
      <c r="JH160" s="764"/>
      <c r="JI160" s="764"/>
      <c r="JJ160" s="764"/>
      <c r="JK160" s="764"/>
      <c r="JL160" s="764"/>
      <c r="JM160" s="764"/>
      <c r="JN160" s="764"/>
      <c r="JO160" s="764"/>
      <c r="JP160" s="764"/>
      <c r="JQ160" s="764"/>
      <c r="JR160" s="764"/>
      <c r="JS160" s="764"/>
      <c r="JT160" s="764"/>
      <c r="JU160" s="764"/>
      <c r="JV160" s="764"/>
      <c r="JW160" s="764"/>
      <c r="JX160" s="764"/>
      <c r="JY160" s="764"/>
      <c r="JZ160" s="764"/>
      <c r="KA160" s="764"/>
      <c r="KB160" s="764"/>
      <c r="KC160" s="764"/>
      <c r="KD160" s="764"/>
      <c r="KE160" s="764"/>
      <c r="KF160" s="764"/>
      <c r="KG160" s="764"/>
      <c r="KH160" s="764"/>
      <c r="KI160" s="764"/>
      <c r="KJ160" s="764"/>
      <c r="KK160" s="764"/>
      <c r="KL160" s="764"/>
      <c r="KM160" s="764"/>
      <c r="KN160" s="764"/>
      <c r="KO160" s="764"/>
      <c r="KP160" s="764"/>
      <c r="KQ160" s="764"/>
      <c r="KR160" s="764"/>
      <c r="KS160" s="764"/>
      <c r="KT160" s="764"/>
      <c r="KU160" s="764"/>
      <c r="KV160" s="764"/>
      <c r="KW160" s="764"/>
      <c r="KX160" s="764"/>
      <c r="KY160" s="764"/>
      <c r="KZ160" s="764"/>
      <c r="LA160" s="764"/>
      <c r="LB160" s="764"/>
      <c r="LC160" s="764"/>
      <c r="LD160" s="764"/>
      <c r="LE160" s="764"/>
      <c r="LF160" s="764"/>
      <c r="LG160" s="764"/>
      <c r="LH160" s="764"/>
      <c r="LI160" s="764"/>
      <c r="LJ160" s="764"/>
      <c r="LK160" s="764"/>
      <c r="LL160" s="764"/>
      <c r="LM160" s="764"/>
      <c r="LN160" s="764"/>
      <c r="LO160" s="764"/>
      <c r="LP160" s="764"/>
      <c r="LQ160" s="764"/>
      <c r="LR160" s="764"/>
      <c r="LS160" s="764"/>
      <c r="LT160" s="764"/>
      <c r="LU160" s="764"/>
      <c r="LV160" s="764"/>
      <c r="LW160" s="764"/>
      <c r="LX160" s="764"/>
      <c r="LY160" s="764"/>
      <c r="LZ160" s="764"/>
      <c r="MA160" s="764"/>
      <c r="MB160" s="764"/>
      <c r="MC160" s="764"/>
      <c r="MD160" s="764"/>
      <c r="ME160" s="764"/>
      <c r="MF160" s="764"/>
      <c r="MG160" s="764"/>
      <c r="MH160" s="764"/>
      <c r="MI160" s="764"/>
      <c r="MJ160" s="764"/>
      <c r="MK160" s="764"/>
      <c r="ML160" s="764"/>
      <c r="MM160" s="764"/>
      <c r="MN160" s="764"/>
      <c r="MO160" s="764"/>
      <c r="MP160" s="764"/>
      <c r="MQ160" s="764"/>
      <c r="MR160" s="764"/>
      <c r="MS160" s="764"/>
      <c r="MT160" s="764"/>
      <c r="MU160" s="764"/>
      <c r="MV160" s="764"/>
      <c r="MW160" s="764"/>
      <c r="MX160" s="764"/>
      <c r="MY160" s="764"/>
      <c r="MZ160" s="764"/>
      <c r="NA160" s="764"/>
      <c r="NB160" s="764"/>
      <c r="NC160" s="764"/>
      <c r="ND160" s="764"/>
      <c r="NE160" s="764"/>
      <c r="NF160" s="764"/>
      <c r="NG160" s="764"/>
      <c r="NH160" s="764"/>
      <c r="NI160" s="764"/>
      <c r="NJ160" s="764"/>
      <c r="NK160" s="764"/>
      <c r="NL160" s="764"/>
      <c r="NM160" s="764"/>
      <c r="NN160" s="764"/>
      <c r="NO160" s="764"/>
      <c r="NP160" s="764"/>
      <c r="NQ160" s="764"/>
      <c r="NR160" s="764"/>
      <c r="NS160" s="764"/>
      <c r="NT160" s="764"/>
      <c r="NU160" s="764"/>
      <c r="NV160" s="764"/>
      <c r="NW160" s="764"/>
      <c r="NX160" s="764"/>
      <c r="NY160" s="764"/>
      <c r="NZ160" s="764"/>
      <c r="OA160" s="764"/>
      <c r="OB160" s="764"/>
      <c r="OC160" s="764"/>
      <c r="OD160" s="764"/>
      <c r="OE160" s="764"/>
      <c r="OF160" s="764"/>
      <c r="OG160" s="764"/>
      <c r="OH160" s="764"/>
      <c r="OI160" s="764"/>
      <c r="OJ160" s="764"/>
      <c r="OK160" s="764"/>
      <c r="OL160" s="764"/>
      <c r="OM160" s="764"/>
      <c r="ON160" s="764"/>
      <c r="OO160" s="764"/>
      <c r="OP160" s="764"/>
      <c r="OQ160" s="764"/>
      <c r="OR160" s="764"/>
      <c r="OS160" s="764"/>
      <c r="OT160" s="764"/>
      <c r="OU160" s="764"/>
      <c r="OV160" s="764"/>
      <c r="OW160" s="764"/>
      <c r="OX160" s="764"/>
      <c r="OY160" s="764"/>
      <c r="OZ160" s="764"/>
      <c r="PA160" s="764"/>
      <c r="PB160" s="764"/>
      <c r="PC160" s="764"/>
      <c r="PD160" s="764"/>
      <c r="PE160" s="764"/>
      <c r="PF160" s="764"/>
      <c r="PG160" s="764"/>
      <c r="PH160" s="764"/>
      <c r="PI160" s="764"/>
      <c r="PJ160" s="764"/>
      <c r="PK160" s="764"/>
      <c r="PL160" s="764"/>
      <c r="PM160" s="764"/>
      <c r="PN160" s="764"/>
      <c r="PO160" s="764"/>
      <c r="PP160" s="764"/>
      <c r="PQ160" s="764"/>
      <c r="PR160" s="764"/>
      <c r="PS160" s="764"/>
      <c r="PT160" s="764"/>
      <c r="PU160" s="764"/>
      <c r="PV160" s="764"/>
      <c r="PW160" s="764"/>
      <c r="PX160" s="764"/>
      <c r="PY160" s="764"/>
      <c r="PZ160" s="764"/>
      <c r="QA160" s="764"/>
      <c r="QB160" s="764"/>
      <c r="QC160" s="764"/>
      <c r="QD160" s="764"/>
      <c r="QE160" s="764"/>
      <c r="QF160" s="764"/>
      <c r="QG160" s="764"/>
      <c r="QH160" s="764"/>
      <c r="QI160" s="764"/>
      <c r="QJ160" s="764"/>
      <c r="QK160" s="764"/>
      <c r="QL160" s="764"/>
      <c r="QM160" s="764"/>
      <c r="QN160" s="764"/>
      <c r="QO160" s="764"/>
      <c r="QP160" s="764"/>
      <c r="QQ160" s="764"/>
      <c r="QR160" s="764"/>
      <c r="QS160" s="764"/>
      <c r="QT160" s="764"/>
      <c r="QU160" s="764"/>
      <c r="QV160" s="764"/>
      <c r="QW160" s="764"/>
      <c r="QX160" s="764"/>
      <c r="QY160" s="764"/>
      <c r="QZ160" s="764"/>
      <c r="RA160" s="764"/>
      <c r="RB160" s="764"/>
      <c r="RC160" s="764"/>
      <c r="RD160" s="764"/>
      <c r="RE160" s="764"/>
      <c r="RF160" s="764"/>
      <c r="RG160" s="764"/>
      <c r="RH160" s="764"/>
      <c r="RI160" s="764"/>
      <c r="RJ160" s="764"/>
      <c r="RK160" s="764"/>
      <c r="RL160" s="764"/>
      <c r="RM160" s="764"/>
      <c r="RN160" s="764"/>
      <c r="RO160" s="764"/>
      <c r="RP160" s="764"/>
      <c r="RQ160" s="764"/>
      <c r="RR160" s="764"/>
      <c r="RS160" s="764"/>
      <c r="RT160" s="764"/>
      <c r="RU160" s="764"/>
      <c r="RV160" s="764"/>
      <c r="RW160" s="764"/>
      <c r="RX160" s="764"/>
      <c r="RY160" s="764"/>
      <c r="RZ160" s="764"/>
      <c r="SA160" s="764"/>
      <c r="SB160" s="764"/>
      <c r="SC160" s="764"/>
      <c r="SD160" s="764"/>
      <c r="SE160" s="764"/>
      <c r="SF160" s="764"/>
      <c r="SG160" s="764"/>
      <c r="SH160" s="764"/>
      <c r="SI160" s="764"/>
      <c r="SJ160" s="764"/>
      <c r="SK160" s="764"/>
      <c r="SL160" s="764"/>
      <c r="SM160" s="764"/>
      <c r="SN160" s="764"/>
      <c r="SO160" s="764"/>
      <c r="SP160" s="764"/>
      <c r="SQ160" s="764"/>
      <c r="SR160" s="764"/>
      <c r="SS160" s="764"/>
      <c r="ST160" s="764"/>
      <c r="SU160" s="764"/>
      <c r="SV160" s="764"/>
      <c r="SW160" s="764"/>
      <c r="SX160" s="764"/>
      <c r="SY160" s="764"/>
      <c r="SZ160" s="764"/>
      <c r="TA160" s="764"/>
      <c r="TB160" s="764"/>
      <c r="TC160" s="764"/>
      <c r="TD160" s="764"/>
      <c r="TE160" s="764"/>
      <c r="TF160" s="764"/>
      <c r="TG160" s="764"/>
      <c r="TH160" s="764"/>
      <c r="TI160" s="764"/>
      <c r="TJ160" s="764"/>
      <c r="TK160" s="764"/>
      <c r="TL160" s="764"/>
      <c r="TM160" s="764"/>
      <c r="TN160" s="764"/>
      <c r="TO160" s="764"/>
      <c r="TP160" s="764"/>
      <c r="TQ160" s="764"/>
      <c r="TR160" s="764"/>
      <c r="TS160" s="764"/>
      <c r="TT160" s="764"/>
      <c r="TU160" s="764"/>
      <c r="TV160" s="764"/>
      <c r="TW160" s="764"/>
      <c r="TX160" s="764"/>
      <c r="TY160" s="764"/>
      <c r="TZ160" s="764"/>
      <c r="UA160" s="764"/>
      <c r="UB160" s="764"/>
      <c r="UC160" s="764"/>
      <c r="UD160" s="764"/>
      <c r="UE160" s="764"/>
      <c r="UF160" s="764"/>
      <c r="UG160" s="764"/>
      <c r="UH160" s="764"/>
      <c r="UI160" s="764"/>
      <c r="UJ160" s="764"/>
      <c r="UK160" s="764"/>
      <c r="UL160" s="764"/>
      <c r="UM160" s="764"/>
      <c r="UN160" s="764"/>
      <c r="UO160" s="764"/>
      <c r="UP160" s="764"/>
      <c r="UQ160" s="764"/>
      <c r="UR160" s="764"/>
      <c r="US160" s="764"/>
      <c r="UT160" s="764"/>
      <c r="UU160" s="764"/>
      <c r="UV160" s="764"/>
      <c r="UW160" s="764"/>
      <c r="UX160" s="764"/>
      <c r="UY160" s="764"/>
      <c r="UZ160" s="764"/>
      <c r="VA160" s="764"/>
      <c r="VB160" s="764"/>
      <c r="VC160" s="764"/>
      <c r="VD160" s="764"/>
      <c r="VE160" s="764"/>
      <c r="VF160" s="764"/>
      <c r="VG160" s="764"/>
      <c r="VH160" s="764"/>
      <c r="VI160" s="764"/>
      <c r="VJ160" s="764"/>
      <c r="VK160" s="764"/>
      <c r="VL160" s="764"/>
      <c r="VM160" s="764"/>
      <c r="VN160" s="764"/>
      <c r="VO160" s="764"/>
      <c r="VP160" s="764"/>
      <c r="VQ160" s="764"/>
      <c r="VR160" s="764"/>
      <c r="VS160" s="764"/>
      <c r="VT160" s="764"/>
      <c r="VU160" s="764"/>
      <c r="VV160" s="764"/>
      <c r="VW160" s="764"/>
      <c r="VX160" s="764"/>
      <c r="VY160" s="764"/>
      <c r="VZ160" s="764"/>
      <c r="WA160" s="764"/>
      <c r="WB160" s="764"/>
      <c r="WC160" s="764"/>
      <c r="WD160" s="764"/>
      <c r="WE160" s="764"/>
      <c r="WF160" s="764"/>
      <c r="WG160" s="764"/>
      <c r="WH160" s="764"/>
      <c r="WI160" s="764"/>
      <c r="WJ160" s="764"/>
      <c r="WK160" s="764"/>
      <c r="WL160" s="764"/>
      <c r="WM160" s="764"/>
      <c r="WN160" s="764"/>
      <c r="WO160" s="764"/>
      <c r="WP160" s="764"/>
      <c r="WQ160" s="764"/>
      <c r="WR160" s="764"/>
      <c r="WS160" s="764"/>
      <c r="WT160" s="764"/>
      <c r="WU160" s="764"/>
      <c r="WV160" s="764"/>
      <c r="WW160" s="764"/>
      <c r="WX160" s="764"/>
      <c r="WY160" s="764"/>
      <c r="WZ160" s="764"/>
      <c r="XA160" s="764"/>
      <c r="XB160" s="764"/>
      <c r="XC160" s="764"/>
      <c r="XD160" s="764"/>
      <c r="XE160" s="764"/>
      <c r="XF160" s="764"/>
      <c r="XG160" s="764"/>
      <c r="XH160" s="764"/>
      <c r="XI160" s="764"/>
      <c r="XJ160" s="764"/>
      <c r="XK160" s="764"/>
      <c r="XL160" s="764"/>
      <c r="XM160" s="764"/>
      <c r="XN160" s="764"/>
      <c r="XO160" s="764"/>
      <c r="XP160" s="764"/>
      <c r="XQ160" s="764"/>
      <c r="XR160" s="764"/>
      <c r="XS160" s="764"/>
      <c r="XT160" s="764"/>
      <c r="XU160" s="764"/>
      <c r="XV160" s="764"/>
      <c r="XW160" s="764"/>
      <c r="XX160" s="764"/>
      <c r="XY160" s="764"/>
      <c r="XZ160" s="764"/>
      <c r="YA160" s="764"/>
      <c r="YB160" s="764"/>
      <c r="YC160" s="764"/>
      <c r="YD160" s="764"/>
      <c r="YE160" s="764"/>
      <c r="YF160" s="764"/>
      <c r="YG160" s="764"/>
      <c r="YH160" s="764"/>
      <c r="YI160" s="764"/>
      <c r="YJ160" s="764"/>
      <c r="YK160" s="764"/>
      <c r="YL160" s="764"/>
      <c r="YM160" s="764"/>
      <c r="YN160" s="764"/>
      <c r="YO160" s="764"/>
      <c r="YP160" s="764"/>
      <c r="YQ160" s="764"/>
      <c r="YR160" s="764"/>
      <c r="YS160" s="764"/>
      <c r="YT160" s="764"/>
      <c r="YU160" s="764"/>
      <c r="YV160" s="764"/>
      <c r="YW160" s="764"/>
      <c r="YX160" s="764"/>
      <c r="YY160" s="764"/>
      <c r="YZ160" s="764"/>
      <c r="ZA160" s="764"/>
      <c r="ZB160" s="764"/>
      <c r="ZC160" s="764"/>
      <c r="ZD160" s="764"/>
      <c r="ZE160" s="764"/>
      <c r="ZF160" s="764"/>
      <c r="ZG160" s="764"/>
      <c r="ZH160" s="764"/>
      <c r="ZI160" s="764"/>
      <c r="ZJ160" s="764"/>
      <c r="ZK160" s="764"/>
      <c r="ZL160" s="764"/>
      <c r="ZM160" s="764"/>
      <c r="ZN160" s="764"/>
      <c r="ZO160" s="764"/>
      <c r="ZP160" s="764"/>
      <c r="ZQ160" s="764"/>
      <c r="ZR160" s="764"/>
      <c r="ZS160" s="764"/>
      <c r="ZT160" s="764"/>
      <c r="ZU160" s="764"/>
      <c r="ZV160" s="764"/>
      <c r="ZW160" s="764"/>
      <c r="ZX160" s="764"/>
      <c r="ZY160" s="764"/>
      <c r="ZZ160" s="764"/>
      <c r="AAA160" s="764"/>
      <c r="AAB160" s="764"/>
      <c r="AAC160" s="764"/>
      <c r="AAD160" s="764"/>
      <c r="AAE160" s="764"/>
      <c r="AAF160" s="764"/>
      <c r="AAG160" s="764"/>
      <c r="AAH160" s="764"/>
      <c r="AAI160" s="764"/>
      <c r="AAJ160" s="764"/>
      <c r="AAK160" s="764"/>
      <c r="AAL160" s="764"/>
      <c r="AAM160" s="764"/>
      <c r="AAN160" s="764"/>
      <c r="AAO160" s="764"/>
      <c r="AAP160" s="764"/>
      <c r="AAQ160" s="764"/>
      <c r="AAR160" s="764"/>
      <c r="AAS160" s="764"/>
      <c r="AAT160" s="764"/>
      <c r="AAU160" s="764"/>
      <c r="AAV160" s="764"/>
      <c r="AAW160" s="764"/>
      <c r="AAX160" s="764"/>
      <c r="AAY160" s="764"/>
      <c r="AAZ160" s="764"/>
      <c r="ABA160" s="764"/>
      <c r="ABB160" s="764"/>
      <c r="ABC160" s="764"/>
      <c r="ABD160" s="764"/>
      <c r="ABE160" s="764"/>
      <c r="ABF160" s="764"/>
      <c r="ABG160" s="764"/>
      <c r="ABH160" s="764"/>
      <c r="ABI160" s="764"/>
      <c r="ABJ160" s="764"/>
      <c r="ABK160" s="764"/>
      <c r="ABL160" s="764"/>
      <c r="ABM160" s="764"/>
      <c r="ABN160" s="764"/>
      <c r="ABO160" s="764"/>
      <c r="ABP160" s="764"/>
      <c r="ABQ160" s="764"/>
      <c r="ABR160" s="764"/>
      <c r="ABS160" s="764"/>
      <c r="ABT160" s="764"/>
      <c r="ABU160" s="764"/>
      <c r="ABV160" s="764"/>
      <c r="ABW160" s="764"/>
      <c r="ABX160" s="764"/>
      <c r="ABY160" s="764"/>
      <c r="ABZ160" s="764"/>
      <c r="ACA160" s="764"/>
      <c r="ACB160" s="764"/>
      <c r="ACC160" s="764"/>
      <c r="ACD160" s="764"/>
      <c r="ACE160" s="764"/>
      <c r="ACF160" s="764"/>
      <c r="ACG160" s="764"/>
      <c r="ACH160" s="764"/>
      <c r="ACI160" s="764"/>
      <c r="ACJ160" s="764"/>
      <c r="ACK160" s="764"/>
      <c r="ACL160" s="764"/>
      <c r="ACM160" s="764"/>
      <c r="ACN160" s="764"/>
      <c r="ACO160" s="764"/>
      <c r="ACP160" s="764"/>
      <c r="ACQ160" s="764"/>
      <c r="ACR160" s="764"/>
      <c r="ACS160" s="764"/>
      <c r="ACT160" s="764"/>
      <c r="ACU160" s="764"/>
      <c r="ACV160" s="764"/>
      <c r="ACW160" s="764"/>
      <c r="ACX160" s="764"/>
      <c r="ACY160" s="764"/>
      <c r="ACZ160" s="764"/>
      <c r="ADA160" s="764"/>
      <c r="ADB160" s="764"/>
      <c r="ADC160" s="764"/>
      <c r="ADD160" s="764"/>
      <c r="ADE160" s="764"/>
      <c r="ADF160" s="764"/>
      <c r="ADG160" s="764"/>
      <c r="ADH160" s="764"/>
      <c r="ADI160" s="764"/>
      <c r="ADJ160" s="764"/>
      <c r="ADK160" s="764"/>
      <c r="ADL160" s="764"/>
      <c r="ADM160" s="764"/>
      <c r="ADN160" s="764"/>
      <c r="ADO160" s="764"/>
      <c r="ADP160" s="764"/>
      <c r="ADQ160" s="764"/>
      <c r="ADR160" s="764"/>
      <c r="ADS160" s="764"/>
      <c r="ADT160" s="764"/>
      <c r="ADU160" s="764"/>
      <c r="ADV160" s="764"/>
      <c r="ADW160" s="764"/>
      <c r="ADX160" s="764"/>
      <c r="ADY160" s="764"/>
      <c r="ADZ160" s="764"/>
      <c r="AEA160" s="764"/>
      <c r="AEB160" s="764"/>
      <c r="AEC160" s="764"/>
      <c r="AED160" s="764"/>
      <c r="AEE160" s="764"/>
      <c r="AEF160" s="764"/>
      <c r="AEG160" s="764"/>
      <c r="AEH160" s="764"/>
      <c r="AEI160" s="764"/>
      <c r="AEJ160" s="764"/>
      <c r="AEK160" s="764"/>
      <c r="AEL160" s="764"/>
      <c r="AEM160" s="764"/>
      <c r="AEN160" s="764"/>
      <c r="AEO160" s="764"/>
      <c r="AEP160" s="764"/>
      <c r="AEQ160" s="764"/>
      <c r="AER160" s="764"/>
      <c r="AES160" s="764"/>
      <c r="AET160" s="764"/>
      <c r="AEU160" s="764"/>
      <c r="AEV160" s="764"/>
      <c r="AEW160" s="764"/>
      <c r="AEX160" s="764"/>
      <c r="AEY160" s="764"/>
      <c r="AEZ160" s="764"/>
      <c r="AFA160" s="764"/>
      <c r="AFB160" s="764"/>
      <c r="AFC160" s="764"/>
      <c r="AFD160" s="764"/>
      <c r="AFE160" s="764"/>
      <c r="AFF160" s="764"/>
      <c r="AFG160" s="764"/>
      <c r="AFH160" s="764"/>
      <c r="AFI160" s="764"/>
      <c r="AFJ160" s="764"/>
      <c r="AFK160" s="764"/>
      <c r="AFL160" s="764"/>
      <c r="AFM160" s="764"/>
      <c r="AFN160" s="764"/>
      <c r="AFO160" s="764"/>
      <c r="AFP160" s="764"/>
      <c r="AFQ160" s="764"/>
      <c r="AFR160" s="764"/>
      <c r="AFS160" s="764"/>
      <c r="AFT160" s="764"/>
      <c r="AFU160" s="764"/>
      <c r="AFV160" s="764"/>
      <c r="AFW160" s="764"/>
      <c r="AFX160" s="764"/>
      <c r="AFY160" s="764"/>
      <c r="AFZ160" s="764"/>
      <c r="AGA160" s="764"/>
      <c r="AGB160" s="764"/>
      <c r="AGC160" s="764"/>
      <c r="AGD160" s="764"/>
      <c r="AGE160" s="764"/>
      <c r="AGF160" s="764"/>
      <c r="AGG160" s="764"/>
      <c r="AGH160" s="764"/>
      <c r="AGI160" s="764"/>
      <c r="AGJ160" s="764"/>
      <c r="AGK160" s="764"/>
      <c r="AGL160" s="764"/>
      <c r="AGM160" s="764"/>
      <c r="AGN160" s="764"/>
      <c r="AGO160" s="764"/>
      <c r="AGP160" s="764"/>
      <c r="AGQ160" s="764"/>
      <c r="AGR160" s="764"/>
      <c r="AGS160" s="764"/>
      <c r="AGT160" s="764"/>
      <c r="AGU160" s="764"/>
      <c r="AGV160" s="764"/>
      <c r="AGW160" s="764"/>
      <c r="AGX160" s="764"/>
      <c r="AGY160" s="764"/>
      <c r="AGZ160" s="764"/>
      <c r="AHA160" s="764"/>
      <c r="AHB160" s="764"/>
      <c r="AHC160" s="764"/>
      <c r="AHD160" s="764"/>
      <c r="AHE160" s="764"/>
      <c r="AHF160" s="764"/>
      <c r="AHG160" s="764"/>
      <c r="AHH160" s="764"/>
      <c r="AHI160" s="764"/>
      <c r="AHJ160" s="764"/>
      <c r="AHK160" s="764"/>
      <c r="AHL160" s="764"/>
      <c r="AHM160" s="764"/>
      <c r="AHN160" s="764"/>
      <c r="AHO160" s="764"/>
      <c r="AHP160" s="764"/>
      <c r="AHQ160" s="764"/>
      <c r="AHR160" s="764"/>
      <c r="AHS160" s="764"/>
      <c r="AHT160" s="764"/>
      <c r="AHU160" s="764"/>
      <c r="AHV160" s="764"/>
      <c r="AHW160" s="764"/>
      <c r="AHX160" s="764"/>
      <c r="AHY160" s="764"/>
      <c r="AHZ160" s="764"/>
      <c r="AIA160" s="764"/>
      <c r="AIB160" s="764"/>
      <c r="AIC160" s="764"/>
      <c r="AID160" s="764"/>
      <c r="AIE160" s="764"/>
      <c r="AIF160" s="764"/>
      <c r="AIG160" s="764"/>
      <c r="AIH160" s="764"/>
      <c r="AII160" s="764"/>
      <c r="AIJ160" s="764"/>
      <c r="AIK160" s="764"/>
      <c r="AIL160" s="764"/>
      <c r="AIM160" s="764"/>
      <c r="AIN160" s="764"/>
      <c r="AIO160" s="764"/>
      <c r="AIP160" s="764"/>
      <c r="AIQ160" s="764"/>
      <c r="AIR160" s="764"/>
      <c r="AIS160" s="764"/>
      <c r="AIT160" s="764"/>
      <c r="AIU160" s="764"/>
      <c r="AIV160" s="764"/>
      <c r="AIW160" s="764"/>
      <c r="AIX160" s="764"/>
      <c r="AIY160" s="764"/>
      <c r="AIZ160" s="764"/>
      <c r="AJA160" s="764"/>
      <c r="AJB160" s="764"/>
      <c r="AJC160" s="764"/>
      <c r="AJD160" s="764"/>
      <c r="AJE160" s="764"/>
      <c r="AJF160" s="764"/>
      <c r="AJG160" s="764"/>
      <c r="AJH160" s="764"/>
      <c r="AJI160" s="764"/>
      <c r="AJJ160" s="764"/>
      <c r="AJK160" s="764"/>
      <c r="AJL160" s="764"/>
      <c r="AJM160" s="764"/>
      <c r="AJN160" s="764"/>
      <c r="AJO160" s="764"/>
      <c r="AJP160" s="764"/>
      <c r="AJQ160" s="764"/>
      <c r="AJR160" s="764"/>
      <c r="AJS160" s="764"/>
      <c r="AJT160" s="764"/>
      <c r="AJU160" s="764"/>
      <c r="AJV160" s="764"/>
      <c r="AJW160" s="764"/>
      <c r="AJX160" s="764"/>
      <c r="AJY160" s="764"/>
      <c r="AJZ160" s="764"/>
      <c r="AKA160" s="764"/>
      <c r="AKB160" s="764"/>
      <c r="AKC160" s="764"/>
      <c r="AKD160" s="764"/>
      <c r="AKE160" s="764"/>
      <c r="AKF160" s="764"/>
      <c r="AKG160" s="764"/>
      <c r="AKH160" s="764"/>
      <c r="AKI160" s="764"/>
      <c r="AKJ160" s="764"/>
      <c r="AKK160" s="764"/>
      <c r="AKL160" s="764"/>
      <c r="AKM160" s="764"/>
      <c r="AKN160" s="764"/>
      <c r="AKO160" s="764"/>
      <c r="AKP160" s="764"/>
      <c r="AKQ160" s="764"/>
      <c r="AKR160" s="764"/>
      <c r="AKS160" s="764"/>
      <c r="AKT160" s="764"/>
      <c r="AKU160" s="764"/>
      <c r="AKV160" s="764"/>
      <c r="AKW160" s="764"/>
      <c r="AKX160" s="764"/>
      <c r="AKY160" s="764"/>
      <c r="AKZ160" s="764"/>
      <c r="ALA160" s="764"/>
      <c r="ALB160" s="764"/>
      <c r="ALC160" s="764"/>
      <c r="ALD160" s="764"/>
      <c r="ALE160" s="764"/>
      <c r="ALF160" s="764"/>
      <c r="ALG160" s="764"/>
      <c r="ALH160" s="764"/>
      <c r="ALI160" s="764"/>
      <c r="ALJ160" s="764"/>
      <c r="ALK160" s="764"/>
      <c r="ALL160" s="764"/>
      <c r="ALM160" s="764"/>
      <c r="ALN160" s="764"/>
      <c r="ALO160" s="764"/>
      <c r="ALP160" s="764"/>
      <c r="ALQ160" s="764"/>
      <c r="ALR160" s="764"/>
      <c r="ALS160" s="764"/>
      <c r="ALT160" s="764"/>
      <c r="ALU160" s="764"/>
      <c r="ALV160" s="764"/>
      <c r="ALW160" s="764"/>
      <c r="ALX160" s="764"/>
      <c r="ALY160" s="764"/>
      <c r="ALZ160" s="764"/>
      <c r="AMA160" s="764"/>
      <c r="AMB160" s="764"/>
      <c r="AMC160" s="764"/>
      <c r="AMD160" s="764"/>
      <c r="AME160" s="764"/>
      <c r="AMF160" s="764"/>
      <c r="AMG160" s="764"/>
      <c r="AMH160" s="764"/>
      <c r="AMI160" s="764"/>
      <c r="AMJ160" s="764"/>
      <c r="AMK160" s="764"/>
      <c r="AML160" s="764"/>
      <c r="AMM160" s="764"/>
      <c r="AMN160" s="764"/>
      <c r="AMO160" s="764"/>
      <c r="AMP160" s="764"/>
      <c r="AMQ160" s="764"/>
      <c r="AMR160" s="764"/>
      <c r="AMS160" s="764"/>
      <c r="AMT160" s="764"/>
      <c r="AMU160" s="764"/>
      <c r="AMV160" s="764"/>
      <c r="AMW160" s="764"/>
      <c r="AMX160" s="764"/>
      <c r="AMY160" s="764"/>
      <c r="AMZ160" s="764"/>
      <c r="ANA160" s="764"/>
      <c r="ANB160" s="764"/>
      <c r="ANC160" s="764"/>
      <c r="AND160" s="764"/>
      <c r="ANE160" s="764"/>
      <c r="ANF160" s="764"/>
      <c r="ANG160" s="764"/>
      <c r="ANH160" s="764"/>
      <c r="ANI160" s="764"/>
      <c r="ANJ160" s="764"/>
      <c r="ANK160" s="764"/>
      <c r="ANL160" s="764"/>
      <c r="ANM160" s="764"/>
      <c r="ANN160" s="764"/>
      <c r="ANO160" s="764"/>
      <c r="ANP160" s="764"/>
      <c r="ANQ160" s="764"/>
      <c r="ANR160" s="764"/>
      <c r="ANS160" s="764"/>
      <c r="ANT160" s="764"/>
      <c r="ANU160" s="764"/>
      <c r="ANV160" s="764"/>
      <c r="ANW160" s="764"/>
      <c r="ANX160" s="764"/>
      <c r="ANY160" s="764"/>
      <c r="ANZ160" s="764"/>
      <c r="AOA160" s="764"/>
      <c r="AOB160" s="764"/>
      <c r="AOC160" s="764"/>
      <c r="AOD160" s="764"/>
      <c r="AOE160" s="764"/>
      <c r="AOF160" s="764"/>
      <c r="AOG160" s="764"/>
      <c r="AOH160" s="764"/>
      <c r="AOI160" s="764"/>
      <c r="AOJ160" s="764"/>
      <c r="AOK160" s="764"/>
      <c r="AOL160" s="764"/>
      <c r="AOM160" s="764"/>
      <c r="AON160" s="764"/>
      <c r="AOO160" s="764"/>
      <c r="AOP160" s="764"/>
      <c r="AOQ160" s="764"/>
      <c r="AOR160" s="764"/>
      <c r="AOS160" s="764"/>
      <c r="AOT160" s="764"/>
      <c r="AOU160" s="764"/>
      <c r="AOV160" s="764"/>
      <c r="AOW160" s="764"/>
      <c r="AOX160" s="764"/>
      <c r="AOY160" s="764"/>
      <c r="AOZ160" s="764"/>
      <c r="APA160" s="764"/>
      <c r="APB160" s="764"/>
      <c r="APC160" s="764"/>
      <c r="APD160" s="764"/>
      <c r="APE160" s="764"/>
      <c r="APF160" s="764"/>
      <c r="APG160" s="764"/>
      <c r="APH160" s="764"/>
      <c r="API160" s="764"/>
      <c r="APJ160" s="764"/>
      <c r="APK160" s="764"/>
      <c r="APL160" s="764"/>
      <c r="APM160" s="764"/>
      <c r="APN160" s="764"/>
      <c r="APO160" s="764"/>
      <c r="APP160" s="764"/>
      <c r="APQ160" s="764"/>
      <c r="APR160" s="764"/>
      <c r="APS160" s="764"/>
      <c r="APT160" s="764"/>
      <c r="APU160" s="764"/>
      <c r="APV160" s="764"/>
      <c r="APW160" s="764"/>
      <c r="APX160" s="764"/>
      <c r="APY160" s="764"/>
      <c r="APZ160" s="764"/>
      <c r="AQA160" s="764"/>
      <c r="AQB160" s="764"/>
      <c r="AQC160" s="764"/>
      <c r="AQD160" s="764"/>
      <c r="AQE160" s="764"/>
      <c r="AQF160" s="764"/>
      <c r="AQG160" s="764"/>
      <c r="AQH160" s="764"/>
      <c r="AQI160" s="764"/>
      <c r="AQJ160" s="764"/>
      <c r="AQK160" s="764"/>
      <c r="AQL160" s="764"/>
      <c r="AQM160" s="764"/>
      <c r="AQN160" s="764"/>
      <c r="AQO160" s="764"/>
      <c r="AQP160" s="764"/>
      <c r="AQQ160" s="764"/>
      <c r="AQR160" s="764"/>
      <c r="AQS160" s="764"/>
      <c r="AQT160" s="764"/>
      <c r="AQU160" s="764"/>
      <c r="AQV160" s="764"/>
      <c r="AQW160" s="764"/>
      <c r="AQX160" s="764"/>
      <c r="AQY160" s="764"/>
      <c r="AQZ160" s="764"/>
      <c r="ARA160" s="764"/>
      <c r="ARB160" s="764"/>
      <c r="ARC160" s="764"/>
      <c r="ARD160" s="764"/>
      <c r="ARE160" s="764"/>
      <c r="ARF160" s="764"/>
      <c r="ARG160" s="764"/>
      <c r="ARH160" s="764"/>
      <c r="ARI160" s="764"/>
      <c r="ARJ160" s="764"/>
      <c r="ARK160" s="764"/>
      <c r="ARL160" s="764"/>
      <c r="ARM160" s="764"/>
      <c r="ARN160" s="764"/>
      <c r="ARO160" s="764"/>
      <c r="ARP160" s="764"/>
      <c r="ARQ160" s="764"/>
      <c r="ARR160" s="764"/>
      <c r="ARS160" s="764"/>
      <c r="ART160" s="764"/>
      <c r="ARU160" s="764"/>
      <c r="ARV160" s="764"/>
      <c r="ARW160" s="764"/>
      <c r="ARX160" s="764"/>
      <c r="ARY160" s="764"/>
      <c r="ARZ160" s="764"/>
      <c r="ASA160" s="764"/>
      <c r="ASB160" s="764"/>
      <c r="ASC160" s="764"/>
      <c r="ASD160" s="764"/>
      <c r="ASE160" s="764"/>
      <c r="ASF160" s="764"/>
      <c r="ASG160" s="764"/>
      <c r="ASH160" s="764"/>
      <c r="ASI160" s="764"/>
      <c r="ASJ160" s="764"/>
      <c r="ASK160" s="764"/>
      <c r="ASL160" s="764"/>
      <c r="ASM160" s="764"/>
      <c r="ASN160" s="764"/>
      <c r="ASO160" s="764"/>
      <c r="ASP160" s="764"/>
      <c r="ASQ160" s="764"/>
      <c r="ASR160" s="764"/>
      <c r="ASS160" s="764"/>
      <c r="AST160" s="764"/>
      <c r="ASU160" s="764"/>
      <c r="ASV160" s="764"/>
      <c r="ASW160" s="764"/>
      <c r="ASX160" s="764"/>
      <c r="ASY160" s="764"/>
      <c r="ASZ160" s="764"/>
      <c r="ATA160" s="764"/>
      <c r="ATB160" s="764"/>
      <c r="ATC160" s="764"/>
      <c r="ATD160" s="764"/>
      <c r="ATE160" s="764"/>
      <c r="ATF160" s="764"/>
      <c r="ATG160" s="764"/>
      <c r="ATH160" s="764"/>
      <c r="ATI160" s="764"/>
      <c r="ATJ160" s="764"/>
      <c r="ATK160" s="764"/>
      <c r="ATL160" s="764"/>
      <c r="ATM160" s="764"/>
      <c r="ATN160" s="764"/>
      <c r="ATO160" s="764"/>
      <c r="ATP160" s="764"/>
      <c r="ATQ160" s="764"/>
      <c r="ATR160" s="764"/>
      <c r="ATS160" s="764"/>
      <c r="ATT160" s="764"/>
      <c r="ATU160" s="764"/>
      <c r="ATV160" s="764"/>
      <c r="ATW160" s="764"/>
      <c r="ATX160" s="764"/>
      <c r="ATY160" s="764"/>
      <c r="ATZ160" s="764"/>
      <c r="AUA160" s="764"/>
      <c r="AUB160" s="764"/>
      <c r="AUC160" s="764"/>
      <c r="AUD160" s="764"/>
      <c r="AUE160" s="764"/>
      <c r="AUF160" s="764"/>
      <c r="AUG160" s="764"/>
      <c r="AUH160" s="764"/>
      <c r="AUI160" s="764"/>
      <c r="AUJ160" s="764"/>
      <c r="AUK160" s="764"/>
      <c r="AUL160" s="764"/>
      <c r="AUM160" s="764"/>
      <c r="AUN160" s="764"/>
      <c r="AUO160" s="764"/>
      <c r="AUP160" s="764"/>
      <c r="AUQ160" s="764"/>
      <c r="AUR160" s="764"/>
      <c r="AUS160" s="764"/>
      <c r="AUT160" s="764"/>
      <c r="AUU160" s="764"/>
      <c r="AUV160" s="764"/>
      <c r="AUW160" s="764"/>
      <c r="AUX160" s="764"/>
      <c r="AUY160" s="764"/>
      <c r="AUZ160" s="764"/>
      <c r="AVA160" s="764"/>
      <c r="AVB160" s="764"/>
      <c r="AVC160" s="764"/>
      <c r="AVD160" s="764"/>
      <c r="AVE160" s="764"/>
      <c r="AVF160" s="764"/>
      <c r="AVG160" s="764"/>
      <c r="AVH160" s="764"/>
      <c r="AVI160" s="764"/>
      <c r="AVJ160" s="764"/>
      <c r="AVK160" s="764"/>
      <c r="AVL160" s="764"/>
      <c r="AVM160" s="764"/>
      <c r="AVN160" s="764"/>
      <c r="AVO160" s="764"/>
      <c r="AVP160" s="764"/>
      <c r="AVQ160" s="764"/>
      <c r="AVR160" s="764"/>
      <c r="AVS160" s="764"/>
      <c r="AVT160" s="764"/>
      <c r="AVU160" s="764"/>
      <c r="AVV160" s="764"/>
      <c r="AVW160" s="764"/>
      <c r="AVX160" s="764"/>
      <c r="AVY160" s="764"/>
      <c r="AVZ160" s="764"/>
      <c r="AWA160" s="764"/>
      <c r="AWB160" s="764"/>
      <c r="AWC160" s="764"/>
      <c r="AWD160" s="764"/>
      <c r="AWE160" s="764"/>
      <c r="AWF160" s="764"/>
      <c r="AWG160" s="764"/>
      <c r="AWH160" s="764"/>
      <c r="AWI160" s="764"/>
      <c r="AWJ160" s="764"/>
      <c r="AWK160" s="764"/>
      <c r="AWL160" s="764"/>
      <c r="AWM160" s="764"/>
      <c r="AWN160" s="764"/>
      <c r="AWO160" s="764"/>
      <c r="AWP160" s="764"/>
      <c r="AWQ160" s="764"/>
      <c r="AWR160" s="764"/>
      <c r="AWS160" s="764"/>
      <c r="AWT160" s="764"/>
      <c r="AWU160" s="764"/>
      <c r="AWV160" s="764"/>
      <c r="AWW160" s="764"/>
      <c r="AWX160" s="764"/>
      <c r="AWY160" s="764"/>
      <c r="AWZ160" s="764"/>
      <c r="AXA160" s="764"/>
      <c r="AXB160" s="764"/>
      <c r="AXC160" s="764"/>
      <c r="AXD160" s="764"/>
      <c r="AXE160" s="764"/>
      <c r="AXF160" s="764"/>
      <c r="AXG160" s="764"/>
      <c r="AXH160" s="764"/>
      <c r="AXI160" s="764"/>
      <c r="AXJ160" s="764"/>
      <c r="AXK160" s="764"/>
      <c r="AXL160" s="764"/>
      <c r="AXM160" s="764"/>
      <c r="AXN160" s="764"/>
      <c r="AXO160" s="764"/>
      <c r="AXP160" s="764"/>
      <c r="AXQ160" s="764"/>
      <c r="AXR160" s="764"/>
      <c r="AXS160" s="764"/>
      <c r="AXT160" s="764"/>
      <c r="AXU160" s="764"/>
      <c r="AXV160" s="764"/>
      <c r="AXW160" s="764"/>
      <c r="AXX160" s="764"/>
      <c r="AXY160" s="764"/>
      <c r="AXZ160" s="764"/>
      <c r="AYA160" s="764"/>
      <c r="AYB160" s="764"/>
      <c r="AYC160" s="764"/>
      <c r="AYD160" s="764"/>
      <c r="AYE160" s="764"/>
      <c r="AYF160" s="764"/>
      <c r="AYG160" s="764"/>
      <c r="AYH160" s="764"/>
      <c r="AYI160" s="764"/>
      <c r="AYJ160" s="764"/>
      <c r="AYK160" s="764"/>
      <c r="AYL160" s="764"/>
      <c r="AYM160" s="764"/>
      <c r="AYN160" s="764"/>
      <c r="AYO160" s="764"/>
      <c r="AYP160" s="764"/>
      <c r="AYQ160" s="764"/>
      <c r="AYR160" s="764"/>
      <c r="AYS160" s="764"/>
      <c r="AYT160" s="764"/>
      <c r="AYU160" s="764"/>
      <c r="AYV160" s="764"/>
      <c r="AYW160" s="764"/>
      <c r="AYX160" s="764"/>
      <c r="AYY160" s="764"/>
      <c r="AYZ160" s="764"/>
      <c r="AZA160" s="764"/>
      <c r="AZB160" s="764"/>
      <c r="AZC160" s="764"/>
      <c r="AZD160" s="764"/>
      <c r="AZE160" s="764"/>
      <c r="AZF160" s="764"/>
      <c r="AZG160" s="764"/>
      <c r="AZH160" s="764"/>
      <c r="AZI160" s="764"/>
      <c r="AZJ160" s="764"/>
      <c r="AZK160" s="764"/>
      <c r="AZL160" s="764"/>
      <c r="AZM160" s="764"/>
      <c r="AZN160" s="764"/>
      <c r="AZO160" s="764"/>
      <c r="AZP160" s="764"/>
      <c r="AZQ160" s="764"/>
      <c r="AZR160" s="764"/>
      <c r="AZS160" s="764"/>
      <c r="AZT160" s="764"/>
      <c r="AZU160" s="764"/>
      <c r="AZV160" s="764"/>
      <c r="AZW160" s="764"/>
      <c r="AZX160" s="764"/>
      <c r="AZY160" s="764"/>
      <c r="AZZ160" s="764"/>
      <c r="BAA160" s="764"/>
      <c r="BAB160" s="764"/>
      <c r="BAC160" s="764"/>
      <c r="BAD160" s="764"/>
      <c r="BAE160" s="764"/>
      <c r="BAF160" s="764"/>
      <c r="BAG160" s="764"/>
      <c r="BAH160" s="764"/>
      <c r="BAI160" s="764"/>
      <c r="BAJ160" s="764"/>
      <c r="BAK160" s="764"/>
      <c r="BAL160" s="764"/>
      <c r="BAM160" s="764"/>
      <c r="BAN160" s="764"/>
      <c r="BAO160" s="764"/>
      <c r="BAP160" s="764"/>
      <c r="BAQ160" s="764"/>
      <c r="BAR160" s="764"/>
      <c r="BAS160" s="764"/>
      <c r="BAT160" s="764"/>
      <c r="BAU160" s="764"/>
      <c r="BAV160" s="764"/>
      <c r="BAW160" s="764"/>
      <c r="BAX160" s="764"/>
      <c r="BAY160" s="764"/>
      <c r="BAZ160" s="764"/>
      <c r="BBA160" s="764"/>
      <c r="BBB160" s="764"/>
      <c r="BBC160" s="764"/>
      <c r="BBD160" s="764"/>
      <c r="BBE160" s="764"/>
      <c r="BBF160" s="764"/>
      <c r="BBG160" s="764"/>
      <c r="BBH160" s="764"/>
      <c r="BBI160" s="764"/>
      <c r="BBJ160" s="764"/>
      <c r="BBK160" s="764"/>
      <c r="BBL160" s="764"/>
      <c r="BBM160" s="764"/>
      <c r="BBN160" s="764"/>
      <c r="BBO160" s="764"/>
      <c r="BBP160" s="764"/>
      <c r="BBQ160" s="764"/>
      <c r="BBR160" s="764"/>
      <c r="BBS160" s="764"/>
      <c r="BBT160" s="764"/>
      <c r="BBU160" s="764"/>
      <c r="BBV160" s="764"/>
      <c r="BBW160" s="764"/>
      <c r="BBX160" s="764"/>
      <c r="BBY160" s="764"/>
      <c r="BBZ160" s="764"/>
      <c r="BCA160" s="764"/>
      <c r="BCB160" s="764"/>
      <c r="BCC160" s="764"/>
      <c r="BCD160" s="764"/>
      <c r="BCE160" s="764"/>
      <c r="BCF160" s="764"/>
      <c r="BCG160" s="764"/>
      <c r="BCH160" s="764"/>
      <c r="BCI160" s="764"/>
      <c r="BCJ160" s="764"/>
      <c r="BCK160" s="764"/>
      <c r="BCL160" s="764"/>
      <c r="BCM160" s="764"/>
      <c r="BCN160" s="764"/>
      <c r="BCO160" s="764"/>
      <c r="BCP160" s="764"/>
      <c r="BCQ160" s="764"/>
      <c r="BCR160" s="764"/>
      <c r="BCS160" s="764"/>
      <c r="BCT160" s="764"/>
      <c r="BCU160" s="764"/>
      <c r="BCV160" s="764"/>
      <c r="BCW160" s="764"/>
      <c r="BCX160" s="764"/>
      <c r="BCY160" s="764"/>
      <c r="BCZ160" s="764"/>
      <c r="BDA160" s="764"/>
      <c r="BDB160" s="764"/>
      <c r="BDC160" s="764"/>
      <c r="BDD160" s="764"/>
      <c r="BDE160" s="764"/>
      <c r="BDF160" s="764"/>
      <c r="BDG160" s="764"/>
      <c r="BDH160" s="764"/>
      <c r="BDI160" s="764"/>
      <c r="BDJ160" s="764"/>
      <c r="BDK160" s="764"/>
      <c r="BDL160" s="764"/>
      <c r="BDM160" s="764"/>
      <c r="BDN160" s="764"/>
      <c r="BDO160" s="764"/>
      <c r="BDP160" s="764"/>
      <c r="BDQ160" s="764"/>
      <c r="BDR160" s="764"/>
      <c r="BDS160" s="764"/>
      <c r="BDT160" s="764"/>
      <c r="BDU160" s="764"/>
      <c r="BDV160" s="764"/>
      <c r="BDW160" s="764"/>
      <c r="BDX160" s="764"/>
      <c r="BDY160" s="764"/>
      <c r="BDZ160" s="764"/>
      <c r="BEA160" s="764"/>
      <c r="BEB160" s="764"/>
      <c r="BEC160" s="764"/>
      <c r="BED160" s="764"/>
      <c r="BEE160" s="764"/>
      <c r="BEF160" s="764"/>
      <c r="BEG160" s="764"/>
      <c r="BEH160" s="764"/>
      <c r="BEI160" s="764"/>
      <c r="BEJ160" s="764"/>
      <c r="BEK160" s="764"/>
      <c r="BEL160" s="764"/>
      <c r="BEM160" s="764"/>
      <c r="BEN160" s="764"/>
      <c r="BEO160" s="764"/>
      <c r="BEP160" s="764"/>
      <c r="BEQ160" s="764"/>
      <c r="BER160" s="764"/>
      <c r="BES160" s="764"/>
      <c r="BET160" s="764"/>
      <c r="BEU160" s="764"/>
      <c r="BEV160" s="764"/>
      <c r="BEW160" s="764"/>
      <c r="BEX160" s="764"/>
      <c r="BEY160" s="764"/>
      <c r="BEZ160" s="764"/>
      <c r="BFA160" s="764"/>
      <c r="BFB160" s="764"/>
      <c r="BFC160" s="764"/>
      <c r="BFD160" s="764"/>
      <c r="BFE160" s="764"/>
      <c r="BFF160" s="764"/>
      <c r="BFG160" s="764"/>
      <c r="BFH160" s="764"/>
      <c r="BFI160" s="764"/>
      <c r="BFJ160" s="764"/>
      <c r="BFK160" s="764"/>
      <c r="BFL160" s="764"/>
      <c r="BFM160" s="764"/>
      <c r="BFN160" s="764"/>
      <c r="BFO160" s="764"/>
      <c r="BFP160" s="764"/>
      <c r="BFQ160" s="764"/>
      <c r="BFR160" s="764"/>
      <c r="BFS160" s="764"/>
      <c r="BFT160" s="764"/>
      <c r="BFU160" s="764"/>
      <c r="BFV160" s="764"/>
      <c r="BFW160" s="764"/>
      <c r="BFX160" s="764"/>
      <c r="BFY160" s="764"/>
      <c r="BFZ160" s="764"/>
      <c r="BGA160" s="764"/>
      <c r="BGB160" s="764"/>
      <c r="BGC160" s="764"/>
      <c r="BGD160" s="764"/>
      <c r="BGE160" s="764"/>
      <c r="BGF160" s="764"/>
      <c r="BGG160" s="764"/>
      <c r="BGH160" s="764"/>
      <c r="BGI160" s="764"/>
      <c r="BGJ160" s="764"/>
      <c r="BGK160" s="764"/>
      <c r="BGL160" s="764"/>
      <c r="BGM160" s="764"/>
      <c r="BGN160" s="764"/>
      <c r="BGO160" s="764"/>
      <c r="BGP160" s="764"/>
      <c r="BGQ160" s="764"/>
      <c r="BGR160" s="764"/>
      <c r="BGS160" s="764"/>
      <c r="BGT160" s="764"/>
      <c r="BGU160" s="764"/>
      <c r="BGV160" s="764"/>
      <c r="BGW160" s="764"/>
      <c r="BGX160" s="764"/>
      <c r="BGY160" s="764"/>
      <c r="BGZ160" s="764"/>
      <c r="BHA160" s="764"/>
      <c r="BHB160" s="764"/>
      <c r="BHC160" s="764"/>
      <c r="BHD160" s="764"/>
      <c r="BHE160" s="764"/>
      <c r="BHF160" s="764"/>
      <c r="BHG160" s="764"/>
      <c r="BHH160" s="764"/>
      <c r="BHI160" s="764"/>
      <c r="BHJ160" s="764"/>
      <c r="BHK160" s="764"/>
      <c r="BHL160" s="764"/>
      <c r="BHM160" s="764"/>
      <c r="BHN160" s="764"/>
      <c r="BHO160" s="764"/>
      <c r="BHP160" s="764"/>
      <c r="BHQ160" s="764"/>
      <c r="BHR160" s="764"/>
      <c r="BHS160" s="764"/>
      <c r="BHT160" s="764"/>
      <c r="BHU160" s="764"/>
      <c r="BHV160" s="764"/>
      <c r="BHW160" s="764"/>
      <c r="BHX160" s="764"/>
      <c r="BHY160" s="764"/>
      <c r="BHZ160" s="764"/>
      <c r="BIA160" s="764"/>
      <c r="BIB160" s="764"/>
      <c r="BIC160" s="764"/>
      <c r="BID160" s="764"/>
      <c r="BIE160" s="764"/>
      <c r="BIF160" s="764"/>
      <c r="BIG160" s="764"/>
      <c r="BIH160" s="764"/>
      <c r="BII160" s="764"/>
      <c r="BIJ160" s="764"/>
      <c r="BIK160" s="764"/>
      <c r="BIL160" s="764"/>
      <c r="BIM160" s="764"/>
      <c r="BIN160" s="764"/>
      <c r="BIO160" s="764"/>
      <c r="BIP160" s="764"/>
      <c r="BIQ160" s="764"/>
      <c r="BIR160" s="764"/>
      <c r="BIS160" s="764"/>
      <c r="BIT160" s="764"/>
      <c r="BIU160" s="764"/>
      <c r="BIV160" s="764"/>
      <c r="BIW160" s="764"/>
      <c r="BIX160" s="764"/>
      <c r="BIY160" s="764"/>
      <c r="BIZ160" s="764"/>
      <c r="BJA160" s="764"/>
      <c r="BJB160" s="764"/>
      <c r="BJC160" s="764"/>
      <c r="BJD160" s="764"/>
      <c r="BJE160" s="764"/>
      <c r="BJF160" s="764"/>
      <c r="BJG160" s="764"/>
      <c r="BJH160" s="764"/>
      <c r="BJI160" s="764"/>
      <c r="BJJ160" s="764"/>
      <c r="BJK160" s="764"/>
      <c r="BJL160" s="764"/>
      <c r="BJM160" s="764"/>
      <c r="BJN160" s="764"/>
      <c r="BJO160" s="764"/>
      <c r="BJP160" s="764"/>
      <c r="BJQ160" s="764"/>
      <c r="BJR160" s="764"/>
      <c r="BJS160" s="764"/>
      <c r="BJT160" s="764"/>
      <c r="BJU160" s="764"/>
      <c r="BJV160" s="764"/>
      <c r="BJW160" s="764"/>
      <c r="BJX160" s="764"/>
      <c r="BJY160" s="764"/>
      <c r="BJZ160" s="764"/>
      <c r="BKA160" s="764"/>
      <c r="BKB160" s="764"/>
      <c r="BKC160" s="764"/>
      <c r="BKD160" s="764"/>
      <c r="BKE160" s="764"/>
      <c r="BKF160" s="764"/>
      <c r="BKG160" s="764"/>
      <c r="BKH160" s="764"/>
      <c r="BKI160" s="764"/>
      <c r="BKJ160" s="764"/>
      <c r="BKK160" s="764"/>
      <c r="BKL160" s="764"/>
      <c r="BKM160" s="764"/>
      <c r="BKN160" s="764"/>
      <c r="BKO160" s="764"/>
      <c r="BKP160" s="764"/>
      <c r="BKQ160" s="764"/>
      <c r="BKR160" s="764"/>
      <c r="BKS160" s="764"/>
      <c r="BKT160" s="764"/>
      <c r="BKU160" s="764"/>
      <c r="BKV160" s="764"/>
      <c r="BKW160" s="764"/>
      <c r="BKX160" s="764"/>
      <c r="BKY160" s="764"/>
      <c r="BKZ160" s="764"/>
      <c r="BLA160" s="764"/>
      <c r="BLB160" s="764"/>
      <c r="BLC160" s="764"/>
      <c r="BLD160" s="764"/>
      <c r="BLE160" s="764"/>
      <c r="BLF160" s="764"/>
      <c r="BLG160" s="764"/>
      <c r="BLH160" s="764"/>
      <c r="BLI160" s="764"/>
      <c r="BLJ160" s="764"/>
      <c r="BLK160" s="764"/>
      <c r="BLL160" s="764"/>
      <c r="BLM160" s="764"/>
      <c r="BLN160" s="764"/>
      <c r="BLO160" s="764"/>
      <c r="BLP160" s="764"/>
      <c r="BLQ160" s="764"/>
      <c r="BLR160" s="764"/>
      <c r="BLS160" s="764"/>
      <c r="BLT160" s="764"/>
      <c r="BLU160" s="764"/>
      <c r="BLV160" s="764"/>
      <c r="BLW160" s="764"/>
      <c r="BLX160" s="764"/>
      <c r="BLY160" s="764"/>
      <c r="BLZ160" s="764"/>
      <c r="BMA160" s="764"/>
      <c r="BMB160" s="764"/>
      <c r="BMC160" s="764"/>
      <c r="BMD160" s="764"/>
      <c r="BME160" s="764"/>
      <c r="BMF160" s="764"/>
      <c r="BMG160" s="764"/>
      <c r="BMH160" s="764"/>
      <c r="BMI160" s="764"/>
      <c r="BMJ160" s="764"/>
      <c r="BMK160" s="764"/>
      <c r="BML160" s="764"/>
      <c r="BMM160" s="764"/>
      <c r="BMN160" s="764"/>
      <c r="BMO160" s="764"/>
      <c r="BMP160" s="764"/>
      <c r="BMQ160" s="764"/>
      <c r="BMR160" s="764"/>
      <c r="BMS160" s="764"/>
      <c r="BMT160" s="764"/>
      <c r="BMU160" s="764"/>
      <c r="BMV160" s="764"/>
      <c r="BMW160" s="764"/>
      <c r="BMX160" s="764"/>
      <c r="BMY160" s="764"/>
      <c r="BMZ160" s="764"/>
      <c r="BNA160" s="764"/>
      <c r="BNB160" s="764"/>
      <c r="BNC160" s="764"/>
      <c r="BND160" s="764"/>
      <c r="BNE160" s="764"/>
      <c r="BNF160" s="764"/>
      <c r="BNG160" s="764"/>
      <c r="BNH160" s="764"/>
      <c r="BNI160" s="764"/>
      <c r="BNJ160" s="764"/>
      <c r="BNK160" s="764"/>
      <c r="BNL160" s="764"/>
      <c r="BNM160" s="764"/>
      <c r="BNN160" s="764"/>
      <c r="BNO160" s="764"/>
      <c r="BNP160" s="764"/>
      <c r="BNQ160" s="764"/>
      <c r="BNR160" s="764"/>
      <c r="BNS160" s="764"/>
      <c r="BNT160" s="764"/>
      <c r="BNU160" s="764"/>
      <c r="BNV160" s="764"/>
      <c r="BNW160" s="764"/>
      <c r="BNX160" s="764"/>
      <c r="BNY160" s="764"/>
      <c r="BNZ160" s="764"/>
      <c r="BOA160" s="764"/>
      <c r="BOB160" s="764"/>
      <c r="BOC160" s="764"/>
      <c r="BOD160" s="764"/>
      <c r="BOE160" s="764"/>
      <c r="BOF160" s="764"/>
      <c r="BOG160" s="764"/>
      <c r="BOH160" s="764"/>
      <c r="BOI160" s="764"/>
      <c r="BOJ160" s="764"/>
      <c r="BOK160" s="764"/>
      <c r="BOL160" s="764"/>
      <c r="BOM160" s="764"/>
      <c r="BON160" s="764"/>
      <c r="BOO160" s="764"/>
      <c r="BOP160" s="764"/>
      <c r="BOQ160" s="764"/>
      <c r="BOR160" s="764"/>
      <c r="BOS160" s="764"/>
      <c r="BOT160" s="764"/>
      <c r="BOU160" s="764"/>
      <c r="BOV160" s="764"/>
      <c r="BOW160" s="764"/>
      <c r="BOX160" s="764"/>
      <c r="BOY160" s="764"/>
      <c r="BOZ160" s="764"/>
      <c r="BPA160" s="764"/>
      <c r="BPB160" s="764"/>
      <c r="BPC160" s="764"/>
      <c r="BPD160" s="764"/>
      <c r="BPE160" s="764"/>
      <c r="BPF160" s="764"/>
      <c r="BPG160" s="764"/>
      <c r="BPH160" s="764"/>
      <c r="BPI160" s="764"/>
      <c r="BPJ160" s="764"/>
      <c r="BPK160" s="764"/>
      <c r="BPL160" s="764"/>
      <c r="BPM160" s="764"/>
      <c r="BPN160" s="764"/>
      <c r="BPO160" s="764"/>
      <c r="BPP160" s="764"/>
      <c r="BPQ160" s="764"/>
      <c r="BPR160" s="764"/>
      <c r="BPS160" s="764"/>
      <c r="BPT160" s="764"/>
      <c r="BPU160" s="764"/>
      <c r="BPV160" s="764"/>
      <c r="BPW160" s="764"/>
      <c r="BPX160" s="764"/>
      <c r="BPY160" s="764"/>
      <c r="BPZ160" s="764"/>
      <c r="BQA160" s="764"/>
      <c r="BQB160" s="764"/>
      <c r="BQC160" s="764"/>
      <c r="BQD160" s="764"/>
      <c r="BQE160" s="764"/>
      <c r="BQF160" s="764"/>
      <c r="BQG160" s="764"/>
      <c r="BQH160" s="764"/>
      <c r="BQI160" s="764"/>
      <c r="BQJ160" s="764"/>
      <c r="BQK160" s="764"/>
      <c r="BQL160" s="764"/>
      <c r="BQM160" s="764"/>
      <c r="BQN160" s="764"/>
      <c r="BQO160" s="764"/>
      <c r="BQP160" s="764"/>
      <c r="BQQ160" s="764"/>
      <c r="BQR160" s="764"/>
      <c r="BQS160" s="764"/>
      <c r="BQT160" s="764"/>
      <c r="BQU160" s="764"/>
      <c r="BQV160" s="764"/>
      <c r="BQW160" s="764"/>
      <c r="BQX160" s="764"/>
      <c r="BQY160" s="764"/>
      <c r="BQZ160" s="764"/>
      <c r="BRA160" s="764"/>
      <c r="BRB160" s="764"/>
      <c r="BRC160" s="764"/>
      <c r="BRD160" s="764"/>
      <c r="BRE160" s="764"/>
      <c r="BRF160" s="764"/>
      <c r="BRG160" s="764"/>
      <c r="BRH160" s="764"/>
      <c r="BRI160" s="764"/>
      <c r="BRJ160" s="764"/>
      <c r="BRK160" s="764"/>
      <c r="BRL160" s="764"/>
      <c r="BRM160" s="764"/>
      <c r="BRN160" s="764"/>
      <c r="BRO160" s="764"/>
      <c r="BRP160" s="764"/>
      <c r="BRQ160" s="764"/>
      <c r="BRR160" s="764"/>
      <c r="BRS160" s="764"/>
      <c r="BRT160" s="764"/>
      <c r="BRU160" s="764"/>
      <c r="BRV160" s="764"/>
      <c r="BRW160" s="764"/>
      <c r="BRX160" s="764"/>
      <c r="BRY160" s="764"/>
      <c r="BRZ160" s="764"/>
      <c r="BSA160" s="764"/>
      <c r="BSB160" s="764"/>
      <c r="BSC160" s="764"/>
      <c r="BSD160" s="764"/>
      <c r="BSE160" s="764"/>
      <c r="BSF160" s="764"/>
      <c r="BSG160" s="764"/>
      <c r="BSH160" s="764"/>
      <c r="BSI160" s="764"/>
      <c r="BSJ160" s="764"/>
      <c r="BSK160" s="764"/>
      <c r="BSL160" s="764"/>
      <c r="BSM160" s="764"/>
      <c r="BSN160" s="764"/>
      <c r="BSO160" s="764"/>
      <c r="BSP160" s="764"/>
      <c r="BSQ160" s="764"/>
      <c r="BSR160" s="764"/>
      <c r="BSS160" s="764"/>
      <c r="BST160" s="764"/>
      <c r="BSU160" s="764"/>
      <c r="BSV160" s="764"/>
      <c r="BSW160" s="764"/>
      <c r="BSX160" s="764"/>
      <c r="BSY160" s="764"/>
      <c r="BSZ160" s="764"/>
      <c r="BTA160" s="764"/>
      <c r="BTB160" s="764"/>
      <c r="BTC160" s="764"/>
      <c r="BTD160" s="764"/>
      <c r="BTE160" s="764"/>
      <c r="BTF160" s="764"/>
      <c r="BTG160" s="764"/>
      <c r="BTH160" s="764"/>
      <c r="BTI160" s="764"/>
      <c r="BTJ160" s="764"/>
      <c r="BTK160" s="764"/>
      <c r="BTL160" s="764"/>
      <c r="BTM160" s="764"/>
      <c r="BTN160" s="764"/>
      <c r="BTO160" s="764"/>
      <c r="BTP160" s="764"/>
      <c r="BTQ160" s="764"/>
      <c r="BTR160" s="764"/>
      <c r="BTS160" s="764"/>
      <c r="BTT160" s="764"/>
      <c r="BTU160" s="764"/>
      <c r="BTV160" s="764"/>
      <c r="BTW160" s="764"/>
      <c r="BTX160" s="764"/>
      <c r="BTY160" s="764"/>
      <c r="BTZ160" s="764"/>
      <c r="BUA160" s="764"/>
      <c r="BUB160" s="764"/>
      <c r="BUC160" s="764"/>
      <c r="BUD160" s="764"/>
      <c r="BUE160" s="764"/>
      <c r="BUF160" s="764"/>
      <c r="BUG160" s="764"/>
      <c r="BUH160" s="764"/>
      <c r="BUI160" s="764"/>
      <c r="BUJ160" s="764"/>
      <c r="BUK160" s="764"/>
      <c r="BUL160" s="764"/>
      <c r="BUM160" s="764"/>
      <c r="BUN160" s="764"/>
      <c r="BUO160" s="764"/>
      <c r="BUP160" s="764"/>
      <c r="BUQ160" s="764"/>
      <c r="BUR160" s="764"/>
      <c r="BUS160" s="764"/>
      <c r="BUT160" s="764"/>
      <c r="BUU160" s="764"/>
      <c r="BUV160" s="764"/>
      <c r="BUW160" s="764"/>
      <c r="BUX160" s="764"/>
      <c r="BUY160" s="764"/>
      <c r="BUZ160" s="764"/>
      <c r="BVA160" s="764"/>
      <c r="BVB160" s="764"/>
      <c r="BVC160" s="764"/>
      <c r="BVD160" s="764"/>
      <c r="BVE160" s="764"/>
      <c r="BVF160" s="764"/>
      <c r="BVG160" s="764"/>
      <c r="BVH160" s="764"/>
      <c r="BVI160" s="764"/>
      <c r="BVJ160" s="764"/>
      <c r="BVK160" s="764"/>
      <c r="BVL160" s="764"/>
      <c r="BVM160" s="764"/>
      <c r="BVN160" s="764"/>
      <c r="BVO160" s="764"/>
      <c r="BVP160" s="764"/>
      <c r="BVQ160" s="764"/>
      <c r="BVR160" s="764"/>
      <c r="BVS160" s="764"/>
      <c r="BVT160" s="764"/>
      <c r="BVU160" s="764"/>
      <c r="BVV160" s="764"/>
      <c r="BVW160" s="764"/>
      <c r="BVX160" s="764"/>
      <c r="BVY160" s="764"/>
      <c r="BVZ160" s="764"/>
      <c r="BWA160" s="764"/>
      <c r="BWB160" s="764"/>
      <c r="BWC160" s="764"/>
      <c r="BWD160" s="764"/>
      <c r="BWE160" s="764"/>
      <c r="BWF160" s="764"/>
      <c r="BWG160" s="764"/>
      <c r="BWH160" s="764"/>
      <c r="BWI160" s="764"/>
      <c r="BWJ160" s="764"/>
      <c r="BWK160" s="764"/>
      <c r="BWL160" s="764"/>
      <c r="BWM160" s="764"/>
      <c r="BWN160" s="764"/>
      <c r="BWO160" s="764"/>
      <c r="BWP160" s="764"/>
      <c r="BWQ160" s="764"/>
      <c r="BWR160" s="764"/>
      <c r="BWS160" s="764"/>
      <c r="BWT160" s="764"/>
      <c r="BWU160" s="764"/>
      <c r="BWV160" s="764"/>
      <c r="BWW160" s="764"/>
      <c r="BWX160" s="764"/>
      <c r="BWY160" s="764"/>
      <c r="BWZ160" s="764"/>
      <c r="BXA160" s="764"/>
      <c r="BXB160" s="764"/>
      <c r="BXC160" s="764"/>
      <c r="BXD160" s="764"/>
      <c r="BXE160" s="764"/>
      <c r="BXF160" s="764"/>
      <c r="BXG160" s="764"/>
      <c r="BXH160" s="764"/>
      <c r="BXI160" s="764"/>
      <c r="BXJ160" s="764"/>
      <c r="BXK160" s="764"/>
      <c r="BXL160" s="764"/>
      <c r="BXM160" s="764"/>
      <c r="BXN160" s="764"/>
      <c r="BXO160" s="764"/>
      <c r="BXP160" s="764"/>
      <c r="BXQ160" s="764"/>
      <c r="BXR160" s="764"/>
      <c r="BXS160" s="764"/>
      <c r="BXT160" s="764"/>
      <c r="BXU160" s="764"/>
      <c r="BXV160" s="764"/>
      <c r="BXW160" s="764"/>
      <c r="BXX160" s="764"/>
      <c r="BXY160" s="764"/>
      <c r="BXZ160" s="764"/>
      <c r="BYA160" s="764"/>
      <c r="BYB160" s="764"/>
      <c r="BYC160" s="764"/>
      <c r="BYD160" s="764"/>
      <c r="BYE160" s="764"/>
      <c r="BYF160" s="764"/>
      <c r="BYG160" s="764"/>
      <c r="BYH160" s="764"/>
      <c r="BYI160" s="764"/>
      <c r="BYJ160" s="764"/>
      <c r="BYK160" s="764"/>
      <c r="BYL160" s="764"/>
      <c r="BYM160" s="764"/>
      <c r="BYN160" s="764"/>
      <c r="BYO160" s="764"/>
      <c r="BYP160" s="764"/>
      <c r="BYQ160" s="764"/>
      <c r="BYR160" s="764"/>
      <c r="BYS160" s="764"/>
      <c r="BYT160" s="764"/>
      <c r="BYU160" s="764"/>
      <c r="BYV160" s="764"/>
      <c r="BYW160" s="764"/>
      <c r="BYX160" s="764"/>
      <c r="BYY160" s="764"/>
      <c r="BYZ160" s="764"/>
      <c r="BZA160" s="764"/>
      <c r="BZB160" s="764"/>
      <c r="BZC160" s="764"/>
      <c r="BZD160" s="764"/>
      <c r="BZE160" s="764"/>
      <c r="BZF160" s="764"/>
      <c r="BZG160" s="764"/>
      <c r="BZH160" s="764"/>
      <c r="BZI160" s="764"/>
      <c r="BZJ160" s="764"/>
      <c r="BZK160" s="764"/>
      <c r="BZL160" s="764"/>
      <c r="BZM160" s="764"/>
      <c r="BZN160" s="764"/>
      <c r="BZO160" s="764"/>
      <c r="BZP160" s="764"/>
      <c r="BZQ160" s="764"/>
      <c r="BZR160" s="764"/>
      <c r="BZS160" s="764"/>
      <c r="BZT160" s="764"/>
      <c r="BZU160" s="764"/>
      <c r="BZV160" s="764"/>
      <c r="BZW160" s="764"/>
      <c r="BZX160" s="764"/>
      <c r="BZY160" s="764"/>
      <c r="BZZ160" s="764"/>
      <c r="CAA160" s="764"/>
      <c r="CAB160" s="764"/>
      <c r="CAC160" s="764"/>
      <c r="CAD160" s="764"/>
      <c r="CAE160" s="764"/>
      <c r="CAF160" s="764"/>
      <c r="CAG160" s="764"/>
      <c r="CAH160" s="764"/>
      <c r="CAI160" s="764"/>
      <c r="CAJ160" s="764"/>
      <c r="CAK160" s="764"/>
      <c r="CAL160" s="764"/>
      <c r="CAM160" s="764"/>
      <c r="CAN160" s="764"/>
      <c r="CAO160" s="764"/>
      <c r="CAP160" s="764"/>
      <c r="CAQ160" s="764"/>
      <c r="CAR160" s="764"/>
      <c r="CAS160" s="764"/>
      <c r="CAT160" s="764"/>
      <c r="CAU160" s="764"/>
      <c r="CAV160" s="764"/>
      <c r="CAW160" s="764"/>
      <c r="CAX160" s="764"/>
      <c r="CAY160" s="764"/>
      <c r="CAZ160" s="764"/>
      <c r="CBA160" s="764"/>
      <c r="CBB160" s="764"/>
      <c r="CBC160" s="764"/>
      <c r="CBD160" s="764"/>
      <c r="CBE160" s="764"/>
      <c r="CBF160" s="764"/>
      <c r="CBG160" s="764"/>
      <c r="CBH160" s="764"/>
      <c r="CBI160" s="764"/>
      <c r="CBJ160" s="764"/>
      <c r="CBK160" s="764"/>
      <c r="CBL160" s="764"/>
      <c r="CBM160" s="764"/>
      <c r="CBN160" s="764"/>
      <c r="CBO160" s="764"/>
      <c r="CBP160" s="764"/>
      <c r="CBQ160" s="764"/>
      <c r="CBR160" s="764"/>
      <c r="CBS160" s="764"/>
      <c r="CBT160" s="764"/>
      <c r="CBU160" s="764"/>
      <c r="CBV160" s="764"/>
      <c r="CBW160" s="764"/>
      <c r="CBX160" s="764"/>
      <c r="CBY160" s="764"/>
      <c r="CBZ160" s="764"/>
      <c r="CCA160" s="764"/>
      <c r="CCB160" s="764"/>
      <c r="CCC160" s="764"/>
      <c r="CCD160" s="764"/>
      <c r="CCE160" s="764"/>
      <c r="CCF160" s="764"/>
      <c r="CCG160" s="764"/>
      <c r="CCH160" s="764"/>
      <c r="CCI160" s="764"/>
      <c r="CCJ160" s="764"/>
      <c r="CCK160" s="764"/>
      <c r="CCL160" s="764"/>
      <c r="CCM160" s="764"/>
      <c r="CCN160" s="764"/>
      <c r="CCO160" s="764"/>
      <c r="CCP160" s="764"/>
      <c r="CCQ160" s="764"/>
      <c r="CCR160" s="764"/>
      <c r="CCS160" s="764"/>
      <c r="CCT160" s="764"/>
      <c r="CCU160" s="764"/>
      <c r="CCV160" s="764"/>
      <c r="CCW160" s="764"/>
      <c r="CCX160" s="764"/>
      <c r="CCY160" s="764"/>
      <c r="CCZ160" s="764"/>
      <c r="CDA160" s="764"/>
      <c r="CDB160" s="764"/>
      <c r="CDC160" s="764"/>
      <c r="CDD160" s="764"/>
      <c r="CDE160" s="764"/>
      <c r="CDF160" s="764"/>
      <c r="CDG160" s="764"/>
      <c r="CDH160" s="764"/>
      <c r="CDI160" s="764"/>
      <c r="CDJ160" s="764"/>
      <c r="CDK160" s="764"/>
      <c r="CDL160" s="764"/>
      <c r="CDM160" s="764"/>
      <c r="CDN160" s="764"/>
      <c r="CDO160" s="764"/>
      <c r="CDP160" s="764"/>
      <c r="CDQ160" s="764"/>
      <c r="CDR160" s="764"/>
      <c r="CDS160" s="764"/>
      <c r="CDT160" s="764"/>
      <c r="CDU160" s="764"/>
      <c r="CDV160" s="764"/>
      <c r="CDW160" s="764"/>
      <c r="CDX160" s="764"/>
      <c r="CDY160" s="764"/>
      <c r="CDZ160" s="764"/>
      <c r="CEA160" s="764"/>
      <c r="CEB160" s="764"/>
      <c r="CEC160" s="764"/>
      <c r="CED160" s="764"/>
      <c r="CEE160" s="764"/>
      <c r="CEF160" s="764"/>
      <c r="CEG160" s="764"/>
      <c r="CEH160" s="764"/>
      <c r="CEI160" s="764"/>
      <c r="CEJ160" s="764"/>
      <c r="CEK160" s="764"/>
      <c r="CEL160" s="764"/>
      <c r="CEM160" s="764"/>
      <c r="CEN160" s="764"/>
      <c r="CEO160" s="764"/>
      <c r="CEP160" s="764"/>
      <c r="CEQ160" s="764"/>
      <c r="CER160" s="764"/>
      <c r="CES160" s="764"/>
      <c r="CET160" s="764"/>
      <c r="CEU160" s="764"/>
      <c r="CEV160" s="764"/>
      <c r="CEW160" s="764"/>
      <c r="CEX160" s="764"/>
      <c r="CEY160" s="764"/>
      <c r="CEZ160" s="764"/>
      <c r="CFA160" s="764"/>
      <c r="CFB160" s="764"/>
      <c r="CFC160" s="764"/>
      <c r="CFD160" s="764"/>
      <c r="CFE160" s="764"/>
      <c r="CFF160" s="764"/>
      <c r="CFG160" s="764"/>
      <c r="CFH160" s="764"/>
      <c r="CFI160" s="764"/>
      <c r="CFJ160" s="764"/>
      <c r="CFK160" s="764"/>
      <c r="CFL160" s="764"/>
      <c r="CFM160" s="764"/>
      <c r="CFN160" s="764"/>
      <c r="CFO160" s="764"/>
      <c r="CFP160" s="764"/>
      <c r="CFQ160" s="764"/>
      <c r="CFR160" s="764"/>
      <c r="CFS160" s="764"/>
      <c r="CFT160" s="764"/>
      <c r="CFU160" s="764"/>
      <c r="CFV160" s="764"/>
      <c r="CFW160" s="764"/>
      <c r="CFX160" s="764"/>
      <c r="CFY160" s="764"/>
      <c r="CFZ160" s="764"/>
      <c r="CGA160" s="764"/>
      <c r="CGB160" s="764"/>
      <c r="CGC160" s="764"/>
      <c r="CGD160" s="764"/>
      <c r="CGE160" s="764"/>
      <c r="CGF160" s="764"/>
      <c r="CGG160" s="764"/>
      <c r="CGH160" s="764"/>
      <c r="CGI160" s="764"/>
      <c r="CGJ160" s="764"/>
      <c r="CGK160" s="764"/>
      <c r="CGL160" s="764"/>
      <c r="CGM160" s="764"/>
      <c r="CGN160" s="764"/>
      <c r="CGO160" s="764"/>
      <c r="CGP160" s="764"/>
      <c r="CGQ160" s="764"/>
      <c r="CGR160" s="764"/>
      <c r="CGS160" s="764"/>
      <c r="CGT160" s="764"/>
      <c r="CGU160" s="764"/>
      <c r="CGV160" s="764"/>
      <c r="CGW160" s="764"/>
      <c r="CGX160" s="764"/>
      <c r="CGY160" s="764"/>
      <c r="CGZ160" s="764"/>
      <c r="CHA160" s="764"/>
      <c r="CHB160" s="764"/>
      <c r="CHC160" s="764"/>
      <c r="CHD160" s="764"/>
      <c r="CHE160" s="764"/>
      <c r="CHF160" s="764"/>
      <c r="CHG160" s="764"/>
      <c r="CHH160" s="764"/>
      <c r="CHI160" s="764"/>
      <c r="CHJ160" s="764"/>
      <c r="CHK160" s="764"/>
      <c r="CHL160" s="764"/>
      <c r="CHM160" s="764"/>
      <c r="CHN160" s="764"/>
      <c r="CHO160" s="764"/>
      <c r="CHP160" s="764"/>
      <c r="CHQ160" s="764"/>
      <c r="CHR160" s="764"/>
      <c r="CHS160" s="764"/>
      <c r="CHT160" s="764"/>
      <c r="CHU160" s="764"/>
      <c r="CHV160" s="764"/>
      <c r="CHW160" s="764"/>
      <c r="CHX160" s="764"/>
      <c r="CHY160" s="764"/>
      <c r="CHZ160" s="764"/>
      <c r="CIA160" s="764"/>
      <c r="CIB160" s="764"/>
      <c r="CIC160" s="764"/>
      <c r="CID160" s="764"/>
      <c r="CIE160" s="764"/>
      <c r="CIF160" s="764"/>
      <c r="CIG160" s="764"/>
      <c r="CIH160" s="764"/>
      <c r="CII160" s="764"/>
      <c r="CIJ160" s="764"/>
      <c r="CIK160" s="764"/>
      <c r="CIL160" s="764"/>
      <c r="CIM160" s="764"/>
      <c r="CIN160" s="764"/>
      <c r="CIO160" s="764"/>
      <c r="CIP160" s="764"/>
      <c r="CIQ160" s="764"/>
      <c r="CIR160" s="764"/>
      <c r="CIS160" s="764"/>
      <c r="CIT160" s="764"/>
      <c r="CIU160" s="764"/>
      <c r="CIV160" s="764"/>
      <c r="CIW160" s="764"/>
      <c r="CIX160" s="764"/>
      <c r="CIY160" s="764"/>
      <c r="CIZ160" s="764"/>
      <c r="CJA160" s="764"/>
      <c r="CJB160" s="764"/>
      <c r="CJC160" s="764"/>
      <c r="CJD160" s="764"/>
      <c r="CJE160" s="764"/>
      <c r="CJF160" s="764"/>
      <c r="CJG160" s="764"/>
      <c r="CJH160" s="764"/>
      <c r="CJI160" s="764"/>
      <c r="CJJ160" s="764"/>
      <c r="CJK160" s="764"/>
      <c r="CJL160" s="764"/>
      <c r="CJM160" s="764"/>
      <c r="CJN160" s="764"/>
      <c r="CJO160" s="764"/>
      <c r="CJP160" s="764"/>
      <c r="CJQ160" s="764"/>
      <c r="CJR160" s="764"/>
      <c r="CJS160" s="764"/>
      <c r="CJT160" s="764"/>
      <c r="CJU160" s="764"/>
      <c r="CJV160" s="764"/>
      <c r="CJW160" s="764"/>
      <c r="CJX160" s="764"/>
      <c r="CJY160" s="764"/>
      <c r="CJZ160" s="764"/>
      <c r="CKA160" s="764"/>
      <c r="CKB160" s="764"/>
      <c r="CKC160" s="764"/>
      <c r="CKD160" s="764"/>
      <c r="CKE160" s="764"/>
      <c r="CKF160" s="764"/>
      <c r="CKG160" s="764"/>
      <c r="CKH160" s="764"/>
      <c r="CKI160" s="764"/>
      <c r="CKJ160" s="764"/>
      <c r="CKK160" s="764"/>
      <c r="CKL160" s="764"/>
      <c r="CKM160" s="764"/>
      <c r="CKN160" s="764"/>
      <c r="CKO160" s="764"/>
      <c r="CKP160" s="764"/>
      <c r="CKQ160" s="764"/>
      <c r="CKR160" s="764"/>
      <c r="CKS160" s="764"/>
      <c r="CKT160" s="764"/>
      <c r="CKU160" s="764"/>
      <c r="CKV160" s="764"/>
      <c r="CKW160" s="764"/>
      <c r="CKX160" s="764"/>
      <c r="CKY160" s="764"/>
      <c r="CKZ160" s="764"/>
      <c r="CLA160" s="764"/>
      <c r="CLB160" s="764"/>
      <c r="CLC160" s="764"/>
      <c r="CLD160" s="764"/>
      <c r="CLE160" s="764"/>
      <c r="CLF160" s="764"/>
      <c r="CLG160" s="764"/>
      <c r="CLH160" s="764"/>
      <c r="CLI160" s="764"/>
      <c r="CLJ160" s="764"/>
      <c r="CLK160" s="764"/>
      <c r="CLL160" s="764"/>
      <c r="CLM160" s="764"/>
      <c r="CLN160" s="764"/>
      <c r="CLO160" s="764"/>
      <c r="CLP160" s="764"/>
      <c r="CLQ160" s="764"/>
      <c r="CLR160" s="764"/>
      <c r="CLS160" s="764"/>
      <c r="CLT160" s="764"/>
      <c r="CLU160" s="764"/>
      <c r="CLV160" s="764"/>
      <c r="CLW160" s="764"/>
      <c r="CLX160" s="764"/>
      <c r="CLY160" s="764"/>
      <c r="CLZ160" s="764"/>
      <c r="CMA160" s="764"/>
      <c r="CMB160" s="764"/>
      <c r="CMC160" s="764"/>
      <c r="CMD160" s="764"/>
      <c r="CME160" s="764"/>
      <c r="CMF160" s="764"/>
      <c r="CMG160" s="764"/>
      <c r="CMH160" s="764"/>
      <c r="CMI160" s="764"/>
      <c r="CMJ160" s="764"/>
      <c r="CMK160" s="764"/>
      <c r="CML160" s="764"/>
      <c r="CMM160" s="764"/>
      <c r="CMN160" s="764"/>
      <c r="CMO160" s="764"/>
      <c r="CMP160" s="764"/>
      <c r="CMQ160" s="764"/>
      <c r="CMR160" s="764"/>
      <c r="CMS160" s="764"/>
      <c r="CMT160" s="764"/>
      <c r="CMU160" s="764"/>
      <c r="CMV160" s="764"/>
      <c r="CMW160" s="764"/>
      <c r="CMX160" s="764"/>
      <c r="CMY160" s="764"/>
      <c r="CMZ160" s="764"/>
      <c r="CNA160" s="764"/>
      <c r="CNB160" s="764"/>
      <c r="CNC160" s="764"/>
      <c r="CND160" s="764"/>
      <c r="CNE160" s="764"/>
      <c r="CNF160" s="764"/>
      <c r="CNG160" s="764"/>
      <c r="CNH160" s="764"/>
      <c r="CNI160" s="764"/>
      <c r="CNJ160" s="764"/>
      <c r="CNK160" s="764"/>
      <c r="CNL160" s="764"/>
      <c r="CNM160" s="764"/>
      <c r="CNN160" s="764"/>
      <c r="CNO160" s="764"/>
      <c r="CNP160" s="764"/>
      <c r="CNQ160" s="764"/>
      <c r="CNR160" s="764"/>
      <c r="CNS160" s="764"/>
      <c r="CNT160" s="764"/>
      <c r="CNU160" s="764"/>
      <c r="CNV160" s="764"/>
      <c r="CNW160" s="764"/>
      <c r="CNX160" s="764"/>
      <c r="CNY160" s="764"/>
      <c r="CNZ160" s="764"/>
      <c r="COA160" s="764"/>
      <c r="COB160" s="764"/>
      <c r="COC160" s="764"/>
      <c r="COD160" s="764"/>
      <c r="COE160" s="764"/>
      <c r="COF160" s="764"/>
      <c r="COG160" s="764"/>
      <c r="COH160" s="764"/>
      <c r="COI160" s="764"/>
      <c r="COJ160" s="764"/>
      <c r="COK160" s="764"/>
      <c r="COL160" s="764"/>
      <c r="COM160" s="764"/>
      <c r="CON160" s="764"/>
      <c r="COO160" s="764"/>
      <c r="COP160" s="764"/>
      <c r="COQ160" s="764"/>
      <c r="COR160" s="764"/>
      <c r="COS160" s="764"/>
      <c r="COT160" s="764"/>
      <c r="COU160" s="764"/>
      <c r="COV160" s="764"/>
      <c r="COW160" s="764"/>
      <c r="COX160" s="764"/>
      <c r="COY160" s="764"/>
      <c r="COZ160" s="764"/>
      <c r="CPA160" s="764"/>
      <c r="CPB160" s="764"/>
      <c r="CPC160" s="764"/>
      <c r="CPD160" s="764"/>
      <c r="CPE160" s="764"/>
      <c r="CPF160" s="764"/>
      <c r="CPG160" s="764"/>
      <c r="CPH160" s="764"/>
      <c r="CPI160" s="764"/>
      <c r="CPJ160" s="764"/>
      <c r="CPK160" s="764"/>
      <c r="CPL160" s="764"/>
      <c r="CPM160" s="764"/>
      <c r="CPN160" s="764"/>
      <c r="CPO160" s="764"/>
      <c r="CPP160" s="764"/>
      <c r="CPQ160" s="764"/>
      <c r="CPR160" s="764"/>
      <c r="CPS160" s="764"/>
      <c r="CPT160" s="764"/>
      <c r="CPU160" s="764"/>
      <c r="CPV160" s="764"/>
      <c r="CPW160" s="764"/>
      <c r="CPX160" s="764"/>
      <c r="CPY160" s="764"/>
      <c r="CPZ160" s="764"/>
      <c r="CQA160" s="764"/>
      <c r="CQB160" s="764"/>
      <c r="CQC160" s="764"/>
      <c r="CQD160" s="764"/>
      <c r="CQE160" s="764"/>
      <c r="CQF160" s="764"/>
      <c r="CQG160" s="764"/>
      <c r="CQH160" s="764"/>
      <c r="CQI160" s="764"/>
      <c r="CQJ160" s="764"/>
      <c r="CQK160" s="764"/>
      <c r="CQL160" s="764"/>
      <c r="CQM160" s="764"/>
      <c r="CQN160" s="764"/>
      <c r="CQO160" s="764"/>
      <c r="CQP160" s="764"/>
      <c r="CQQ160" s="764"/>
      <c r="CQR160" s="764"/>
      <c r="CQS160" s="764"/>
      <c r="CQT160" s="764"/>
      <c r="CQU160" s="764"/>
      <c r="CQV160" s="764"/>
      <c r="CQW160" s="764"/>
      <c r="CQX160" s="764"/>
      <c r="CQY160" s="764"/>
      <c r="CQZ160" s="764"/>
      <c r="CRA160" s="764"/>
      <c r="CRB160" s="764"/>
      <c r="CRC160" s="764"/>
      <c r="CRD160" s="764"/>
      <c r="CRE160" s="764"/>
      <c r="CRF160" s="764"/>
      <c r="CRG160" s="764"/>
      <c r="CRH160" s="764"/>
      <c r="CRI160" s="764"/>
      <c r="CRJ160" s="764"/>
      <c r="CRK160" s="764"/>
      <c r="CRL160" s="764"/>
      <c r="CRM160" s="764"/>
      <c r="CRN160" s="764"/>
      <c r="CRO160" s="764"/>
      <c r="CRP160" s="764"/>
      <c r="CRQ160" s="764"/>
      <c r="CRR160" s="764"/>
      <c r="CRS160" s="764"/>
      <c r="CRT160" s="764"/>
      <c r="CRU160" s="764"/>
      <c r="CRV160" s="764"/>
      <c r="CRW160" s="764"/>
      <c r="CRX160" s="764"/>
      <c r="CRY160" s="764"/>
      <c r="CRZ160" s="764"/>
      <c r="CSA160" s="764"/>
      <c r="CSB160" s="764"/>
      <c r="CSC160" s="764"/>
      <c r="CSD160" s="764"/>
      <c r="CSE160" s="764"/>
      <c r="CSF160" s="764"/>
      <c r="CSG160" s="764"/>
      <c r="CSH160" s="764"/>
      <c r="CSI160" s="764"/>
      <c r="CSJ160" s="764"/>
      <c r="CSK160" s="764"/>
      <c r="CSL160" s="764"/>
      <c r="CSM160" s="764"/>
      <c r="CSN160" s="764"/>
      <c r="CSO160" s="764"/>
      <c r="CSP160" s="764"/>
      <c r="CSQ160" s="764"/>
      <c r="CSR160" s="764"/>
      <c r="CSS160" s="764"/>
      <c r="CST160" s="764"/>
      <c r="CSU160" s="764"/>
      <c r="CSV160" s="764"/>
      <c r="CSW160" s="764"/>
      <c r="CSX160" s="764"/>
      <c r="CSY160" s="764"/>
      <c r="CSZ160" s="764"/>
      <c r="CTA160" s="764"/>
      <c r="CTB160" s="764"/>
      <c r="CTC160" s="764"/>
      <c r="CTD160" s="764"/>
      <c r="CTE160" s="764"/>
      <c r="CTF160" s="764"/>
      <c r="CTG160" s="764"/>
      <c r="CTH160" s="764"/>
      <c r="CTI160" s="764"/>
      <c r="CTJ160" s="764"/>
      <c r="CTK160" s="764"/>
      <c r="CTL160" s="764"/>
      <c r="CTM160" s="764"/>
      <c r="CTN160" s="764"/>
      <c r="CTO160" s="764"/>
      <c r="CTP160" s="764"/>
      <c r="CTQ160" s="764"/>
      <c r="CTR160" s="764"/>
      <c r="CTS160" s="764"/>
      <c r="CTT160" s="764"/>
      <c r="CTU160" s="764"/>
      <c r="CTV160" s="764"/>
      <c r="CTW160" s="764"/>
      <c r="CTX160" s="764"/>
      <c r="CTY160" s="764"/>
      <c r="CTZ160" s="764"/>
      <c r="CUA160" s="764"/>
      <c r="CUB160" s="764"/>
      <c r="CUC160" s="764"/>
      <c r="CUD160" s="764"/>
      <c r="CUE160" s="764"/>
      <c r="CUF160" s="764"/>
      <c r="CUG160" s="764"/>
      <c r="CUH160" s="764"/>
      <c r="CUI160" s="764"/>
      <c r="CUJ160" s="764"/>
      <c r="CUK160" s="764"/>
      <c r="CUL160" s="764"/>
      <c r="CUM160" s="764"/>
      <c r="CUN160" s="764"/>
      <c r="CUO160" s="764"/>
      <c r="CUP160" s="764"/>
      <c r="CUQ160" s="764"/>
      <c r="CUR160" s="764"/>
      <c r="CUS160" s="764"/>
      <c r="CUT160" s="764"/>
      <c r="CUU160" s="764"/>
      <c r="CUV160" s="764"/>
      <c r="CUW160" s="764"/>
      <c r="CUX160" s="764"/>
      <c r="CUY160" s="764"/>
      <c r="CUZ160" s="764"/>
      <c r="CVA160" s="764"/>
      <c r="CVB160" s="764"/>
      <c r="CVC160" s="764"/>
      <c r="CVD160" s="764"/>
      <c r="CVE160" s="764"/>
      <c r="CVF160" s="764"/>
      <c r="CVG160" s="764"/>
      <c r="CVH160" s="764"/>
      <c r="CVI160" s="764"/>
      <c r="CVJ160" s="764"/>
      <c r="CVK160" s="764"/>
      <c r="CVL160" s="764"/>
      <c r="CVM160" s="764"/>
      <c r="CVN160" s="764"/>
      <c r="CVO160" s="764"/>
      <c r="CVP160" s="764"/>
      <c r="CVQ160" s="764"/>
      <c r="CVR160" s="764"/>
      <c r="CVS160" s="764"/>
      <c r="CVT160" s="764"/>
      <c r="CVU160" s="764"/>
      <c r="CVV160" s="764"/>
      <c r="CVW160" s="764"/>
      <c r="CVX160" s="764"/>
      <c r="CVY160" s="764"/>
      <c r="CVZ160" s="764"/>
      <c r="CWA160" s="764"/>
      <c r="CWB160" s="764"/>
      <c r="CWC160" s="764"/>
      <c r="CWD160" s="764"/>
      <c r="CWE160" s="764"/>
      <c r="CWF160" s="764"/>
      <c r="CWG160" s="764"/>
      <c r="CWH160" s="764"/>
      <c r="CWI160" s="764"/>
      <c r="CWJ160" s="764"/>
      <c r="CWK160" s="764"/>
      <c r="CWL160" s="764"/>
      <c r="CWM160" s="764"/>
      <c r="CWN160" s="764"/>
      <c r="CWO160" s="764"/>
      <c r="CWP160" s="764"/>
      <c r="CWQ160" s="764"/>
      <c r="CWR160" s="764"/>
      <c r="CWS160" s="764"/>
      <c r="CWT160" s="764"/>
      <c r="CWU160" s="764"/>
      <c r="CWV160" s="764"/>
      <c r="CWW160" s="764"/>
      <c r="CWX160" s="764"/>
      <c r="CWY160" s="764"/>
      <c r="CWZ160" s="764"/>
      <c r="CXA160" s="764"/>
      <c r="CXB160" s="764"/>
      <c r="CXC160" s="764"/>
      <c r="CXD160" s="764"/>
      <c r="CXE160" s="764"/>
      <c r="CXF160" s="764"/>
      <c r="CXG160" s="764"/>
      <c r="CXH160" s="764"/>
      <c r="CXI160" s="764"/>
      <c r="CXJ160" s="764"/>
      <c r="CXK160" s="764"/>
      <c r="CXL160" s="764"/>
      <c r="CXM160" s="764"/>
      <c r="CXN160" s="764"/>
      <c r="CXO160" s="764"/>
      <c r="CXP160" s="764"/>
      <c r="CXQ160" s="764"/>
      <c r="CXR160" s="764"/>
      <c r="CXS160" s="764"/>
      <c r="CXT160" s="764"/>
      <c r="CXU160" s="764"/>
      <c r="CXV160" s="764"/>
      <c r="CXW160" s="764"/>
      <c r="CXX160" s="764"/>
      <c r="CXY160" s="764"/>
      <c r="CXZ160" s="764"/>
      <c r="CYA160" s="764"/>
      <c r="CYB160" s="764"/>
      <c r="CYC160" s="764"/>
      <c r="CYD160" s="764"/>
      <c r="CYE160" s="764"/>
      <c r="CYF160" s="764"/>
      <c r="CYG160" s="764"/>
      <c r="CYH160" s="764"/>
      <c r="CYI160" s="764"/>
      <c r="CYJ160" s="764"/>
      <c r="CYK160" s="764"/>
      <c r="CYL160" s="764"/>
      <c r="CYM160" s="764"/>
      <c r="CYN160" s="764"/>
      <c r="CYO160" s="764"/>
      <c r="CYP160" s="764"/>
      <c r="CYQ160" s="764"/>
      <c r="CYR160" s="764"/>
      <c r="CYS160" s="764"/>
      <c r="CYT160" s="764"/>
      <c r="CYU160" s="764"/>
      <c r="CYV160" s="764"/>
      <c r="CYW160" s="764"/>
      <c r="CYX160" s="764"/>
      <c r="CYY160" s="764"/>
      <c r="CYZ160" s="764"/>
      <c r="CZA160" s="764"/>
      <c r="CZB160" s="764"/>
      <c r="CZC160" s="764"/>
      <c r="CZD160" s="764"/>
      <c r="CZE160" s="764"/>
      <c r="CZF160" s="764"/>
      <c r="CZG160" s="764"/>
      <c r="CZH160" s="764"/>
      <c r="CZI160" s="764"/>
      <c r="CZJ160" s="764"/>
      <c r="CZK160" s="764"/>
      <c r="CZL160" s="764"/>
      <c r="CZM160" s="764"/>
      <c r="CZN160" s="764"/>
      <c r="CZO160" s="764"/>
      <c r="CZP160" s="764"/>
      <c r="CZQ160" s="764"/>
      <c r="CZR160" s="764"/>
      <c r="CZS160" s="764"/>
      <c r="CZT160" s="764"/>
      <c r="CZU160" s="764"/>
      <c r="CZV160" s="764"/>
      <c r="CZW160" s="764"/>
      <c r="CZX160" s="764"/>
      <c r="CZY160" s="764"/>
      <c r="CZZ160" s="764"/>
      <c r="DAA160" s="764"/>
      <c r="DAB160" s="764"/>
      <c r="DAC160" s="764"/>
      <c r="DAD160" s="764"/>
      <c r="DAE160" s="764"/>
      <c r="DAF160" s="764"/>
      <c r="DAG160" s="764"/>
      <c r="DAH160" s="764"/>
      <c r="DAI160" s="764"/>
      <c r="DAJ160" s="764"/>
      <c r="DAK160" s="764"/>
      <c r="DAL160" s="764"/>
      <c r="DAM160" s="764"/>
      <c r="DAN160" s="764"/>
      <c r="DAO160" s="764"/>
      <c r="DAP160" s="764"/>
      <c r="DAQ160" s="764"/>
      <c r="DAR160" s="764"/>
      <c r="DAS160" s="764"/>
      <c r="DAT160" s="764"/>
      <c r="DAU160" s="764"/>
      <c r="DAV160" s="764"/>
      <c r="DAW160" s="764"/>
      <c r="DAX160" s="764"/>
      <c r="DAY160" s="764"/>
      <c r="DAZ160" s="764"/>
      <c r="DBA160" s="764"/>
      <c r="DBB160" s="764"/>
      <c r="DBC160" s="764"/>
      <c r="DBD160" s="764"/>
      <c r="DBE160" s="764"/>
      <c r="DBF160" s="764"/>
      <c r="DBG160" s="764"/>
      <c r="DBH160" s="764"/>
      <c r="DBI160" s="764"/>
      <c r="DBJ160" s="764"/>
      <c r="DBK160" s="764"/>
      <c r="DBL160" s="764"/>
      <c r="DBM160" s="764"/>
      <c r="DBN160" s="764"/>
      <c r="DBO160" s="764"/>
      <c r="DBP160" s="764"/>
      <c r="DBQ160" s="764"/>
      <c r="DBR160" s="764"/>
      <c r="DBS160" s="764"/>
      <c r="DBT160" s="764"/>
      <c r="DBU160" s="764"/>
      <c r="DBV160" s="764"/>
      <c r="DBW160" s="764"/>
      <c r="DBX160" s="764"/>
      <c r="DBY160" s="764"/>
      <c r="DBZ160" s="764"/>
      <c r="DCA160" s="764"/>
      <c r="DCB160" s="764"/>
      <c r="DCC160" s="764"/>
      <c r="DCD160" s="764"/>
      <c r="DCE160" s="764"/>
      <c r="DCF160" s="764"/>
      <c r="DCG160" s="764"/>
      <c r="DCH160" s="764"/>
      <c r="DCI160" s="764"/>
      <c r="DCJ160" s="764"/>
      <c r="DCK160" s="764"/>
      <c r="DCL160" s="764"/>
      <c r="DCM160" s="764"/>
      <c r="DCN160" s="764"/>
      <c r="DCO160" s="764"/>
      <c r="DCP160" s="764"/>
      <c r="DCQ160" s="764"/>
      <c r="DCR160" s="764"/>
      <c r="DCS160" s="764"/>
      <c r="DCT160" s="764"/>
      <c r="DCU160" s="764"/>
      <c r="DCV160" s="764"/>
      <c r="DCW160" s="764"/>
      <c r="DCX160" s="764"/>
      <c r="DCY160" s="764"/>
      <c r="DCZ160" s="764"/>
      <c r="DDA160" s="764"/>
      <c r="DDB160" s="764"/>
      <c r="DDC160" s="764"/>
      <c r="DDD160" s="764"/>
      <c r="DDE160" s="764"/>
      <c r="DDF160" s="764"/>
      <c r="DDG160" s="764"/>
      <c r="DDH160" s="764"/>
      <c r="DDI160" s="764"/>
      <c r="DDJ160" s="764"/>
      <c r="DDK160" s="764"/>
      <c r="DDL160" s="764"/>
      <c r="DDM160" s="764"/>
      <c r="DDN160" s="764"/>
      <c r="DDO160" s="764"/>
      <c r="DDP160" s="764"/>
      <c r="DDQ160" s="764"/>
      <c r="DDR160" s="764"/>
      <c r="DDS160" s="764"/>
      <c r="DDT160" s="764"/>
      <c r="DDU160" s="764"/>
      <c r="DDV160" s="764"/>
      <c r="DDW160" s="764"/>
      <c r="DDX160" s="764"/>
      <c r="DDY160" s="764"/>
      <c r="DDZ160" s="764"/>
      <c r="DEA160" s="764"/>
      <c r="DEB160" s="764"/>
      <c r="DEC160" s="764"/>
      <c r="DED160" s="764"/>
      <c r="DEE160" s="764"/>
      <c r="DEF160" s="764"/>
      <c r="DEG160" s="764"/>
      <c r="DEH160" s="764"/>
      <c r="DEI160" s="764"/>
      <c r="DEJ160" s="764"/>
      <c r="DEK160" s="764"/>
      <c r="DEL160" s="764"/>
      <c r="DEM160" s="764"/>
      <c r="DEN160" s="764"/>
      <c r="DEO160" s="764"/>
      <c r="DEP160" s="764"/>
      <c r="DEQ160" s="764"/>
      <c r="DER160" s="764"/>
      <c r="DES160" s="764"/>
      <c r="DET160" s="764"/>
      <c r="DEU160" s="764"/>
      <c r="DEV160" s="764"/>
      <c r="DEW160" s="764"/>
      <c r="DEX160" s="764"/>
      <c r="DEY160" s="764"/>
      <c r="DEZ160" s="764"/>
      <c r="DFA160" s="764"/>
      <c r="DFB160" s="764"/>
      <c r="DFC160" s="764"/>
      <c r="DFD160" s="764"/>
      <c r="DFE160" s="764"/>
      <c r="DFF160" s="764"/>
      <c r="DFG160" s="764"/>
      <c r="DFH160" s="764"/>
      <c r="DFI160" s="764"/>
      <c r="DFJ160" s="764"/>
      <c r="DFK160" s="764"/>
      <c r="DFL160" s="764"/>
      <c r="DFM160" s="764"/>
      <c r="DFN160" s="764"/>
      <c r="DFO160" s="764"/>
      <c r="DFP160" s="764"/>
      <c r="DFQ160" s="764"/>
      <c r="DFR160" s="764"/>
      <c r="DFS160" s="764"/>
      <c r="DFT160" s="764"/>
      <c r="DFU160" s="764"/>
      <c r="DFV160" s="764"/>
      <c r="DFW160" s="764"/>
      <c r="DFX160" s="764"/>
      <c r="DFY160" s="764"/>
      <c r="DFZ160" s="764"/>
      <c r="DGA160" s="764"/>
      <c r="DGB160" s="764"/>
      <c r="DGC160" s="764"/>
      <c r="DGD160" s="764"/>
      <c r="DGE160" s="764"/>
      <c r="DGF160" s="764"/>
      <c r="DGG160" s="764"/>
      <c r="DGH160" s="764"/>
      <c r="DGI160" s="764"/>
      <c r="DGJ160" s="764"/>
      <c r="DGK160" s="764"/>
      <c r="DGL160" s="764"/>
      <c r="DGM160" s="764"/>
      <c r="DGN160" s="764"/>
      <c r="DGO160" s="764"/>
      <c r="DGP160" s="764"/>
      <c r="DGQ160" s="764"/>
      <c r="DGR160" s="764"/>
      <c r="DGS160" s="764"/>
      <c r="DGT160" s="764"/>
      <c r="DGU160" s="764"/>
      <c r="DGV160" s="764"/>
      <c r="DGW160" s="764"/>
      <c r="DGX160" s="764"/>
      <c r="DGY160" s="764"/>
      <c r="DGZ160" s="764"/>
      <c r="DHA160" s="764"/>
      <c r="DHB160" s="764"/>
      <c r="DHC160" s="764"/>
      <c r="DHD160" s="764"/>
      <c r="DHE160" s="764"/>
      <c r="DHF160" s="764"/>
      <c r="DHG160" s="764"/>
      <c r="DHH160" s="764"/>
      <c r="DHI160" s="764"/>
      <c r="DHJ160" s="764"/>
      <c r="DHK160" s="764"/>
      <c r="DHL160" s="764"/>
      <c r="DHM160" s="764"/>
      <c r="DHN160" s="764"/>
      <c r="DHO160" s="764"/>
      <c r="DHP160" s="764"/>
      <c r="DHQ160" s="764"/>
      <c r="DHR160" s="764"/>
      <c r="DHS160" s="764"/>
      <c r="DHT160" s="764"/>
      <c r="DHU160" s="764"/>
      <c r="DHV160" s="764"/>
      <c r="DHW160" s="764"/>
      <c r="DHX160" s="764"/>
      <c r="DHY160" s="764"/>
      <c r="DHZ160" s="764"/>
      <c r="DIA160" s="764"/>
      <c r="DIB160" s="764"/>
      <c r="DIC160" s="764"/>
      <c r="DID160" s="764"/>
      <c r="DIE160" s="764"/>
      <c r="DIF160" s="764"/>
      <c r="DIG160" s="764"/>
      <c r="DIH160" s="764"/>
      <c r="DII160" s="764"/>
      <c r="DIJ160" s="764"/>
      <c r="DIK160" s="764"/>
      <c r="DIL160" s="764"/>
      <c r="DIM160" s="764"/>
      <c r="DIN160" s="764"/>
      <c r="DIO160" s="764"/>
      <c r="DIP160" s="764"/>
      <c r="DIQ160" s="764"/>
      <c r="DIR160" s="764"/>
      <c r="DIS160" s="764"/>
      <c r="DIT160" s="764"/>
      <c r="DIU160" s="764"/>
      <c r="DIV160" s="764"/>
      <c r="DIW160" s="764"/>
      <c r="DIX160" s="764"/>
      <c r="DIY160" s="764"/>
      <c r="DIZ160" s="764"/>
      <c r="DJA160" s="764"/>
      <c r="DJB160" s="764"/>
      <c r="DJC160" s="764"/>
      <c r="DJD160" s="764"/>
      <c r="DJE160" s="764"/>
      <c r="DJF160" s="764"/>
      <c r="DJG160" s="764"/>
      <c r="DJH160" s="764"/>
      <c r="DJI160" s="764"/>
      <c r="DJJ160" s="764"/>
      <c r="DJK160" s="764"/>
      <c r="DJL160" s="764"/>
      <c r="DJM160" s="764"/>
      <c r="DJN160" s="764"/>
      <c r="DJO160" s="764"/>
      <c r="DJP160" s="764"/>
      <c r="DJQ160" s="764"/>
      <c r="DJR160" s="764"/>
      <c r="DJS160" s="764"/>
      <c r="DJT160" s="764"/>
      <c r="DJU160" s="764"/>
      <c r="DJV160" s="764"/>
      <c r="DJW160" s="764"/>
      <c r="DJX160" s="764"/>
      <c r="DJY160" s="764"/>
      <c r="DJZ160" s="764"/>
      <c r="DKA160" s="764"/>
      <c r="DKB160" s="764"/>
      <c r="DKC160" s="764"/>
      <c r="DKD160" s="764"/>
      <c r="DKE160" s="764"/>
      <c r="DKF160" s="764"/>
      <c r="DKG160" s="764"/>
      <c r="DKH160" s="764"/>
      <c r="DKI160" s="764"/>
      <c r="DKJ160" s="764"/>
      <c r="DKK160" s="764"/>
      <c r="DKL160" s="764"/>
      <c r="DKM160" s="764"/>
      <c r="DKN160" s="764"/>
      <c r="DKO160" s="764"/>
      <c r="DKP160" s="764"/>
      <c r="DKQ160" s="764"/>
      <c r="DKR160" s="764"/>
      <c r="DKS160" s="764"/>
      <c r="DKT160" s="764"/>
      <c r="DKU160" s="764"/>
      <c r="DKV160" s="764"/>
      <c r="DKW160" s="764"/>
      <c r="DKX160" s="764"/>
      <c r="DKY160" s="764"/>
      <c r="DKZ160" s="764"/>
      <c r="DLA160" s="764"/>
      <c r="DLB160" s="764"/>
      <c r="DLC160" s="764"/>
      <c r="DLD160" s="764"/>
      <c r="DLE160" s="764"/>
      <c r="DLF160" s="764"/>
      <c r="DLG160" s="764"/>
      <c r="DLH160" s="764"/>
      <c r="DLI160" s="764"/>
      <c r="DLJ160" s="764"/>
      <c r="DLK160" s="764"/>
      <c r="DLL160" s="764"/>
      <c r="DLM160" s="764"/>
      <c r="DLN160" s="764"/>
      <c r="DLO160" s="764"/>
      <c r="DLP160" s="764"/>
      <c r="DLQ160" s="764"/>
      <c r="DLR160" s="764"/>
      <c r="DLS160" s="764"/>
      <c r="DLT160" s="764"/>
      <c r="DLU160" s="764"/>
      <c r="DLV160" s="764"/>
      <c r="DLW160" s="764"/>
      <c r="DLX160" s="764"/>
      <c r="DLY160" s="764"/>
      <c r="DLZ160" s="764"/>
      <c r="DMA160" s="764"/>
      <c r="DMB160" s="764"/>
      <c r="DMC160" s="764"/>
      <c r="DMD160" s="764"/>
      <c r="DME160" s="764"/>
      <c r="DMF160" s="764"/>
      <c r="DMG160" s="764"/>
      <c r="DMH160" s="764"/>
      <c r="DMI160" s="764"/>
      <c r="DMJ160" s="764"/>
      <c r="DMK160" s="764"/>
      <c r="DML160" s="764"/>
      <c r="DMM160" s="764"/>
      <c r="DMN160" s="764"/>
      <c r="DMO160" s="764"/>
      <c r="DMP160" s="764"/>
      <c r="DMQ160" s="764"/>
      <c r="DMR160" s="764"/>
      <c r="DMS160" s="764"/>
      <c r="DMT160" s="764"/>
      <c r="DMU160" s="764"/>
      <c r="DMV160" s="764"/>
      <c r="DMW160" s="764"/>
      <c r="DMX160" s="764"/>
      <c r="DMY160" s="764"/>
      <c r="DMZ160" s="764"/>
      <c r="DNA160" s="764"/>
      <c r="DNB160" s="764"/>
      <c r="DNC160" s="764"/>
      <c r="DND160" s="764"/>
      <c r="DNE160" s="764"/>
      <c r="DNF160" s="764"/>
      <c r="DNG160" s="764"/>
      <c r="DNH160" s="764"/>
      <c r="DNI160" s="764"/>
      <c r="DNJ160" s="764"/>
      <c r="DNK160" s="764"/>
      <c r="DNL160" s="764"/>
      <c r="DNM160" s="764"/>
      <c r="DNN160" s="764"/>
      <c r="DNO160" s="764"/>
      <c r="DNP160" s="764"/>
      <c r="DNQ160" s="764"/>
      <c r="DNR160" s="764"/>
      <c r="DNS160" s="764"/>
      <c r="DNT160" s="764"/>
      <c r="DNU160" s="764"/>
      <c r="DNV160" s="764"/>
      <c r="DNW160" s="764"/>
      <c r="DNX160" s="764"/>
      <c r="DNY160" s="764"/>
      <c r="DNZ160" s="764"/>
      <c r="DOA160" s="764"/>
      <c r="DOB160" s="764"/>
      <c r="DOC160" s="764"/>
      <c r="DOD160" s="764"/>
      <c r="DOE160" s="764"/>
      <c r="DOF160" s="764"/>
      <c r="DOG160" s="764"/>
      <c r="DOH160" s="764"/>
      <c r="DOI160" s="764"/>
      <c r="DOJ160" s="764"/>
      <c r="DOK160" s="764"/>
      <c r="DOL160" s="764"/>
      <c r="DOM160" s="764"/>
      <c r="DON160" s="764"/>
      <c r="DOO160" s="764"/>
      <c r="DOP160" s="764"/>
      <c r="DOQ160" s="764"/>
      <c r="DOR160" s="764"/>
      <c r="DOS160" s="764"/>
      <c r="DOT160" s="764"/>
      <c r="DOU160" s="764"/>
      <c r="DOV160" s="764"/>
      <c r="DOW160" s="764"/>
      <c r="DOX160" s="764"/>
      <c r="DOY160" s="764"/>
      <c r="DOZ160" s="764"/>
      <c r="DPA160" s="764"/>
      <c r="DPB160" s="764"/>
      <c r="DPC160" s="764"/>
      <c r="DPD160" s="764"/>
      <c r="DPE160" s="764"/>
      <c r="DPF160" s="764"/>
      <c r="DPG160" s="764"/>
      <c r="DPH160" s="764"/>
      <c r="DPI160" s="764"/>
      <c r="DPJ160" s="764"/>
      <c r="DPK160" s="764"/>
      <c r="DPL160" s="764"/>
      <c r="DPM160" s="764"/>
      <c r="DPN160" s="764"/>
      <c r="DPO160" s="764"/>
      <c r="DPP160" s="764"/>
      <c r="DPQ160" s="764"/>
      <c r="DPR160" s="764"/>
      <c r="DPS160" s="764"/>
      <c r="DPT160" s="764"/>
      <c r="DPU160" s="764"/>
      <c r="DPV160" s="764"/>
      <c r="DPW160" s="764"/>
      <c r="DPX160" s="764"/>
      <c r="DPY160" s="764"/>
      <c r="DPZ160" s="764"/>
      <c r="DQA160" s="764"/>
      <c r="DQB160" s="764"/>
      <c r="DQC160" s="764"/>
      <c r="DQD160" s="764"/>
      <c r="DQE160" s="764"/>
      <c r="DQF160" s="764"/>
      <c r="DQG160" s="764"/>
      <c r="DQH160" s="764"/>
      <c r="DQI160" s="764"/>
      <c r="DQJ160" s="764"/>
      <c r="DQK160" s="764"/>
      <c r="DQL160" s="764"/>
      <c r="DQM160" s="764"/>
      <c r="DQN160" s="764"/>
      <c r="DQO160" s="764"/>
      <c r="DQP160" s="764"/>
      <c r="DQQ160" s="764"/>
      <c r="DQR160" s="764"/>
      <c r="DQS160" s="764"/>
      <c r="DQT160" s="764"/>
      <c r="DQU160" s="764"/>
      <c r="DQV160" s="764"/>
      <c r="DQW160" s="764"/>
      <c r="DQX160" s="764"/>
      <c r="DQY160" s="764"/>
      <c r="DQZ160" s="764"/>
      <c r="DRA160" s="764"/>
      <c r="DRB160" s="764"/>
      <c r="DRC160" s="764"/>
      <c r="DRD160" s="764"/>
      <c r="DRE160" s="764"/>
      <c r="DRF160" s="764"/>
      <c r="DRG160" s="764"/>
      <c r="DRH160" s="764"/>
      <c r="DRI160" s="764"/>
      <c r="DRJ160" s="764"/>
      <c r="DRK160" s="764"/>
      <c r="DRL160" s="764"/>
      <c r="DRM160" s="764"/>
      <c r="DRN160" s="764"/>
      <c r="DRO160" s="764"/>
      <c r="DRP160" s="764"/>
      <c r="DRQ160" s="764"/>
      <c r="DRR160" s="764"/>
      <c r="DRS160" s="764"/>
      <c r="DRT160" s="764"/>
      <c r="DRU160" s="764"/>
      <c r="DRV160" s="764"/>
      <c r="DRW160" s="764"/>
      <c r="DRX160" s="764"/>
      <c r="DRY160" s="764"/>
      <c r="DRZ160" s="764"/>
      <c r="DSA160" s="764"/>
      <c r="DSB160" s="764"/>
      <c r="DSC160" s="764"/>
      <c r="DSD160" s="764"/>
      <c r="DSE160" s="764"/>
      <c r="DSF160" s="764"/>
      <c r="DSG160" s="764"/>
      <c r="DSH160" s="764"/>
      <c r="DSI160" s="764"/>
      <c r="DSJ160" s="764"/>
      <c r="DSK160" s="764"/>
      <c r="DSL160" s="764"/>
      <c r="DSM160" s="764"/>
      <c r="DSN160" s="764"/>
      <c r="DSO160" s="764"/>
      <c r="DSP160" s="764"/>
      <c r="DSQ160" s="764"/>
      <c r="DSR160" s="764"/>
      <c r="DSS160" s="764"/>
      <c r="DST160" s="764"/>
      <c r="DSU160" s="764"/>
      <c r="DSV160" s="764"/>
      <c r="DSW160" s="764"/>
      <c r="DSX160" s="764"/>
      <c r="DSY160" s="764"/>
      <c r="DSZ160" s="764"/>
      <c r="DTA160" s="764"/>
      <c r="DTB160" s="764"/>
      <c r="DTC160" s="764"/>
      <c r="DTD160" s="764"/>
      <c r="DTE160" s="764"/>
      <c r="DTF160" s="764"/>
      <c r="DTG160" s="764"/>
      <c r="DTH160" s="764"/>
      <c r="DTI160" s="764"/>
      <c r="DTJ160" s="764"/>
      <c r="DTK160" s="764"/>
      <c r="DTL160" s="764"/>
      <c r="DTM160" s="764"/>
      <c r="DTN160" s="764"/>
      <c r="DTO160" s="764"/>
      <c r="DTP160" s="764"/>
      <c r="DTQ160" s="764"/>
      <c r="DTR160" s="764"/>
      <c r="DTS160" s="764"/>
      <c r="DTT160" s="764"/>
      <c r="DTU160" s="764"/>
      <c r="DTV160" s="764"/>
      <c r="DTW160" s="764"/>
      <c r="DTX160" s="764"/>
      <c r="DTY160" s="764"/>
      <c r="DTZ160" s="764"/>
      <c r="DUA160" s="764"/>
      <c r="DUB160" s="764"/>
      <c r="DUC160" s="764"/>
      <c r="DUD160" s="764"/>
      <c r="DUE160" s="764"/>
      <c r="DUF160" s="764"/>
      <c r="DUG160" s="764"/>
      <c r="DUH160" s="764"/>
      <c r="DUI160" s="764"/>
      <c r="DUJ160" s="764"/>
      <c r="DUK160" s="764"/>
      <c r="DUL160" s="764"/>
      <c r="DUM160" s="764"/>
      <c r="DUN160" s="764"/>
      <c r="DUO160" s="764"/>
      <c r="DUP160" s="764"/>
      <c r="DUQ160" s="764"/>
      <c r="DUR160" s="764"/>
      <c r="DUS160" s="764"/>
      <c r="DUT160" s="764"/>
      <c r="DUU160" s="764"/>
      <c r="DUV160" s="764"/>
      <c r="DUW160" s="764"/>
      <c r="DUX160" s="764"/>
      <c r="DUY160" s="764"/>
      <c r="DUZ160" s="764"/>
      <c r="DVA160" s="764"/>
      <c r="DVB160" s="764"/>
      <c r="DVC160" s="764"/>
      <c r="DVD160" s="764"/>
      <c r="DVE160" s="764"/>
      <c r="DVF160" s="764"/>
      <c r="DVG160" s="764"/>
      <c r="DVH160" s="764"/>
      <c r="DVI160" s="764"/>
      <c r="DVJ160" s="764"/>
      <c r="DVK160" s="764"/>
      <c r="DVL160" s="764"/>
      <c r="DVM160" s="764"/>
      <c r="DVN160" s="764"/>
      <c r="DVO160" s="764"/>
      <c r="DVP160" s="764"/>
      <c r="DVQ160" s="764"/>
      <c r="DVR160" s="764"/>
      <c r="DVS160" s="764"/>
      <c r="DVT160" s="764"/>
      <c r="DVU160" s="764"/>
      <c r="DVV160" s="764"/>
      <c r="DVW160" s="764"/>
      <c r="DVX160" s="764"/>
      <c r="DVY160" s="764"/>
      <c r="DVZ160" s="764"/>
      <c r="DWA160" s="764"/>
      <c r="DWB160" s="764"/>
      <c r="DWC160" s="764"/>
      <c r="DWD160" s="764"/>
      <c r="DWE160" s="764"/>
      <c r="DWF160" s="764"/>
      <c r="DWG160" s="764"/>
      <c r="DWH160" s="764"/>
      <c r="DWI160" s="764"/>
      <c r="DWJ160" s="764"/>
      <c r="DWK160" s="764"/>
      <c r="DWL160" s="764"/>
      <c r="DWM160" s="764"/>
      <c r="DWN160" s="764"/>
      <c r="DWO160" s="764"/>
      <c r="DWP160" s="764"/>
      <c r="DWQ160" s="764"/>
      <c r="DWR160" s="764"/>
      <c r="DWS160" s="764"/>
      <c r="DWT160" s="764"/>
      <c r="DWU160" s="764"/>
      <c r="DWV160" s="764"/>
      <c r="DWW160" s="764"/>
      <c r="DWX160" s="764"/>
      <c r="DWY160" s="764"/>
      <c r="DWZ160" s="764"/>
      <c r="DXA160" s="764"/>
      <c r="DXB160" s="764"/>
      <c r="DXC160" s="764"/>
      <c r="DXD160" s="764"/>
      <c r="DXE160" s="764"/>
      <c r="DXF160" s="764"/>
      <c r="DXG160" s="764"/>
      <c r="DXH160" s="764"/>
      <c r="DXI160" s="764"/>
      <c r="DXJ160" s="764"/>
      <c r="DXK160" s="764"/>
      <c r="DXL160" s="764"/>
      <c r="DXM160" s="764"/>
      <c r="DXN160" s="764"/>
      <c r="DXO160" s="764"/>
      <c r="DXP160" s="764"/>
      <c r="DXQ160" s="764"/>
      <c r="DXR160" s="764"/>
      <c r="DXS160" s="764"/>
      <c r="DXT160" s="764"/>
      <c r="DXU160" s="764"/>
      <c r="DXV160" s="764"/>
      <c r="DXW160" s="764"/>
      <c r="DXX160" s="764"/>
      <c r="DXY160" s="764"/>
      <c r="DXZ160" s="764"/>
      <c r="DYA160" s="764"/>
      <c r="DYB160" s="764"/>
      <c r="DYC160" s="764"/>
      <c r="DYD160" s="764"/>
      <c r="DYE160" s="764"/>
      <c r="DYF160" s="764"/>
      <c r="DYG160" s="764"/>
      <c r="DYH160" s="764"/>
      <c r="DYI160" s="764"/>
      <c r="DYJ160" s="764"/>
      <c r="DYK160" s="764"/>
      <c r="DYL160" s="764"/>
      <c r="DYM160" s="764"/>
      <c r="DYN160" s="764"/>
      <c r="DYO160" s="764"/>
      <c r="DYP160" s="764"/>
      <c r="DYQ160" s="764"/>
      <c r="DYR160" s="764"/>
      <c r="DYS160" s="764"/>
      <c r="DYT160" s="764"/>
      <c r="DYU160" s="764"/>
      <c r="DYV160" s="764"/>
      <c r="DYW160" s="764"/>
      <c r="DYX160" s="764"/>
      <c r="DYY160" s="764"/>
      <c r="DYZ160" s="764"/>
      <c r="DZA160" s="764"/>
      <c r="DZB160" s="764"/>
      <c r="DZC160" s="764"/>
      <c r="DZD160" s="764"/>
      <c r="DZE160" s="764"/>
      <c r="DZF160" s="764"/>
      <c r="DZG160" s="764"/>
      <c r="DZH160" s="764"/>
      <c r="DZI160" s="764"/>
      <c r="DZJ160" s="764"/>
      <c r="DZK160" s="764"/>
      <c r="DZL160" s="764"/>
      <c r="DZM160" s="764"/>
      <c r="DZN160" s="764"/>
      <c r="DZO160" s="764"/>
      <c r="DZP160" s="764"/>
      <c r="DZQ160" s="764"/>
      <c r="DZR160" s="764"/>
      <c r="DZS160" s="764"/>
      <c r="DZT160" s="764"/>
      <c r="DZU160" s="764"/>
      <c r="DZV160" s="764"/>
      <c r="DZW160" s="764"/>
      <c r="DZX160" s="764"/>
      <c r="DZY160" s="764"/>
      <c r="DZZ160" s="764"/>
      <c r="EAA160" s="764"/>
      <c r="EAB160" s="764"/>
      <c r="EAC160" s="764"/>
      <c r="EAD160" s="764"/>
      <c r="EAE160" s="764"/>
      <c r="EAF160" s="764"/>
      <c r="EAG160" s="764"/>
      <c r="EAH160" s="764"/>
      <c r="EAI160" s="764"/>
      <c r="EAJ160" s="764"/>
      <c r="EAK160" s="764"/>
      <c r="EAL160" s="764"/>
      <c r="EAM160" s="764"/>
      <c r="EAN160" s="764"/>
      <c r="EAO160" s="764"/>
      <c r="EAP160" s="764"/>
      <c r="EAQ160" s="764"/>
      <c r="EAR160" s="764"/>
      <c r="EAS160" s="764"/>
      <c r="EAT160" s="764"/>
      <c r="EAU160" s="764"/>
      <c r="EAV160" s="764"/>
      <c r="EAW160" s="764"/>
      <c r="EAX160" s="764"/>
      <c r="EAY160" s="764"/>
      <c r="EAZ160" s="764"/>
      <c r="EBA160" s="764"/>
      <c r="EBB160" s="764"/>
      <c r="EBC160" s="764"/>
      <c r="EBD160" s="764"/>
      <c r="EBE160" s="764"/>
      <c r="EBF160" s="764"/>
      <c r="EBG160" s="764"/>
      <c r="EBH160" s="764"/>
      <c r="EBI160" s="764"/>
      <c r="EBJ160" s="764"/>
      <c r="EBK160" s="764"/>
      <c r="EBL160" s="764"/>
      <c r="EBM160" s="764"/>
      <c r="EBN160" s="764"/>
      <c r="EBO160" s="764"/>
      <c r="EBP160" s="764"/>
      <c r="EBQ160" s="764"/>
      <c r="EBR160" s="764"/>
      <c r="EBS160" s="764"/>
      <c r="EBT160" s="764"/>
      <c r="EBU160" s="764"/>
      <c r="EBV160" s="764"/>
      <c r="EBW160" s="764"/>
      <c r="EBX160" s="764"/>
      <c r="EBY160" s="764"/>
      <c r="EBZ160" s="764"/>
      <c r="ECA160" s="764"/>
      <c r="ECB160" s="764"/>
      <c r="ECC160" s="764"/>
      <c r="ECD160" s="764"/>
      <c r="ECE160" s="764"/>
      <c r="ECF160" s="764"/>
      <c r="ECG160" s="764"/>
      <c r="ECH160" s="764"/>
      <c r="ECI160" s="764"/>
      <c r="ECJ160" s="764"/>
      <c r="ECK160" s="764"/>
      <c r="ECL160" s="764"/>
      <c r="ECM160" s="764"/>
      <c r="ECN160" s="764"/>
      <c r="ECO160" s="764"/>
      <c r="ECP160" s="764"/>
      <c r="ECQ160" s="764"/>
      <c r="ECR160" s="764"/>
      <c r="ECS160" s="764"/>
      <c r="ECT160" s="764"/>
      <c r="ECU160" s="764"/>
      <c r="ECV160" s="764"/>
      <c r="ECW160" s="764"/>
      <c r="ECX160" s="764"/>
      <c r="ECY160" s="764"/>
      <c r="ECZ160" s="764"/>
      <c r="EDA160" s="764"/>
      <c r="EDB160" s="764"/>
      <c r="EDC160" s="764"/>
      <c r="EDD160" s="764"/>
      <c r="EDE160" s="764"/>
      <c r="EDF160" s="764"/>
      <c r="EDG160" s="764"/>
      <c r="EDH160" s="764"/>
      <c r="EDI160" s="764"/>
      <c r="EDJ160" s="764"/>
      <c r="EDK160" s="764"/>
      <c r="EDL160" s="764"/>
      <c r="EDM160" s="764"/>
      <c r="EDN160" s="764"/>
      <c r="EDO160" s="764"/>
      <c r="EDP160" s="764"/>
      <c r="EDQ160" s="764"/>
      <c r="EDR160" s="764"/>
      <c r="EDS160" s="764"/>
      <c r="EDT160" s="764"/>
      <c r="EDU160" s="764"/>
      <c r="EDV160" s="764"/>
      <c r="EDW160" s="764"/>
      <c r="EDX160" s="764"/>
      <c r="EDY160" s="764"/>
      <c r="EDZ160" s="764"/>
      <c r="EEA160" s="764"/>
      <c r="EEB160" s="764"/>
      <c r="EEC160" s="764"/>
      <c r="EED160" s="764"/>
      <c r="EEE160" s="764"/>
      <c r="EEF160" s="764"/>
      <c r="EEG160" s="764"/>
      <c r="EEH160" s="764"/>
      <c r="EEI160" s="764"/>
      <c r="EEJ160" s="764"/>
      <c r="EEK160" s="764"/>
      <c r="EEL160" s="764"/>
      <c r="EEM160" s="764"/>
      <c r="EEN160" s="764"/>
      <c r="EEO160" s="764"/>
      <c r="EEP160" s="764"/>
      <c r="EEQ160" s="764"/>
      <c r="EER160" s="764"/>
      <c r="EES160" s="764"/>
      <c r="EET160" s="764"/>
      <c r="EEU160" s="764"/>
      <c r="EEV160" s="764"/>
      <c r="EEW160" s="764"/>
      <c r="EEX160" s="764"/>
      <c r="EEY160" s="764"/>
      <c r="EEZ160" s="764"/>
      <c r="EFA160" s="764"/>
      <c r="EFB160" s="764"/>
      <c r="EFC160" s="764"/>
      <c r="EFD160" s="764"/>
      <c r="EFE160" s="764"/>
      <c r="EFF160" s="764"/>
      <c r="EFG160" s="764"/>
      <c r="EFH160" s="764"/>
      <c r="EFI160" s="764"/>
      <c r="EFJ160" s="764"/>
      <c r="EFK160" s="764"/>
      <c r="EFL160" s="764"/>
      <c r="EFM160" s="764"/>
      <c r="EFN160" s="764"/>
      <c r="EFO160" s="764"/>
      <c r="EFP160" s="764"/>
      <c r="EFQ160" s="764"/>
      <c r="EFR160" s="764"/>
      <c r="EFS160" s="764"/>
      <c r="EFT160" s="764"/>
      <c r="EFU160" s="764"/>
      <c r="EFV160" s="764"/>
      <c r="EFW160" s="764"/>
      <c r="EFX160" s="764"/>
      <c r="EFY160" s="764"/>
      <c r="EFZ160" s="764"/>
      <c r="EGA160" s="764"/>
      <c r="EGB160" s="764"/>
      <c r="EGC160" s="764"/>
      <c r="EGD160" s="764"/>
      <c r="EGE160" s="764"/>
      <c r="EGF160" s="764"/>
      <c r="EGG160" s="764"/>
      <c r="EGH160" s="764"/>
      <c r="EGI160" s="764"/>
      <c r="EGJ160" s="764"/>
      <c r="EGK160" s="764"/>
      <c r="EGL160" s="764"/>
      <c r="EGM160" s="764"/>
      <c r="EGN160" s="764"/>
      <c r="EGO160" s="764"/>
      <c r="EGP160" s="764"/>
      <c r="EGQ160" s="764"/>
      <c r="EGR160" s="764"/>
      <c r="EGS160" s="764"/>
      <c r="EGT160" s="764"/>
      <c r="EGU160" s="764"/>
      <c r="EGV160" s="764"/>
      <c r="EGW160" s="764"/>
      <c r="EGX160" s="764"/>
      <c r="EGY160" s="764"/>
      <c r="EGZ160" s="764"/>
      <c r="EHA160" s="764"/>
      <c r="EHB160" s="764"/>
      <c r="EHC160" s="764"/>
      <c r="EHD160" s="764"/>
      <c r="EHE160" s="764"/>
      <c r="EHF160" s="764"/>
      <c r="EHG160" s="764"/>
      <c r="EHH160" s="764"/>
      <c r="EHI160" s="764"/>
      <c r="EHJ160" s="764"/>
      <c r="EHK160" s="764"/>
      <c r="EHL160" s="764"/>
      <c r="EHM160" s="764"/>
      <c r="EHN160" s="764"/>
      <c r="EHO160" s="764"/>
      <c r="EHP160" s="764"/>
      <c r="EHQ160" s="764"/>
      <c r="EHR160" s="764"/>
      <c r="EHS160" s="764"/>
      <c r="EHT160" s="764"/>
      <c r="EHU160" s="764"/>
      <c r="EHV160" s="764"/>
      <c r="EHW160" s="764"/>
      <c r="EHX160" s="764"/>
      <c r="EHY160" s="764"/>
      <c r="EHZ160" s="764"/>
      <c r="EIA160" s="764"/>
      <c r="EIB160" s="764"/>
      <c r="EIC160" s="764"/>
      <c r="EID160" s="764"/>
      <c r="EIE160" s="764"/>
      <c r="EIF160" s="764"/>
      <c r="EIG160" s="764"/>
      <c r="EIH160" s="764"/>
      <c r="EII160" s="764"/>
      <c r="EIJ160" s="764"/>
      <c r="EIK160" s="764"/>
      <c r="EIL160" s="764"/>
      <c r="EIM160" s="764"/>
      <c r="EIN160" s="764"/>
      <c r="EIO160" s="764"/>
      <c r="EIP160" s="764"/>
      <c r="EIQ160" s="764"/>
      <c r="EIR160" s="764"/>
      <c r="EIS160" s="764"/>
      <c r="EIT160" s="764"/>
      <c r="EIU160" s="764"/>
      <c r="EIV160" s="764"/>
      <c r="EIW160" s="764"/>
      <c r="EIX160" s="764"/>
      <c r="EIY160" s="764"/>
      <c r="EIZ160" s="764"/>
      <c r="EJA160" s="764"/>
      <c r="EJB160" s="764"/>
      <c r="EJC160" s="764"/>
      <c r="EJD160" s="764"/>
      <c r="EJE160" s="764"/>
      <c r="EJF160" s="764"/>
      <c r="EJG160" s="764"/>
      <c r="EJH160" s="764"/>
      <c r="EJI160" s="764"/>
      <c r="EJJ160" s="764"/>
      <c r="EJK160" s="764"/>
      <c r="EJL160" s="764"/>
      <c r="EJM160" s="764"/>
      <c r="EJN160" s="764"/>
      <c r="EJO160" s="764"/>
      <c r="EJP160" s="764"/>
      <c r="EJQ160" s="764"/>
      <c r="EJR160" s="764"/>
      <c r="EJS160" s="764"/>
      <c r="EJT160" s="764"/>
      <c r="EJU160" s="764"/>
      <c r="EJV160" s="764"/>
      <c r="EJW160" s="764"/>
      <c r="EJX160" s="764"/>
      <c r="EJY160" s="764"/>
      <c r="EJZ160" s="764"/>
      <c r="EKA160" s="764"/>
      <c r="EKB160" s="764"/>
      <c r="EKC160" s="764"/>
      <c r="EKD160" s="764"/>
      <c r="EKE160" s="764"/>
      <c r="EKF160" s="764"/>
      <c r="EKG160" s="764"/>
      <c r="EKH160" s="764"/>
      <c r="EKI160" s="764"/>
      <c r="EKJ160" s="764"/>
      <c r="EKK160" s="764"/>
      <c r="EKL160" s="764"/>
      <c r="EKM160" s="764"/>
      <c r="EKN160" s="764"/>
      <c r="EKO160" s="764"/>
      <c r="EKP160" s="764"/>
      <c r="EKQ160" s="764"/>
      <c r="EKR160" s="764"/>
      <c r="EKS160" s="764"/>
      <c r="EKT160" s="764"/>
      <c r="EKU160" s="764"/>
      <c r="EKV160" s="764"/>
      <c r="EKW160" s="764"/>
      <c r="EKX160" s="764"/>
      <c r="EKY160" s="764"/>
      <c r="EKZ160" s="764"/>
      <c r="ELA160" s="764"/>
      <c r="ELB160" s="764"/>
      <c r="ELC160" s="764"/>
      <c r="ELD160" s="764"/>
      <c r="ELE160" s="764"/>
      <c r="ELF160" s="764"/>
      <c r="ELG160" s="764"/>
      <c r="ELH160" s="764"/>
      <c r="ELI160" s="764"/>
      <c r="ELJ160" s="764"/>
      <c r="ELK160" s="764"/>
      <c r="ELL160" s="764"/>
      <c r="ELM160" s="764"/>
      <c r="ELN160" s="764"/>
      <c r="ELO160" s="764"/>
      <c r="ELP160" s="764"/>
      <c r="ELQ160" s="764"/>
      <c r="ELR160" s="764"/>
      <c r="ELS160" s="764"/>
      <c r="ELT160" s="764"/>
      <c r="ELU160" s="764"/>
      <c r="ELV160" s="764"/>
      <c r="ELW160" s="764"/>
      <c r="ELX160" s="764"/>
      <c r="ELY160" s="764"/>
      <c r="ELZ160" s="764"/>
      <c r="EMA160" s="764"/>
      <c r="EMB160" s="764"/>
      <c r="EMC160" s="764"/>
      <c r="EMD160" s="764"/>
      <c r="EME160" s="764"/>
      <c r="EMF160" s="764"/>
      <c r="EMG160" s="764"/>
      <c r="EMH160" s="764"/>
      <c r="EMI160" s="764"/>
      <c r="EMJ160" s="764"/>
      <c r="EMK160" s="764"/>
      <c r="EML160" s="764"/>
      <c r="EMM160" s="764"/>
      <c r="EMN160" s="764"/>
      <c r="EMO160" s="764"/>
      <c r="EMP160" s="764"/>
      <c r="EMQ160" s="764"/>
      <c r="EMR160" s="764"/>
      <c r="EMS160" s="764"/>
      <c r="EMT160" s="764"/>
      <c r="EMU160" s="764"/>
      <c r="EMV160" s="764"/>
      <c r="EMW160" s="764"/>
      <c r="EMX160" s="764"/>
      <c r="EMY160" s="764"/>
      <c r="EMZ160" s="764"/>
      <c r="ENA160" s="764"/>
      <c r="ENB160" s="764"/>
      <c r="ENC160" s="764"/>
      <c r="END160" s="764"/>
      <c r="ENE160" s="764"/>
      <c r="ENF160" s="764"/>
      <c r="ENG160" s="764"/>
      <c r="ENH160" s="764"/>
      <c r="ENI160" s="764"/>
      <c r="ENJ160" s="764"/>
      <c r="ENK160" s="764"/>
      <c r="ENL160" s="764"/>
      <c r="ENM160" s="764"/>
      <c r="ENN160" s="764"/>
      <c r="ENO160" s="764"/>
      <c r="ENP160" s="764"/>
      <c r="ENQ160" s="764"/>
      <c r="ENR160" s="764"/>
      <c r="ENS160" s="764"/>
      <c r="ENT160" s="764"/>
      <c r="ENU160" s="764"/>
      <c r="ENV160" s="764"/>
      <c r="ENW160" s="764"/>
      <c r="ENX160" s="764"/>
      <c r="ENY160" s="764"/>
      <c r="ENZ160" s="764"/>
      <c r="EOA160" s="764"/>
      <c r="EOB160" s="764"/>
      <c r="EOC160" s="764"/>
      <c r="EOD160" s="764"/>
      <c r="EOE160" s="764"/>
      <c r="EOF160" s="764"/>
      <c r="EOG160" s="764"/>
      <c r="EOH160" s="764"/>
      <c r="EOI160" s="764"/>
      <c r="EOJ160" s="764"/>
      <c r="EOK160" s="764"/>
      <c r="EOL160" s="764"/>
      <c r="EOM160" s="764"/>
      <c r="EON160" s="764"/>
      <c r="EOO160" s="764"/>
      <c r="EOP160" s="764"/>
      <c r="EOQ160" s="764"/>
      <c r="EOR160" s="764"/>
      <c r="EOS160" s="764"/>
      <c r="EOT160" s="764"/>
      <c r="EOU160" s="764"/>
      <c r="EOV160" s="764"/>
      <c r="EOW160" s="764"/>
      <c r="EOX160" s="764"/>
      <c r="EOY160" s="764"/>
      <c r="EOZ160" s="764"/>
      <c r="EPA160" s="764"/>
      <c r="EPB160" s="764"/>
      <c r="EPC160" s="764"/>
      <c r="EPD160" s="764"/>
      <c r="EPE160" s="764"/>
      <c r="EPF160" s="764"/>
      <c r="EPG160" s="764"/>
      <c r="EPH160" s="764"/>
      <c r="EPI160" s="764"/>
      <c r="EPJ160" s="764"/>
      <c r="EPK160" s="764"/>
      <c r="EPL160" s="764"/>
      <c r="EPM160" s="764"/>
      <c r="EPN160" s="764"/>
      <c r="EPO160" s="764"/>
      <c r="EPP160" s="764"/>
      <c r="EPQ160" s="764"/>
      <c r="EPR160" s="764"/>
      <c r="EPS160" s="764"/>
      <c r="EPT160" s="764"/>
      <c r="EPU160" s="764"/>
      <c r="EPV160" s="764"/>
      <c r="EPW160" s="764"/>
      <c r="EPX160" s="764"/>
      <c r="EPY160" s="764"/>
      <c r="EPZ160" s="764"/>
      <c r="EQA160" s="764"/>
      <c r="EQB160" s="764"/>
      <c r="EQC160" s="764"/>
      <c r="EQD160" s="764"/>
      <c r="EQE160" s="764"/>
      <c r="EQF160" s="764"/>
      <c r="EQG160" s="764"/>
      <c r="EQH160" s="764"/>
      <c r="EQI160" s="764"/>
      <c r="EQJ160" s="764"/>
      <c r="EQK160" s="764"/>
      <c r="EQL160" s="764"/>
      <c r="EQM160" s="764"/>
      <c r="EQN160" s="764"/>
      <c r="EQO160" s="764"/>
      <c r="EQP160" s="764"/>
      <c r="EQQ160" s="764"/>
      <c r="EQR160" s="764"/>
      <c r="EQS160" s="764"/>
      <c r="EQT160" s="764"/>
      <c r="EQU160" s="764"/>
      <c r="EQV160" s="764"/>
      <c r="EQW160" s="764"/>
      <c r="EQX160" s="764"/>
      <c r="EQY160" s="764"/>
      <c r="EQZ160" s="764"/>
      <c r="ERA160" s="764"/>
      <c r="ERB160" s="764"/>
      <c r="ERC160" s="764"/>
      <c r="ERD160" s="764"/>
      <c r="ERE160" s="764"/>
      <c r="ERF160" s="764"/>
      <c r="ERG160" s="764"/>
      <c r="ERH160" s="764"/>
      <c r="ERI160" s="764"/>
      <c r="ERJ160" s="764"/>
      <c r="ERK160" s="764"/>
      <c r="ERL160" s="764"/>
      <c r="ERM160" s="764"/>
      <c r="ERN160" s="764"/>
      <c r="ERO160" s="764"/>
      <c r="ERP160" s="764"/>
      <c r="ERQ160" s="764"/>
      <c r="ERR160" s="764"/>
      <c r="ERS160" s="764"/>
      <c r="ERT160" s="764"/>
      <c r="ERU160" s="764"/>
      <c r="ERV160" s="764"/>
      <c r="ERW160" s="764"/>
      <c r="ERX160" s="764"/>
      <c r="ERY160" s="764"/>
      <c r="ERZ160" s="764"/>
      <c r="ESA160" s="764"/>
      <c r="ESB160" s="764"/>
      <c r="ESC160" s="764"/>
      <c r="ESD160" s="764"/>
      <c r="ESE160" s="764"/>
      <c r="ESF160" s="764"/>
      <c r="ESG160" s="764"/>
      <c r="ESH160" s="764"/>
      <c r="ESI160" s="764"/>
      <c r="ESJ160" s="764"/>
      <c r="ESK160" s="764"/>
      <c r="ESL160" s="764"/>
      <c r="ESM160" s="764"/>
      <c r="ESN160" s="764"/>
      <c r="ESO160" s="764"/>
      <c r="ESP160" s="764"/>
      <c r="ESQ160" s="764"/>
      <c r="ESR160" s="764"/>
      <c r="ESS160" s="764"/>
      <c r="EST160" s="764"/>
      <c r="ESU160" s="764"/>
      <c r="ESV160" s="764"/>
      <c r="ESW160" s="764"/>
      <c r="ESX160" s="764"/>
      <c r="ESY160" s="764"/>
      <c r="ESZ160" s="764"/>
      <c r="ETA160" s="764"/>
      <c r="ETB160" s="764"/>
      <c r="ETC160" s="764"/>
      <c r="ETD160" s="764"/>
      <c r="ETE160" s="764"/>
      <c r="ETF160" s="764"/>
      <c r="ETG160" s="764"/>
      <c r="ETH160" s="764"/>
      <c r="ETI160" s="764"/>
      <c r="ETJ160" s="764"/>
      <c r="ETK160" s="764"/>
      <c r="ETL160" s="764"/>
      <c r="ETM160" s="764"/>
      <c r="ETN160" s="764"/>
      <c r="ETO160" s="764"/>
      <c r="ETP160" s="764"/>
      <c r="ETQ160" s="764"/>
      <c r="ETR160" s="764"/>
      <c r="ETS160" s="764"/>
      <c r="ETT160" s="764"/>
      <c r="ETU160" s="764"/>
      <c r="ETV160" s="764"/>
      <c r="ETW160" s="764"/>
      <c r="ETX160" s="764"/>
      <c r="ETY160" s="764"/>
      <c r="ETZ160" s="764"/>
      <c r="EUA160" s="764"/>
      <c r="EUB160" s="764"/>
      <c r="EUC160" s="764"/>
      <c r="EUD160" s="764"/>
      <c r="EUE160" s="764"/>
      <c r="EUF160" s="764"/>
      <c r="EUG160" s="764"/>
      <c r="EUH160" s="764"/>
      <c r="EUI160" s="764"/>
      <c r="EUJ160" s="764"/>
      <c r="EUK160" s="764"/>
      <c r="EUL160" s="764"/>
      <c r="EUM160" s="764"/>
      <c r="EUN160" s="764"/>
      <c r="EUO160" s="764"/>
      <c r="EUP160" s="764"/>
      <c r="EUQ160" s="764"/>
      <c r="EUR160" s="764"/>
      <c r="EUS160" s="764"/>
      <c r="EUT160" s="764"/>
      <c r="EUU160" s="764"/>
      <c r="EUV160" s="764"/>
      <c r="EUW160" s="764"/>
      <c r="EUX160" s="764"/>
      <c r="EUY160" s="764"/>
      <c r="EUZ160" s="764"/>
      <c r="EVA160" s="764"/>
      <c r="EVB160" s="764"/>
      <c r="EVC160" s="764"/>
      <c r="EVD160" s="764"/>
      <c r="EVE160" s="764"/>
      <c r="EVF160" s="764"/>
      <c r="EVG160" s="764"/>
      <c r="EVH160" s="764"/>
      <c r="EVI160" s="764"/>
      <c r="EVJ160" s="764"/>
      <c r="EVK160" s="764"/>
      <c r="EVL160" s="764"/>
      <c r="EVM160" s="764"/>
      <c r="EVN160" s="764"/>
      <c r="EVO160" s="764"/>
      <c r="EVP160" s="764"/>
      <c r="EVQ160" s="764"/>
      <c r="EVR160" s="764"/>
      <c r="EVS160" s="764"/>
      <c r="EVT160" s="764"/>
      <c r="EVU160" s="764"/>
      <c r="EVV160" s="764"/>
      <c r="EVW160" s="764"/>
      <c r="EVX160" s="764"/>
      <c r="EVY160" s="764"/>
      <c r="EVZ160" s="764"/>
      <c r="EWA160" s="764"/>
      <c r="EWB160" s="764"/>
      <c r="EWC160" s="764"/>
      <c r="EWD160" s="764"/>
      <c r="EWE160" s="764"/>
      <c r="EWF160" s="764"/>
      <c r="EWG160" s="764"/>
      <c r="EWH160" s="764"/>
      <c r="EWI160" s="764"/>
      <c r="EWJ160" s="764"/>
      <c r="EWK160" s="764"/>
      <c r="EWL160" s="764"/>
      <c r="EWM160" s="764"/>
      <c r="EWN160" s="764"/>
      <c r="EWO160" s="764"/>
      <c r="EWP160" s="764"/>
      <c r="EWQ160" s="764"/>
      <c r="EWR160" s="764"/>
      <c r="EWS160" s="764"/>
      <c r="EWT160" s="764"/>
      <c r="EWU160" s="764"/>
      <c r="EWV160" s="764"/>
      <c r="EWW160" s="764"/>
      <c r="EWX160" s="764"/>
      <c r="EWY160" s="764"/>
      <c r="EWZ160" s="764"/>
      <c r="EXA160" s="764"/>
      <c r="EXB160" s="764"/>
      <c r="EXC160" s="764"/>
      <c r="EXD160" s="764"/>
      <c r="EXE160" s="764"/>
      <c r="EXF160" s="764"/>
      <c r="EXG160" s="764"/>
      <c r="EXH160" s="764"/>
      <c r="EXI160" s="764"/>
      <c r="EXJ160" s="764"/>
      <c r="EXK160" s="764"/>
      <c r="EXL160" s="764"/>
      <c r="EXM160" s="764"/>
      <c r="EXN160" s="764"/>
      <c r="EXO160" s="764"/>
      <c r="EXP160" s="764"/>
      <c r="EXQ160" s="764"/>
      <c r="EXR160" s="764"/>
      <c r="EXS160" s="764"/>
      <c r="EXT160" s="764"/>
      <c r="EXU160" s="764"/>
      <c r="EXV160" s="764"/>
      <c r="EXW160" s="764"/>
      <c r="EXX160" s="764"/>
      <c r="EXY160" s="764"/>
      <c r="EXZ160" s="764"/>
      <c r="EYA160" s="764"/>
      <c r="EYB160" s="764"/>
      <c r="EYC160" s="764"/>
      <c r="EYD160" s="764"/>
      <c r="EYE160" s="764"/>
      <c r="EYF160" s="764"/>
      <c r="EYG160" s="764"/>
      <c r="EYH160" s="764"/>
      <c r="EYI160" s="764"/>
      <c r="EYJ160" s="764"/>
      <c r="EYK160" s="764"/>
      <c r="EYL160" s="764"/>
      <c r="EYM160" s="764"/>
      <c r="EYN160" s="764"/>
      <c r="EYO160" s="764"/>
      <c r="EYP160" s="764"/>
      <c r="EYQ160" s="764"/>
      <c r="EYR160" s="764"/>
      <c r="EYS160" s="764"/>
      <c r="EYT160" s="764"/>
      <c r="EYU160" s="764"/>
      <c r="EYV160" s="764"/>
      <c r="EYW160" s="764"/>
      <c r="EYX160" s="764"/>
      <c r="EYY160" s="764"/>
      <c r="EYZ160" s="764"/>
      <c r="EZA160" s="764"/>
      <c r="EZB160" s="764"/>
      <c r="EZC160" s="764"/>
      <c r="EZD160" s="764"/>
      <c r="EZE160" s="764"/>
      <c r="EZF160" s="764"/>
      <c r="EZG160" s="764"/>
      <c r="EZH160" s="764"/>
      <c r="EZI160" s="764"/>
      <c r="EZJ160" s="764"/>
      <c r="EZK160" s="764"/>
      <c r="EZL160" s="764"/>
      <c r="EZM160" s="764"/>
      <c r="EZN160" s="764"/>
      <c r="EZO160" s="764"/>
      <c r="EZP160" s="764"/>
      <c r="EZQ160" s="764"/>
      <c r="EZR160" s="764"/>
      <c r="EZS160" s="764"/>
      <c r="EZT160" s="764"/>
      <c r="EZU160" s="764"/>
      <c r="EZV160" s="764"/>
      <c r="EZW160" s="764"/>
      <c r="EZX160" s="764"/>
      <c r="EZY160" s="764"/>
      <c r="EZZ160" s="764"/>
      <c r="FAA160" s="764"/>
      <c r="FAB160" s="764"/>
      <c r="FAC160" s="764"/>
      <c r="FAD160" s="764"/>
      <c r="FAE160" s="764"/>
      <c r="FAF160" s="764"/>
      <c r="FAG160" s="764"/>
      <c r="FAH160" s="764"/>
      <c r="FAI160" s="764"/>
      <c r="FAJ160" s="764"/>
      <c r="FAK160" s="764"/>
      <c r="FAL160" s="764"/>
      <c r="FAM160" s="764"/>
      <c r="FAN160" s="764"/>
      <c r="FAO160" s="764"/>
      <c r="FAP160" s="764"/>
      <c r="FAQ160" s="764"/>
      <c r="FAR160" s="764"/>
      <c r="FAS160" s="764"/>
      <c r="FAT160" s="764"/>
      <c r="FAU160" s="764"/>
      <c r="FAV160" s="764"/>
      <c r="FAW160" s="764"/>
      <c r="FAX160" s="764"/>
      <c r="FAY160" s="764"/>
      <c r="FAZ160" s="764"/>
      <c r="FBA160" s="764"/>
      <c r="FBB160" s="764"/>
      <c r="FBC160" s="764"/>
      <c r="FBD160" s="764"/>
      <c r="FBE160" s="764"/>
      <c r="FBF160" s="764"/>
      <c r="FBG160" s="764"/>
      <c r="FBH160" s="764"/>
      <c r="FBI160" s="764"/>
      <c r="FBJ160" s="764"/>
      <c r="FBK160" s="764"/>
      <c r="FBL160" s="764"/>
      <c r="FBM160" s="764"/>
      <c r="FBN160" s="764"/>
      <c r="FBO160" s="764"/>
      <c r="FBP160" s="764"/>
      <c r="FBQ160" s="764"/>
      <c r="FBR160" s="764"/>
      <c r="FBS160" s="764"/>
      <c r="FBT160" s="764"/>
      <c r="FBU160" s="764"/>
      <c r="FBV160" s="764"/>
      <c r="FBW160" s="764"/>
      <c r="FBX160" s="764"/>
      <c r="FBY160" s="764"/>
      <c r="FBZ160" s="764"/>
      <c r="FCA160" s="764"/>
      <c r="FCB160" s="764"/>
      <c r="FCC160" s="764"/>
      <c r="FCD160" s="764"/>
      <c r="FCE160" s="764"/>
      <c r="FCF160" s="764"/>
      <c r="FCG160" s="764"/>
      <c r="FCH160" s="764"/>
      <c r="FCI160" s="764"/>
      <c r="FCJ160" s="764"/>
      <c r="FCK160" s="764"/>
      <c r="FCL160" s="764"/>
      <c r="FCM160" s="764"/>
      <c r="FCN160" s="764"/>
      <c r="FCO160" s="764"/>
      <c r="FCP160" s="764"/>
      <c r="FCQ160" s="764"/>
      <c r="FCR160" s="764"/>
      <c r="FCS160" s="764"/>
      <c r="FCT160" s="764"/>
      <c r="FCU160" s="764"/>
      <c r="FCV160" s="764"/>
      <c r="FCW160" s="764"/>
      <c r="FCX160" s="764"/>
      <c r="FCY160" s="764"/>
      <c r="FCZ160" s="764"/>
      <c r="FDA160" s="764"/>
      <c r="FDB160" s="764"/>
      <c r="FDC160" s="764"/>
      <c r="FDD160" s="764"/>
      <c r="FDE160" s="764"/>
      <c r="FDF160" s="764"/>
      <c r="FDG160" s="764"/>
      <c r="FDH160" s="764"/>
      <c r="FDI160" s="764"/>
      <c r="FDJ160" s="764"/>
      <c r="FDK160" s="764"/>
      <c r="FDL160" s="764"/>
      <c r="FDM160" s="764"/>
      <c r="FDN160" s="764"/>
      <c r="FDO160" s="764"/>
      <c r="FDP160" s="764"/>
      <c r="FDQ160" s="764"/>
      <c r="FDR160" s="764"/>
      <c r="FDS160" s="764"/>
      <c r="FDT160" s="764"/>
      <c r="FDU160" s="764"/>
      <c r="FDV160" s="764"/>
      <c r="FDW160" s="764"/>
      <c r="FDX160" s="764"/>
      <c r="FDY160" s="764"/>
      <c r="FDZ160" s="764"/>
      <c r="FEA160" s="764"/>
      <c r="FEB160" s="764"/>
      <c r="FEC160" s="764"/>
      <c r="FED160" s="764"/>
      <c r="FEE160" s="764"/>
      <c r="FEF160" s="764"/>
      <c r="FEG160" s="764"/>
      <c r="FEH160" s="764"/>
      <c r="FEI160" s="764"/>
      <c r="FEJ160" s="764"/>
      <c r="FEK160" s="764"/>
      <c r="FEL160" s="764"/>
      <c r="FEM160" s="764"/>
      <c r="FEN160" s="764"/>
      <c r="FEO160" s="764"/>
      <c r="FEP160" s="764"/>
      <c r="FEQ160" s="764"/>
      <c r="FER160" s="764"/>
      <c r="FES160" s="764"/>
      <c r="FET160" s="764"/>
      <c r="FEU160" s="764"/>
      <c r="FEV160" s="764"/>
      <c r="FEW160" s="764"/>
      <c r="FEX160" s="764"/>
      <c r="FEY160" s="764"/>
      <c r="FEZ160" s="764"/>
      <c r="FFA160" s="764"/>
      <c r="FFB160" s="764"/>
      <c r="FFC160" s="764"/>
      <c r="FFD160" s="764"/>
      <c r="FFE160" s="764"/>
      <c r="FFF160" s="764"/>
      <c r="FFG160" s="764"/>
      <c r="FFH160" s="764"/>
      <c r="FFI160" s="764"/>
      <c r="FFJ160" s="764"/>
      <c r="FFK160" s="764"/>
      <c r="FFL160" s="764"/>
      <c r="FFM160" s="764"/>
      <c r="FFN160" s="764"/>
      <c r="FFO160" s="764"/>
      <c r="FFP160" s="764"/>
      <c r="FFQ160" s="764"/>
      <c r="FFR160" s="764"/>
      <c r="FFS160" s="764"/>
      <c r="FFT160" s="764"/>
      <c r="FFU160" s="764"/>
      <c r="FFV160" s="764"/>
      <c r="FFW160" s="764"/>
      <c r="FFX160" s="764"/>
      <c r="FFY160" s="764"/>
      <c r="FFZ160" s="764"/>
      <c r="FGA160" s="764"/>
      <c r="FGB160" s="764"/>
      <c r="FGC160" s="764"/>
      <c r="FGD160" s="764"/>
      <c r="FGE160" s="764"/>
      <c r="FGF160" s="764"/>
      <c r="FGG160" s="764"/>
      <c r="FGH160" s="764"/>
      <c r="FGI160" s="764"/>
      <c r="FGJ160" s="764"/>
      <c r="FGK160" s="764"/>
      <c r="FGL160" s="764"/>
      <c r="FGM160" s="764"/>
      <c r="FGN160" s="764"/>
      <c r="FGO160" s="764"/>
      <c r="FGP160" s="764"/>
      <c r="FGQ160" s="764"/>
      <c r="FGR160" s="764"/>
      <c r="FGS160" s="764"/>
      <c r="FGT160" s="764"/>
      <c r="FGU160" s="764"/>
      <c r="FGV160" s="764"/>
      <c r="FGW160" s="764"/>
      <c r="FGX160" s="764"/>
      <c r="FGY160" s="764"/>
      <c r="FGZ160" s="764"/>
      <c r="FHA160" s="764"/>
      <c r="FHB160" s="764"/>
      <c r="FHC160" s="764"/>
      <c r="FHD160" s="764"/>
      <c r="FHE160" s="764"/>
      <c r="FHF160" s="764"/>
      <c r="FHG160" s="764"/>
      <c r="FHH160" s="764"/>
      <c r="FHI160" s="764"/>
      <c r="FHJ160" s="764"/>
      <c r="FHK160" s="764"/>
      <c r="FHL160" s="764"/>
      <c r="FHM160" s="764"/>
      <c r="FHN160" s="764"/>
      <c r="FHO160" s="764"/>
      <c r="FHP160" s="764"/>
      <c r="FHQ160" s="764"/>
      <c r="FHR160" s="764"/>
      <c r="FHS160" s="764"/>
      <c r="FHT160" s="764"/>
      <c r="FHU160" s="764"/>
      <c r="FHV160" s="764"/>
      <c r="FHW160" s="764"/>
      <c r="FHX160" s="764"/>
      <c r="FHY160" s="764"/>
      <c r="FHZ160" s="764"/>
      <c r="FIA160" s="764"/>
      <c r="FIB160" s="764"/>
      <c r="FIC160" s="764"/>
      <c r="FID160" s="764"/>
      <c r="FIE160" s="764"/>
      <c r="FIF160" s="764"/>
      <c r="FIG160" s="764"/>
      <c r="FIH160" s="764"/>
      <c r="FII160" s="764"/>
      <c r="FIJ160" s="764"/>
      <c r="FIK160" s="764"/>
      <c r="FIL160" s="764"/>
      <c r="FIM160" s="764"/>
      <c r="FIN160" s="764"/>
      <c r="FIO160" s="764"/>
      <c r="FIP160" s="764"/>
      <c r="FIQ160" s="764"/>
      <c r="FIR160" s="764"/>
      <c r="FIS160" s="764"/>
      <c r="FIT160" s="764"/>
      <c r="FIU160" s="764"/>
      <c r="FIV160" s="764"/>
      <c r="FIW160" s="764"/>
      <c r="FIX160" s="764"/>
      <c r="FIY160" s="764"/>
      <c r="FIZ160" s="764"/>
      <c r="FJA160" s="764"/>
      <c r="FJB160" s="764"/>
      <c r="FJC160" s="764"/>
      <c r="FJD160" s="764"/>
      <c r="FJE160" s="764"/>
      <c r="FJF160" s="764"/>
      <c r="FJG160" s="764"/>
      <c r="FJH160" s="764"/>
      <c r="FJI160" s="764"/>
      <c r="FJJ160" s="764"/>
      <c r="FJK160" s="764"/>
      <c r="FJL160" s="764"/>
      <c r="FJM160" s="764"/>
      <c r="FJN160" s="764"/>
      <c r="FJO160" s="764"/>
      <c r="FJP160" s="764"/>
      <c r="FJQ160" s="764"/>
      <c r="FJR160" s="764"/>
      <c r="FJS160" s="764"/>
      <c r="FJT160" s="764"/>
      <c r="FJU160" s="764"/>
      <c r="FJV160" s="764"/>
      <c r="FJW160" s="764"/>
      <c r="FJX160" s="764"/>
      <c r="FJY160" s="764"/>
      <c r="FJZ160" s="764"/>
      <c r="FKA160" s="764"/>
      <c r="FKB160" s="764"/>
      <c r="FKC160" s="764"/>
      <c r="FKD160" s="764"/>
      <c r="FKE160" s="764"/>
      <c r="FKF160" s="764"/>
      <c r="FKG160" s="764"/>
      <c r="FKH160" s="764"/>
      <c r="FKI160" s="764"/>
      <c r="FKJ160" s="764"/>
      <c r="FKK160" s="764"/>
      <c r="FKL160" s="764"/>
      <c r="FKM160" s="764"/>
      <c r="FKN160" s="764"/>
      <c r="FKO160" s="764"/>
      <c r="FKP160" s="764"/>
      <c r="FKQ160" s="764"/>
      <c r="FKR160" s="764"/>
      <c r="FKS160" s="764"/>
      <c r="FKT160" s="764"/>
      <c r="FKU160" s="764"/>
      <c r="FKV160" s="764"/>
      <c r="FKW160" s="764"/>
      <c r="FKX160" s="764"/>
      <c r="FKY160" s="764"/>
      <c r="FKZ160" s="764"/>
      <c r="FLA160" s="764"/>
      <c r="FLB160" s="764"/>
      <c r="FLC160" s="764"/>
      <c r="FLD160" s="764"/>
      <c r="FLE160" s="764"/>
      <c r="FLF160" s="764"/>
      <c r="FLG160" s="764"/>
      <c r="FLH160" s="764"/>
      <c r="FLI160" s="764"/>
      <c r="FLJ160" s="764"/>
      <c r="FLK160" s="764"/>
      <c r="FLL160" s="764"/>
      <c r="FLM160" s="764"/>
      <c r="FLN160" s="764"/>
      <c r="FLO160" s="764"/>
      <c r="FLP160" s="764"/>
      <c r="FLQ160" s="764"/>
      <c r="FLR160" s="764"/>
      <c r="FLS160" s="764"/>
      <c r="FLT160" s="764"/>
      <c r="FLU160" s="764"/>
      <c r="FLV160" s="764"/>
      <c r="FLW160" s="764"/>
      <c r="FLX160" s="764"/>
      <c r="FLY160" s="764"/>
      <c r="FLZ160" s="764"/>
      <c r="FMA160" s="764"/>
      <c r="FMB160" s="764"/>
      <c r="FMC160" s="764"/>
      <c r="FMD160" s="764"/>
      <c r="FME160" s="764"/>
      <c r="FMF160" s="764"/>
      <c r="FMG160" s="764"/>
      <c r="FMH160" s="764"/>
      <c r="FMI160" s="764"/>
      <c r="FMJ160" s="764"/>
      <c r="FMK160" s="764"/>
      <c r="FML160" s="764"/>
      <c r="FMM160" s="764"/>
      <c r="FMN160" s="764"/>
      <c r="FMO160" s="764"/>
      <c r="FMP160" s="764"/>
      <c r="FMQ160" s="764"/>
      <c r="FMR160" s="764"/>
      <c r="FMS160" s="764"/>
      <c r="FMT160" s="764"/>
      <c r="FMU160" s="764"/>
      <c r="FMV160" s="764"/>
      <c r="FMW160" s="764"/>
      <c r="FMX160" s="764"/>
      <c r="FMY160" s="764"/>
      <c r="FMZ160" s="764"/>
      <c r="FNA160" s="764"/>
      <c r="FNB160" s="764"/>
      <c r="FNC160" s="764"/>
      <c r="FND160" s="764"/>
      <c r="FNE160" s="764"/>
      <c r="FNF160" s="764"/>
      <c r="FNG160" s="764"/>
      <c r="FNH160" s="764"/>
      <c r="FNI160" s="764"/>
      <c r="FNJ160" s="764"/>
      <c r="FNK160" s="764"/>
      <c r="FNL160" s="764"/>
      <c r="FNM160" s="764"/>
      <c r="FNN160" s="764"/>
      <c r="FNO160" s="764"/>
      <c r="FNP160" s="764"/>
      <c r="FNQ160" s="764"/>
      <c r="FNR160" s="764"/>
      <c r="FNS160" s="764"/>
      <c r="FNT160" s="764"/>
      <c r="FNU160" s="764"/>
      <c r="FNV160" s="764"/>
      <c r="FNW160" s="764"/>
      <c r="FNX160" s="764"/>
      <c r="FNY160" s="764"/>
      <c r="FNZ160" s="764"/>
      <c r="FOA160" s="764"/>
      <c r="FOB160" s="764"/>
      <c r="FOC160" s="764"/>
      <c r="FOD160" s="764"/>
      <c r="FOE160" s="764"/>
      <c r="FOF160" s="764"/>
      <c r="FOG160" s="764"/>
      <c r="FOH160" s="764"/>
      <c r="FOI160" s="764"/>
      <c r="FOJ160" s="764"/>
      <c r="FOK160" s="764"/>
      <c r="FOL160" s="764"/>
      <c r="FOM160" s="764"/>
      <c r="FON160" s="764"/>
      <c r="FOO160" s="764"/>
      <c r="FOP160" s="764"/>
      <c r="FOQ160" s="764"/>
      <c r="FOR160" s="764"/>
      <c r="FOS160" s="764"/>
      <c r="FOT160" s="764"/>
      <c r="FOU160" s="764"/>
      <c r="FOV160" s="764"/>
      <c r="FOW160" s="764"/>
      <c r="FOX160" s="764"/>
      <c r="FOY160" s="764"/>
      <c r="FOZ160" s="764"/>
      <c r="FPA160" s="764"/>
      <c r="FPB160" s="764"/>
      <c r="FPC160" s="764"/>
      <c r="FPD160" s="764"/>
      <c r="FPE160" s="764"/>
      <c r="FPF160" s="764"/>
      <c r="FPG160" s="764"/>
      <c r="FPH160" s="764"/>
      <c r="FPI160" s="764"/>
      <c r="FPJ160" s="764"/>
      <c r="FPK160" s="764"/>
      <c r="FPL160" s="764"/>
      <c r="FPM160" s="764"/>
      <c r="FPN160" s="764"/>
      <c r="FPO160" s="764"/>
      <c r="FPP160" s="764"/>
      <c r="FPQ160" s="764"/>
      <c r="FPR160" s="764"/>
      <c r="FPS160" s="764"/>
      <c r="FPT160" s="764"/>
      <c r="FPU160" s="764"/>
      <c r="FPV160" s="764"/>
      <c r="FPW160" s="764"/>
      <c r="FPX160" s="764"/>
      <c r="FPY160" s="764"/>
      <c r="FPZ160" s="764"/>
      <c r="FQA160" s="764"/>
      <c r="FQB160" s="764"/>
      <c r="FQC160" s="764"/>
      <c r="FQD160" s="764"/>
      <c r="FQE160" s="764"/>
      <c r="FQF160" s="764"/>
      <c r="FQG160" s="764"/>
      <c r="FQH160" s="764"/>
      <c r="FQI160" s="764"/>
      <c r="FQJ160" s="764"/>
      <c r="FQK160" s="764"/>
      <c r="FQL160" s="764"/>
      <c r="FQM160" s="764"/>
      <c r="FQN160" s="764"/>
      <c r="FQO160" s="764"/>
      <c r="FQP160" s="764"/>
      <c r="FQQ160" s="764"/>
      <c r="FQR160" s="764"/>
      <c r="FQS160" s="764"/>
      <c r="FQT160" s="764"/>
      <c r="FQU160" s="764"/>
      <c r="FQV160" s="764"/>
      <c r="FQW160" s="764"/>
      <c r="FQX160" s="764"/>
      <c r="FQY160" s="764"/>
      <c r="FQZ160" s="764"/>
      <c r="FRA160" s="764"/>
      <c r="FRB160" s="764"/>
      <c r="FRC160" s="764"/>
      <c r="FRD160" s="764"/>
      <c r="FRE160" s="764"/>
      <c r="FRF160" s="764"/>
      <c r="FRG160" s="764"/>
      <c r="FRH160" s="764"/>
      <c r="FRI160" s="764"/>
      <c r="FRJ160" s="764"/>
      <c r="FRK160" s="764"/>
      <c r="FRL160" s="764"/>
      <c r="FRM160" s="764"/>
      <c r="FRN160" s="764"/>
      <c r="FRO160" s="764"/>
      <c r="FRP160" s="764"/>
      <c r="FRQ160" s="764"/>
      <c r="FRR160" s="764"/>
      <c r="FRS160" s="764"/>
      <c r="FRT160" s="764"/>
      <c r="FRU160" s="764"/>
      <c r="FRV160" s="764"/>
      <c r="FRW160" s="764"/>
      <c r="FRX160" s="764"/>
      <c r="FRY160" s="764"/>
      <c r="FRZ160" s="764"/>
      <c r="FSA160" s="764"/>
      <c r="FSB160" s="764"/>
      <c r="FSC160" s="764"/>
      <c r="FSD160" s="764"/>
      <c r="FSE160" s="764"/>
      <c r="FSF160" s="764"/>
      <c r="FSG160" s="764"/>
      <c r="FSH160" s="764"/>
      <c r="FSI160" s="764"/>
      <c r="FSJ160" s="764"/>
      <c r="FSK160" s="764"/>
      <c r="FSL160" s="764"/>
      <c r="FSM160" s="764"/>
      <c r="FSN160" s="764"/>
      <c r="FSO160" s="764"/>
      <c r="FSP160" s="764"/>
      <c r="FSQ160" s="764"/>
      <c r="FSR160" s="764"/>
      <c r="FSS160" s="764"/>
      <c r="FST160" s="764"/>
      <c r="FSU160" s="764"/>
      <c r="FSV160" s="764"/>
      <c r="FSW160" s="764"/>
      <c r="FSX160" s="764"/>
      <c r="FSY160" s="764"/>
      <c r="FSZ160" s="764"/>
      <c r="FTA160" s="764"/>
      <c r="FTB160" s="764"/>
      <c r="FTC160" s="764"/>
      <c r="FTD160" s="764"/>
      <c r="FTE160" s="764"/>
      <c r="FTF160" s="764"/>
      <c r="FTG160" s="764"/>
      <c r="FTH160" s="764"/>
      <c r="FTI160" s="764"/>
      <c r="FTJ160" s="764"/>
      <c r="FTK160" s="764"/>
      <c r="FTL160" s="764"/>
      <c r="FTM160" s="764"/>
      <c r="FTN160" s="764"/>
      <c r="FTO160" s="764"/>
      <c r="FTP160" s="764"/>
      <c r="FTQ160" s="764"/>
      <c r="FTR160" s="764"/>
      <c r="FTS160" s="764"/>
      <c r="FTT160" s="764"/>
      <c r="FTU160" s="764"/>
      <c r="FTV160" s="764"/>
      <c r="FTW160" s="764"/>
      <c r="FTX160" s="764"/>
      <c r="FTY160" s="764"/>
      <c r="FTZ160" s="764"/>
      <c r="FUA160" s="764"/>
      <c r="FUB160" s="764"/>
      <c r="FUC160" s="764"/>
      <c r="FUD160" s="764"/>
      <c r="FUE160" s="764"/>
      <c r="FUF160" s="764"/>
      <c r="FUG160" s="764"/>
      <c r="FUH160" s="764"/>
      <c r="FUI160" s="764"/>
      <c r="FUJ160" s="764"/>
      <c r="FUK160" s="764"/>
      <c r="FUL160" s="764"/>
      <c r="FUM160" s="764"/>
      <c r="FUN160" s="764"/>
      <c r="FUO160" s="764"/>
      <c r="FUP160" s="764"/>
      <c r="FUQ160" s="764"/>
      <c r="FUR160" s="764"/>
      <c r="FUS160" s="764"/>
      <c r="FUT160" s="764"/>
      <c r="FUU160" s="764"/>
      <c r="FUV160" s="764"/>
      <c r="FUW160" s="764"/>
      <c r="FUX160" s="764"/>
      <c r="FUY160" s="764"/>
      <c r="FUZ160" s="764"/>
      <c r="FVA160" s="764"/>
      <c r="FVB160" s="764"/>
      <c r="FVC160" s="764"/>
      <c r="FVD160" s="764"/>
      <c r="FVE160" s="764"/>
      <c r="FVF160" s="764"/>
      <c r="FVG160" s="764"/>
      <c r="FVH160" s="764"/>
      <c r="FVI160" s="764"/>
      <c r="FVJ160" s="764"/>
      <c r="FVK160" s="764"/>
      <c r="FVL160" s="764"/>
      <c r="FVM160" s="764"/>
      <c r="FVN160" s="764"/>
      <c r="FVO160" s="764"/>
      <c r="FVP160" s="764"/>
      <c r="FVQ160" s="764"/>
      <c r="FVR160" s="764"/>
      <c r="FVS160" s="764"/>
      <c r="FVT160" s="764"/>
      <c r="FVU160" s="764"/>
      <c r="FVV160" s="764"/>
      <c r="FVW160" s="764"/>
      <c r="FVX160" s="764"/>
      <c r="FVY160" s="764"/>
      <c r="FVZ160" s="764"/>
      <c r="FWA160" s="764"/>
      <c r="FWB160" s="764"/>
      <c r="FWC160" s="764"/>
      <c r="FWD160" s="764"/>
      <c r="FWE160" s="764"/>
      <c r="FWF160" s="764"/>
      <c r="FWG160" s="764"/>
      <c r="FWH160" s="764"/>
      <c r="FWI160" s="764"/>
      <c r="FWJ160" s="764"/>
      <c r="FWK160" s="764"/>
      <c r="FWL160" s="764"/>
      <c r="FWM160" s="764"/>
      <c r="FWN160" s="764"/>
      <c r="FWO160" s="764"/>
      <c r="FWP160" s="764"/>
      <c r="FWQ160" s="764"/>
      <c r="FWR160" s="764"/>
      <c r="FWS160" s="764"/>
      <c r="FWT160" s="764"/>
      <c r="FWU160" s="764"/>
      <c r="FWV160" s="764"/>
      <c r="FWW160" s="764"/>
      <c r="FWX160" s="764"/>
      <c r="FWY160" s="764"/>
      <c r="FWZ160" s="764"/>
      <c r="FXA160" s="764"/>
      <c r="FXB160" s="764"/>
      <c r="FXC160" s="764"/>
      <c r="FXD160" s="764"/>
      <c r="FXE160" s="764"/>
      <c r="FXF160" s="764"/>
      <c r="FXG160" s="764"/>
      <c r="FXH160" s="764"/>
      <c r="FXI160" s="764"/>
      <c r="FXJ160" s="764"/>
      <c r="FXK160" s="764"/>
      <c r="FXL160" s="764"/>
      <c r="FXM160" s="764"/>
      <c r="FXN160" s="764"/>
      <c r="FXO160" s="764"/>
      <c r="FXP160" s="764"/>
      <c r="FXQ160" s="764"/>
      <c r="FXR160" s="764"/>
      <c r="FXS160" s="764"/>
      <c r="FXT160" s="764"/>
      <c r="FXU160" s="764"/>
      <c r="FXV160" s="764"/>
      <c r="FXW160" s="764"/>
      <c r="FXX160" s="764"/>
      <c r="FXY160" s="764"/>
      <c r="FXZ160" s="764"/>
      <c r="FYA160" s="764"/>
      <c r="FYB160" s="764"/>
      <c r="FYC160" s="764"/>
      <c r="FYD160" s="764"/>
      <c r="FYE160" s="764"/>
      <c r="FYF160" s="764"/>
      <c r="FYG160" s="764"/>
      <c r="FYH160" s="764"/>
      <c r="FYI160" s="764"/>
      <c r="FYJ160" s="764"/>
      <c r="FYK160" s="764"/>
      <c r="FYL160" s="764"/>
      <c r="FYM160" s="764"/>
      <c r="FYN160" s="764"/>
      <c r="FYO160" s="764"/>
      <c r="FYP160" s="764"/>
      <c r="FYQ160" s="764"/>
      <c r="FYR160" s="764"/>
      <c r="FYS160" s="764"/>
      <c r="FYT160" s="764"/>
      <c r="FYU160" s="764"/>
      <c r="FYV160" s="764"/>
      <c r="FYW160" s="764"/>
      <c r="FYX160" s="764"/>
      <c r="FYY160" s="764"/>
      <c r="FYZ160" s="764"/>
      <c r="FZA160" s="764"/>
      <c r="FZB160" s="764"/>
      <c r="FZC160" s="764"/>
      <c r="FZD160" s="764"/>
      <c r="FZE160" s="764"/>
      <c r="FZF160" s="764"/>
      <c r="FZG160" s="764"/>
      <c r="FZH160" s="764"/>
      <c r="FZI160" s="764"/>
      <c r="FZJ160" s="764"/>
      <c r="FZK160" s="764"/>
      <c r="FZL160" s="764"/>
      <c r="FZM160" s="764"/>
      <c r="FZN160" s="764"/>
      <c r="FZO160" s="764"/>
      <c r="FZP160" s="764"/>
      <c r="FZQ160" s="764"/>
      <c r="FZR160" s="764"/>
      <c r="FZS160" s="764"/>
      <c r="FZT160" s="764"/>
      <c r="FZU160" s="764"/>
      <c r="FZV160" s="764"/>
      <c r="FZW160" s="764"/>
      <c r="FZX160" s="764"/>
      <c r="FZY160" s="764"/>
      <c r="FZZ160" s="764"/>
      <c r="GAA160" s="764"/>
      <c r="GAB160" s="764"/>
      <c r="GAC160" s="764"/>
      <c r="GAD160" s="764"/>
      <c r="GAE160" s="764"/>
      <c r="GAF160" s="764"/>
      <c r="GAG160" s="764"/>
      <c r="GAH160" s="764"/>
      <c r="GAI160" s="764"/>
      <c r="GAJ160" s="764"/>
      <c r="GAK160" s="764"/>
      <c r="GAL160" s="764"/>
      <c r="GAM160" s="764"/>
      <c r="GAN160" s="764"/>
      <c r="GAO160" s="764"/>
      <c r="GAP160" s="764"/>
      <c r="GAQ160" s="764"/>
      <c r="GAR160" s="764"/>
      <c r="GAS160" s="764"/>
      <c r="GAT160" s="764"/>
      <c r="GAU160" s="764"/>
      <c r="GAV160" s="764"/>
      <c r="GAW160" s="764"/>
      <c r="GAX160" s="764"/>
      <c r="GAY160" s="764"/>
      <c r="GAZ160" s="764"/>
      <c r="GBA160" s="764"/>
      <c r="GBB160" s="764"/>
      <c r="GBC160" s="764"/>
      <c r="GBD160" s="764"/>
      <c r="GBE160" s="764"/>
      <c r="GBF160" s="764"/>
      <c r="GBG160" s="764"/>
      <c r="GBH160" s="764"/>
      <c r="GBI160" s="764"/>
      <c r="GBJ160" s="764"/>
      <c r="GBK160" s="764"/>
      <c r="GBL160" s="764"/>
      <c r="GBM160" s="764"/>
      <c r="GBN160" s="764"/>
      <c r="GBO160" s="764"/>
      <c r="GBP160" s="764"/>
      <c r="GBQ160" s="764"/>
      <c r="GBR160" s="764"/>
      <c r="GBS160" s="764"/>
      <c r="GBT160" s="764"/>
      <c r="GBU160" s="764"/>
      <c r="GBV160" s="764"/>
      <c r="GBW160" s="764"/>
      <c r="GBX160" s="764"/>
      <c r="GBY160" s="764"/>
      <c r="GBZ160" s="764"/>
      <c r="GCA160" s="764"/>
      <c r="GCB160" s="764"/>
      <c r="GCC160" s="764"/>
      <c r="GCD160" s="764"/>
      <c r="GCE160" s="764"/>
      <c r="GCF160" s="764"/>
      <c r="GCG160" s="764"/>
      <c r="GCH160" s="764"/>
      <c r="GCI160" s="764"/>
      <c r="GCJ160" s="764"/>
      <c r="GCK160" s="764"/>
      <c r="GCL160" s="764"/>
      <c r="GCM160" s="764"/>
      <c r="GCN160" s="764"/>
      <c r="GCO160" s="764"/>
      <c r="GCP160" s="764"/>
      <c r="GCQ160" s="764"/>
      <c r="GCR160" s="764"/>
      <c r="GCS160" s="764"/>
      <c r="GCT160" s="764"/>
      <c r="GCU160" s="764"/>
      <c r="GCV160" s="764"/>
      <c r="GCW160" s="764"/>
      <c r="GCX160" s="764"/>
      <c r="GCY160" s="764"/>
      <c r="GCZ160" s="764"/>
      <c r="GDA160" s="764"/>
      <c r="GDB160" s="764"/>
      <c r="GDC160" s="764"/>
      <c r="GDD160" s="764"/>
      <c r="GDE160" s="764"/>
      <c r="GDF160" s="764"/>
      <c r="GDG160" s="764"/>
      <c r="GDH160" s="764"/>
      <c r="GDI160" s="764"/>
      <c r="GDJ160" s="764"/>
      <c r="GDK160" s="764"/>
      <c r="GDL160" s="764"/>
      <c r="GDM160" s="764"/>
      <c r="GDN160" s="764"/>
      <c r="GDO160" s="764"/>
      <c r="GDP160" s="764"/>
      <c r="GDQ160" s="764"/>
      <c r="GDR160" s="764"/>
      <c r="GDS160" s="764"/>
      <c r="GDT160" s="764"/>
      <c r="GDU160" s="764"/>
      <c r="GDV160" s="764"/>
      <c r="GDW160" s="764"/>
      <c r="GDX160" s="764"/>
      <c r="GDY160" s="764"/>
      <c r="GDZ160" s="764"/>
      <c r="GEA160" s="764"/>
      <c r="GEB160" s="764"/>
      <c r="GEC160" s="764"/>
      <c r="GED160" s="764"/>
      <c r="GEE160" s="764"/>
      <c r="GEF160" s="764"/>
      <c r="GEG160" s="764"/>
      <c r="GEH160" s="764"/>
      <c r="GEI160" s="764"/>
      <c r="GEJ160" s="764"/>
      <c r="GEK160" s="764"/>
      <c r="GEL160" s="764"/>
      <c r="GEM160" s="764"/>
      <c r="GEN160" s="764"/>
      <c r="GEO160" s="764"/>
      <c r="GEP160" s="764"/>
      <c r="GEQ160" s="764"/>
      <c r="GER160" s="764"/>
      <c r="GES160" s="764"/>
      <c r="GET160" s="764"/>
      <c r="GEU160" s="764"/>
      <c r="GEV160" s="764"/>
      <c r="GEW160" s="764"/>
      <c r="GEX160" s="764"/>
      <c r="GEY160" s="764"/>
      <c r="GEZ160" s="764"/>
      <c r="GFA160" s="764"/>
      <c r="GFB160" s="764"/>
      <c r="GFC160" s="764"/>
      <c r="GFD160" s="764"/>
      <c r="GFE160" s="764"/>
      <c r="GFF160" s="764"/>
      <c r="GFG160" s="764"/>
      <c r="GFH160" s="764"/>
      <c r="GFI160" s="764"/>
      <c r="GFJ160" s="764"/>
      <c r="GFK160" s="764"/>
      <c r="GFL160" s="764"/>
      <c r="GFM160" s="764"/>
      <c r="GFN160" s="764"/>
      <c r="GFO160" s="764"/>
      <c r="GFP160" s="764"/>
      <c r="GFQ160" s="764"/>
      <c r="GFR160" s="764"/>
      <c r="GFS160" s="764"/>
      <c r="GFT160" s="764"/>
      <c r="GFU160" s="764"/>
      <c r="GFV160" s="764"/>
      <c r="GFW160" s="764"/>
      <c r="GFX160" s="764"/>
      <c r="GFY160" s="764"/>
      <c r="GFZ160" s="764"/>
      <c r="GGA160" s="764"/>
      <c r="GGB160" s="764"/>
      <c r="GGC160" s="764"/>
      <c r="GGD160" s="764"/>
      <c r="GGE160" s="764"/>
      <c r="GGF160" s="764"/>
      <c r="GGG160" s="764"/>
      <c r="GGH160" s="764"/>
      <c r="GGI160" s="764"/>
      <c r="GGJ160" s="764"/>
      <c r="GGK160" s="764"/>
      <c r="GGL160" s="764"/>
      <c r="GGM160" s="764"/>
      <c r="GGN160" s="764"/>
      <c r="GGO160" s="764"/>
      <c r="GGP160" s="764"/>
      <c r="GGQ160" s="764"/>
      <c r="GGR160" s="764"/>
      <c r="GGS160" s="764"/>
      <c r="GGT160" s="764"/>
      <c r="GGU160" s="764"/>
      <c r="GGV160" s="764"/>
      <c r="GGW160" s="764"/>
      <c r="GGX160" s="764"/>
      <c r="GGY160" s="764"/>
      <c r="GGZ160" s="764"/>
      <c r="GHA160" s="764"/>
      <c r="GHB160" s="764"/>
      <c r="GHC160" s="764"/>
      <c r="GHD160" s="764"/>
      <c r="GHE160" s="764"/>
      <c r="GHF160" s="764"/>
      <c r="GHG160" s="764"/>
      <c r="GHH160" s="764"/>
      <c r="GHI160" s="764"/>
      <c r="GHJ160" s="764"/>
      <c r="GHK160" s="764"/>
      <c r="GHL160" s="764"/>
      <c r="GHM160" s="764"/>
      <c r="GHN160" s="764"/>
      <c r="GHO160" s="764"/>
      <c r="GHP160" s="764"/>
      <c r="GHQ160" s="764"/>
      <c r="GHR160" s="764"/>
      <c r="GHS160" s="764"/>
      <c r="GHT160" s="764"/>
      <c r="GHU160" s="764"/>
      <c r="GHV160" s="764"/>
      <c r="GHW160" s="764"/>
      <c r="GHX160" s="764"/>
      <c r="GHY160" s="764"/>
      <c r="GHZ160" s="764"/>
      <c r="GIA160" s="764"/>
      <c r="GIB160" s="764"/>
      <c r="GIC160" s="764"/>
      <c r="GID160" s="764"/>
      <c r="GIE160" s="764"/>
      <c r="GIF160" s="764"/>
      <c r="GIG160" s="764"/>
      <c r="GIH160" s="764"/>
      <c r="GII160" s="764"/>
      <c r="GIJ160" s="764"/>
      <c r="GIK160" s="764"/>
      <c r="GIL160" s="764"/>
      <c r="GIM160" s="764"/>
      <c r="GIN160" s="764"/>
      <c r="GIO160" s="764"/>
      <c r="GIP160" s="764"/>
      <c r="GIQ160" s="764"/>
      <c r="GIR160" s="764"/>
      <c r="GIS160" s="764"/>
      <c r="GIT160" s="764"/>
      <c r="GIU160" s="764"/>
      <c r="GIV160" s="764"/>
      <c r="GIW160" s="764"/>
      <c r="GIX160" s="764"/>
      <c r="GIY160" s="764"/>
      <c r="GIZ160" s="764"/>
      <c r="GJA160" s="764"/>
      <c r="GJB160" s="764"/>
      <c r="GJC160" s="764"/>
      <c r="GJD160" s="764"/>
      <c r="GJE160" s="764"/>
      <c r="GJF160" s="764"/>
      <c r="GJG160" s="764"/>
      <c r="GJH160" s="764"/>
      <c r="GJI160" s="764"/>
      <c r="GJJ160" s="764"/>
      <c r="GJK160" s="764"/>
      <c r="GJL160" s="764"/>
      <c r="GJM160" s="764"/>
      <c r="GJN160" s="764"/>
      <c r="GJO160" s="764"/>
      <c r="GJP160" s="764"/>
      <c r="GJQ160" s="764"/>
      <c r="GJR160" s="764"/>
      <c r="GJS160" s="764"/>
      <c r="GJT160" s="764"/>
      <c r="GJU160" s="764"/>
      <c r="GJV160" s="764"/>
      <c r="GJW160" s="764"/>
      <c r="GJX160" s="764"/>
      <c r="GJY160" s="764"/>
      <c r="GJZ160" s="764"/>
      <c r="GKA160" s="764"/>
      <c r="GKB160" s="764"/>
      <c r="GKC160" s="764"/>
      <c r="GKD160" s="764"/>
      <c r="GKE160" s="764"/>
      <c r="GKF160" s="764"/>
      <c r="GKG160" s="764"/>
      <c r="GKH160" s="764"/>
      <c r="GKI160" s="764"/>
      <c r="GKJ160" s="764"/>
      <c r="GKK160" s="764"/>
      <c r="GKL160" s="764"/>
      <c r="GKM160" s="764"/>
      <c r="GKN160" s="764"/>
      <c r="GKO160" s="764"/>
      <c r="GKP160" s="764"/>
      <c r="GKQ160" s="764"/>
      <c r="GKR160" s="764"/>
      <c r="GKS160" s="764"/>
      <c r="GKT160" s="764"/>
      <c r="GKU160" s="764"/>
      <c r="GKV160" s="764"/>
      <c r="GKW160" s="764"/>
      <c r="GKX160" s="764"/>
      <c r="GKY160" s="764"/>
      <c r="GKZ160" s="764"/>
      <c r="GLA160" s="764"/>
      <c r="GLB160" s="764"/>
      <c r="GLC160" s="764"/>
      <c r="GLD160" s="764"/>
      <c r="GLE160" s="764"/>
      <c r="GLF160" s="764"/>
      <c r="GLG160" s="764"/>
      <c r="GLH160" s="764"/>
      <c r="GLI160" s="764"/>
      <c r="GLJ160" s="764"/>
      <c r="GLK160" s="764"/>
      <c r="GLL160" s="764"/>
      <c r="GLM160" s="764"/>
      <c r="GLN160" s="764"/>
      <c r="GLO160" s="764"/>
      <c r="GLP160" s="764"/>
      <c r="GLQ160" s="764"/>
      <c r="GLR160" s="764"/>
      <c r="GLS160" s="764"/>
      <c r="GLT160" s="764"/>
      <c r="GLU160" s="764"/>
      <c r="GLV160" s="764"/>
      <c r="GLW160" s="764"/>
      <c r="GLX160" s="764"/>
      <c r="GLY160" s="764"/>
      <c r="GLZ160" s="764"/>
      <c r="GMA160" s="764"/>
      <c r="GMB160" s="764"/>
      <c r="GMC160" s="764"/>
      <c r="GMD160" s="764"/>
      <c r="GME160" s="764"/>
      <c r="GMF160" s="764"/>
      <c r="GMG160" s="764"/>
      <c r="GMH160" s="764"/>
      <c r="GMI160" s="764"/>
      <c r="GMJ160" s="764"/>
      <c r="GMK160" s="764"/>
      <c r="GML160" s="764"/>
      <c r="GMM160" s="764"/>
      <c r="GMN160" s="764"/>
      <c r="GMO160" s="764"/>
      <c r="GMP160" s="764"/>
      <c r="GMQ160" s="764"/>
      <c r="GMR160" s="764"/>
      <c r="GMS160" s="764"/>
      <c r="GMT160" s="764"/>
      <c r="GMU160" s="764"/>
      <c r="GMV160" s="764"/>
      <c r="GMW160" s="764"/>
      <c r="GMX160" s="764"/>
      <c r="GMY160" s="764"/>
      <c r="GMZ160" s="764"/>
      <c r="GNA160" s="764"/>
      <c r="GNB160" s="764"/>
      <c r="GNC160" s="764"/>
      <c r="GND160" s="764"/>
      <c r="GNE160" s="764"/>
      <c r="GNF160" s="764"/>
      <c r="GNG160" s="764"/>
      <c r="GNH160" s="764"/>
      <c r="GNI160" s="764"/>
      <c r="GNJ160" s="764"/>
      <c r="GNK160" s="764"/>
      <c r="GNL160" s="764"/>
      <c r="GNM160" s="764"/>
      <c r="GNN160" s="764"/>
      <c r="GNO160" s="764"/>
      <c r="GNP160" s="764"/>
      <c r="GNQ160" s="764"/>
      <c r="GNR160" s="764"/>
      <c r="GNS160" s="764"/>
      <c r="GNT160" s="764"/>
      <c r="GNU160" s="764"/>
      <c r="GNV160" s="764"/>
      <c r="GNW160" s="764"/>
      <c r="GNX160" s="764"/>
      <c r="GNY160" s="764"/>
      <c r="GNZ160" s="764"/>
      <c r="GOA160" s="764"/>
      <c r="GOB160" s="764"/>
      <c r="GOC160" s="764"/>
      <c r="GOD160" s="764"/>
      <c r="GOE160" s="764"/>
      <c r="GOF160" s="764"/>
      <c r="GOG160" s="764"/>
      <c r="GOH160" s="764"/>
      <c r="GOI160" s="764"/>
      <c r="GOJ160" s="764"/>
      <c r="GOK160" s="764"/>
      <c r="GOL160" s="764"/>
      <c r="GOM160" s="764"/>
      <c r="GON160" s="764"/>
      <c r="GOO160" s="764"/>
      <c r="GOP160" s="764"/>
      <c r="GOQ160" s="764"/>
      <c r="GOR160" s="764"/>
      <c r="GOS160" s="764"/>
      <c r="GOT160" s="764"/>
      <c r="GOU160" s="764"/>
      <c r="GOV160" s="764"/>
      <c r="GOW160" s="764"/>
      <c r="GOX160" s="764"/>
      <c r="GOY160" s="764"/>
      <c r="GOZ160" s="764"/>
      <c r="GPA160" s="764"/>
      <c r="GPB160" s="764"/>
      <c r="GPC160" s="764"/>
      <c r="GPD160" s="764"/>
      <c r="GPE160" s="764"/>
      <c r="GPF160" s="764"/>
      <c r="GPG160" s="764"/>
      <c r="GPH160" s="764"/>
      <c r="GPI160" s="764"/>
      <c r="GPJ160" s="764"/>
      <c r="GPK160" s="764"/>
      <c r="GPL160" s="764"/>
      <c r="GPM160" s="764"/>
      <c r="GPN160" s="764"/>
      <c r="GPO160" s="764"/>
      <c r="GPP160" s="764"/>
      <c r="GPQ160" s="764"/>
      <c r="GPR160" s="764"/>
      <c r="GPS160" s="764"/>
      <c r="GPT160" s="764"/>
      <c r="GPU160" s="764"/>
      <c r="GPV160" s="764"/>
      <c r="GPW160" s="764"/>
      <c r="GPX160" s="764"/>
      <c r="GPY160" s="764"/>
      <c r="GPZ160" s="764"/>
      <c r="GQA160" s="764"/>
      <c r="GQB160" s="764"/>
      <c r="GQC160" s="764"/>
      <c r="GQD160" s="764"/>
      <c r="GQE160" s="764"/>
      <c r="GQF160" s="764"/>
      <c r="GQG160" s="764"/>
      <c r="GQH160" s="764"/>
      <c r="GQI160" s="764"/>
      <c r="GQJ160" s="764"/>
      <c r="GQK160" s="764"/>
      <c r="GQL160" s="764"/>
      <c r="GQM160" s="764"/>
      <c r="GQN160" s="764"/>
      <c r="GQO160" s="764"/>
      <c r="GQP160" s="764"/>
      <c r="GQQ160" s="764"/>
      <c r="GQR160" s="764"/>
      <c r="GQS160" s="764"/>
      <c r="GQT160" s="764"/>
      <c r="GQU160" s="764"/>
      <c r="GQV160" s="764"/>
      <c r="GQW160" s="764"/>
      <c r="GQX160" s="764"/>
      <c r="GQY160" s="764"/>
      <c r="GQZ160" s="764"/>
      <c r="GRA160" s="764"/>
      <c r="GRB160" s="764"/>
      <c r="GRC160" s="764"/>
      <c r="GRD160" s="764"/>
      <c r="GRE160" s="764"/>
      <c r="GRF160" s="764"/>
      <c r="GRG160" s="764"/>
      <c r="GRH160" s="764"/>
      <c r="GRI160" s="764"/>
      <c r="GRJ160" s="764"/>
      <c r="GRK160" s="764"/>
      <c r="GRL160" s="764"/>
      <c r="GRM160" s="764"/>
      <c r="GRN160" s="764"/>
      <c r="GRO160" s="764"/>
      <c r="GRP160" s="764"/>
      <c r="GRQ160" s="764"/>
      <c r="GRR160" s="764"/>
      <c r="GRS160" s="764"/>
      <c r="GRT160" s="764"/>
      <c r="GRU160" s="764"/>
      <c r="GRV160" s="764"/>
      <c r="GRW160" s="764"/>
      <c r="GRX160" s="764"/>
      <c r="GRY160" s="764"/>
      <c r="GRZ160" s="764"/>
      <c r="GSA160" s="764"/>
      <c r="GSB160" s="764"/>
      <c r="GSC160" s="764"/>
      <c r="GSD160" s="764"/>
      <c r="GSE160" s="764"/>
      <c r="GSF160" s="764"/>
      <c r="GSG160" s="764"/>
      <c r="GSH160" s="764"/>
      <c r="GSI160" s="764"/>
      <c r="GSJ160" s="764"/>
      <c r="GSK160" s="764"/>
      <c r="GSL160" s="764"/>
      <c r="GSM160" s="764"/>
      <c r="GSN160" s="764"/>
      <c r="GSO160" s="764"/>
      <c r="GSP160" s="764"/>
      <c r="GSQ160" s="764"/>
      <c r="GSR160" s="764"/>
      <c r="GSS160" s="764"/>
      <c r="GST160" s="764"/>
      <c r="GSU160" s="764"/>
      <c r="GSV160" s="764"/>
      <c r="GSW160" s="764"/>
      <c r="GSX160" s="764"/>
      <c r="GSY160" s="764"/>
      <c r="GSZ160" s="764"/>
      <c r="GTA160" s="764"/>
      <c r="GTB160" s="764"/>
      <c r="GTC160" s="764"/>
      <c r="GTD160" s="764"/>
      <c r="GTE160" s="764"/>
      <c r="GTF160" s="764"/>
      <c r="GTG160" s="764"/>
      <c r="GTH160" s="764"/>
      <c r="GTI160" s="764"/>
      <c r="GTJ160" s="764"/>
      <c r="GTK160" s="764"/>
      <c r="GTL160" s="764"/>
      <c r="GTM160" s="764"/>
      <c r="GTN160" s="764"/>
      <c r="GTO160" s="764"/>
      <c r="GTP160" s="764"/>
      <c r="GTQ160" s="764"/>
      <c r="GTR160" s="764"/>
      <c r="GTS160" s="764"/>
      <c r="GTT160" s="764"/>
      <c r="GTU160" s="764"/>
      <c r="GTV160" s="764"/>
      <c r="GTW160" s="764"/>
      <c r="GTX160" s="764"/>
      <c r="GTY160" s="764"/>
      <c r="GTZ160" s="764"/>
      <c r="GUA160" s="764"/>
      <c r="GUB160" s="764"/>
      <c r="GUC160" s="764"/>
      <c r="GUD160" s="764"/>
      <c r="GUE160" s="764"/>
      <c r="GUF160" s="764"/>
      <c r="GUG160" s="764"/>
      <c r="GUH160" s="764"/>
      <c r="GUI160" s="764"/>
      <c r="GUJ160" s="764"/>
      <c r="GUK160" s="764"/>
      <c r="GUL160" s="764"/>
      <c r="GUM160" s="764"/>
      <c r="GUN160" s="764"/>
      <c r="GUO160" s="764"/>
      <c r="GUP160" s="764"/>
      <c r="GUQ160" s="764"/>
      <c r="GUR160" s="764"/>
      <c r="GUS160" s="764"/>
      <c r="GUT160" s="764"/>
      <c r="GUU160" s="764"/>
      <c r="GUV160" s="764"/>
      <c r="GUW160" s="764"/>
      <c r="GUX160" s="764"/>
      <c r="GUY160" s="764"/>
      <c r="GUZ160" s="764"/>
      <c r="GVA160" s="764"/>
      <c r="GVB160" s="764"/>
      <c r="GVC160" s="764"/>
      <c r="GVD160" s="764"/>
      <c r="GVE160" s="764"/>
      <c r="GVF160" s="764"/>
      <c r="GVG160" s="764"/>
      <c r="GVH160" s="764"/>
      <c r="GVI160" s="764"/>
      <c r="GVJ160" s="764"/>
      <c r="GVK160" s="764"/>
      <c r="GVL160" s="764"/>
      <c r="GVM160" s="764"/>
      <c r="GVN160" s="764"/>
      <c r="GVO160" s="764"/>
      <c r="GVP160" s="764"/>
      <c r="GVQ160" s="764"/>
      <c r="GVR160" s="764"/>
      <c r="GVS160" s="764"/>
      <c r="GVT160" s="764"/>
      <c r="GVU160" s="764"/>
      <c r="GVV160" s="764"/>
      <c r="GVW160" s="764"/>
      <c r="GVX160" s="764"/>
      <c r="GVY160" s="764"/>
      <c r="GVZ160" s="764"/>
      <c r="GWA160" s="764"/>
      <c r="GWB160" s="764"/>
      <c r="GWC160" s="764"/>
      <c r="GWD160" s="764"/>
      <c r="GWE160" s="764"/>
      <c r="GWF160" s="764"/>
      <c r="GWG160" s="764"/>
      <c r="GWH160" s="764"/>
      <c r="GWI160" s="764"/>
      <c r="GWJ160" s="764"/>
      <c r="GWK160" s="764"/>
      <c r="GWL160" s="764"/>
      <c r="GWM160" s="764"/>
      <c r="GWN160" s="764"/>
      <c r="GWO160" s="764"/>
      <c r="GWP160" s="764"/>
      <c r="GWQ160" s="764"/>
      <c r="GWR160" s="764"/>
      <c r="GWS160" s="764"/>
      <c r="GWT160" s="764"/>
      <c r="GWU160" s="764"/>
      <c r="GWV160" s="764"/>
      <c r="GWW160" s="764"/>
      <c r="GWX160" s="764"/>
      <c r="GWY160" s="764"/>
      <c r="GWZ160" s="764"/>
      <c r="GXA160" s="764"/>
      <c r="GXB160" s="764"/>
      <c r="GXC160" s="764"/>
      <c r="GXD160" s="764"/>
      <c r="GXE160" s="764"/>
      <c r="GXF160" s="764"/>
      <c r="GXG160" s="764"/>
      <c r="GXH160" s="764"/>
      <c r="GXI160" s="764"/>
      <c r="GXJ160" s="764"/>
      <c r="GXK160" s="764"/>
      <c r="GXL160" s="764"/>
      <c r="GXM160" s="764"/>
      <c r="GXN160" s="764"/>
      <c r="GXO160" s="764"/>
      <c r="GXP160" s="764"/>
      <c r="GXQ160" s="764"/>
      <c r="GXR160" s="764"/>
      <c r="GXS160" s="764"/>
      <c r="GXT160" s="764"/>
      <c r="GXU160" s="764"/>
      <c r="GXV160" s="764"/>
      <c r="GXW160" s="764"/>
      <c r="GXX160" s="764"/>
      <c r="GXY160" s="764"/>
      <c r="GXZ160" s="764"/>
      <c r="GYA160" s="764"/>
      <c r="GYB160" s="764"/>
      <c r="GYC160" s="764"/>
      <c r="GYD160" s="764"/>
      <c r="GYE160" s="764"/>
      <c r="GYF160" s="764"/>
      <c r="GYG160" s="764"/>
      <c r="GYH160" s="764"/>
      <c r="GYI160" s="764"/>
      <c r="GYJ160" s="764"/>
      <c r="GYK160" s="764"/>
      <c r="GYL160" s="764"/>
      <c r="GYM160" s="764"/>
      <c r="GYN160" s="764"/>
      <c r="GYO160" s="764"/>
      <c r="GYP160" s="764"/>
      <c r="GYQ160" s="764"/>
      <c r="GYR160" s="764"/>
      <c r="GYS160" s="764"/>
      <c r="GYT160" s="764"/>
      <c r="GYU160" s="764"/>
      <c r="GYV160" s="764"/>
      <c r="GYW160" s="764"/>
      <c r="GYX160" s="764"/>
      <c r="GYY160" s="764"/>
      <c r="GYZ160" s="764"/>
      <c r="GZA160" s="764"/>
      <c r="GZB160" s="764"/>
      <c r="GZC160" s="764"/>
      <c r="GZD160" s="764"/>
      <c r="GZE160" s="764"/>
      <c r="GZF160" s="764"/>
      <c r="GZG160" s="764"/>
      <c r="GZH160" s="764"/>
      <c r="GZI160" s="764"/>
      <c r="GZJ160" s="764"/>
      <c r="GZK160" s="764"/>
      <c r="GZL160" s="764"/>
      <c r="GZM160" s="764"/>
      <c r="GZN160" s="764"/>
      <c r="GZO160" s="764"/>
      <c r="GZP160" s="764"/>
      <c r="GZQ160" s="764"/>
      <c r="GZR160" s="764"/>
      <c r="GZS160" s="764"/>
      <c r="GZT160" s="764"/>
      <c r="GZU160" s="764"/>
      <c r="GZV160" s="764"/>
      <c r="GZW160" s="764"/>
      <c r="GZX160" s="764"/>
      <c r="GZY160" s="764"/>
      <c r="GZZ160" s="764"/>
      <c r="HAA160" s="764"/>
      <c r="HAB160" s="764"/>
      <c r="HAC160" s="764"/>
      <c r="HAD160" s="764"/>
      <c r="HAE160" s="764"/>
      <c r="HAF160" s="764"/>
      <c r="HAG160" s="764"/>
      <c r="HAH160" s="764"/>
      <c r="HAI160" s="764"/>
      <c r="HAJ160" s="764"/>
      <c r="HAK160" s="764"/>
      <c r="HAL160" s="764"/>
      <c r="HAM160" s="764"/>
      <c r="HAN160" s="764"/>
      <c r="HAO160" s="764"/>
      <c r="HAP160" s="764"/>
      <c r="HAQ160" s="764"/>
      <c r="HAR160" s="764"/>
      <c r="HAS160" s="764"/>
      <c r="HAT160" s="764"/>
      <c r="HAU160" s="764"/>
      <c r="HAV160" s="764"/>
      <c r="HAW160" s="764"/>
      <c r="HAX160" s="764"/>
      <c r="HAY160" s="764"/>
      <c r="HAZ160" s="764"/>
      <c r="HBA160" s="764"/>
      <c r="HBB160" s="764"/>
      <c r="HBC160" s="764"/>
      <c r="HBD160" s="764"/>
      <c r="HBE160" s="764"/>
      <c r="HBF160" s="764"/>
      <c r="HBG160" s="764"/>
      <c r="HBH160" s="764"/>
      <c r="HBI160" s="764"/>
      <c r="HBJ160" s="764"/>
      <c r="HBK160" s="764"/>
      <c r="HBL160" s="764"/>
      <c r="HBM160" s="764"/>
      <c r="HBN160" s="764"/>
      <c r="HBO160" s="764"/>
      <c r="HBP160" s="764"/>
      <c r="HBQ160" s="764"/>
      <c r="HBR160" s="764"/>
      <c r="HBS160" s="764"/>
      <c r="HBT160" s="764"/>
      <c r="HBU160" s="764"/>
      <c r="HBV160" s="764"/>
      <c r="HBW160" s="764"/>
      <c r="HBX160" s="764"/>
      <c r="HBY160" s="764"/>
      <c r="HBZ160" s="764"/>
      <c r="HCA160" s="764"/>
      <c r="HCB160" s="764"/>
      <c r="HCC160" s="764"/>
      <c r="HCD160" s="764"/>
      <c r="HCE160" s="764"/>
      <c r="HCF160" s="764"/>
      <c r="HCG160" s="764"/>
      <c r="HCH160" s="764"/>
      <c r="HCI160" s="764"/>
      <c r="HCJ160" s="764"/>
      <c r="HCK160" s="764"/>
      <c r="HCL160" s="764"/>
      <c r="HCM160" s="764"/>
      <c r="HCN160" s="764"/>
      <c r="HCO160" s="764"/>
      <c r="HCP160" s="764"/>
      <c r="HCQ160" s="764"/>
      <c r="HCR160" s="764"/>
      <c r="HCS160" s="764"/>
      <c r="HCT160" s="764"/>
      <c r="HCU160" s="764"/>
      <c r="HCV160" s="764"/>
      <c r="HCW160" s="764"/>
      <c r="HCX160" s="764"/>
      <c r="HCY160" s="764"/>
      <c r="HCZ160" s="764"/>
      <c r="HDA160" s="764"/>
      <c r="HDB160" s="764"/>
      <c r="HDC160" s="764"/>
      <c r="HDD160" s="764"/>
      <c r="HDE160" s="764"/>
      <c r="HDF160" s="764"/>
      <c r="HDG160" s="764"/>
      <c r="HDH160" s="764"/>
      <c r="HDI160" s="764"/>
      <c r="HDJ160" s="764"/>
      <c r="HDK160" s="764"/>
      <c r="HDL160" s="764"/>
      <c r="HDM160" s="764"/>
      <c r="HDN160" s="764"/>
      <c r="HDO160" s="764"/>
      <c r="HDP160" s="764"/>
      <c r="HDQ160" s="764"/>
      <c r="HDR160" s="764"/>
      <c r="HDS160" s="764"/>
      <c r="HDT160" s="764"/>
      <c r="HDU160" s="764"/>
      <c r="HDV160" s="764"/>
      <c r="HDW160" s="764"/>
      <c r="HDX160" s="764"/>
      <c r="HDY160" s="764"/>
      <c r="HDZ160" s="764"/>
      <c r="HEA160" s="764"/>
      <c r="HEB160" s="764"/>
      <c r="HEC160" s="764"/>
      <c r="HED160" s="764"/>
      <c r="HEE160" s="764"/>
      <c r="HEF160" s="764"/>
      <c r="HEG160" s="764"/>
      <c r="HEH160" s="764"/>
      <c r="HEI160" s="764"/>
      <c r="HEJ160" s="764"/>
      <c r="HEK160" s="764"/>
      <c r="HEL160" s="764"/>
      <c r="HEM160" s="764"/>
      <c r="HEN160" s="764"/>
      <c r="HEO160" s="764"/>
      <c r="HEP160" s="764"/>
      <c r="HEQ160" s="764"/>
      <c r="HER160" s="764"/>
      <c r="HES160" s="764"/>
      <c r="HET160" s="764"/>
      <c r="HEU160" s="764"/>
      <c r="HEV160" s="764"/>
      <c r="HEW160" s="764"/>
      <c r="HEX160" s="764"/>
      <c r="HEY160" s="764"/>
      <c r="HEZ160" s="764"/>
      <c r="HFA160" s="764"/>
      <c r="HFB160" s="764"/>
      <c r="HFC160" s="764"/>
      <c r="HFD160" s="764"/>
      <c r="HFE160" s="764"/>
      <c r="HFF160" s="764"/>
      <c r="HFG160" s="764"/>
      <c r="HFH160" s="764"/>
      <c r="HFI160" s="764"/>
      <c r="HFJ160" s="764"/>
      <c r="HFK160" s="764"/>
      <c r="HFL160" s="764"/>
      <c r="HFM160" s="764"/>
      <c r="HFN160" s="764"/>
      <c r="HFO160" s="764"/>
      <c r="HFP160" s="764"/>
      <c r="HFQ160" s="764"/>
      <c r="HFR160" s="764"/>
      <c r="HFS160" s="764"/>
      <c r="HFT160" s="764"/>
      <c r="HFU160" s="764"/>
      <c r="HFV160" s="764"/>
      <c r="HFW160" s="764"/>
      <c r="HFX160" s="764"/>
      <c r="HFY160" s="764"/>
      <c r="HFZ160" s="764"/>
      <c r="HGA160" s="764"/>
      <c r="HGB160" s="764"/>
      <c r="HGC160" s="764"/>
      <c r="HGD160" s="764"/>
      <c r="HGE160" s="764"/>
      <c r="HGF160" s="764"/>
      <c r="HGG160" s="764"/>
      <c r="HGH160" s="764"/>
      <c r="HGI160" s="764"/>
      <c r="HGJ160" s="764"/>
      <c r="HGK160" s="764"/>
      <c r="HGL160" s="764"/>
      <c r="HGM160" s="764"/>
      <c r="HGN160" s="764"/>
      <c r="HGO160" s="764"/>
      <c r="HGP160" s="764"/>
      <c r="HGQ160" s="764"/>
      <c r="HGR160" s="764"/>
      <c r="HGS160" s="764"/>
      <c r="HGT160" s="764"/>
      <c r="HGU160" s="764"/>
      <c r="HGV160" s="764"/>
      <c r="HGW160" s="764"/>
      <c r="HGX160" s="764"/>
      <c r="HGY160" s="764"/>
      <c r="HGZ160" s="764"/>
      <c r="HHA160" s="764"/>
      <c r="HHB160" s="764"/>
      <c r="HHC160" s="764"/>
      <c r="HHD160" s="764"/>
      <c r="HHE160" s="764"/>
      <c r="HHF160" s="764"/>
      <c r="HHG160" s="764"/>
      <c r="HHH160" s="764"/>
      <c r="HHI160" s="764"/>
      <c r="HHJ160" s="764"/>
      <c r="HHK160" s="764"/>
      <c r="HHL160" s="764"/>
      <c r="HHM160" s="764"/>
      <c r="HHN160" s="764"/>
      <c r="HHO160" s="764"/>
      <c r="HHP160" s="764"/>
      <c r="HHQ160" s="764"/>
      <c r="HHR160" s="764"/>
      <c r="HHS160" s="764"/>
      <c r="HHT160" s="764"/>
      <c r="HHU160" s="764"/>
      <c r="HHV160" s="764"/>
      <c r="HHW160" s="764"/>
      <c r="HHX160" s="764"/>
      <c r="HHY160" s="764"/>
      <c r="HHZ160" s="764"/>
      <c r="HIA160" s="764"/>
      <c r="HIB160" s="764"/>
      <c r="HIC160" s="764"/>
      <c r="HID160" s="764"/>
      <c r="HIE160" s="764"/>
      <c r="HIF160" s="764"/>
      <c r="HIG160" s="764"/>
      <c r="HIH160" s="764"/>
      <c r="HII160" s="764"/>
      <c r="HIJ160" s="764"/>
      <c r="HIK160" s="764"/>
      <c r="HIL160" s="764"/>
      <c r="HIM160" s="764"/>
      <c r="HIN160" s="764"/>
      <c r="HIO160" s="764"/>
      <c r="HIP160" s="764"/>
      <c r="HIQ160" s="764"/>
      <c r="HIR160" s="764"/>
      <c r="HIS160" s="764"/>
      <c r="HIT160" s="764"/>
      <c r="HIU160" s="764"/>
      <c r="HIV160" s="764"/>
      <c r="HIW160" s="764"/>
      <c r="HIX160" s="764"/>
      <c r="HIY160" s="764"/>
      <c r="HIZ160" s="764"/>
      <c r="HJA160" s="764"/>
      <c r="HJB160" s="764"/>
      <c r="HJC160" s="764"/>
      <c r="HJD160" s="764"/>
      <c r="HJE160" s="764"/>
      <c r="HJF160" s="764"/>
      <c r="HJG160" s="764"/>
      <c r="HJH160" s="764"/>
      <c r="HJI160" s="764"/>
      <c r="HJJ160" s="764"/>
      <c r="HJK160" s="764"/>
      <c r="HJL160" s="764"/>
      <c r="HJM160" s="764"/>
      <c r="HJN160" s="764"/>
      <c r="HJO160" s="764"/>
      <c r="HJP160" s="764"/>
      <c r="HJQ160" s="764"/>
      <c r="HJR160" s="764"/>
      <c r="HJS160" s="764"/>
      <c r="HJT160" s="764"/>
      <c r="HJU160" s="764"/>
      <c r="HJV160" s="764"/>
      <c r="HJW160" s="764"/>
      <c r="HJX160" s="764"/>
      <c r="HJY160" s="764"/>
      <c r="HJZ160" s="764"/>
      <c r="HKA160" s="764"/>
      <c r="HKB160" s="764"/>
      <c r="HKC160" s="764"/>
      <c r="HKD160" s="764"/>
      <c r="HKE160" s="764"/>
      <c r="HKF160" s="764"/>
      <c r="HKG160" s="764"/>
      <c r="HKH160" s="764"/>
      <c r="HKI160" s="764"/>
      <c r="HKJ160" s="764"/>
      <c r="HKK160" s="764"/>
      <c r="HKL160" s="764"/>
      <c r="HKM160" s="764"/>
      <c r="HKN160" s="764"/>
      <c r="HKO160" s="764"/>
      <c r="HKP160" s="764"/>
      <c r="HKQ160" s="764"/>
      <c r="HKR160" s="764"/>
      <c r="HKS160" s="764"/>
      <c r="HKT160" s="764"/>
      <c r="HKU160" s="764"/>
      <c r="HKV160" s="764"/>
      <c r="HKW160" s="764"/>
      <c r="HKX160" s="764"/>
      <c r="HKY160" s="764"/>
      <c r="HKZ160" s="764"/>
      <c r="HLA160" s="764"/>
      <c r="HLB160" s="764"/>
      <c r="HLC160" s="764"/>
      <c r="HLD160" s="764"/>
      <c r="HLE160" s="764"/>
      <c r="HLF160" s="764"/>
      <c r="HLG160" s="764"/>
      <c r="HLH160" s="764"/>
      <c r="HLI160" s="764"/>
      <c r="HLJ160" s="764"/>
      <c r="HLK160" s="764"/>
      <c r="HLL160" s="764"/>
      <c r="HLM160" s="764"/>
      <c r="HLN160" s="764"/>
      <c r="HLO160" s="764"/>
      <c r="HLP160" s="764"/>
      <c r="HLQ160" s="764"/>
      <c r="HLR160" s="764"/>
      <c r="HLS160" s="764"/>
      <c r="HLT160" s="764"/>
      <c r="HLU160" s="764"/>
      <c r="HLV160" s="764"/>
      <c r="HLW160" s="764"/>
      <c r="HLX160" s="764"/>
      <c r="HLY160" s="764"/>
      <c r="HLZ160" s="764"/>
      <c r="HMA160" s="764"/>
      <c r="HMB160" s="764"/>
      <c r="HMC160" s="764"/>
      <c r="HMD160" s="764"/>
      <c r="HME160" s="764"/>
      <c r="HMF160" s="764"/>
      <c r="HMG160" s="764"/>
      <c r="HMH160" s="764"/>
      <c r="HMI160" s="764"/>
      <c r="HMJ160" s="764"/>
      <c r="HMK160" s="764"/>
      <c r="HML160" s="764"/>
      <c r="HMM160" s="764"/>
      <c r="HMN160" s="764"/>
      <c r="HMO160" s="764"/>
      <c r="HMP160" s="764"/>
      <c r="HMQ160" s="764"/>
      <c r="HMR160" s="764"/>
      <c r="HMS160" s="764"/>
      <c r="HMT160" s="764"/>
      <c r="HMU160" s="764"/>
      <c r="HMV160" s="764"/>
      <c r="HMW160" s="764"/>
      <c r="HMX160" s="764"/>
      <c r="HMY160" s="764"/>
      <c r="HMZ160" s="764"/>
      <c r="HNA160" s="764"/>
      <c r="HNB160" s="764"/>
      <c r="HNC160" s="764"/>
      <c r="HND160" s="764"/>
      <c r="HNE160" s="764"/>
      <c r="HNF160" s="764"/>
      <c r="HNG160" s="764"/>
      <c r="HNH160" s="764"/>
      <c r="HNI160" s="764"/>
      <c r="HNJ160" s="764"/>
      <c r="HNK160" s="764"/>
      <c r="HNL160" s="764"/>
      <c r="HNM160" s="764"/>
      <c r="HNN160" s="764"/>
      <c r="HNO160" s="764"/>
      <c r="HNP160" s="764"/>
      <c r="HNQ160" s="764"/>
      <c r="HNR160" s="764"/>
      <c r="HNS160" s="764"/>
      <c r="HNT160" s="764"/>
      <c r="HNU160" s="764"/>
      <c r="HNV160" s="764"/>
      <c r="HNW160" s="764"/>
      <c r="HNX160" s="764"/>
      <c r="HNY160" s="764"/>
      <c r="HNZ160" s="764"/>
      <c r="HOA160" s="764"/>
      <c r="HOB160" s="764"/>
      <c r="HOC160" s="764"/>
      <c r="HOD160" s="764"/>
      <c r="HOE160" s="764"/>
      <c r="HOF160" s="764"/>
      <c r="HOG160" s="764"/>
      <c r="HOH160" s="764"/>
      <c r="HOI160" s="764"/>
      <c r="HOJ160" s="764"/>
      <c r="HOK160" s="764"/>
      <c r="HOL160" s="764"/>
      <c r="HOM160" s="764"/>
      <c r="HON160" s="764"/>
      <c r="HOO160" s="764"/>
      <c r="HOP160" s="764"/>
      <c r="HOQ160" s="764"/>
      <c r="HOR160" s="764"/>
      <c r="HOS160" s="764"/>
      <c r="HOT160" s="764"/>
      <c r="HOU160" s="764"/>
      <c r="HOV160" s="764"/>
      <c r="HOW160" s="764"/>
      <c r="HOX160" s="764"/>
      <c r="HOY160" s="764"/>
      <c r="HOZ160" s="764"/>
      <c r="HPA160" s="764"/>
      <c r="HPB160" s="764"/>
      <c r="HPC160" s="764"/>
      <c r="HPD160" s="764"/>
      <c r="HPE160" s="764"/>
      <c r="HPF160" s="764"/>
      <c r="HPG160" s="764"/>
      <c r="HPH160" s="764"/>
      <c r="HPI160" s="764"/>
      <c r="HPJ160" s="764"/>
      <c r="HPK160" s="764"/>
      <c r="HPL160" s="764"/>
      <c r="HPM160" s="764"/>
      <c r="HPN160" s="764"/>
      <c r="HPO160" s="764"/>
      <c r="HPP160" s="764"/>
      <c r="HPQ160" s="764"/>
      <c r="HPR160" s="764"/>
      <c r="HPS160" s="764"/>
      <c r="HPT160" s="764"/>
      <c r="HPU160" s="764"/>
      <c r="HPV160" s="764"/>
      <c r="HPW160" s="764"/>
      <c r="HPX160" s="764"/>
      <c r="HPY160" s="764"/>
      <c r="HPZ160" s="764"/>
      <c r="HQA160" s="764"/>
      <c r="HQB160" s="764"/>
      <c r="HQC160" s="764"/>
      <c r="HQD160" s="764"/>
      <c r="HQE160" s="764"/>
      <c r="HQF160" s="764"/>
      <c r="HQG160" s="764"/>
      <c r="HQH160" s="764"/>
      <c r="HQI160" s="764"/>
      <c r="HQJ160" s="764"/>
      <c r="HQK160" s="764"/>
      <c r="HQL160" s="764"/>
      <c r="HQM160" s="764"/>
      <c r="HQN160" s="764"/>
      <c r="HQO160" s="764"/>
      <c r="HQP160" s="764"/>
      <c r="HQQ160" s="764"/>
      <c r="HQR160" s="764"/>
      <c r="HQS160" s="764"/>
      <c r="HQT160" s="764"/>
      <c r="HQU160" s="764"/>
      <c r="HQV160" s="764"/>
      <c r="HQW160" s="764"/>
      <c r="HQX160" s="764"/>
      <c r="HQY160" s="764"/>
      <c r="HQZ160" s="764"/>
      <c r="HRA160" s="764"/>
      <c r="HRB160" s="764"/>
      <c r="HRC160" s="764"/>
      <c r="HRD160" s="764"/>
      <c r="HRE160" s="764"/>
      <c r="HRF160" s="764"/>
      <c r="HRG160" s="764"/>
      <c r="HRH160" s="764"/>
      <c r="HRI160" s="764"/>
      <c r="HRJ160" s="764"/>
      <c r="HRK160" s="764"/>
      <c r="HRL160" s="764"/>
      <c r="HRM160" s="764"/>
      <c r="HRN160" s="764"/>
      <c r="HRO160" s="764"/>
      <c r="HRP160" s="764"/>
      <c r="HRQ160" s="764"/>
      <c r="HRR160" s="764"/>
      <c r="HRS160" s="764"/>
      <c r="HRT160" s="764"/>
      <c r="HRU160" s="764"/>
      <c r="HRV160" s="764"/>
      <c r="HRW160" s="764"/>
      <c r="HRX160" s="764"/>
      <c r="HRY160" s="764"/>
      <c r="HRZ160" s="764"/>
      <c r="HSA160" s="764"/>
      <c r="HSB160" s="764"/>
      <c r="HSC160" s="764"/>
      <c r="HSD160" s="764"/>
      <c r="HSE160" s="764"/>
      <c r="HSF160" s="764"/>
      <c r="HSG160" s="764"/>
      <c r="HSH160" s="764"/>
      <c r="HSI160" s="764"/>
      <c r="HSJ160" s="764"/>
      <c r="HSK160" s="764"/>
      <c r="HSL160" s="764"/>
      <c r="HSM160" s="764"/>
      <c r="HSN160" s="764"/>
      <c r="HSO160" s="764"/>
      <c r="HSP160" s="764"/>
      <c r="HSQ160" s="764"/>
      <c r="HSR160" s="764"/>
      <c r="HSS160" s="764"/>
      <c r="HST160" s="764"/>
      <c r="HSU160" s="764"/>
      <c r="HSV160" s="764"/>
      <c r="HSW160" s="764"/>
      <c r="HSX160" s="764"/>
      <c r="HSY160" s="764"/>
      <c r="HSZ160" s="764"/>
      <c r="HTA160" s="764"/>
      <c r="HTB160" s="764"/>
      <c r="HTC160" s="764"/>
      <c r="HTD160" s="764"/>
      <c r="HTE160" s="764"/>
      <c r="HTF160" s="764"/>
      <c r="HTG160" s="764"/>
      <c r="HTH160" s="764"/>
      <c r="HTI160" s="764"/>
      <c r="HTJ160" s="764"/>
      <c r="HTK160" s="764"/>
      <c r="HTL160" s="764"/>
      <c r="HTM160" s="764"/>
      <c r="HTN160" s="764"/>
      <c r="HTO160" s="764"/>
      <c r="HTP160" s="764"/>
      <c r="HTQ160" s="764"/>
      <c r="HTR160" s="764"/>
      <c r="HTS160" s="764"/>
      <c r="HTT160" s="764"/>
      <c r="HTU160" s="764"/>
      <c r="HTV160" s="764"/>
      <c r="HTW160" s="764"/>
      <c r="HTX160" s="764"/>
      <c r="HTY160" s="764"/>
      <c r="HTZ160" s="764"/>
      <c r="HUA160" s="764"/>
      <c r="HUB160" s="764"/>
      <c r="HUC160" s="764"/>
      <c r="HUD160" s="764"/>
      <c r="HUE160" s="764"/>
      <c r="HUF160" s="764"/>
      <c r="HUG160" s="764"/>
      <c r="HUH160" s="764"/>
      <c r="HUI160" s="764"/>
      <c r="HUJ160" s="764"/>
      <c r="HUK160" s="764"/>
      <c r="HUL160" s="764"/>
      <c r="HUM160" s="764"/>
      <c r="HUN160" s="764"/>
      <c r="HUO160" s="764"/>
      <c r="HUP160" s="764"/>
      <c r="HUQ160" s="764"/>
      <c r="HUR160" s="764"/>
      <c r="HUS160" s="764"/>
      <c r="HUT160" s="764"/>
      <c r="HUU160" s="764"/>
      <c r="HUV160" s="764"/>
      <c r="HUW160" s="764"/>
      <c r="HUX160" s="764"/>
      <c r="HUY160" s="764"/>
      <c r="HUZ160" s="764"/>
      <c r="HVA160" s="764"/>
      <c r="HVB160" s="764"/>
      <c r="HVC160" s="764"/>
      <c r="HVD160" s="764"/>
      <c r="HVE160" s="764"/>
      <c r="HVF160" s="764"/>
      <c r="HVG160" s="764"/>
      <c r="HVH160" s="764"/>
      <c r="HVI160" s="764"/>
      <c r="HVJ160" s="764"/>
      <c r="HVK160" s="764"/>
      <c r="HVL160" s="764"/>
      <c r="HVM160" s="764"/>
      <c r="HVN160" s="764"/>
      <c r="HVO160" s="764"/>
      <c r="HVP160" s="764"/>
      <c r="HVQ160" s="764"/>
      <c r="HVR160" s="764"/>
      <c r="HVS160" s="764"/>
      <c r="HVT160" s="764"/>
      <c r="HVU160" s="764"/>
      <c r="HVV160" s="764"/>
      <c r="HVW160" s="764"/>
      <c r="HVX160" s="764"/>
      <c r="HVY160" s="764"/>
      <c r="HVZ160" s="764"/>
      <c r="HWA160" s="764"/>
      <c r="HWB160" s="764"/>
      <c r="HWC160" s="764"/>
      <c r="HWD160" s="764"/>
      <c r="HWE160" s="764"/>
      <c r="HWF160" s="764"/>
      <c r="HWG160" s="764"/>
      <c r="HWH160" s="764"/>
      <c r="HWI160" s="764"/>
      <c r="HWJ160" s="764"/>
      <c r="HWK160" s="764"/>
      <c r="HWL160" s="764"/>
      <c r="HWM160" s="764"/>
      <c r="HWN160" s="764"/>
      <c r="HWO160" s="764"/>
      <c r="HWP160" s="764"/>
      <c r="HWQ160" s="764"/>
      <c r="HWR160" s="764"/>
      <c r="HWS160" s="764"/>
      <c r="HWT160" s="764"/>
      <c r="HWU160" s="764"/>
      <c r="HWV160" s="764"/>
      <c r="HWW160" s="764"/>
      <c r="HWX160" s="764"/>
      <c r="HWY160" s="764"/>
      <c r="HWZ160" s="764"/>
      <c r="HXA160" s="764"/>
      <c r="HXB160" s="764"/>
      <c r="HXC160" s="764"/>
      <c r="HXD160" s="764"/>
      <c r="HXE160" s="764"/>
      <c r="HXF160" s="764"/>
      <c r="HXG160" s="764"/>
      <c r="HXH160" s="764"/>
      <c r="HXI160" s="764"/>
      <c r="HXJ160" s="764"/>
      <c r="HXK160" s="764"/>
      <c r="HXL160" s="764"/>
      <c r="HXM160" s="764"/>
      <c r="HXN160" s="764"/>
      <c r="HXO160" s="764"/>
      <c r="HXP160" s="764"/>
      <c r="HXQ160" s="764"/>
      <c r="HXR160" s="764"/>
      <c r="HXS160" s="764"/>
      <c r="HXT160" s="764"/>
      <c r="HXU160" s="764"/>
      <c r="HXV160" s="764"/>
      <c r="HXW160" s="764"/>
      <c r="HXX160" s="764"/>
      <c r="HXY160" s="764"/>
      <c r="HXZ160" s="764"/>
      <c r="HYA160" s="764"/>
      <c r="HYB160" s="764"/>
      <c r="HYC160" s="764"/>
      <c r="HYD160" s="764"/>
      <c r="HYE160" s="764"/>
      <c r="HYF160" s="764"/>
      <c r="HYG160" s="764"/>
      <c r="HYH160" s="764"/>
      <c r="HYI160" s="764"/>
      <c r="HYJ160" s="764"/>
      <c r="HYK160" s="764"/>
      <c r="HYL160" s="764"/>
      <c r="HYM160" s="764"/>
      <c r="HYN160" s="764"/>
      <c r="HYO160" s="764"/>
      <c r="HYP160" s="764"/>
      <c r="HYQ160" s="764"/>
      <c r="HYR160" s="764"/>
      <c r="HYS160" s="764"/>
      <c r="HYT160" s="764"/>
      <c r="HYU160" s="764"/>
      <c r="HYV160" s="764"/>
      <c r="HYW160" s="764"/>
      <c r="HYX160" s="764"/>
      <c r="HYY160" s="764"/>
      <c r="HYZ160" s="764"/>
      <c r="HZA160" s="764"/>
      <c r="HZB160" s="764"/>
      <c r="HZC160" s="764"/>
      <c r="HZD160" s="764"/>
      <c r="HZE160" s="764"/>
      <c r="HZF160" s="764"/>
      <c r="HZG160" s="764"/>
      <c r="HZH160" s="764"/>
      <c r="HZI160" s="764"/>
      <c r="HZJ160" s="764"/>
      <c r="HZK160" s="764"/>
      <c r="HZL160" s="764"/>
      <c r="HZM160" s="764"/>
      <c r="HZN160" s="764"/>
      <c r="HZO160" s="764"/>
      <c r="HZP160" s="764"/>
      <c r="HZQ160" s="764"/>
      <c r="HZR160" s="764"/>
      <c r="HZS160" s="764"/>
      <c r="HZT160" s="764"/>
      <c r="HZU160" s="764"/>
      <c r="HZV160" s="764"/>
      <c r="HZW160" s="764"/>
      <c r="HZX160" s="764"/>
      <c r="HZY160" s="764"/>
      <c r="HZZ160" s="764"/>
      <c r="IAA160" s="764"/>
      <c r="IAB160" s="764"/>
      <c r="IAC160" s="764"/>
      <c r="IAD160" s="764"/>
      <c r="IAE160" s="764"/>
      <c r="IAF160" s="764"/>
      <c r="IAG160" s="764"/>
      <c r="IAH160" s="764"/>
      <c r="IAI160" s="764"/>
      <c r="IAJ160" s="764"/>
      <c r="IAK160" s="764"/>
      <c r="IAL160" s="764"/>
      <c r="IAM160" s="764"/>
      <c r="IAN160" s="764"/>
      <c r="IAO160" s="764"/>
      <c r="IAP160" s="764"/>
      <c r="IAQ160" s="764"/>
      <c r="IAR160" s="764"/>
      <c r="IAS160" s="764"/>
      <c r="IAT160" s="764"/>
      <c r="IAU160" s="764"/>
      <c r="IAV160" s="764"/>
      <c r="IAW160" s="764"/>
      <c r="IAX160" s="764"/>
      <c r="IAY160" s="764"/>
      <c r="IAZ160" s="764"/>
      <c r="IBA160" s="764"/>
      <c r="IBB160" s="764"/>
      <c r="IBC160" s="764"/>
      <c r="IBD160" s="764"/>
      <c r="IBE160" s="764"/>
      <c r="IBF160" s="764"/>
      <c r="IBG160" s="764"/>
      <c r="IBH160" s="764"/>
      <c r="IBI160" s="764"/>
      <c r="IBJ160" s="764"/>
      <c r="IBK160" s="764"/>
      <c r="IBL160" s="764"/>
      <c r="IBM160" s="764"/>
      <c r="IBN160" s="764"/>
      <c r="IBO160" s="764"/>
      <c r="IBP160" s="764"/>
      <c r="IBQ160" s="764"/>
      <c r="IBR160" s="764"/>
      <c r="IBS160" s="764"/>
      <c r="IBT160" s="764"/>
      <c r="IBU160" s="764"/>
      <c r="IBV160" s="764"/>
      <c r="IBW160" s="764"/>
      <c r="IBX160" s="764"/>
      <c r="IBY160" s="764"/>
      <c r="IBZ160" s="764"/>
      <c r="ICA160" s="764"/>
      <c r="ICB160" s="764"/>
      <c r="ICC160" s="764"/>
      <c r="ICD160" s="764"/>
      <c r="ICE160" s="764"/>
      <c r="ICF160" s="764"/>
      <c r="ICG160" s="764"/>
      <c r="ICH160" s="764"/>
      <c r="ICI160" s="764"/>
      <c r="ICJ160" s="764"/>
      <c r="ICK160" s="764"/>
      <c r="ICL160" s="764"/>
      <c r="ICM160" s="764"/>
      <c r="ICN160" s="764"/>
      <c r="ICO160" s="764"/>
      <c r="ICP160" s="764"/>
      <c r="ICQ160" s="764"/>
      <c r="ICR160" s="764"/>
      <c r="ICS160" s="764"/>
      <c r="ICT160" s="764"/>
      <c r="ICU160" s="764"/>
      <c r="ICV160" s="764"/>
      <c r="ICW160" s="764"/>
      <c r="ICX160" s="764"/>
      <c r="ICY160" s="764"/>
      <c r="ICZ160" s="764"/>
      <c r="IDA160" s="764"/>
      <c r="IDB160" s="764"/>
      <c r="IDC160" s="764"/>
      <c r="IDD160" s="764"/>
      <c r="IDE160" s="764"/>
      <c r="IDF160" s="764"/>
      <c r="IDG160" s="764"/>
      <c r="IDH160" s="764"/>
      <c r="IDI160" s="764"/>
      <c r="IDJ160" s="764"/>
      <c r="IDK160" s="764"/>
      <c r="IDL160" s="764"/>
      <c r="IDM160" s="764"/>
      <c r="IDN160" s="764"/>
      <c r="IDO160" s="764"/>
      <c r="IDP160" s="764"/>
      <c r="IDQ160" s="764"/>
      <c r="IDR160" s="764"/>
      <c r="IDS160" s="764"/>
      <c r="IDT160" s="764"/>
      <c r="IDU160" s="764"/>
      <c r="IDV160" s="764"/>
      <c r="IDW160" s="764"/>
      <c r="IDX160" s="764"/>
      <c r="IDY160" s="764"/>
      <c r="IDZ160" s="764"/>
      <c r="IEA160" s="764"/>
      <c r="IEB160" s="764"/>
      <c r="IEC160" s="764"/>
      <c r="IED160" s="764"/>
      <c r="IEE160" s="764"/>
      <c r="IEF160" s="764"/>
      <c r="IEG160" s="764"/>
      <c r="IEH160" s="764"/>
      <c r="IEI160" s="764"/>
      <c r="IEJ160" s="764"/>
      <c r="IEK160" s="764"/>
      <c r="IEL160" s="764"/>
      <c r="IEM160" s="764"/>
      <c r="IEN160" s="764"/>
      <c r="IEO160" s="764"/>
      <c r="IEP160" s="764"/>
      <c r="IEQ160" s="764"/>
      <c r="IER160" s="764"/>
      <c r="IES160" s="764"/>
      <c r="IET160" s="764"/>
      <c r="IEU160" s="764"/>
      <c r="IEV160" s="764"/>
      <c r="IEW160" s="764"/>
      <c r="IEX160" s="764"/>
      <c r="IEY160" s="764"/>
      <c r="IEZ160" s="764"/>
      <c r="IFA160" s="764"/>
      <c r="IFB160" s="764"/>
      <c r="IFC160" s="764"/>
      <c r="IFD160" s="764"/>
      <c r="IFE160" s="764"/>
      <c r="IFF160" s="764"/>
      <c r="IFG160" s="764"/>
      <c r="IFH160" s="764"/>
      <c r="IFI160" s="764"/>
      <c r="IFJ160" s="764"/>
      <c r="IFK160" s="764"/>
      <c r="IFL160" s="764"/>
      <c r="IFM160" s="764"/>
      <c r="IFN160" s="764"/>
      <c r="IFO160" s="764"/>
      <c r="IFP160" s="764"/>
      <c r="IFQ160" s="764"/>
      <c r="IFR160" s="764"/>
      <c r="IFS160" s="764"/>
      <c r="IFT160" s="764"/>
      <c r="IFU160" s="764"/>
      <c r="IFV160" s="764"/>
      <c r="IFW160" s="764"/>
      <c r="IFX160" s="764"/>
      <c r="IFY160" s="764"/>
      <c r="IFZ160" s="764"/>
      <c r="IGA160" s="764"/>
      <c r="IGB160" s="764"/>
      <c r="IGC160" s="764"/>
      <c r="IGD160" s="764"/>
      <c r="IGE160" s="764"/>
      <c r="IGF160" s="764"/>
      <c r="IGG160" s="764"/>
      <c r="IGH160" s="764"/>
      <c r="IGI160" s="764"/>
      <c r="IGJ160" s="764"/>
      <c r="IGK160" s="764"/>
      <c r="IGL160" s="764"/>
      <c r="IGM160" s="764"/>
      <c r="IGN160" s="764"/>
      <c r="IGO160" s="764"/>
      <c r="IGP160" s="764"/>
      <c r="IGQ160" s="764"/>
      <c r="IGR160" s="764"/>
      <c r="IGS160" s="764"/>
      <c r="IGT160" s="764"/>
      <c r="IGU160" s="764"/>
      <c r="IGV160" s="764"/>
      <c r="IGW160" s="764"/>
      <c r="IGX160" s="764"/>
      <c r="IGY160" s="764"/>
      <c r="IGZ160" s="764"/>
      <c r="IHA160" s="764"/>
      <c r="IHB160" s="764"/>
      <c r="IHC160" s="764"/>
      <c r="IHD160" s="764"/>
      <c r="IHE160" s="764"/>
      <c r="IHF160" s="764"/>
      <c r="IHG160" s="764"/>
      <c r="IHH160" s="764"/>
      <c r="IHI160" s="764"/>
      <c r="IHJ160" s="764"/>
      <c r="IHK160" s="764"/>
      <c r="IHL160" s="764"/>
      <c r="IHM160" s="764"/>
      <c r="IHN160" s="764"/>
      <c r="IHO160" s="764"/>
      <c r="IHP160" s="764"/>
      <c r="IHQ160" s="764"/>
      <c r="IHR160" s="764"/>
      <c r="IHS160" s="764"/>
      <c r="IHT160" s="764"/>
      <c r="IHU160" s="764"/>
      <c r="IHV160" s="764"/>
      <c r="IHW160" s="764"/>
      <c r="IHX160" s="764"/>
      <c r="IHY160" s="764"/>
      <c r="IHZ160" s="764"/>
      <c r="IIA160" s="764"/>
      <c r="IIB160" s="764"/>
      <c r="IIC160" s="764"/>
      <c r="IID160" s="764"/>
      <c r="IIE160" s="764"/>
      <c r="IIF160" s="764"/>
      <c r="IIG160" s="764"/>
      <c r="IIH160" s="764"/>
      <c r="III160" s="764"/>
      <c r="IIJ160" s="764"/>
      <c r="IIK160" s="764"/>
      <c r="IIL160" s="764"/>
      <c r="IIM160" s="764"/>
      <c r="IIN160" s="764"/>
      <c r="IIO160" s="764"/>
      <c r="IIP160" s="764"/>
      <c r="IIQ160" s="764"/>
      <c r="IIR160" s="764"/>
      <c r="IIS160" s="764"/>
      <c r="IIT160" s="764"/>
      <c r="IIU160" s="764"/>
      <c r="IIV160" s="764"/>
      <c r="IIW160" s="764"/>
      <c r="IIX160" s="764"/>
      <c r="IIY160" s="764"/>
      <c r="IIZ160" s="764"/>
      <c r="IJA160" s="764"/>
      <c r="IJB160" s="764"/>
      <c r="IJC160" s="764"/>
      <c r="IJD160" s="764"/>
      <c r="IJE160" s="764"/>
      <c r="IJF160" s="764"/>
      <c r="IJG160" s="764"/>
      <c r="IJH160" s="764"/>
      <c r="IJI160" s="764"/>
      <c r="IJJ160" s="764"/>
      <c r="IJK160" s="764"/>
      <c r="IJL160" s="764"/>
      <c r="IJM160" s="764"/>
      <c r="IJN160" s="764"/>
      <c r="IJO160" s="764"/>
      <c r="IJP160" s="764"/>
      <c r="IJQ160" s="764"/>
      <c r="IJR160" s="764"/>
      <c r="IJS160" s="764"/>
      <c r="IJT160" s="764"/>
      <c r="IJU160" s="764"/>
      <c r="IJV160" s="764"/>
      <c r="IJW160" s="764"/>
      <c r="IJX160" s="764"/>
      <c r="IJY160" s="764"/>
      <c r="IJZ160" s="764"/>
      <c r="IKA160" s="764"/>
      <c r="IKB160" s="764"/>
      <c r="IKC160" s="764"/>
      <c r="IKD160" s="764"/>
      <c r="IKE160" s="764"/>
      <c r="IKF160" s="764"/>
      <c r="IKG160" s="764"/>
      <c r="IKH160" s="764"/>
      <c r="IKI160" s="764"/>
      <c r="IKJ160" s="764"/>
      <c r="IKK160" s="764"/>
      <c r="IKL160" s="764"/>
      <c r="IKM160" s="764"/>
      <c r="IKN160" s="764"/>
      <c r="IKO160" s="764"/>
      <c r="IKP160" s="764"/>
      <c r="IKQ160" s="764"/>
      <c r="IKR160" s="764"/>
      <c r="IKS160" s="764"/>
      <c r="IKT160" s="764"/>
      <c r="IKU160" s="764"/>
      <c r="IKV160" s="764"/>
      <c r="IKW160" s="764"/>
      <c r="IKX160" s="764"/>
      <c r="IKY160" s="764"/>
      <c r="IKZ160" s="764"/>
      <c r="ILA160" s="764"/>
      <c r="ILB160" s="764"/>
      <c r="ILC160" s="764"/>
      <c r="ILD160" s="764"/>
      <c r="ILE160" s="764"/>
      <c r="ILF160" s="764"/>
      <c r="ILG160" s="764"/>
      <c r="ILH160" s="764"/>
      <c r="ILI160" s="764"/>
      <c r="ILJ160" s="764"/>
      <c r="ILK160" s="764"/>
      <c r="ILL160" s="764"/>
      <c r="ILM160" s="764"/>
      <c r="ILN160" s="764"/>
      <c r="ILO160" s="764"/>
      <c r="ILP160" s="764"/>
      <c r="ILQ160" s="764"/>
      <c r="ILR160" s="764"/>
      <c r="ILS160" s="764"/>
      <c r="ILT160" s="764"/>
      <c r="ILU160" s="764"/>
      <c r="ILV160" s="764"/>
      <c r="ILW160" s="764"/>
      <c r="ILX160" s="764"/>
      <c r="ILY160" s="764"/>
      <c r="ILZ160" s="764"/>
      <c r="IMA160" s="764"/>
      <c r="IMB160" s="764"/>
      <c r="IMC160" s="764"/>
      <c r="IMD160" s="764"/>
      <c r="IME160" s="764"/>
      <c r="IMF160" s="764"/>
      <c r="IMG160" s="764"/>
      <c r="IMH160" s="764"/>
      <c r="IMI160" s="764"/>
      <c r="IMJ160" s="764"/>
      <c r="IMK160" s="764"/>
      <c r="IML160" s="764"/>
      <c r="IMM160" s="764"/>
      <c r="IMN160" s="764"/>
      <c r="IMO160" s="764"/>
      <c r="IMP160" s="764"/>
      <c r="IMQ160" s="764"/>
      <c r="IMR160" s="764"/>
      <c r="IMS160" s="764"/>
      <c r="IMT160" s="764"/>
      <c r="IMU160" s="764"/>
      <c r="IMV160" s="764"/>
      <c r="IMW160" s="764"/>
      <c r="IMX160" s="764"/>
      <c r="IMY160" s="764"/>
      <c r="IMZ160" s="764"/>
      <c r="INA160" s="764"/>
      <c r="INB160" s="764"/>
      <c r="INC160" s="764"/>
      <c r="IND160" s="764"/>
      <c r="INE160" s="764"/>
      <c r="INF160" s="764"/>
      <c r="ING160" s="764"/>
      <c r="INH160" s="764"/>
      <c r="INI160" s="764"/>
      <c r="INJ160" s="764"/>
      <c r="INK160" s="764"/>
      <c r="INL160" s="764"/>
      <c r="INM160" s="764"/>
      <c r="INN160" s="764"/>
      <c r="INO160" s="764"/>
      <c r="INP160" s="764"/>
      <c r="INQ160" s="764"/>
      <c r="INR160" s="764"/>
      <c r="INS160" s="764"/>
      <c r="INT160" s="764"/>
      <c r="INU160" s="764"/>
      <c r="INV160" s="764"/>
      <c r="INW160" s="764"/>
      <c r="INX160" s="764"/>
      <c r="INY160" s="764"/>
      <c r="INZ160" s="764"/>
      <c r="IOA160" s="764"/>
      <c r="IOB160" s="764"/>
      <c r="IOC160" s="764"/>
      <c r="IOD160" s="764"/>
      <c r="IOE160" s="764"/>
      <c r="IOF160" s="764"/>
      <c r="IOG160" s="764"/>
      <c r="IOH160" s="764"/>
      <c r="IOI160" s="764"/>
      <c r="IOJ160" s="764"/>
      <c r="IOK160" s="764"/>
      <c r="IOL160" s="764"/>
      <c r="IOM160" s="764"/>
      <c r="ION160" s="764"/>
      <c r="IOO160" s="764"/>
      <c r="IOP160" s="764"/>
      <c r="IOQ160" s="764"/>
      <c r="IOR160" s="764"/>
      <c r="IOS160" s="764"/>
      <c r="IOT160" s="764"/>
      <c r="IOU160" s="764"/>
      <c r="IOV160" s="764"/>
      <c r="IOW160" s="764"/>
      <c r="IOX160" s="764"/>
      <c r="IOY160" s="764"/>
      <c r="IOZ160" s="764"/>
      <c r="IPA160" s="764"/>
      <c r="IPB160" s="764"/>
      <c r="IPC160" s="764"/>
      <c r="IPD160" s="764"/>
      <c r="IPE160" s="764"/>
      <c r="IPF160" s="764"/>
      <c r="IPG160" s="764"/>
      <c r="IPH160" s="764"/>
      <c r="IPI160" s="764"/>
      <c r="IPJ160" s="764"/>
      <c r="IPK160" s="764"/>
      <c r="IPL160" s="764"/>
      <c r="IPM160" s="764"/>
      <c r="IPN160" s="764"/>
      <c r="IPO160" s="764"/>
      <c r="IPP160" s="764"/>
      <c r="IPQ160" s="764"/>
      <c r="IPR160" s="764"/>
      <c r="IPS160" s="764"/>
      <c r="IPT160" s="764"/>
      <c r="IPU160" s="764"/>
      <c r="IPV160" s="764"/>
      <c r="IPW160" s="764"/>
      <c r="IPX160" s="764"/>
      <c r="IPY160" s="764"/>
      <c r="IPZ160" s="764"/>
      <c r="IQA160" s="764"/>
      <c r="IQB160" s="764"/>
      <c r="IQC160" s="764"/>
      <c r="IQD160" s="764"/>
      <c r="IQE160" s="764"/>
      <c r="IQF160" s="764"/>
      <c r="IQG160" s="764"/>
      <c r="IQH160" s="764"/>
      <c r="IQI160" s="764"/>
      <c r="IQJ160" s="764"/>
      <c r="IQK160" s="764"/>
      <c r="IQL160" s="764"/>
      <c r="IQM160" s="764"/>
      <c r="IQN160" s="764"/>
      <c r="IQO160" s="764"/>
      <c r="IQP160" s="764"/>
      <c r="IQQ160" s="764"/>
      <c r="IQR160" s="764"/>
      <c r="IQS160" s="764"/>
      <c r="IQT160" s="764"/>
      <c r="IQU160" s="764"/>
      <c r="IQV160" s="764"/>
      <c r="IQW160" s="764"/>
      <c r="IQX160" s="764"/>
      <c r="IQY160" s="764"/>
      <c r="IQZ160" s="764"/>
      <c r="IRA160" s="764"/>
      <c r="IRB160" s="764"/>
      <c r="IRC160" s="764"/>
      <c r="IRD160" s="764"/>
      <c r="IRE160" s="764"/>
      <c r="IRF160" s="764"/>
      <c r="IRG160" s="764"/>
      <c r="IRH160" s="764"/>
      <c r="IRI160" s="764"/>
      <c r="IRJ160" s="764"/>
      <c r="IRK160" s="764"/>
      <c r="IRL160" s="764"/>
      <c r="IRM160" s="764"/>
      <c r="IRN160" s="764"/>
      <c r="IRO160" s="764"/>
      <c r="IRP160" s="764"/>
      <c r="IRQ160" s="764"/>
      <c r="IRR160" s="764"/>
      <c r="IRS160" s="764"/>
      <c r="IRT160" s="764"/>
      <c r="IRU160" s="764"/>
      <c r="IRV160" s="764"/>
      <c r="IRW160" s="764"/>
      <c r="IRX160" s="764"/>
      <c r="IRY160" s="764"/>
      <c r="IRZ160" s="764"/>
      <c r="ISA160" s="764"/>
      <c r="ISB160" s="764"/>
      <c r="ISC160" s="764"/>
      <c r="ISD160" s="764"/>
      <c r="ISE160" s="764"/>
      <c r="ISF160" s="764"/>
      <c r="ISG160" s="764"/>
      <c r="ISH160" s="764"/>
      <c r="ISI160" s="764"/>
      <c r="ISJ160" s="764"/>
      <c r="ISK160" s="764"/>
      <c r="ISL160" s="764"/>
      <c r="ISM160" s="764"/>
      <c r="ISN160" s="764"/>
      <c r="ISO160" s="764"/>
      <c r="ISP160" s="764"/>
      <c r="ISQ160" s="764"/>
      <c r="ISR160" s="764"/>
      <c r="ISS160" s="764"/>
      <c r="IST160" s="764"/>
      <c r="ISU160" s="764"/>
      <c r="ISV160" s="764"/>
      <c r="ISW160" s="764"/>
      <c r="ISX160" s="764"/>
      <c r="ISY160" s="764"/>
      <c r="ISZ160" s="764"/>
      <c r="ITA160" s="764"/>
      <c r="ITB160" s="764"/>
      <c r="ITC160" s="764"/>
      <c r="ITD160" s="764"/>
      <c r="ITE160" s="764"/>
      <c r="ITF160" s="764"/>
      <c r="ITG160" s="764"/>
      <c r="ITH160" s="764"/>
      <c r="ITI160" s="764"/>
      <c r="ITJ160" s="764"/>
      <c r="ITK160" s="764"/>
      <c r="ITL160" s="764"/>
      <c r="ITM160" s="764"/>
      <c r="ITN160" s="764"/>
      <c r="ITO160" s="764"/>
      <c r="ITP160" s="764"/>
      <c r="ITQ160" s="764"/>
      <c r="ITR160" s="764"/>
      <c r="ITS160" s="764"/>
      <c r="ITT160" s="764"/>
      <c r="ITU160" s="764"/>
      <c r="ITV160" s="764"/>
      <c r="ITW160" s="764"/>
      <c r="ITX160" s="764"/>
      <c r="ITY160" s="764"/>
      <c r="ITZ160" s="764"/>
      <c r="IUA160" s="764"/>
      <c r="IUB160" s="764"/>
      <c r="IUC160" s="764"/>
      <c r="IUD160" s="764"/>
      <c r="IUE160" s="764"/>
      <c r="IUF160" s="764"/>
      <c r="IUG160" s="764"/>
      <c r="IUH160" s="764"/>
      <c r="IUI160" s="764"/>
      <c r="IUJ160" s="764"/>
      <c r="IUK160" s="764"/>
      <c r="IUL160" s="764"/>
      <c r="IUM160" s="764"/>
      <c r="IUN160" s="764"/>
      <c r="IUO160" s="764"/>
      <c r="IUP160" s="764"/>
      <c r="IUQ160" s="764"/>
      <c r="IUR160" s="764"/>
      <c r="IUS160" s="764"/>
      <c r="IUT160" s="764"/>
      <c r="IUU160" s="764"/>
      <c r="IUV160" s="764"/>
      <c r="IUW160" s="764"/>
      <c r="IUX160" s="764"/>
      <c r="IUY160" s="764"/>
      <c r="IUZ160" s="764"/>
      <c r="IVA160" s="764"/>
      <c r="IVB160" s="764"/>
      <c r="IVC160" s="764"/>
      <c r="IVD160" s="764"/>
      <c r="IVE160" s="764"/>
      <c r="IVF160" s="764"/>
      <c r="IVG160" s="764"/>
      <c r="IVH160" s="764"/>
      <c r="IVI160" s="764"/>
      <c r="IVJ160" s="764"/>
      <c r="IVK160" s="764"/>
      <c r="IVL160" s="764"/>
      <c r="IVM160" s="764"/>
      <c r="IVN160" s="764"/>
      <c r="IVO160" s="764"/>
      <c r="IVP160" s="764"/>
      <c r="IVQ160" s="764"/>
      <c r="IVR160" s="764"/>
      <c r="IVS160" s="764"/>
      <c r="IVT160" s="764"/>
      <c r="IVU160" s="764"/>
      <c r="IVV160" s="764"/>
      <c r="IVW160" s="764"/>
      <c r="IVX160" s="764"/>
      <c r="IVY160" s="764"/>
      <c r="IVZ160" s="764"/>
      <c r="IWA160" s="764"/>
      <c r="IWB160" s="764"/>
      <c r="IWC160" s="764"/>
      <c r="IWD160" s="764"/>
      <c r="IWE160" s="764"/>
      <c r="IWF160" s="764"/>
      <c r="IWG160" s="764"/>
      <c r="IWH160" s="764"/>
      <c r="IWI160" s="764"/>
      <c r="IWJ160" s="764"/>
      <c r="IWK160" s="764"/>
      <c r="IWL160" s="764"/>
      <c r="IWM160" s="764"/>
      <c r="IWN160" s="764"/>
      <c r="IWO160" s="764"/>
      <c r="IWP160" s="764"/>
      <c r="IWQ160" s="764"/>
      <c r="IWR160" s="764"/>
      <c r="IWS160" s="764"/>
      <c r="IWT160" s="764"/>
      <c r="IWU160" s="764"/>
      <c r="IWV160" s="764"/>
      <c r="IWW160" s="764"/>
      <c r="IWX160" s="764"/>
      <c r="IWY160" s="764"/>
      <c r="IWZ160" s="764"/>
      <c r="IXA160" s="764"/>
      <c r="IXB160" s="764"/>
      <c r="IXC160" s="764"/>
      <c r="IXD160" s="764"/>
      <c r="IXE160" s="764"/>
      <c r="IXF160" s="764"/>
      <c r="IXG160" s="764"/>
      <c r="IXH160" s="764"/>
      <c r="IXI160" s="764"/>
      <c r="IXJ160" s="764"/>
      <c r="IXK160" s="764"/>
      <c r="IXL160" s="764"/>
      <c r="IXM160" s="764"/>
      <c r="IXN160" s="764"/>
      <c r="IXO160" s="764"/>
      <c r="IXP160" s="764"/>
      <c r="IXQ160" s="764"/>
      <c r="IXR160" s="764"/>
      <c r="IXS160" s="764"/>
      <c r="IXT160" s="764"/>
      <c r="IXU160" s="764"/>
      <c r="IXV160" s="764"/>
      <c r="IXW160" s="764"/>
      <c r="IXX160" s="764"/>
      <c r="IXY160" s="764"/>
      <c r="IXZ160" s="764"/>
      <c r="IYA160" s="764"/>
      <c r="IYB160" s="764"/>
      <c r="IYC160" s="764"/>
      <c r="IYD160" s="764"/>
      <c r="IYE160" s="764"/>
      <c r="IYF160" s="764"/>
      <c r="IYG160" s="764"/>
      <c r="IYH160" s="764"/>
      <c r="IYI160" s="764"/>
      <c r="IYJ160" s="764"/>
      <c r="IYK160" s="764"/>
      <c r="IYL160" s="764"/>
      <c r="IYM160" s="764"/>
      <c r="IYN160" s="764"/>
      <c r="IYO160" s="764"/>
      <c r="IYP160" s="764"/>
      <c r="IYQ160" s="764"/>
      <c r="IYR160" s="764"/>
      <c r="IYS160" s="764"/>
      <c r="IYT160" s="764"/>
      <c r="IYU160" s="764"/>
      <c r="IYV160" s="764"/>
      <c r="IYW160" s="764"/>
      <c r="IYX160" s="764"/>
      <c r="IYY160" s="764"/>
      <c r="IYZ160" s="764"/>
      <c r="IZA160" s="764"/>
      <c r="IZB160" s="764"/>
      <c r="IZC160" s="764"/>
      <c r="IZD160" s="764"/>
      <c r="IZE160" s="764"/>
      <c r="IZF160" s="764"/>
      <c r="IZG160" s="764"/>
      <c r="IZH160" s="764"/>
      <c r="IZI160" s="764"/>
      <c r="IZJ160" s="764"/>
      <c r="IZK160" s="764"/>
      <c r="IZL160" s="764"/>
      <c r="IZM160" s="764"/>
      <c r="IZN160" s="764"/>
      <c r="IZO160" s="764"/>
      <c r="IZP160" s="764"/>
      <c r="IZQ160" s="764"/>
      <c r="IZR160" s="764"/>
      <c r="IZS160" s="764"/>
      <c r="IZT160" s="764"/>
      <c r="IZU160" s="764"/>
      <c r="IZV160" s="764"/>
      <c r="IZW160" s="764"/>
      <c r="IZX160" s="764"/>
      <c r="IZY160" s="764"/>
      <c r="IZZ160" s="764"/>
      <c r="JAA160" s="764"/>
      <c r="JAB160" s="764"/>
      <c r="JAC160" s="764"/>
      <c r="JAD160" s="764"/>
      <c r="JAE160" s="764"/>
      <c r="JAF160" s="764"/>
      <c r="JAG160" s="764"/>
      <c r="JAH160" s="764"/>
      <c r="JAI160" s="764"/>
      <c r="JAJ160" s="764"/>
      <c r="JAK160" s="764"/>
      <c r="JAL160" s="764"/>
      <c r="JAM160" s="764"/>
      <c r="JAN160" s="764"/>
      <c r="JAO160" s="764"/>
      <c r="JAP160" s="764"/>
      <c r="JAQ160" s="764"/>
      <c r="JAR160" s="764"/>
      <c r="JAS160" s="764"/>
      <c r="JAT160" s="764"/>
      <c r="JAU160" s="764"/>
      <c r="JAV160" s="764"/>
      <c r="JAW160" s="764"/>
      <c r="JAX160" s="764"/>
      <c r="JAY160" s="764"/>
      <c r="JAZ160" s="764"/>
      <c r="JBA160" s="764"/>
      <c r="JBB160" s="764"/>
      <c r="JBC160" s="764"/>
      <c r="JBD160" s="764"/>
      <c r="JBE160" s="764"/>
      <c r="JBF160" s="764"/>
      <c r="JBG160" s="764"/>
      <c r="JBH160" s="764"/>
      <c r="JBI160" s="764"/>
      <c r="JBJ160" s="764"/>
      <c r="JBK160" s="764"/>
      <c r="JBL160" s="764"/>
      <c r="JBM160" s="764"/>
      <c r="JBN160" s="764"/>
      <c r="JBO160" s="764"/>
      <c r="JBP160" s="764"/>
      <c r="JBQ160" s="764"/>
      <c r="JBR160" s="764"/>
      <c r="JBS160" s="764"/>
      <c r="JBT160" s="764"/>
      <c r="JBU160" s="764"/>
      <c r="JBV160" s="764"/>
      <c r="JBW160" s="764"/>
      <c r="JBX160" s="764"/>
      <c r="JBY160" s="764"/>
      <c r="JBZ160" s="764"/>
      <c r="JCA160" s="764"/>
      <c r="JCB160" s="764"/>
      <c r="JCC160" s="764"/>
      <c r="JCD160" s="764"/>
      <c r="JCE160" s="764"/>
      <c r="JCF160" s="764"/>
      <c r="JCG160" s="764"/>
      <c r="JCH160" s="764"/>
      <c r="JCI160" s="764"/>
      <c r="JCJ160" s="764"/>
      <c r="JCK160" s="764"/>
      <c r="JCL160" s="764"/>
      <c r="JCM160" s="764"/>
      <c r="JCN160" s="764"/>
      <c r="JCO160" s="764"/>
      <c r="JCP160" s="764"/>
      <c r="JCQ160" s="764"/>
      <c r="JCR160" s="764"/>
      <c r="JCS160" s="764"/>
      <c r="JCT160" s="764"/>
      <c r="JCU160" s="764"/>
      <c r="JCV160" s="764"/>
      <c r="JCW160" s="764"/>
      <c r="JCX160" s="764"/>
      <c r="JCY160" s="764"/>
      <c r="JCZ160" s="764"/>
      <c r="JDA160" s="764"/>
      <c r="JDB160" s="764"/>
      <c r="JDC160" s="764"/>
      <c r="JDD160" s="764"/>
      <c r="JDE160" s="764"/>
      <c r="JDF160" s="764"/>
      <c r="JDG160" s="764"/>
      <c r="JDH160" s="764"/>
      <c r="JDI160" s="764"/>
      <c r="JDJ160" s="764"/>
      <c r="JDK160" s="764"/>
      <c r="JDL160" s="764"/>
      <c r="JDM160" s="764"/>
      <c r="JDN160" s="764"/>
      <c r="JDO160" s="764"/>
      <c r="JDP160" s="764"/>
      <c r="JDQ160" s="764"/>
      <c r="JDR160" s="764"/>
      <c r="JDS160" s="764"/>
      <c r="JDT160" s="764"/>
      <c r="JDU160" s="764"/>
      <c r="JDV160" s="764"/>
      <c r="JDW160" s="764"/>
      <c r="JDX160" s="764"/>
      <c r="JDY160" s="764"/>
      <c r="JDZ160" s="764"/>
      <c r="JEA160" s="764"/>
      <c r="JEB160" s="764"/>
      <c r="JEC160" s="764"/>
      <c r="JED160" s="764"/>
      <c r="JEE160" s="764"/>
      <c r="JEF160" s="764"/>
      <c r="JEG160" s="764"/>
      <c r="JEH160" s="764"/>
      <c r="JEI160" s="764"/>
      <c r="JEJ160" s="764"/>
      <c r="JEK160" s="764"/>
      <c r="JEL160" s="764"/>
      <c r="JEM160" s="764"/>
      <c r="JEN160" s="764"/>
      <c r="JEO160" s="764"/>
      <c r="JEP160" s="764"/>
      <c r="JEQ160" s="764"/>
      <c r="JER160" s="764"/>
      <c r="JES160" s="764"/>
      <c r="JET160" s="764"/>
      <c r="JEU160" s="764"/>
      <c r="JEV160" s="764"/>
      <c r="JEW160" s="764"/>
      <c r="JEX160" s="764"/>
      <c r="JEY160" s="764"/>
      <c r="JEZ160" s="764"/>
      <c r="JFA160" s="764"/>
      <c r="JFB160" s="764"/>
      <c r="JFC160" s="764"/>
      <c r="JFD160" s="764"/>
      <c r="JFE160" s="764"/>
      <c r="JFF160" s="764"/>
      <c r="JFG160" s="764"/>
      <c r="JFH160" s="764"/>
      <c r="JFI160" s="764"/>
      <c r="JFJ160" s="764"/>
      <c r="JFK160" s="764"/>
      <c r="JFL160" s="764"/>
      <c r="JFM160" s="764"/>
      <c r="JFN160" s="764"/>
      <c r="JFO160" s="764"/>
      <c r="JFP160" s="764"/>
      <c r="JFQ160" s="764"/>
      <c r="JFR160" s="764"/>
      <c r="JFS160" s="764"/>
      <c r="JFT160" s="764"/>
      <c r="JFU160" s="764"/>
      <c r="JFV160" s="764"/>
      <c r="JFW160" s="764"/>
      <c r="JFX160" s="764"/>
      <c r="JFY160" s="764"/>
      <c r="JFZ160" s="764"/>
      <c r="JGA160" s="764"/>
      <c r="JGB160" s="764"/>
      <c r="JGC160" s="764"/>
      <c r="JGD160" s="764"/>
      <c r="JGE160" s="764"/>
      <c r="JGF160" s="764"/>
      <c r="JGG160" s="764"/>
      <c r="JGH160" s="764"/>
      <c r="JGI160" s="764"/>
      <c r="JGJ160" s="764"/>
      <c r="JGK160" s="764"/>
      <c r="JGL160" s="764"/>
      <c r="JGM160" s="764"/>
      <c r="JGN160" s="764"/>
      <c r="JGO160" s="764"/>
      <c r="JGP160" s="764"/>
      <c r="JGQ160" s="764"/>
      <c r="JGR160" s="764"/>
      <c r="JGS160" s="764"/>
      <c r="JGT160" s="764"/>
      <c r="JGU160" s="764"/>
      <c r="JGV160" s="764"/>
      <c r="JGW160" s="764"/>
      <c r="JGX160" s="764"/>
      <c r="JGY160" s="764"/>
      <c r="JGZ160" s="764"/>
      <c r="JHA160" s="764"/>
      <c r="JHB160" s="764"/>
      <c r="JHC160" s="764"/>
      <c r="JHD160" s="764"/>
      <c r="JHE160" s="764"/>
      <c r="JHF160" s="764"/>
      <c r="JHG160" s="764"/>
      <c r="JHH160" s="764"/>
      <c r="JHI160" s="764"/>
      <c r="JHJ160" s="764"/>
      <c r="JHK160" s="764"/>
      <c r="JHL160" s="764"/>
      <c r="JHM160" s="764"/>
      <c r="JHN160" s="764"/>
      <c r="JHO160" s="764"/>
      <c r="JHP160" s="764"/>
      <c r="JHQ160" s="764"/>
      <c r="JHR160" s="764"/>
      <c r="JHS160" s="764"/>
      <c r="JHT160" s="764"/>
      <c r="JHU160" s="764"/>
      <c r="JHV160" s="764"/>
      <c r="JHW160" s="764"/>
      <c r="JHX160" s="764"/>
      <c r="JHY160" s="764"/>
      <c r="JHZ160" s="764"/>
      <c r="JIA160" s="764"/>
      <c r="JIB160" s="764"/>
      <c r="JIC160" s="764"/>
      <c r="JID160" s="764"/>
      <c r="JIE160" s="764"/>
      <c r="JIF160" s="764"/>
      <c r="JIG160" s="764"/>
      <c r="JIH160" s="764"/>
      <c r="JII160" s="764"/>
      <c r="JIJ160" s="764"/>
      <c r="JIK160" s="764"/>
      <c r="JIL160" s="764"/>
      <c r="JIM160" s="764"/>
      <c r="JIN160" s="764"/>
      <c r="JIO160" s="764"/>
      <c r="JIP160" s="764"/>
      <c r="JIQ160" s="764"/>
      <c r="JIR160" s="764"/>
      <c r="JIS160" s="764"/>
      <c r="JIT160" s="764"/>
      <c r="JIU160" s="764"/>
      <c r="JIV160" s="764"/>
      <c r="JIW160" s="764"/>
      <c r="JIX160" s="764"/>
      <c r="JIY160" s="764"/>
      <c r="JIZ160" s="764"/>
      <c r="JJA160" s="764"/>
      <c r="JJB160" s="764"/>
      <c r="JJC160" s="764"/>
      <c r="JJD160" s="764"/>
      <c r="JJE160" s="764"/>
      <c r="JJF160" s="764"/>
      <c r="JJG160" s="764"/>
      <c r="JJH160" s="764"/>
      <c r="JJI160" s="764"/>
      <c r="JJJ160" s="764"/>
      <c r="JJK160" s="764"/>
      <c r="JJL160" s="764"/>
      <c r="JJM160" s="764"/>
      <c r="JJN160" s="764"/>
      <c r="JJO160" s="764"/>
      <c r="JJP160" s="764"/>
      <c r="JJQ160" s="764"/>
      <c r="JJR160" s="764"/>
      <c r="JJS160" s="764"/>
      <c r="JJT160" s="764"/>
      <c r="JJU160" s="764"/>
      <c r="JJV160" s="764"/>
      <c r="JJW160" s="764"/>
      <c r="JJX160" s="764"/>
      <c r="JJY160" s="764"/>
      <c r="JJZ160" s="764"/>
      <c r="JKA160" s="764"/>
      <c r="JKB160" s="764"/>
      <c r="JKC160" s="764"/>
      <c r="JKD160" s="764"/>
      <c r="JKE160" s="764"/>
      <c r="JKF160" s="764"/>
      <c r="JKG160" s="764"/>
      <c r="JKH160" s="764"/>
      <c r="JKI160" s="764"/>
      <c r="JKJ160" s="764"/>
      <c r="JKK160" s="764"/>
      <c r="JKL160" s="764"/>
      <c r="JKM160" s="764"/>
      <c r="JKN160" s="764"/>
      <c r="JKO160" s="764"/>
      <c r="JKP160" s="764"/>
      <c r="JKQ160" s="764"/>
      <c r="JKR160" s="764"/>
      <c r="JKS160" s="764"/>
      <c r="JKT160" s="764"/>
      <c r="JKU160" s="764"/>
      <c r="JKV160" s="764"/>
      <c r="JKW160" s="764"/>
      <c r="JKX160" s="764"/>
      <c r="JKY160" s="764"/>
      <c r="JKZ160" s="764"/>
      <c r="JLA160" s="764"/>
      <c r="JLB160" s="764"/>
      <c r="JLC160" s="764"/>
      <c r="JLD160" s="764"/>
      <c r="JLE160" s="764"/>
      <c r="JLF160" s="764"/>
      <c r="JLG160" s="764"/>
      <c r="JLH160" s="764"/>
      <c r="JLI160" s="764"/>
      <c r="JLJ160" s="764"/>
      <c r="JLK160" s="764"/>
      <c r="JLL160" s="764"/>
      <c r="JLM160" s="764"/>
      <c r="JLN160" s="764"/>
      <c r="JLO160" s="764"/>
      <c r="JLP160" s="764"/>
      <c r="JLQ160" s="764"/>
      <c r="JLR160" s="764"/>
      <c r="JLS160" s="764"/>
      <c r="JLT160" s="764"/>
      <c r="JLU160" s="764"/>
      <c r="JLV160" s="764"/>
      <c r="JLW160" s="764"/>
      <c r="JLX160" s="764"/>
      <c r="JLY160" s="764"/>
      <c r="JLZ160" s="764"/>
      <c r="JMA160" s="764"/>
      <c r="JMB160" s="764"/>
      <c r="JMC160" s="764"/>
      <c r="JMD160" s="764"/>
      <c r="JME160" s="764"/>
      <c r="JMF160" s="764"/>
      <c r="JMG160" s="764"/>
      <c r="JMH160" s="764"/>
      <c r="JMI160" s="764"/>
      <c r="JMJ160" s="764"/>
      <c r="JMK160" s="764"/>
      <c r="JML160" s="764"/>
      <c r="JMM160" s="764"/>
      <c r="JMN160" s="764"/>
      <c r="JMO160" s="764"/>
      <c r="JMP160" s="764"/>
      <c r="JMQ160" s="764"/>
      <c r="JMR160" s="764"/>
      <c r="JMS160" s="764"/>
      <c r="JMT160" s="764"/>
      <c r="JMU160" s="764"/>
      <c r="JMV160" s="764"/>
      <c r="JMW160" s="764"/>
      <c r="JMX160" s="764"/>
      <c r="JMY160" s="764"/>
      <c r="JMZ160" s="764"/>
      <c r="JNA160" s="764"/>
      <c r="JNB160" s="764"/>
      <c r="JNC160" s="764"/>
      <c r="JND160" s="764"/>
      <c r="JNE160" s="764"/>
      <c r="JNF160" s="764"/>
      <c r="JNG160" s="764"/>
      <c r="JNH160" s="764"/>
      <c r="JNI160" s="764"/>
      <c r="JNJ160" s="764"/>
      <c r="JNK160" s="764"/>
      <c r="JNL160" s="764"/>
      <c r="JNM160" s="764"/>
      <c r="JNN160" s="764"/>
      <c r="JNO160" s="764"/>
      <c r="JNP160" s="764"/>
      <c r="JNQ160" s="764"/>
      <c r="JNR160" s="764"/>
      <c r="JNS160" s="764"/>
      <c r="JNT160" s="764"/>
      <c r="JNU160" s="764"/>
      <c r="JNV160" s="764"/>
      <c r="JNW160" s="764"/>
      <c r="JNX160" s="764"/>
      <c r="JNY160" s="764"/>
      <c r="JNZ160" s="764"/>
      <c r="JOA160" s="764"/>
      <c r="JOB160" s="764"/>
      <c r="JOC160" s="764"/>
      <c r="JOD160" s="764"/>
      <c r="JOE160" s="764"/>
      <c r="JOF160" s="764"/>
      <c r="JOG160" s="764"/>
      <c r="JOH160" s="764"/>
      <c r="JOI160" s="764"/>
      <c r="JOJ160" s="764"/>
      <c r="JOK160" s="764"/>
      <c r="JOL160" s="764"/>
      <c r="JOM160" s="764"/>
      <c r="JON160" s="764"/>
      <c r="JOO160" s="764"/>
      <c r="JOP160" s="764"/>
      <c r="JOQ160" s="764"/>
      <c r="JOR160" s="764"/>
      <c r="JOS160" s="764"/>
      <c r="JOT160" s="764"/>
      <c r="JOU160" s="764"/>
      <c r="JOV160" s="764"/>
      <c r="JOW160" s="764"/>
      <c r="JOX160" s="764"/>
      <c r="JOY160" s="764"/>
      <c r="JOZ160" s="764"/>
      <c r="JPA160" s="764"/>
      <c r="JPB160" s="764"/>
      <c r="JPC160" s="764"/>
      <c r="JPD160" s="764"/>
      <c r="JPE160" s="764"/>
      <c r="JPF160" s="764"/>
      <c r="JPG160" s="764"/>
      <c r="JPH160" s="764"/>
      <c r="JPI160" s="764"/>
      <c r="JPJ160" s="764"/>
      <c r="JPK160" s="764"/>
      <c r="JPL160" s="764"/>
      <c r="JPM160" s="764"/>
      <c r="JPN160" s="764"/>
      <c r="JPO160" s="764"/>
      <c r="JPP160" s="764"/>
      <c r="JPQ160" s="764"/>
      <c r="JPR160" s="764"/>
      <c r="JPS160" s="764"/>
      <c r="JPT160" s="764"/>
      <c r="JPU160" s="764"/>
      <c r="JPV160" s="764"/>
      <c r="JPW160" s="764"/>
      <c r="JPX160" s="764"/>
      <c r="JPY160" s="764"/>
      <c r="JPZ160" s="764"/>
      <c r="JQA160" s="764"/>
      <c r="JQB160" s="764"/>
      <c r="JQC160" s="764"/>
      <c r="JQD160" s="764"/>
      <c r="JQE160" s="764"/>
      <c r="JQF160" s="764"/>
      <c r="JQG160" s="764"/>
      <c r="JQH160" s="764"/>
      <c r="JQI160" s="764"/>
      <c r="JQJ160" s="764"/>
      <c r="JQK160" s="764"/>
      <c r="JQL160" s="764"/>
      <c r="JQM160" s="764"/>
      <c r="JQN160" s="764"/>
      <c r="JQO160" s="764"/>
      <c r="JQP160" s="764"/>
      <c r="JQQ160" s="764"/>
      <c r="JQR160" s="764"/>
      <c r="JQS160" s="764"/>
      <c r="JQT160" s="764"/>
      <c r="JQU160" s="764"/>
      <c r="JQV160" s="764"/>
      <c r="JQW160" s="764"/>
      <c r="JQX160" s="764"/>
      <c r="JQY160" s="764"/>
      <c r="JQZ160" s="764"/>
      <c r="JRA160" s="764"/>
      <c r="JRB160" s="764"/>
      <c r="JRC160" s="764"/>
      <c r="JRD160" s="764"/>
      <c r="JRE160" s="764"/>
      <c r="JRF160" s="764"/>
      <c r="JRG160" s="764"/>
      <c r="JRH160" s="764"/>
      <c r="JRI160" s="764"/>
      <c r="JRJ160" s="764"/>
      <c r="JRK160" s="764"/>
      <c r="JRL160" s="764"/>
      <c r="JRM160" s="764"/>
      <c r="JRN160" s="764"/>
      <c r="JRO160" s="764"/>
      <c r="JRP160" s="764"/>
      <c r="JRQ160" s="764"/>
      <c r="JRR160" s="764"/>
      <c r="JRS160" s="764"/>
      <c r="JRT160" s="764"/>
      <c r="JRU160" s="764"/>
      <c r="JRV160" s="764"/>
      <c r="JRW160" s="764"/>
      <c r="JRX160" s="764"/>
      <c r="JRY160" s="764"/>
      <c r="JRZ160" s="764"/>
      <c r="JSA160" s="764"/>
      <c r="JSB160" s="764"/>
      <c r="JSC160" s="764"/>
      <c r="JSD160" s="764"/>
      <c r="JSE160" s="764"/>
      <c r="JSF160" s="764"/>
      <c r="JSG160" s="764"/>
      <c r="JSH160" s="764"/>
      <c r="JSI160" s="764"/>
      <c r="JSJ160" s="764"/>
      <c r="JSK160" s="764"/>
      <c r="JSL160" s="764"/>
      <c r="JSM160" s="764"/>
      <c r="JSN160" s="764"/>
      <c r="JSO160" s="764"/>
      <c r="JSP160" s="764"/>
      <c r="JSQ160" s="764"/>
      <c r="JSR160" s="764"/>
      <c r="JSS160" s="764"/>
      <c r="JST160" s="764"/>
      <c r="JSU160" s="764"/>
      <c r="JSV160" s="764"/>
      <c r="JSW160" s="764"/>
      <c r="JSX160" s="764"/>
      <c r="JSY160" s="764"/>
      <c r="JSZ160" s="764"/>
      <c r="JTA160" s="764"/>
      <c r="JTB160" s="764"/>
      <c r="JTC160" s="764"/>
      <c r="JTD160" s="764"/>
      <c r="JTE160" s="764"/>
      <c r="JTF160" s="764"/>
      <c r="JTG160" s="764"/>
      <c r="JTH160" s="764"/>
      <c r="JTI160" s="764"/>
      <c r="JTJ160" s="764"/>
      <c r="JTK160" s="764"/>
      <c r="JTL160" s="764"/>
      <c r="JTM160" s="764"/>
      <c r="JTN160" s="764"/>
      <c r="JTO160" s="764"/>
      <c r="JTP160" s="764"/>
      <c r="JTQ160" s="764"/>
      <c r="JTR160" s="764"/>
      <c r="JTS160" s="764"/>
      <c r="JTT160" s="764"/>
      <c r="JTU160" s="764"/>
      <c r="JTV160" s="764"/>
      <c r="JTW160" s="764"/>
      <c r="JTX160" s="764"/>
      <c r="JTY160" s="764"/>
      <c r="JTZ160" s="764"/>
      <c r="JUA160" s="764"/>
      <c r="JUB160" s="764"/>
      <c r="JUC160" s="764"/>
      <c r="JUD160" s="764"/>
      <c r="JUE160" s="764"/>
      <c r="JUF160" s="764"/>
      <c r="JUG160" s="764"/>
      <c r="JUH160" s="764"/>
      <c r="JUI160" s="764"/>
      <c r="JUJ160" s="764"/>
      <c r="JUK160" s="764"/>
      <c r="JUL160" s="764"/>
      <c r="JUM160" s="764"/>
      <c r="JUN160" s="764"/>
      <c r="JUO160" s="764"/>
      <c r="JUP160" s="764"/>
      <c r="JUQ160" s="764"/>
      <c r="JUR160" s="764"/>
      <c r="JUS160" s="764"/>
      <c r="JUT160" s="764"/>
      <c r="JUU160" s="764"/>
      <c r="JUV160" s="764"/>
      <c r="JUW160" s="764"/>
      <c r="JUX160" s="764"/>
      <c r="JUY160" s="764"/>
      <c r="JUZ160" s="764"/>
      <c r="JVA160" s="764"/>
      <c r="JVB160" s="764"/>
      <c r="JVC160" s="764"/>
      <c r="JVD160" s="764"/>
      <c r="JVE160" s="764"/>
      <c r="JVF160" s="764"/>
      <c r="JVG160" s="764"/>
      <c r="JVH160" s="764"/>
      <c r="JVI160" s="764"/>
      <c r="JVJ160" s="764"/>
      <c r="JVK160" s="764"/>
      <c r="JVL160" s="764"/>
      <c r="JVM160" s="764"/>
      <c r="JVN160" s="764"/>
      <c r="JVO160" s="764"/>
      <c r="JVP160" s="764"/>
      <c r="JVQ160" s="764"/>
      <c r="JVR160" s="764"/>
      <c r="JVS160" s="764"/>
      <c r="JVT160" s="764"/>
      <c r="JVU160" s="764"/>
      <c r="JVV160" s="764"/>
      <c r="JVW160" s="764"/>
      <c r="JVX160" s="764"/>
      <c r="JVY160" s="764"/>
      <c r="JVZ160" s="764"/>
      <c r="JWA160" s="764"/>
      <c r="JWB160" s="764"/>
      <c r="JWC160" s="764"/>
      <c r="JWD160" s="764"/>
      <c r="JWE160" s="764"/>
      <c r="JWF160" s="764"/>
      <c r="JWG160" s="764"/>
      <c r="JWH160" s="764"/>
      <c r="JWI160" s="764"/>
      <c r="JWJ160" s="764"/>
      <c r="JWK160" s="764"/>
      <c r="JWL160" s="764"/>
      <c r="JWM160" s="764"/>
      <c r="JWN160" s="764"/>
      <c r="JWO160" s="764"/>
      <c r="JWP160" s="764"/>
      <c r="JWQ160" s="764"/>
      <c r="JWR160" s="764"/>
      <c r="JWS160" s="764"/>
      <c r="JWT160" s="764"/>
      <c r="JWU160" s="764"/>
      <c r="JWV160" s="764"/>
      <c r="JWW160" s="764"/>
      <c r="JWX160" s="764"/>
      <c r="JWY160" s="764"/>
      <c r="JWZ160" s="764"/>
      <c r="JXA160" s="764"/>
      <c r="JXB160" s="764"/>
      <c r="JXC160" s="764"/>
      <c r="JXD160" s="764"/>
      <c r="JXE160" s="764"/>
      <c r="JXF160" s="764"/>
      <c r="JXG160" s="764"/>
      <c r="JXH160" s="764"/>
      <c r="JXI160" s="764"/>
      <c r="JXJ160" s="764"/>
      <c r="JXK160" s="764"/>
      <c r="JXL160" s="764"/>
      <c r="JXM160" s="764"/>
      <c r="JXN160" s="764"/>
      <c r="JXO160" s="764"/>
      <c r="JXP160" s="764"/>
      <c r="JXQ160" s="764"/>
      <c r="JXR160" s="764"/>
      <c r="JXS160" s="764"/>
      <c r="JXT160" s="764"/>
      <c r="JXU160" s="764"/>
      <c r="JXV160" s="764"/>
      <c r="JXW160" s="764"/>
      <c r="JXX160" s="764"/>
      <c r="JXY160" s="764"/>
      <c r="JXZ160" s="764"/>
      <c r="JYA160" s="764"/>
      <c r="JYB160" s="764"/>
      <c r="JYC160" s="764"/>
      <c r="JYD160" s="764"/>
      <c r="JYE160" s="764"/>
      <c r="JYF160" s="764"/>
      <c r="JYG160" s="764"/>
      <c r="JYH160" s="764"/>
      <c r="JYI160" s="764"/>
      <c r="JYJ160" s="764"/>
      <c r="JYK160" s="764"/>
      <c r="JYL160" s="764"/>
      <c r="JYM160" s="764"/>
      <c r="JYN160" s="764"/>
      <c r="JYO160" s="764"/>
      <c r="JYP160" s="764"/>
      <c r="JYQ160" s="764"/>
      <c r="JYR160" s="764"/>
      <c r="JYS160" s="764"/>
      <c r="JYT160" s="764"/>
      <c r="JYU160" s="764"/>
      <c r="JYV160" s="764"/>
      <c r="JYW160" s="764"/>
      <c r="JYX160" s="764"/>
      <c r="JYY160" s="764"/>
      <c r="JYZ160" s="764"/>
      <c r="JZA160" s="764"/>
      <c r="JZB160" s="764"/>
      <c r="JZC160" s="764"/>
      <c r="JZD160" s="764"/>
      <c r="JZE160" s="764"/>
      <c r="JZF160" s="764"/>
      <c r="JZG160" s="764"/>
      <c r="JZH160" s="764"/>
      <c r="JZI160" s="764"/>
      <c r="JZJ160" s="764"/>
      <c r="JZK160" s="764"/>
      <c r="JZL160" s="764"/>
      <c r="JZM160" s="764"/>
      <c r="JZN160" s="764"/>
      <c r="JZO160" s="764"/>
      <c r="JZP160" s="764"/>
      <c r="JZQ160" s="764"/>
      <c r="JZR160" s="764"/>
      <c r="JZS160" s="764"/>
      <c r="JZT160" s="764"/>
      <c r="JZU160" s="764"/>
      <c r="JZV160" s="764"/>
      <c r="JZW160" s="764"/>
      <c r="JZX160" s="764"/>
      <c r="JZY160" s="764"/>
      <c r="JZZ160" s="764"/>
      <c r="KAA160" s="764"/>
      <c r="KAB160" s="764"/>
      <c r="KAC160" s="764"/>
      <c r="KAD160" s="764"/>
      <c r="KAE160" s="764"/>
      <c r="KAF160" s="764"/>
      <c r="KAG160" s="764"/>
      <c r="KAH160" s="764"/>
      <c r="KAI160" s="764"/>
      <c r="KAJ160" s="764"/>
      <c r="KAK160" s="764"/>
      <c r="KAL160" s="764"/>
      <c r="KAM160" s="764"/>
      <c r="KAN160" s="764"/>
      <c r="KAO160" s="764"/>
      <c r="KAP160" s="764"/>
      <c r="KAQ160" s="764"/>
      <c r="KAR160" s="764"/>
      <c r="KAS160" s="764"/>
      <c r="KAT160" s="764"/>
      <c r="KAU160" s="764"/>
      <c r="KAV160" s="764"/>
      <c r="KAW160" s="764"/>
      <c r="KAX160" s="764"/>
      <c r="KAY160" s="764"/>
      <c r="KAZ160" s="764"/>
      <c r="KBA160" s="764"/>
      <c r="KBB160" s="764"/>
      <c r="KBC160" s="764"/>
      <c r="KBD160" s="764"/>
      <c r="KBE160" s="764"/>
      <c r="KBF160" s="764"/>
      <c r="KBG160" s="764"/>
      <c r="KBH160" s="764"/>
      <c r="KBI160" s="764"/>
      <c r="KBJ160" s="764"/>
      <c r="KBK160" s="764"/>
      <c r="KBL160" s="764"/>
      <c r="KBM160" s="764"/>
      <c r="KBN160" s="764"/>
      <c r="KBO160" s="764"/>
      <c r="KBP160" s="764"/>
      <c r="KBQ160" s="764"/>
      <c r="KBR160" s="764"/>
      <c r="KBS160" s="764"/>
      <c r="KBT160" s="764"/>
      <c r="KBU160" s="764"/>
      <c r="KBV160" s="764"/>
      <c r="KBW160" s="764"/>
      <c r="KBX160" s="764"/>
      <c r="KBY160" s="764"/>
      <c r="KBZ160" s="764"/>
      <c r="KCA160" s="764"/>
      <c r="KCB160" s="764"/>
      <c r="KCC160" s="764"/>
      <c r="KCD160" s="764"/>
      <c r="KCE160" s="764"/>
      <c r="KCF160" s="764"/>
      <c r="KCG160" s="764"/>
      <c r="KCH160" s="764"/>
      <c r="KCI160" s="764"/>
      <c r="KCJ160" s="764"/>
      <c r="KCK160" s="764"/>
      <c r="KCL160" s="764"/>
      <c r="KCM160" s="764"/>
      <c r="KCN160" s="764"/>
      <c r="KCO160" s="764"/>
      <c r="KCP160" s="764"/>
      <c r="KCQ160" s="764"/>
      <c r="KCR160" s="764"/>
      <c r="KCS160" s="764"/>
      <c r="KCT160" s="764"/>
      <c r="KCU160" s="764"/>
      <c r="KCV160" s="764"/>
      <c r="KCW160" s="764"/>
      <c r="KCX160" s="764"/>
      <c r="KCY160" s="764"/>
      <c r="KCZ160" s="764"/>
      <c r="KDA160" s="764"/>
      <c r="KDB160" s="764"/>
      <c r="KDC160" s="764"/>
      <c r="KDD160" s="764"/>
      <c r="KDE160" s="764"/>
      <c r="KDF160" s="764"/>
      <c r="KDG160" s="764"/>
      <c r="KDH160" s="764"/>
      <c r="KDI160" s="764"/>
      <c r="KDJ160" s="764"/>
      <c r="KDK160" s="764"/>
      <c r="KDL160" s="764"/>
      <c r="KDM160" s="764"/>
      <c r="KDN160" s="764"/>
      <c r="KDO160" s="764"/>
      <c r="KDP160" s="764"/>
      <c r="KDQ160" s="764"/>
      <c r="KDR160" s="764"/>
      <c r="KDS160" s="764"/>
      <c r="KDT160" s="764"/>
      <c r="KDU160" s="764"/>
      <c r="KDV160" s="764"/>
      <c r="KDW160" s="764"/>
      <c r="KDX160" s="764"/>
      <c r="KDY160" s="764"/>
      <c r="KDZ160" s="764"/>
      <c r="KEA160" s="764"/>
      <c r="KEB160" s="764"/>
      <c r="KEC160" s="764"/>
      <c r="KED160" s="764"/>
      <c r="KEE160" s="764"/>
      <c r="KEF160" s="764"/>
      <c r="KEG160" s="764"/>
      <c r="KEH160" s="764"/>
      <c r="KEI160" s="764"/>
      <c r="KEJ160" s="764"/>
      <c r="KEK160" s="764"/>
      <c r="KEL160" s="764"/>
      <c r="KEM160" s="764"/>
      <c r="KEN160" s="764"/>
      <c r="KEO160" s="764"/>
      <c r="KEP160" s="764"/>
      <c r="KEQ160" s="764"/>
      <c r="KER160" s="764"/>
      <c r="KES160" s="764"/>
      <c r="KET160" s="764"/>
      <c r="KEU160" s="764"/>
      <c r="KEV160" s="764"/>
      <c r="KEW160" s="764"/>
      <c r="KEX160" s="764"/>
      <c r="KEY160" s="764"/>
      <c r="KEZ160" s="764"/>
      <c r="KFA160" s="764"/>
      <c r="KFB160" s="764"/>
      <c r="KFC160" s="764"/>
      <c r="KFD160" s="764"/>
      <c r="KFE160" s="764"/>
      <c r="KFF160" s="764"/>
      <c r="KFG160" s="764"/>
      <c r="KFH160" s="764"/>
      <c r="KFI160" s="764"/>
      <c r="KFJ160" s="764"/>
      <c r="KFK160" s="764"/>
      <c r="KFL160" s="764"/>
      <c r="KFM160" s="764"/>
      <c r="KFN160" s="764"/>
      <c r="KFO160" s="764"/>
      <c r="KFP160" s="764"/>
      <c r="KFQ160" s="764"/>
      <c r="KFR160" s="764"/>
      <c r="KFS160" s="764"/>
      <c r="KFT160" s="764"/>
      <c r="KFU160" s="764"/>
      <c r="KFV160" s="764"/>
      <c r="KFW160" s="764"/>
      <c r="KFX160" s="764"/>
      <c r="KFY160" s="764"/>
      <c r="KFZ160" s="764"/>
      <c r="KGA160" s="764"/>
      <c r="KGB160" s="764"/>
      <c r="KGC160" s="764"/>
      <c r="KGD160" s="764"/>
      <c r="KGE160" s="764"/>
      <c r="KGF160" s="764"/>
      <c r="KGG160" s="764"/>
      <c r="KGH160" s="764"/>
      <c r="KGI160" s="764"/>
      <c r="KGJ160" s="764"/>
      <c r="KGK160" s="764"/>
      <c r="KGL160" s="764"/>
      <c r="KGM160" s="764"/>
      <c r="KGN160" s="764"/>
      <c r="KGO160" s="764"/>
      <c r="KGP160" s="764"/>
      <c r="KGQ160" s="764"/>
      <c r="KGR160" s="764"/>
      <c r="KGS160" s="764"/>
      <c r="KGT160" s="764"/>
      <c r="KGU160" s="764"/>
      <c r="KGV160" s="764"/>
      <c r="KGW160" s="764"/>
      <c r="KGX160" s="764"/>
      <c r="KGY160" s="764"/>
      <c r="KGZ160" s="764"/>
      <c r="KHA160" s="764"/>
      <c r="KHB160" s="764"/>
      <c r="KHC160" s="764"/>
      <c r="KHD160" s="764"/>
      <c r="KHE160" s="764"/>
      <c r="KHF160" s="764"/>
      <c r="KHG160" s="764"/>
      <c r="KHH160" s="764"/>
      <c r="KHI160" s="764"/>
      <c r="KHJ160" s="764"/>
      <c r="KHK160" s="764"/>
      <c r="KHL160" s="764"/>
      <c r="KHM160" s="764"/>
      <c r="KHN160" s="764"/>
      <c r="KHO160" s="764"/>
      <c r="KHP160" s="764"/>
      <c r="KHQ160" s="764"/>
      <c r="KHR160" s="764"/>
      <c r="KHS160" s="764"/>
      <c r="KHT160" s="764"/>
      <c r="KHU160" s="764"/>
      <c r="KHV160" s="764"/>
      <c r="KHW160" s="764"/>
      <c r="KHX160" s="764"/>
      <c r="KHY160" s="764"/>
      <c r="KHZ160" s="764"/>
      <c r="KIA160" s="764"/>
      <c r="KIB160" s="764"/>
      <c r="KIC160" s="764"/>
      <c r="KID160" s="764"/>
      <c r="KIE160" s="764"/>
      <c r="KIF160" s="764"/>
      <c r="KIG160" s="764"/>
      <c r="KIH160" s="764"/>
      <c r="KII160" s="764"/>
      <c r="KIJ160" s="764"/>
      <c r="KIK160" s="764"/>
      <c r="KIL160" s="764"/>
      <c r="KIM160" s="764"/>
      <c r="KIN160" s="764"/>
      <c r="KIO160" s="764"/>
      <c r="KIP160" s="764"/>
      <c r="KIQ160" s="764"/>
      <c r="KIR160" s="764"/>
      <c r="KIS160" s="764"/>
      <c r="KIT160" s="764"/>
      <c r="KIU160" s="764"/>
      <c r="KIV160" s="764"/>
      <c r="KIW160" s="764"/>
      <c r="KIX160" s="764"/>
      <c r="KIY160" s="764"/>
      <c r="KIZ160" s="764"/>
      <c r="KJA160" s="764"/>
      <c r="KJB160" s="764"/>
      <c r="KJC160" s="764"/>
      <c r="KJD160" s="764"/>
      <c r="KJE160" s="764"/>
      <c r="KJF160" s="764"/>
      <c r="KJG160" s="764"/>
      <c r="KJH160" s="764"/>
      <c r="KJI160" s="764"/>
      <c r="KJJ160" s="764"/>
      <c r="KJK160" s="764"/>
      <c r="KJL160" s="764"/>
      <c r="KJM160" s="764"/>
      <c r="KJN160" s="764"/>
      <c r="KJO160" s="764"/>
      <c r="KJP160" s="764"/>
      <c r="KJQ160" s="764"/>
      <c r="KJR160" s="764"/>
      <c r="KJS160" s="764"/>
      <c r="KJT160" s="764"/>
      <c r="KJU160" s="764"/>
      <c r="KJV160" s="764"/>
      <c r="KJW160" s="764"/>
      <c r="KJX160" s="764"/>
      <c r="KJY160" s="764"/>
      <c r="KJZ160" s="764"/>
      <c r="KKA160" s="764"/>
      <c r="KKB160" s="764"/>
      <c r="KKC160" s="764"/>
      <c r="KKD160" s="764"/>
      <c r="KKE160" s="764"/>
      <c r="KKF160" s="764"/>
      <c r="KKG160" s="764"/>
      <c r="KKH160" s="764"/>
      <c r="KKI160" s="764"/>
      <c r="KKJ160" s="764"/>
      <c r="KKK160" s="764"/>
      <c r="KKL160" s="764"/>
      <c r="KKM160" s="764"/>
      <c r="KKN160" s="764"/>
      <c r="KKO160" s="764"/>
      <c r="KKP160" s="764"/>
      <c r="KKQ160" s="764"/>
      <c r="KKR160" s="764"/>
      <c r="KKS160" s="764"/>
      <c r="KKT160" s="764"/>
      <c r="KKU160" s="764"/>
      <c r="KKV160" s="764"/>
      <c r="KKW160" s="764"/>
      <c r="KKX160" s="764"/>
      <c r="KKY160" s="764"/>
      <c r="KKZ160" s="764"/>
      <c r="KLA160" s="764"/>
      <c r="KLB160" s="764"/>
      <c r="KLC160" s="764"/>
      <c r="KLD160" s="764"/>
      <c r="KLE160" s="764"/>
      <c r="KLF160" s="764"/>
      <c r="KLG160" s="764"/>
      <c r="KLH160" s="764"/>
      <c r="KLI160" s="764"/>
      <c r="KLJ160" s="764"/>
      <c r="KLK160" s="764"/>
      <c r="KLL160" s="764"/>
      <c r="KLM160" s="764"/>
      <c r="KLN160" s="764"/>
      <c r="KLO160" s="764"/>
      <c r="KLP160" s="764"/>
      <c r="KLQ160" s="764"/>
      <c r="KLR160" s="764"/>
      <c r="KLS160" s="764"/>
      <c r="KLT160" s="764"/>
      <c r="KLU160" s="764"/>
      <c r="KLV160" s="764"/>
      <c r="KLW160" s="764"/>
      <c r="KLX160" s="764"/>
      <c r="KLY160" s="764"/>
      <c r="KLZ160" s="764"/>
      <c r="KMA160" s="764"/>
      <c r="KMB160" s="764"/>
      <c r="KMC160" s="764"/>
      <c r="KMD160" s="764"/>
      <c r="KME160" s="764"/>
      <c r="KMF160" s="764"/>
      <c r="KMG160" s="764"/>
      <c r="KMH160" s="764"/>
      <c r="KMI160" s="764"/>
      <c r="KMJ160" s="764"/>
      <c r="KMK160" s="764"/>
      <c r="KML160" s="764"/>
      <c r="KMM160" s="764"/>
      <c r="KMN160" s="764"/>
      <c r="KMO160" s="764"/>
      <c r="KMP160" s="764"/>
      <c r="KMQ160" s="764"/>
      <c r="KMR160" s="764"/>
      <c r="KMS160" s="764"/>
      <c r="KMT160" s="764"/>
      <c r="KMU160" s="764"/>
      <c r="KMV160" s="764"/>
      <c r="KMW160" s="764"/>
      <c r="KMX160" s="764"/>
      <c r="KMY160" s="764"/>
      <c r="KMZ160" s="764"/>
      <c r="KNA160" s="764"/>
      <c r="KNB160" s="764"/>
      <c r="KNC160" s="764"/>
      <c r="KND160" s="764"/>
      <c r="KNE160" s="764"/>
      <c r="KNF160" s="764"/>
      <c r="KNG160" s="764"/>
      <c r="KNH160" s="764"/>
      <c r="KNI160" s="764"/>
      <c r="KNJ160" s="764"/>
      <c r="KNK160" s="764"/>
      <c r="KNL160" s="764"/>
      <c r="KNM160" s="764"/>
      <c r="KNN160" s="764"/>
      <c r="KNO160" s="764"/>
      <c r="KNP160" s="764"/>
      <c r="KNQ160" s="764"/>
      <c r="KNR160" s="764"/>
      <c r="KNS160" s="764"/>
      <c r="KNT160" s="764"/>
      <c r="KNU160" s="764"/>
      <c r="KNV160" s="764"/>
      <c r="KNW160" s="764"/>
      <c r="KNX160" s="764"/>
      <c r="KNY160" s="764"/>
      <c r="KNZ160" s="764"/>
      <c r="KOA160" s="764"/>
      <c r="KOB160" s="764"/>
      <c r="KOC160" s="764"/>
      <c r="KOD160" s="764"/>
      <c r="KOE160" s="764"/>
      <c r="KOF160" s="764"/>
      <c r="KOG160" s="764"/>
      <c r="KOH160" s="764"/>
      <c r="KOI160" s="764"/>
      <c r="KOJ160" s="764"/>
      <c r="KOK160" s="764"/>
      <c r="KOL160" s="764"/>
      <c r="KOM160" s="764"/>
      <c r="KON160" s="764"/>
      <c r="KOO160" s="764"/>
      <c r="KOP160" s="764"/>
      <c r="KOQ160" s="764"/>
      <c r="KOR160" s="764"/>
      <c r="KOS160" s="764"/>
      <c r="KOT160" s="764"/>
      <c r="KOU160" s="764"/>
      <c r="KOV160" s="764"/>
      <c r="KOW160" s="764"/>
      <c r="KOX160" s="764"/>
      <c r="KOY160" s="764"/>
      <c r="KOZ160" s="764"/>
      <c r="KPA160" s="764"/>
      <c r="KPB160" s="764"/>
      <c r="KPC160" s="764"/>
      <c r="KPD160" s="764"/>
      <c r="KPE160" s="764"/>
      <c r="KPF160" s="764"/>
      <c r="KPG160" s="764"/>
      <c r="KPH160" s="764"/>
      <c r="KPI160" s="764"/>
      <c r="KPJ160" s="764"/>
      <c r="KPK160" s="764"/>
      <c r="KPL160" s="764"/>
      <c r="KPM160" s="764"/>
      <c r="KPN160" s="764"/>
      <c r="KPO160" s="764"/>
      <c r="KPP160" s="764"/>
      <c r="KPQ160" s="764"/>
      <c r="KPR160" s="764"/>
      <c r="KPS160" s="764"/>
      <c r="KPT160" s="764"/>
      <c r="KPU160" s="764"/>
      <c r="KPV160" s="764"/>
      <c r="KPW160" s="764"/>
      <c r="KPX160" s="764"/>
      <c r="KPY160" s="764"/>
      <c r="KPZ160" s="764"/>
      <c r="KQA160" s="764"/>
      <c r="KQB160" s="764"/>
      <c r="KQC160" s="764"/>
      <c r="KQD160" s="764"/>
      <c r="KQE160" s="764"/>
      <c r="KQF160" s="764"/>
      <c r="KQG160" s="764"/>
      <c r="KQH160" s="764"/>
      <c r="KQI160" s="764"/>
      <c r="KQJ160" s="764"/>
      <c r="KQK160" s="764"/>
      <c r="KQL160" s="764"/>
      <c r="KQM160" s="764"/>
      <c r="KQN160" s="764"/>
      <c r="KQO160" s="764"/>
      <c r="KQP160" s="764"/>
      <c r="KQQ160" s="764"/>
      <c r="KQR160" s="764"/>
      <c r="KQS160" s="764"/>
      <c r="KQT160" s="764"/>
      <c r="KQU160" s="764"/>
      <c r="KQV160" s="764"/>
      <c r="KQW160" s="764"/>
      <c r="KQX160" s="764"/>
      <c r="KQY160" s="764"/>
      <c r="KQZ160" s="764"/>
      <c r="KRA160" s="764"/>
      <c r="KRB160" s="764"/>
      <c r="KRC160" s="764"/>
      <c r="KRD160" s="764"/>
      <c r="KRE160" s="764"/>
      <c r="KRF160" s="764"/>
      <c r="KRG160" s="764"/>
      <c r="KRH160" s="764"/>
      <c r="KRI160" s="764"/>
      <c r="KRJ160" s="764"/>
      <c r="KRK160" s="764"/>
      <c r="KRL160" s="764"/>
      <c r="KRM160" s="764"/>
      <c r="KRN160" s="764"/>
      <c r="KRO160" s="764"/>
      <c r="KRP160" s="764"/>
      <c r="KRQ160" s="764"/>
      <c r="KRR160" s="764"/>
      <c r="KRS160" s="764"/>
      <c r="KRT160" s="764"/>
      <c r="KRU160" s="764"/>
      <c r="KRV160" s="764"/>
      <c r="KRW160" s="764"/>
      <c r="KRX160" s="764"/>
      <c r="KRY160" s="764"/>
      <c r="KRZ160" s="764"/>
      <c r="KSA160" s="764"/>
      <c r="KSB160" s="764"/>
      <c r="KSC160" s="764"/>
      <c r="KSD160" s="764"/>
      <c r="KSE160" s="764"/>
      <c r="KSF160" s="764"/>
      <c r="KSG160" s="764"/>
      <c r="KSH160" s="764"/>
      <c r="KSI160" s="764"/>
      <c r="KSJ160" s="764"/>
      <c r="KSK160" s="764"/>
      <c r="KSL160" s="764"/>
      <c r="KSM160" s="764"/>
      <c r="KSN160" s="764"/>
      <c r="KSO160" s="764"/>
      <c r="KSP160" s="764"/>
      <c r="KSQ160" s="764"/>
      <c r="KSR160" s="764"/>
      <c r="KSS160" s="764"/>
      <c r="KST160" s="764"/>
      <c r="KSU160" s="764"/>
      <c r="KSV160" s="764"/>
      <c r="KSW160" s="764"/>
      <c r="KSX160" s="764"/>
      <c r="KSY160" s="764"/>
      <c r="KSZ160" s="764"/>
      <c r="KTA160" s="764"/>
      <c r="KTB160" s="764"/>
      <c r="KTC160" s="764"/>
      <c r="KTD160" s="764"/>
      <c r="KTE160" s="764"/>
      <c r="KTF160" s="764"/>
      <c r="KTG160" s="764"/>
      <c r="KTH160" s="764"/>
      <c r="KTI160" s="764"/>
      <c r="KTJ160" s="764"/>
      <c r="KTK160" s="764"/>
      <c r="KTL160" s="764"/>
      <c r="KTM160" s="764"/>
      <c r="KTN160" s="764"/>
      <c r="KTO160" s="764"/>
      <c r="KTP160" s="764"/>
      <c r="KTQ160" s="764"/>
      <c r="KTR160" s="764"/>
      <c r="KTS160" s="764"/>
      <c r="KTT160" s="764"/>
      <c r="KTU160" s="764"/>
      <c r="KTV160" s="764"/>
      <c r="KTW160" s="764"/>
      <c r="KTX160" s="764"/>
      <c r="KTY160" s="764"/>
      <c r="KTZ160" s="764"/>
      <c r="KUA160" s="764"/>
      <c r="KUB160" s="764"/>
      <c r="KUC160" s="764"/>
      <c r="KUD160" s="764"/>
      <c r="KUE160" s="764"/>
      <c r="KUF160" s="764"/>
      <c r="KUG160" s="764"/>
      <c r="KUH160" s="764"/>
      <c r="KUI160" s="764"/>
      <c r="KUJ160" s="764"/>
      <c r="KUK160" s="764"/>
      <c r="KUL160" s="764"/>
      <c r="KUM160" s="764"/>
      <c r="KUN160" s="764"/>
      <c r="KUO160" s="764"/>
      <c r="KUP160" s="764"/>
      <c r="KUQ160" s="764"/>
      <c r="KUR160" s="764"/>
      <c r="KUS160" s="764"/>
      <c r="KUT160" s="764"/>
      <c r="KUU160" s="764"/>
      <c r="KUV160" s="764"/>
      <c r="KUW160" s="764"/>
      <c r="KUX160" s="764"/>
      <c r="KUY160" s="764"/>
      <c r="KUZ160" s="764"/>
      <c r="KVA160" s="764"/>
      <c r="KVB160" s="764"/>
      <c r="KVC160" s="764"/>
      <c r="KVD160" s="764"/>
      <c r="KVE160" s="764"/>
      <c r="KVF160" s="764"/>
      <c r="KVG160" s="764"/>
      <c r="KVH160" s="764"/>
      <c r="KVI160" s="764"/>
      <c r="KVJ160" s="764"/>
      <c r="KVK160" s="764"/>
      <c r="KVL160" s="764"/>
      <c r="KVM160" s="764"/>
      <c r="KVN160" s="764"/>
      <c r="KVO160" s="764"/>
      <c r="KVP160" s="764"/>
      <c r="KVQ160" s="764"/>
      <c r="KVR160" s="764"/>
      <c r="KVS160" s="764"/>
      <c r="KVT160" s="764"/>
      <c r="KVU160" s="764"/>
      <c r="KVV160" s="764"/>
      <c r="KVW160" s="764"/>
      <c r="KVX160" s="764"/>
      <c r="KVY160" s="764"/>
      <c r="KVZ160" s="764"/>
      <c r="KWA160" s="764"/>
      <c r="KWB160" s="764"/>
      <c r="KWC160" s="764"/>
      <c r="KWD160" s="764"/>
      <c r="KWE160" s="764"/>
      <c r="KWF160" s="764"/>
      <c r="KWG160" s="764"/>
      <c r="KWH160" s="764"/>
      <c r="KWI160" s="764"/>
      <c r="KWJ160" s="764"/>
      <c r="KWK160" s="764"/>
      <c r="KWL160" s="764"/>
      <c r="KWM160" s="764"/>
      <c r="KWN160" s="764"/>
      <c r="KWO160" s="764"/>
      <c r="KWP160" s="764"/>
      <c r="KWQ160" s="764"/>
      <c r="KWR160" s="764"/>
      <c r="KWS160" s="764"/>
      <c r="KWT160" s="764"/>
      <c r="KWU160" s="764"/>
      <c r="KWV160" s="764"/>
      <c r="KWW160" s="764"/>
      <c r="KWX160" s="764"/>
      <c r="KWY160" s="764"/>
      <c r="KWZ160" s="764"/>
      <c r="KXA160" s="764"/>
      <c r="KXB160" s="764"/>
      <c r="KXC160" s="764"/>
      <c r="KXD160" s="764"/>
      <c r="KXE160" s="764"/>
      <c r="KXF160" s="764"/>
      <c r="KXG160" s="764"/>
      <c r="KXH160" s="764"/>
      <c r="KXI160" s="764"/>
      <c r="KXJ160" s="764"/>
      <c r="KXK160" s="764"/>
      <c r="KXL160" s="764"/>
      <c r="KXM160" s="764"/>
      <c r="KXN160" s="764"/>
      <c r="KXO160" s="764"/>
      <c r="KXP160" s="764"/>
      <c r="KXQ160" s="764"/>
      <c r="KXR160" s="764"/>
      <c r="KXS160" s="764"/>
      <c r="KXT160" s="764"/>
      <c r="KXU160" s="764"/>
      <c r="KXV160" s="764"/>
      <c r="KXW160" s="764"/>
      <c r="KXX160" s="764"/>
      <c r="KXY160" s="764"/>
      <c r="KXZ160" s="764"/>
      <c r="KYA160" s="764"/>
      <c r="KYB160" s="764"/>
      <c r="KYC160" s="764"/>
      <c r="KYD160" s="764"/>
      <c r="KYE160" s="764"/>
      <c r="KYF160" s="764"/>
      <c r="KYG160" s="764"/>
      <c r="KYH160" s="764"/>
      <c r="KYI160" s="764"/>
      <c r="KYJ160" s="764"/>
      <c r="KYK160" s="764"/>
      <c r="KYL160" s="764"/>
      <c r="KYM160" s="764"/>
      <c r="KYN160" s="764"/>
      <c r="KYO160" s="764"/>
      <c r="KYP160" s="764"/>
      <c r="KYQ160" s="764"/>
      <c r="KYR160" s="764"/>
      <c r="KYS160" s="764"/>
      <c r="KYT160" s="764"/>
      <c r="KYU160" s="764"/>
      <c r="KYV160" s="764"/>
      <c r="KYW160" s="764"/>
      <c r="KYX160" s="764"/>
      <c r="KYY160" s="764"/>
      <c r="KYZ160" s="764"/>
      <c r="KZA160" s="764"/>
      <c r="KZB160" s="764"/>
      <c r="KZC160" s="764"/>
      <c r="KZD160" s="764"/>
      <c r="KZE160" s="764"/>
      <c r="KZF160" s="764"/>
      <c r="KZG160" s="764"/>
      <c r="KZH160" s="764"/>
      <c r="KZI160" s="764"/>
      <c r="KZJ160" s="764"/>
      <c r="KZK160" s="764"/>
      <c r="KZL160" s="764"/>
      <c r="KZM160" s="764"/>
      <c r="KZN160" s="764"/>
      <c r="KZO160" s="764"/>
      <c r="KZP160" s="764"/>
      <c r="KZQ160" s="764"/>
      <c r="KZR160" s="764"/>
      <c r="KZS160" s="764"/>
      <c r="KZT160" s="764"/>
      <c r="KZU160" s="764"/>
      <c r="KZV160" s="764"/>
      <c r="KZW160" s="764"/>
      <c r="KZX160" s="764"/>
      <c r="KZY160" s="764"/>
      <c r="KZZ160" s="764"/>
      <c r="LAA160" s="764"/>
      <c r="LAB160" s="764"/>
      <c r="LAC160" s="764"/>
      <c r="LAD160" s="764"/>
      <c r="LAE160" s="764"/>
      <c r="LAF160" s="764"/>
      <c r="LAG160" s="764"/>
      <c r="LAH160" s="764"/>
      <c r="LAI160" s="764"/>
      <c r="LAJ160" s="764"/>
      <c r="LAK160" s="764"/>
      <c r="LAL160" s="764"/>
      <c r="LAM160" s="764"/>
      <c r="LAN160" s="764"/>
      <c r="LAO160" s="764"/>
      <c r="LAP160" s="764"/>
      <c r="LAQ160" s="764"/>
      <c r="LAR160" s="764"/>
      <c r="LAS160" s="764"/>
      <c r="LAT160" s="764"/>
      <c r="LAU160" s="764"/>
      <c r="LAV160" s="764"/>
      <c r="LAW160" s="764"/>
      <c r="LAX160" s="764"/>
      <c r="LAY160" s="764"/>
      <c r="LAZ160" s="764"/>
      <c r="LBA160" s="764"/>
      <c r="LBB160" s="764"/>
      <c r="LBC160" s="764"/>
      <c r="LBD160" s="764"/>
      <c r="LBE160" s="764"/>
      <c r="LBF160" s="764"/>
      <c r="LBG160" s="764"/>
      <c r="LBH160" s="764"/>
      <c r="LBI160" s="764"/>
      <c r="LBJ160" s="764"/>
      <c r="LBK160" s="764"/>
      <c r="LBL160" s="764"/>
      <c r="LBM160" s="764"/>
      <c r="LBN160" s="764"/>
      <c r="LBO160" s="764"/>
      <c r="LBP160" s="764"/>
      <c r="LBQ160" s="764"/>
      <c r="LBR160" s="764"/>
      <c r="LBS160" s="764"/>
      <c r="LBT160" s="764"/>
      <c r="LBU160" s="764"/>
      <c r="LBV160" s="764"/>
      <c r="LBW160" s="764"/>
      <c r="LBX160" s="764"/>
      <c r="LBY160" s="764"/>
      <c r="LBZ160" s="764"/>
      <c r="LCA160" s="764"/>
      <c r="LCB160" s="764"/>
      <c r="LCC160" s="764"/>
      <c r="LCD160" s="764"/>
      <c r="LCE160" s="764"/>
      <c r="LCF160" s="764"/>
      <c r="LCG160" s="764"/>
      <c r="LCH160" s="764"/>
      <c r="LCI160" s="764"/>
      <c r="LCJ160" s="764"/>
      <c r="LCK160" s="764"/>
      <c r="LCL160" s="764"/>
      <c r="LCM160" s="764"/>
      <c r="LCN160" s="764"/>
      <c r="LCO160" s="764"/>
      <c r="LCP160" s="764"/>
      <c r="LCQ160" s="764"/>
      <c r="LCR160" s="764"/>
      <c r="LCS160" s="764"/>
      <c r="LCT160" s="764"/>
      <c r="LCU160" s="764"/>
      <c r="LCV160" s="764"/>
      <c r="LCW160" s="764"/>
      <c r="LCX160" s="764"/>
      <c r="LCY160" s="764"/>
      <c r="LCZ160" s="764"/>
      <c r="LDA160" s="764"/>
      <c r="LDB160" s="764"/>
      <c r="LDC160" s="764"/>
      <c r="LDD160" s="764"/>
      <c r="LDE160" s="764"/>
      <c r="LDF160" s="764"/>
      <c r="LDG160" s="764"/>
      <c r="LDH160" s="764"/>
      <c r="LDI160" s="764"/>
      <c r="LDJ160" s="764"/>
      <c r="LDK160" s="764"/>
      <c r="LDL160" s="764"/>
      <c r="LDM160" s="764"/>
      <c r="LDN160" s="764"/>
      <c r="LDO160" s="764"/>
      <c r="LDP160" s="764"/>
      <c r="LDQ160" s="764"/>
      <c r="LDR160" s="764"/>
      <c r="LDS160" s="764"/>
      <c r="LDT160" s="764"/>
      <c r="LDU160" s="764"/>
      <c r="LDV160" s="764"/>
      <c r="LDW160" s="764"/>
      <c r="LDX160" s="764"/>
      <c r="LDY160" s="764"/>
      <c r="LDZ160" s="764"/>
      <c r="LEA160" s="764"/>
      <c r="LEB160" s="764"/>
      <c r="LEC160" s="764"/>
      <c r="LED160" s="764"/>
      <c r="LEE160" s="764"/>
      <c r="LEF160" s="764"/>
      <c r="LEG160" s="764"/>
      <c r="LEH160" s="764"/>
      <c r="LEI160" s="764"/>
      <c r="LEJ160" s="764"/>
      <c r="LEK160" s="764"/>
      <c r="LEL160" s="764"/>
      <c r="LEM160" s="764"/>
      <c r="LEN160" s="764"/>
      <c r="LEO160" s="764"/>
      <c r="LEP160" s="764"/>
      <c r="LEQ160" s="764"/>
      <c r="LER160" s="764"/>
      <c r="LES160" s="764"/>
      <c r="LET160" s="764"/>
      <c r="LEU160" s="764"/>
      <c r="LEV160" s="764"/>
      <c r="LEW160" s="764"/>
      <c r="LEX160" s="764"/>
      <c r="LEY160" s="764"/>
      <c r="LEZ160" s="764"/>
      <c r="LFA160" s="764"/>
      <c r="LFB160" s="764"/>
      <c r="LFC160" s="764"/>
      <c r="LFD160" s="764"/>
      <c r="LFE160" s="764"/>
      <c r="LFF160" s="764"/>
      <c r="LFG160" s="764"/>
      <c r="LFH160" s="764"/>
      <c r="LFI160" s="764"/>
      <c r="LFJ160" s="764"/>
      <c r="LFK160" s="764"/>
      <c r="LFL160" s="764"/>
      <c r="LFM160" s="764"/>
      <c r="LFN160" s="764"/>
      <c r="LFO160" s="764"/>
      <c r="LFP160" s="764"/>
      <c r="LFQ160" s="764"/>
      <c r="LFR160" s="764"/>
      <c r="LFS160" s="764"/>
      <c r="LFT160" s="764"/>
      <c r="LFU160" s="764"/>
      <c r="LFV160" s="764"/>
      <c r="LFW160" s="764"/>
      <c r="LFX160" s="764"/>
      <c r="LFY160" s="764"/>
      <c r="LFZ160" s="764"/>
      <c r="LGA160" s="764"/>
      <c r="LGB160" s="764"/>
      <c r="LGC160" s="764"/>
      <c r="LGD160" s="764"/>
      <c r="LGE160" s="764"/>
      <c r="LGF160" s="764"/>
      <c r="LGG160" s="764"/>
      <c r="LGH160" s="764"/>
      <c r="LGI160" s="764"/>
      <c r="LGJ160" s="764"/>
      <c r="LGK160" s="764"/>
      <c r="LGL160" s="764"/>
      <c r="LGM160" s="764"/>
      <c r="LGN160" s="764"/>
      <c r="LGO160" s="764"/>
      <c r="LGP160" s="764"/>
      <c r="LGQ160" s="764"/>
      <c r="LGR160" s="764"/>
      <c r="LGS160" s="764"/>
      <c r="LGT160" s="764"/>
      <c r="LGU160" s="764"/>
      <c r="LGV160" s="764"/>
      <c r="LGW160" s="764"/>
      <c r="LGX160" s="764"/>
      <c r="LGY160" s="764"/>
      <c r="LGZ160" s="764"/>
      <c r="LHA160" s="764"/>
      <c r="LHB160" s="764"/>
      <c r="LHC160" s="764"/>
      <c r="LHD160" s="764"/>
      <c r="LHE160" s="764"/>
      <c r="LHF160" s="764"/>
      <c r="LHG160" s="764"/>
      <c r="LHH160" s="764"/>
      <c r="LHI160" s="764"/>
      <c r="LHJ160" s="764"/>
      <c r="LHK160" s="764"/>
      <c r="LHL160" s="764"/>
      <c r="LHM160" s="764"/>
      <c r="LHN160" s="764"/>
      <c r="LHO160" s="764"/>
      <c r="LHP160" s="764"/>
      <c r="LHQ160" s="764"/>
      <c r="LHR160" s="764"/>
      <c r="LHS160" s="764"/>
      <c r="LHT160" s="764"/>
      <c r="LHU160" s="764"/>
      <c r="LHV160" s="764"/>
      <c r="LHW160" s="764"/>
      <c r="LHX160" s="764"/>
      <c r="LHY160" s="764"/>
      <c r="LHZ160" s="764"/>
      <c r="LIA160" s="764"/>
      <c r="LIB160" s="764"/>
      <c r="LIC160" s="764"/>
      <c r="LID160" s="764"/>
      <c r="LIE160" s="764"/>
      <c r="LIF160" s="764"/>
      <c r="LIG160" s="764"/>
      <c r="LIH160" s="764"/>
      <c r="LII160" s="764"/>
      <c r="LIJ160" s="764"/>
      <c r="LIK160" s="764"/>
      <c r="LIL160" s="764"/>
      <c r="LIM160" s="764"/>
      <c r="LIN160" s="764"/>
      <c r="LIO160" s="764"/>
      <c r="LIP160" s="764"/>
      <c r="LIQ160" s="764"/>
      <c r="LIR160" s="764"/>
      <c r="LIS160" s="764"/>
      <c r="LIT160" s="764"/>
      <c r="LIU160" s="764"/>
      <c r="LIV160" s="764"/>
      <c r="LIW160" s="764"/>
      <c r="LIX160" s="764"/>
      <c r="LIY160" s="764"/>
      <c r="LIZ160" s="764"/>
      <c r="LJA160" s="764"/>
      <c r="LJB160" s="764"/>
      <c r="LJC160" s="764"/>
      <c r="LJD160" s="764"/>
      <c r="LJE160" s="764"/>
      <c r="LJF160" s="764"/>
      <c r="LJG160" s="764"/>
      <c r="LJH160" s="764"/>
      <c r="LJI160" s="764"/>
      <c r="LJJ160" s="764"/>
      <c r="LJK160" s="764"/>
      <c r="LJL160" s="764"/>
      <c r="LJM160" s="764"/>
      <c r="LJN160" s="764"/>
      <c r="LJO160" s="764"/>
      <c r="LJP160" s="764"/>
      <c r="LJQ160" s="764"/>
      <c r="LJR160" s="764"/>
      <c r="LJS160" s="764"/>
      <c r="LJT160" s="764"/>
      <c r="LJU160" s="764"/>
      <c r="LJV160" s="764"/>
      <c r="LJW160" s="764"/>
      <c r="LJX160" s="764"/>
      <c r="LJY160" s="764"/>
      <c r="LJZ160" s="764"/>
      <c r="LKA160" s="764"/>
      <c r="LKB160" s="764"/>
      <c r="LKC160" s="764"/>
      <c r="LKD160" s="764"/>
      <c r="LKE160" s="764"/>
      <c r="LKF160" s="764"/>
      <c r="LKG160" s="764"/>
      <c r="LKH160" s="764"/>
      <c r="LKI160" s="764"/>
      <c r="LKJ160" s="764"/>
      <c r="LKK160" s="764"/>
      <c r="LKL160" s="764"/>
      <c r="LKM160" s="764"/>
      <c r="LKN160" s="764"/>
      <c r="LKO160" s="764"/>
      <c r="LKP160" s="764"/>
      <c r="LKQ160" s="764"/>
      <c r="LKR160" s="764"/>
      <c r="LKS160" s="764"/>
      <c r="LKT160" s="764"/>
      <c r="LKU160" s="764"/>
      <c r="LKV160" s="764"/>
      <c r="LKW160" s="764"/>
      <c r="LKX160" s="764"/>
      <c r="LKY160" s="764"/>
      <c r="LKZ160" s="764"/>
      <c r="LLA160" s="764"/>
      <c r="LLB160" s="764"/>
      <c r="LLC160" s="764"/>
      <c r="LLD160" s="764"/>
      <c r="LLE160" s="764"/>
      <c r="LLF160" s="764"/>
      <c r="LLG160" s="764"/>
      <c r="LLH160" s="764"/>
      <c r="LLI160" s="764"/>
      <c r="LLJ160" s="764"/>
      <c r="LLK160" s="764"/>
      <c r="LLL160" s="764"/>
      <c r="LLM160" s="764"/>
      <c r="LLN160" s="764"/>
      <c r="LLO160" s="764"/>
      <c r="LLP160" s="764"/>
      <c r="LLQ160" s="764"/>
      <c r="LLR160" s="764"/>
      <c r="LLS160" s="764"/>
      <c r="LLT160" s="764"/>
      <c r="LLU160" s="764"/>
      <c r="LLV160" s="764"/>
      <c r="LLW160" s="764"/>
      <c r="LLX160" s="764"/>
      <c r="LLY160" s="764"/>
      <c r="LLZ160" s="764"/>
      <c r="LMA160" s="764"/>
      <c r="LMB160" s="764"/>
      <c r="LMC160" s="764"/>
      <c r="LMD160" s="764"/>
      <c r="LME160" s="764"/>
      <c r="LMF160" s="764"/>
      <c r="LMG160" s="764"/>
      <c r="LMH160" s="764"/>
      <c r="LMI160" s="764"/>
      <c r="LMJ160" s="764"/>
      <c r="LMK160" s="764"/>
      <c r="LML160" s="764"/>
      <c r="LMM160" s="764"/>
      <c r="LMN160" s="764"/>
      <c r="LMO160" s="764"/>
      <c r="LMP160" s="764"/>
      <c r="LMQ160" s="764"/>
      <c r="LMR160" s="764"/>
      <c r="LMS160" s="764"/>
      <c r="LMT160" s="764"/>
      <c r="LMU160" s="764"/>
      <c r="LMV160" s="764"/>
      <c r="LMW160" s="764"/>
      <c r="LMX160" s="764"/>
      <c r="LMY160" s="764"/>
      <c r="LMZ160" s="764"/>
      <c r="LNA160" s="764"/>
      <c r="LNB160" s="764"/>
      <c r="LNC160" s="764"/>
      <c r="LND160" s="764"/>
      <c r="LNE160" s="764"/>
      <c r="LNF160" s="764"/>
      <c r="LNG160" s="764"/>
      <c r="LNH160" s="764"/>
      <c r="LNI160" s="764"/>
      <c r="LNJ160" s="764"/>
      <c r="LNK160" s="764"/>
      <c r="LNL160" s="764"/>
      <c r="LNM160" s="764"/>
      <c r="LNN160" s="764"/>
      <c r="LNO160" s="764"/>
      <c r="LNP160" s="764"/>
      <c r="LNQ160" s="764"/>
      <c r="LNR160" s="764"/>
      <c r="LNS160" s="764"/>
      <c r="LNT160" s="764"/>
      <c r="LNU160" s="764"/>
      <c r="LNV160" s="764"/>
      <c r="LNW160" s="764"/>
      <c r="LNX160" s="764"/>
      <c r="LNY160" s="764"/>
      <c r="LNZ160" s="764"/>
      <c r="LOA160" s="764"/>
      <c r="LOB160" s="764"/>
      <c r="LOC160" s="764"/>
      <c r="LOD160" s="764"/>
      <c r="LOE160" s="764"/>
      <c r="LOF160" s="764"/>
      <c r="LOG160" s="764"/>
      <c r="LOH160" s="764"/>
      <c r="LOI160" s="764"/>
      <c r="LOJ160" s="764"/>
      <c r="LOK160" s="764"/>
      <c r="LOL160" s="764"/>
      <c r="LOM160" s="764"/>
      <c r="LON160" s="764"/>
      <c r="LOO160" s="764"/>
      <c r="LOP160" s="764"/>
      <c r="LOQ160" s="764"/>
      <c r="LOR160" s="764"/>
      <c r="LOS160" s="764"/>
      <c r="LOT160" s="764"/>
      <c r="LOU160" s="764"/>
      <c r="LOV160" s="764"/>
      <c r="LOW160" s="764"/>
      <c r="LOX160" s="764"/>
      <c r="LOY160" s="764"/>
      <c r="LOZ160" s="764"/>
      <c r="LPA160" s="764"/>
      <c r="LPB160" s="764"/>
      <c r="LPC160" s="764"/>
      <c r="LPD160" s="764"/>
      <c r="LPE160" s="764"/>
      <c r="LPF160" s="764"/>
      <c r="LPG160" s="764"/>
      <c r="LPH160" s="764"/>
      <c r="LPI160" s="764"/>
      <c r="LPJ160" s="764"/>
      <c r="LPK160" s="764"/>
      <c r="LPL160" s="764"/>
      <c r="LPM160" s="764"/>
      <c r="LPN160" s="764"/>
      <c r="LPO160" s="764"/>
      <c r="LPP160" s="764"/>
      <c r="LPQ160" s="764"/>
      <c r="LPR160" s="764"/>
      <c r="LPS160" s="764"/>
      <c r="LPT160" s="764"/>
      <c r="LPU160" s="764"/>
      <c r="LPV160" s="764"/>
      <c r="LPW160" s="764"/>
      <c r="LPX160" s="764"/>
      <c r="LPY160" s="764"/>
      <c r="LPZ160" s="764"/>
      <c r="LQA160" s="764"/>
      <c r="LQB160" s="764"/>
      <c r="LQC160" s="764"/>
      <c r="LQD160" s="764"/>
      <c r="LQE160" s="764"/>
      <c r="LQF160" s="764"/>
      <c r="LQG160" s="764"/>
      <c r="LQH160" s="764"/>
      <c r="LQI160" s="764"/>
      <c r="LQJ160" s="764"/>
      <c r="LQK160" s="764"/>
      <c r="LQL160" s="764"/>
      <c r="LQM160" s="764"/>
      <c r="LQN160" s="764"/>
      <c r="LQO160" s="764"/>
      <c r="LQP160" s="764"/>
      <c r="LQQ160" s="764"/>
      <c r="LQR160" s="764"/>
      <c r="LQS160" s="764"/>
      <c r="LQT160" s="764"/>
      <c r="LQU160" s="764"/>
      <c r="LQV160" s="764"/>
      <c r="LQW160" s="764"/>
      <c r="LQX160" s="764"/>
      <c r="LQY160" s="764"/>
      <c r="LQZ160" s="764"/>
      <c r="LRA160" s="764"/>
      <c r="LRB160" s="764"/>
      <c r="LRC160" s="764"/>
      <c r="LRD160" s="764"/>
      <c r="LRE160" s="764"/>
      <c r="LRF160" s="764"/>
      <c r="LRG160" s="764"/>
      <c r="LRH160" s="764"/>
      <c r="LRI160" s="764"/>
      <c r="LRJ160" s="764"/>
      <c r="LRK160" s="764"/>
      <c r="LRL160" s="764"/>
      <c r="LRM160" s="764"/>
      <c r="LRN160" s="764"/>
      <c r="LRO160" s="764"/>
      <c r="LRP160" s="764"/>
      <c r="LRQ160" s="764"/>
      <c r="LRR160" s="764"/>
      <c r="LRS160" s="764"/>
      <c r="LRT160" s="764"/>
      <c r="LRU160" s="764"/>
      <c r="LRV160" s="764"/>
      <c r="LRW160" s="764"/>
      <c r="LRX160" s="764"/>
      <c r="LRY160" s="764"/>
      <c r="LRZ160" s="764"/>
      <c r="LSA160" s="764"/>
      <c r="LSB160" s="764"/>
      <c r="LSC160" s="764"/>
      <c r="LSD160" s="764"/>
      <c r="LSE160" s="764"/>
      <c r="LSF160" s="764"/>
      <c r="LSG160" s="764"/>
      <c r="LSH160" s="764"/>
      <c r="LSI160" s="764"/>
      <c r="LSJ160" s="764"/>
      <c r="LSK160" s="764"/>
      <c r="LSL160" s="764"/>
      <c r="LSM160" s="764"/>
      <c r="LSN160" s="764"/>
      <c r="LSO160" s="764"/>
      <c r="LSP160" s="764"/>
      <c r="LSQ160" s="764"/>
      <c r="LSR160" s="764"/>
      <c r="LSS160" s="764"/>
      <c r="LST160" s="764"/>
      <c r="LSU160" s="764"/>
      <c r="LSV160" s="764"/>
      <c r="LSW160" s="764"/>
      <c r="LSX160" s="764"/>
      <c r="LSY160" s="764"/>
      <c r="LSZ160" s="764"/>
      <c r="LTA160" s="764"/>
      <c r="LTB160" s="764"/>
      <c r="LTC160" s="764"/>
      <c r="LTD160" s="764"/>
      <c r="LTE160" s="764"/>
      <c r="LTF160" s="764"/>
      <c r="LTG160" s="764"/>
      <c r="LTH160" s="764"/>
      <c r="LTI160" s="764"/>
      <c r="LTJ160" s="764"/>
      <c r="LTK160" s="764"/>
      <c r="LTL160" s="764"/>
      <c r="LTM160" s="764"/>
      <c r="LTN160" s="764"/>
      <c r="LTO160" s="764"/>
      <c r="LTP160" s="764"/>
      <c r="LTQ160" s="764"/>
      <c r="LTR160" s="764"/>
      <c r="LTS160" s="764"/>
      <c r="LTT160" s="764"/>
      <c r="LTU160" s="764"/>
      <c r="LTV160" s="764"/>
      <c r="LTW160" s="764"/>
      <c r="LTX160" s="764"/>
      <c r="LTY160" s="764"/>
      <c r="LTZ160" s="764"/>
      <c r="LUA160" s="764"/>
      <c r="LUB160" s="764"/>
      <c r="LUC160" s="764"/>
      <c r="LUD160" s="764"/>
      <c r="LUE160" s="764"/>
      <c r="LUF160" s="764"/>
      <c r="LUG160" s="764"/>
      <c r="LUH160" s="764"/>
      <c r="LUI160" s="764"/>
      <c r="LUJ160" s="764"/>
      <c r="LUK160" s="764"/>
      <c r="LUL160" s="764"/>
      <c r="LUM160" s="764"/>
      <c r="LUN160" s="764"/>
      <c r="LUO160" s="764"/>
      <c r="LUP160" s="764"/>
      <c r="LUQ160" s="764"/>
      <c r="LUR160" s="764"/>
      <c r="LUS160" s="764"/>
      <c r="LUT160" s="764"/>
      <c r="LUU160" s="764"/>
      <c r="LUV160" s="764"/>
      <c r="LUW160" s="764"/>
      <c r="LUX160" s="764"/>
      <c r="LUY160" s="764"/>
      <c r="LUZ160" s="764"/>
      <c r="LVA160" s="764"/>
      <c r="LVB160" s="764"/>
      <c r="LVC160" s="764"/>
      <c r="LVD160" s="764"/>
      <c r="LVE160" s="764"/>
      <c r="LVF160" s="764"/>
      <c r="LVG160" s="764"/>
      <c r="LVH160" s="764"/>
      <c r="LVI160" s="764"/>
      <c r="LVJ160" s="764"/>
      <c r="LVK160" s="764"/>
      <c r="LVL160" s="764"/>
      <c r="LVM160" s="764"/>
      <c r="LVN160" s="764"/>
      <c r="LVO160" s="764"/>
      <c r="LVP160" s="764"/>
      <c r="LVQ160" s="764"/>
      <c r="LVR160" s="764"/>
      <c r="LVS160" s="764"/>
      <c r="LVT160" s="764"/>
      <c r="LVU160" s="764"/>
      <c r="LVV160" s="764"/>
      <c r="LVW160" s="764"/>
      <c r="LVX160" s="764"/>
      <c r="LVY160" s="764"/>
      <c r="LVZ160" s="764"/>
      <c r="LWA160" s="764"/>
      <c r="LWB160" s="764"/>
      <c r="LWC160" s="764"/>
      <c r="LWD160" s="764"/>
      <c r="LWE160" s="764"/>
      <c r="LWF160" s="764"/>
      <c r="LWG160" s="764"/>
      <c r="LWH160" s="764"/>
      <c r="LWI160" s="764"/>
      <c r="LWJ160" s="764"/>
      <c r="LWK160" s="764"/>
      <c r="LWL160" s="764"/>
      <c r="LWM160" s="764"/>
      <c r="LWN160" s="764"/>
      <c r="LWO160" s="764"/>
      <c r="LWP160" s="764"/>
      <c r="LWQ160" s="764"/>
      <c r="LWR160" s="764"/>
      <c r="LWS160" s="764"/>
      <c r="LWT160" s="764"/>
      <c r="LWU160" s="764"/>
      <c r="LWV160" s="764"/>
      <c r="LWW160" s="764"/>
      <c r="LWX160" s="764"/>
      <c r="LWY160" s="764"/>
      <c r="LWZ160" s="764"/>
      <c r="LXA160" s="764"/>
      <c r="LXB160" s="764"/>
      <c r="LXC160" s="764"/>
      <c r="LXD160" s="764"/>
      <c r="LXE160" s="764"/>
      <c r="LXF160" s="764"/>
      <c r="LXG160" s="764"/>
      <c r="LXH160" s="764"/>
      <c r="LXI160" s="764"/>
      <c r="LXJ160" s="764"/>
      <c r="LXK160" s="764"/>
      <c r="LXL160" s="764"/>
      <c r="LXM160" s="764"/>
      <c r="LXN160" s="764"/>
      <c r="LXO160" s="764"/>
      <c r="LXP160" s="764"/>
      <c r="LXQ160" s="764"/>
      <c r="LXR160" s="764"/>
      <c r="LXS160" s="764"/>
      <c r="LXT160" s="764"/>
      <c r="LXU160" s="764"/>
      <c r="LXV160" s="764"/>
      <c r="LXW160" s="764"/>
      <c r="LXX160" s="764"/>
      <c r="LXY160" s="764"/>
      <c r="LXZ160" s="764"/>
      <c r="LYA160" s="764"/>
      <c r="LYB160" s="764"/>
      <c r="LYC160" s="764"/>
      <c r="LYD160" s="764"/>
      <c r="LYE160" s="764"/>
      <c r="LYF160" s="764"/>
      <c r="LYG160" s="764"/>
      <c r="LYH160" s="764"/>
      <c r="LYI160" s="764"/>
      <c r="LYJ160" s="764"/>
      <c r="LYK160" s="764"/>
      <c r="LYL160" s="764"/>
      <c r="LYM160" s="764"/>
      <c r="LYN160" s="764"/>
      <c r="LYO160" s="764"/>
      <c r="LYP160" s="764"/>
      <c r="LYQ160" s="764"/>
      <c r="LYR160" s="764"/>
      <c r="LYS160" s="764"/>
      <c r="LYT160" s="764"/>
      <c r="LYU160" s="764"/>
      <c r="LYV160" s="764"/>
      <c r="LYW160" s="764"/>
      <c r="LYX160" s="764"/>
      <c r="LYY160" s="764"/>
      <c r="LYZ160" s="764"/>
      <c r="LZA160" s="764"/>
      <c r="LZB160" s="764"/>
      <c r="LZC160" s="764"/>
      <c r="LZD160" s="764"/>
      <c r="LZE160" s="764"/>
      <c r="LZF160" s="764"/>
      <c r="LZG160" s="764"/>
      <c r="LZH160" s="764"/>
      <c r="LZI160" s="764"/>
      <c r="LZJ160" s="764"/>
      <c r="LZK160" s="764"/>
      <c r="LZL160" s="764"/>
      <c r="LZM160" s="764"/>
      <c r="LZN160" s="764"/>
      <c r="LZO160" s="764"/>
      <c r="LZP160" s="764"/>
      <c r="LZQ160" s="764"/>
      <c r="LZR160" s="764"/>
      <c r="LZS160" s="764"/>
      <c r="LZT160" s="764"/>
      <c r="LZU160" s="764"/>
      <c r="LZV160" s="764"/>
      <c r="LZW160" s="764"/>
      <c r="LZX160" s="764"/>
      <c r="LZY160" s="764"/>
      <c r="LZZ160" s="764"/>
      <c r="MAA160" s="764"/>
      <c r="MAB160" s="764"/>
      <c r="MAC160" s="764"/>
      <c r="MAD160" s="764"/>
      <c r="MAE160" s="764"/>
      <c r="MAF160" s="764"/>
      <c r="MAG160" s="764"/>
      <c r="MAH160" s="764"/>
      <c r="MAI160" s="764"/>
      <c r="MAJ160" s="764"/>
      <c r="MAK160" s="764"/>
      <c r="MAL160" s="764"/>
      <c r="MAM160" s="764"/>
      <c r="MAN160" s="764"/>
      <c r="MAO160" s="764"/>
      <c r="MAP160" s="764"/>
      <c r="MAQ160" s="764"/>
      <c r="MAR160" s="764"/>
      <c r="MAS160" s="764"/>
      <c r="MAT160" s="764"/>
      <c r="MAU160" s="764"/>
      <c r="MAV160" s="764"/>
      <c r="MAW160" s="764"/>
      <c r="MAX160" s="764"/>
      <c r="MAY160" s="764"/>
      <c r="MAZ160" s="764"/>
      <c r="MBA160" s="764"/>
      <c r="MBB160" s="764"/>
      <c r="MBC160" s="764"/>
      <c r="MBD160" s="764"/>
      <c r="MBE160" s="764"/>
      <c r="MBF160" s="764"/>
      <c r="MBG160" s="764"/>
      <c r="MBH160" s="764"/>
      <c r="MBI160" s="764"/>
      <c r="MBJ160" s="764"/>
      <c r="MBK160" s="764"/>
      <c r="MBL160" s="764"/>
      <c r="MBM160" s="764"/>
      <c r="MBN160" s="764"/>
      <c r="MBO160" s="764"/>
      <c r="MBP160" s="764"/>
      <c r="MBQ160" s="764"/>
      <c r="MBR160" s="764"/>
      <c r="MBS160" s="764"/>
      <c r="MBT160" s="764"/>
      <c r="MBU160" s="764"/>
      <c r="MBV160" s="764"/>
      <c r="MBW160" s="764"/>
      <c r="MBX160" s="764"/>
      <c r="MBY160" s="764"/>
      <c r="MBZ160" s="764"/>
      <c r="MCA160" s="764"/>
      <c r="MCB160" s="764"/>
      <c r="MCC160" s="764"/>
      <c r="MCD160" s="764"/>
      <c r="MCE160" s="764"/>
      <c r="MCF160" s="764"/>
      <c r="MCG160" s="764"/>
      <c r="MCH160" s="764"/>
      <c r="MCI160" s="764"/>
      <c r="MCJ160" s="764"/>
      <c r="MCK160" s="764"/>
      <c r="MCL160" s="764"/>
      <c r="MCM160" s="764"/>
      <c r="MCN160" s="764"/>
      <c r="MCO160" s="764"/>
      <c r="MCP160" s="764"/>
      <c r="MCQ160" s="764"/>
      <c r="MCR160" s="764"/>
      <c r="MCS160" s="764"/>
      <c r="MCT160" s="764"/>
      <c r="MCU160" s="764"/>
      <c r="MCV160" s="764"/>
      <c r="MCW160" s="764"/>
      <c r="MCX160" s="764"/>
      <c r="MCY160" s="764"/>
      <c r="MCZ160" s="764"/>
      <c r="MDA160" s="764"/>
      <c r="MDB160" s="764"/>
      <c r="MDC160" s="764"/>
      <c r="MDD160" s="764"/>
      <c r="MDE160" s="764"/>
      <c r="MDF160" s="764"/>
      <c r="MDG160" s="764"/>
      <c r="MDH160" s="764"/>
      <c r="MDI160" s="764"/>
      <c r="MDJ160" s="764"/>
      <c r="MDK160" s="764"/>
      <c r="MDL160" s="764"/>
      <c r="MDM160" s="764"/>
      <c r="MDN160" s="764"/>
      <c r="MDO160" s="764"/>
      <c r="MDP160" s="764"/>
      <c r="MDQ160" s="764"/>
      <c r="MDR160" s="764"/>
      <c r="MDS160" s="764"/>
      <c r="MDT160" s="764"/>
      <c r="MDU160" s="764"/>
      <c r="MDV160" s="764"/>
      <c r="MDW160" s="764"/>
      <c r="MDX160" s="764"/>
      <c r="MDY160" s="764"/>
      <c r="MDZ160" s="764"/>
      <c r="MEA160" s="764"/>
      <c r="MEB160" s="764"/>
      <c r="MEC160" s="764"/>
      <c r="MED160" s="764"/>
      <c r="MEE160" s="764"/>
      <c r="MEF160" s="764"/>
      <c r="MEG160" s="764"/>
      <c r="MEH160" s="764"/>
      <c r="MEI160" s="764"/>
      <c r="MEJ160" s="764"/>
      <c r="MEK160" s="764"/>
      <c r="MEL160" s="764"/>
      <c r="MEM160" s="764"/>
      <c r="MEN160" s="764"/>
      <c r="MEO160" s="764"/>
      <c r="MEP160" s="764"/>
      <c r="MEQ160" s="764"/>
      <c r="MER160" s="764"/>
      <c r="MES160" s="764"/>
      <c r="MET160" s="764"/>
      <c r="MEU160" s="764"/>
      <c r="MEV160" s="764"/>
      <c r="MEW160" s="764"/>
      <c r="MEX160" s="764"/>
      <c r="MEY160" s="764"/>
      <c r="MEZ160" s="764"/>
      <c r="MFA160" s="764"/>
      <c r="MFB160" s="764"/>
      <c r="MFC160" s="764"/>
      <c r="MFD160" s="764"/>
      <c r="MFE160" s="764"/>
      <c r="MFF160" s="764"/>
      <c r="MFG160" s="764"/>
      <c r="MFH160" s="764"/>
      <c r="MFI160" s="764"/>
      <c r="MFJ160" s="764"/>
      <c r="MFK160" s="764"/>
      <c r="MFL160" s="764"/>
      <c r="MFM160" s="764"/>
      <c r="MFN160" s="764"/>
      <c r="MFO160" s="764"/>
      <c r="MFP160" s="764"/>
      <c r="MFQ160" s="764"/>
      <c r="MFR160" s="764"/>
      <c r="MFS160" s="764"/>
      <c r="MFT160" s="764"/>
      <c r="MFU160" s="764"/>
      <c r="MFV160" s="764"/>
      <c r="MFW160" s="764"/>
      <c r="MFX160" s="764"/>
      <c r="MFY160" s="764"/>
      <c r="MFZ160" s="764"/>
      <c r="MGA160" s="764"/>
      <c r="MGB160" s="764"/>
      <c r="MGC160" s="764"/>
      <c r="MGD160" s="764"/>
      <c r="MGE160" s="764"/>
      <c r="MGF160" s="764"/>
      <c r="MGG160" s="764"/>
      <c r="MGH160" s="764"/>
      <c r="MGI160" s="764"/>
      <c r="MGJ160" s="764"/>
      <c r="MGK160" s="764"/>
      <c r="MGL160" s="764"/>
      <c r="MGM160" s="764"/>
      <c r="MGN160" s="764"/>
      <c r="MGO160" s="764"/>
      <c r="MGP160" s="764"/>
      <c r="MGQ160" s="764"/>
      <c r="MGR160" s="764"/>
      <c r="MGS160" s="764"/>
      <c r="MGT160" s="764"/>
      <c r="MGU160" s="764"/>
      <c r="MGV160" s="764"/>
      <c r="MGW160" s="764"/>
      <c r="MGX160" s="764"/>
      <c r="MGY160" s="764"/>
      <c r="MGZ160" s="764"/>
      <c r="MHA160" s="764"/>
      <c r="MHB160" s="764"/>
      <c r="MHC160" s="764"/>
      <c r="MHD160" s="764"/>
      <c r="MHE160" s="764"/>
      <c r="MHF160" s="764"/>
      <c r="MHG160" s="764"/>
      <c r="MHH160" s="764"/>
      <c r="MHI160" s="764"/>
      <c r="MHJ160" s="764"/>
      <c r="MHK160" s="764"/>
      <c r="MHL160" s="764"/>
      <c r="MHM160" s="764"/>
      <c r="MHN160" s="764"/>
      <c r="MHO160" s="764"/>
      <c r="MHP160" s="764"/>
      <c r="MHQ160" s="764"/>
      <c r="MHR160" s="764"/>
      <c r="MHS160" s="764"/>
      <c r="MHT160" s="764"/>
      <c r="MHU160" s="764"/>
      <c r="MHV160" s="764"/>
      <c r="MHW160" s="764"/>
      <c r="MHX160" s="764"/>
      <c r="MHY160" s="764"/>
      <c r="MHZ160" s="764"/>
      <c r="MIA160" s="764"/>
      <c r="MIB160" s="764"/>
      <c r="MIC160" s="764"/>
      <c r="MID160" s="764"/>
      <c r="MIE160" s="764"/>
      <c r="MIF160" s="764"/>
      <c r="MIG160" s="764"/>
      <c r="MIH160" s="764"/>
      <c r="MII160" s="764"/>
      <c r="MIJ160" s="764"/>
      <c r="MIK160" s="764"/>
      <c r="MIL160" s="764"/>
      <c r="MIM160" s="764"/>
      <c r="MIN160" s="764"/>
      <c r="MIO160" s="764"/>
      <c r="MIP160" s="764"/>
      <c r="MIQ160" s="764"/>
      <c r="MIR160" s="764"/>
      <c r="MIS160" s="764"/>
      <c r="MIT160" s="764"/>
      <c r="MIU160" s="764"/>
      <c r="MIV160" s="764"/>
      <c r="MIW160" s="764"/>
      <c r="MIX160" s="764"/>
      <c r="MIY160" s="764"/>
      <c r="MIZ160" s="764"/>
      <c r="MJA160" s="764"/>
      <c r="MJB160" s="764"/>
      <c r="MJC160" s="764"/>
      <c r="MJD160" s="764"/>
      <c r="MJE160" s="764"/>
      <c r="MJF160" s="764"/>
      <c r="MJG160" s="764"/>
      <c r="MJH160" s="764"/>
      <c r="MJI160" s="764"/>
      <c r="MJJ160" s="764"/>
      <c r="MJK160" s="764"/>
      <c r="MJL160" s="764"/>
      <c r="MJM160" s="764"/>
      <c r="MJN160" s="764"/>
      <c r="MJO160" s="764"/>
      <c r="MJP160" s="764"/>
      <c r="MJQ160" s="764"/>
      <c r="MJR160" s="764"/>
      <c r="MJS160" s="764"/>
      <c r="MJT160" s="764"/>
      <c r="MJU160" s="764"/>
      <c r="MJV160" s="764"/>
      <c r="MJW160" s="764"/>
      <c r="MJX160" s="764"/>
      <c r="MJY160" s="764"/>
      <c r="MJZ160" s="764"/>
      <c r="MKA160" s="764"/>
      <c r="MKB160" s="764"/>
      <c r="MKC160" s="764"/>
      <c r="MKD160" s="764"/>
      <c r="MKE160" s="764"/>
      <c r="MKF160" s="764"/>
      <c r="MKG160" s="764"/>
      <c r="MKH160" s="764"/>
      <c r="MKI160" s="764"/>
      <c r="MKJ160" s="764"/>
      <c r="MKK160" s="764"/>
      <c r="MKL160" s="764"/>
      <c r="MKM160" s="764"/>
      <c r="MKN160" s="764"/>
      <c r="MKO160" s="764"/>
      <c r="MKP160" s="764"/>
      <c r="MKQ160" s="764"/>
      <c r="MKR160" s="764"/>
      <c r="MKS160" s="764"/>
      <c r="MKT160" s="764"/>
      <c r="MKU160" s="764"/>
      <c r="MKV160" s="764"/>
      <c r="MKW160" s="764"/>
      <c r="MKX160" s="764"/>
      <c r="MKY160" s="764"/>
      <c r="MKZ160" s="764"/>
      <c r="MLA160" s="764"/>
      <c r="MLB160" s="764"/>
      <c r="MLC160" s="764"/>
      <c r="MLD160" s="764"/>
      <c r="MLE160" s="764"/>
      <c r="MLF160" s="764"/>
      <c r="MLG160" s="764"/>
      <c r="MLH160" s="764"/>
      <c r="MLI160" s="764"/>
      <c r="MLJ160" s="764"/>
      <c r="MLK160" s="764"/>
      <c r="MLL160" s="764"/>
      <c r="MLM160" s="764"/>
      <c r="MLN160" s="764"/>
      <c r="MLO160" s="764"/>
      <c r="MLP160" s="764"/>
      <c r="MLQ160" s="764"/>
      <c r="MLR160" s="764"/>
      <c r="MLS160" s="764"/>
      <c r="MLT160" s="764"/>
      <c r="MLU160" s="764"/>
      <c r="MLV160" s="764"/>
      <c r="MLW160" s="764"/>
      <c r="MLX160" s="764"/>
      <c r="MLY160" s="764"/>
      <c r="MLZ160" s="764"/>
      <c r="MMA160" s="764"/>
      <c r="MMB160" s="764"/>
      <c r="MMC160" s="764"/>
      <c r="MMD160" s="764"/>
      <c r="MME160" s="764"/>
      <c r="MMF160" s="764"/>
      <c r="MMG160" s="764"/>
      <c r="MMH160" s="764"/>
      <c r="MMI160" s="764"/>
      <c r="MMJ160" s="764"/>
      <c r="MMK160" s="764"/>
      <c r="MML160" s="764"/>
      <c r="MMM160" s="764"/>
      <c r="MMN160" s="764"/>
      <c r="MMO160" s="764"/>
      <c r="MMP160" s="764"/>
      <c r="MMQ160" s="764"/>
      <c r="MMR160" s="764"/>
      <c r="MMS160" s="764"/>
      <c r="MMT160" s="764"/>
      <c r="MMU160" s="764"/>
      <c r="MMV160" s="764"/>
      <c r="MMW160" s="764"/>
      <c r="MMX160" s="764"/>
      <c r="MMY160" s="764"/>
      <c r="MMZ160" s="764"/>
      <c r="MNA160" s="764"/>
      <c r="MNB160" s="764"/>
      <c r="MNC160" s="764"/>
      <c r="MND160" s="764"/>
      <c r="MNE160" s="764"/>
      <c r="MNF160" s="764"/>
      <c r="MNG160" s="764"/>
      <c r="MNH160" s="764"/>
      <c r="MNI160" s="764"/>
      <c r="MNJ160" s="764"/>
      <c r="MNK160" s="764"/>
      <c r="MNL160" s="764"/>
      <c r="MNM160" s="764"/>
      <c r="MNN160" s="764"/>
      <c r="MNO160" s="764"/>
      <c r="MNP160" s="764"/>
      <c r="MNQ160" s="764"/>
      <c r="MNR160" s="764"/>
      <c r="MNS160" s="764"/>
      <c r="MNT160" s="764"/>
      <c r="MNU160" s="764"/>
      <c r="MNV160" s="764"/>
      <c r="MNW160" s="764"/>
      <c r="MNX160" s="764"/>
      <c r="MNY160" s="764"/>
      <c r="MNZ160" s="764"/>
      <c r="MOA160" s="764"/>
      <c r="MOB160" s="764"/>
      <c r="MOC160" s="764"/>
      <c r="MOD160" s="764"/>
      <c r="MOE160" s="764"/>
      <c r="MOF160" s="764"/>
      <c r="MOG160" s="764"/>
      <c r="MOH160" s="764"/>
      <c r="MOI160" s="764"/>
      <c r="MOJ160" s="764"/>
      <c r="MOK160" s="764"/>
      <c r="MOL160" s="764"/>
      <c r="MOM160" s="764"/>
      <c r="MON160" s="764"/>
      <c r="MOO160" s="764"/>
      <c r="MOP160" s="764"/>
      <c r="MOQ160" s="764"/>
      <c r="MOR160" s="764"/>
      <c r="MOS160" s="764"/>
      <c r="MOT160" s="764"/>
      <c r="MOU160" s="764"/>
      <c r="MOV160" s="764"/>
      <c r="MOW160" s="764"/>
      <c r="MOX160" s="764"/>
      <c r="MOY160" s="764"/>
      <c r="MOZ160" s="764"/>
      <c r="MPA160" s="764"/>
      <c r="MPB160" s="764"/>
      <c r="MPC160" s="764"/>
      <c r="MPD160" s="764"/>
      <c r="MPE160" s="764"/>
      <c r="MPF160" s="764"/>
      <c r="MPG160" s="764"/>
      <c r="MPH160" s="764"/>
      <c r="MPI160" s="764"/>
      <c r="MPJ160" s="764"/>
      <c r="MPK160" s="764"/>
      <c r="MPL160" s="764"/>
      <c r="MPM160" s="764"/>
      <c r="MPN160" s="764"/>
      <c r="MPO160" s="764"/>
      <c r="MPP160" s="764"/>
      <c r="MPQ160" s="764"/>
      <c r="MPR160" s="764"/>
      <c r="MPS160" s="764"/>
      <c r="MPT160" s="764"/>
      <c r="MPU160" s="764"/>
      <c r="MPV160" s="764"/>
      <c r="MPW160" s="764"/>
      <c r="MPX160" s="764"/>
      <c r="MPY160" s="764"/>
      <c r="MPZ160" s="764"/>
      <c r="MQA160" s="764"/>
      <c r="MQB160" s="764"/>
      <c r="MQC160" s="764"/>
      <c r="MQD160" s="764"/>
      <c r="MQE160" s="764"/>
      <c r="MQF160" s="764"/>
      <c r="MQG160" s="764"/>
      <c r="MQH160" s="764"/>
      <c r="MQI160" s="764"/>
      <c r="MQJ160" s="764"/>
      <c r="MQK160" s="764"/>
      <c r="MQL160" s="764"/>
      <c r="MQM160" s="764"/>
      <c r="MQN160" s="764"/>
      <c r="MQO160" s="764"/>
      <c r="MQP160" s="764"/>
      <c r="MQQ160" s="764"/>
      <c r="MQR160" s="764"/>
      <c r="MQS160" s="764"/>
      <c r="MQT160" s="764"/>
      <c r="MQU160" s="764"/>
      <c r="MQV160" s="764"/>
      <c r="MQW160" s="764"/>
      <c r="MQX160" s="764"/>
      <c r="MQY160" s="764"/>
      <c r="MQZ160" s="764"/>
      <c r="MRA160" s="764"/>
      <c r="MRB160" s="764"/>
      <c r="MRC160" s="764"/>
      <c r="MRD160" s="764"/>
      <c r="MRE160" s="764"/>
      <c r="MRF160" s="764"/>
      <c r="MRG160" s="764"/>
      <c r="MRH160" s="764"/>
      <c r="MRI160" s="764"/>
      <c r="MRJ160" s="764"/>
      <c r="MRK160" s="764"/>
      <c r="MRL160" s="764"/>
      <c r="MRM160" s="764"/>
      <c r="MRN160" s="764"/>
      <c r="MRO160" s="764"/>
      <c r="MRP160" s="764"/>
      <c r="MRQ160" s="764"/>
      <c r="MRR160" s="764"/>
      <c r="MRS160" s="764"/>
      <c r="MRT160" s="764"/>
      <c r="MRU160" s="764"/>
      <c r="MRV160" s="764"/>
      <c r="MRW160" s="764"/>
      <c r="MRX160" s="764"/>
      <c r="MRY160" s="764"/>
      <c r="MRZ160" s="764"/>
      <c r="MSA160" s="764"/>
      <c r="MSB160" s="764"/>
      <c r="MSC160" s="764"/>
      <c r="MSD160" s="764"/>
      <c r="MSE160" s="764"/>
      <c r="MSF160" s="764"/>
      <c r="MSG160" s="764"/>
      <c r="MSH160" s="764"/>
      <c r="MSI160" s="764"/>
      <c r="MSJ160" s="764"/>
      <c r="MSK160" s="764"/>
      <c r="MSL160" s="764"/>
      <c r="MSM160" s="764"/>
      <c r="MSN160" s="764"/>
      <c r="MSO160" s="764"/>
      <c r="MSP160" s="764"/>
      <c r="MSQ160" s="764"/>
      <c r="MSR160" s="764"/>
      <c r="MSS160" s="764"/>
      <c r="MST160" s="764"/>
      <c r="MSU160" s="764"/>
      <c r="MSV160" s="764"/>
      <c r="MSW160" s="764"/>
      <c r="MSX160" s="764"/>
      <c r="MSY160" s="764"/>
      <c r="MSZ160" s="764"/>
      <c r="MTA160" s="764"/>
      <c r="MTB160" s="764"/>
      <c r="MTC160" s="764"/>
      <c r="MTD160" s="764"/>
      <c r="MTE160" s="764"/>
      <c r="MTF160" s="764"/>
      <c r="MTG160" s="764"/>
      <c r="MTH160" s="764"/>
      <c r="MTI160" s="764"/>
      <c r="MTJ160" s="764"/>
      <c r="MTK160" s="764"/>
      <c r="MTL160" s="764"/>
      <c r="MTM160" s="764"/>
      <c r="MTN160" s="764"/>
      <c r="MTO160" s="764"/>
      <c r="MTP160" s="764"/>
      <c r="MTQ160" s="764"/>
      <c r="MTR160" s="764"/>
      <c r="MTS160" s="764"/>
      <c r="MTT160" s="764"/>
      <c r="MTU160" s="764"/>
      <c r="MTV160" s="764"/>
      <c r="MTW160" s="764"/>
      <c r="MTX160" s="764"/>
      <c r="MTY160" s="764"/>
      <c r="MTZ160" s="764"/>
      <c r="MUA160" s="764"/>
      <c r="MUB160" s="764"/>
      <c r="MUC160" s="764"/>
      <c r="MUD160" s="764"/>
      <c r="MUE160" s="764"/>
      <c r="MUF160" s="764"/>
      <c r="MUG160" s="764"/>
      <c r="MUH160" s="764"/>
      <c r="MUI160" s="764"/>
      <c r="MUJ160" s="764"/>
      <c r="MUK160" s="764"/>
      <c r="MUL160" s="764"/>
      <c r="MUM160" s="764"/>
      <c r="MUN160" s="764"/>
      <c r="MUO160" s="764"/>
      <c r="MUP160" s="764"/>
      <c r="MUQ160" s="764"/>
      <c r="MUR160" s="764"/>
      <c r="MUS160" s="764"/>
      <c r="MUT160" s="764"/>
      <c r="MUU160" s="764"/>
      <c r="MUV160" s="764"/>
      <c r="MUW160" s="764"/>
      <c r="MUX160" s="764"/>
      <c r="MUY160" s="764"/>
      <c r="MUZ160" s="764"/>
      <c r="MVA160" s="764"/>
      <c r="MVB160" s="764"/>
      <c r="MVC160" s="764"/>
      <c r="MVD160" s="764"/>
      <c r="MVE160" s="764"/>
      <c r="MVF160" s="764"/>
      <c r="MVG160" s="764"/>
      <c r="MVH160" s="764"/>
      <c r="MVI160" s="764"/>
      <c r="MVJ160" s="764"/>
      <c r="MVK160" s="764"/>
      <c r="MVL160" s="764"/>
      <c r="MVM160" s="764"/>
      <c r="MVN160" s="764"/>
      <c r="MVO160" s="764"/>
      <c r="MVP160" s="764"/>
      <c r="MVQ160" s="764"/>
      <c r="MVR160" s="764"/>
      <c r="MVS160" s="764"/>
      <c r="MVT160" s="764"/>
      <c r="MVU160" s="764"/>
      <c r="MVV160" s="764"/>
      <c r="MVW160" s="764"/>
      <c r="MVX160" s="764"/>
      <c r="MVY160" s="764"/>
      <c r="MVZ160" s="764"/>
      <c r="MWA160" s="764"/>
      <c r="MWB160" s="764"/>
      <c r="MWC160" s="764"/>
      <c r="MWD160" s="764"/>
      <c r="MWE160" s="764"/>
      <c r="MWF160" s="764"/>
      <c r="MWG160" s="764"/>
      <c r="MWH160" s="764"/>
      <c r="MWI160" s="764"/>
      <c r="MWJ160" s="764"/>
      <c r="MWK160" s="764"/>
      <c r="MWL160" s="764"/>
      <c r="MWM160" s="764"/>
      <c r="MWN160" s="764"/>
      <c r="MWO160" s="764"/>
      <c r="MWP160" s="764"/>
      <c r="MWQ160" s="764"/>
      <c r="MWR160" s="764"/>
      <c r="MWS160" s="764"/>
      <c r="MWT160" s="764"/>
      <c r="MWU160" s="764"/>
      <c r="MWV160" s="764"/>
      <c r="MWW160" s="764"/>
      <c r="MWX160" s="764"/>
      <c r="MWY160" s="764"/>
      <c r="MWZ160" s="764"/>
      <c r="MXA160" s="764"/>
      <c r="MXB160" s="764"/>
      <c r="MXC160" s="764"/>
      <c r="MXD160" s="764"/>
      <c r="MXE160" s="764"/>
      <c r="MXF160" s="764"/>
      <c r="MXG160" s="764"/>
      <c r="MXH160" s="764"/>
      <c r="MXI160" s="764"/>
      <c r="MXJ160" s="764"/>
      <c r="MXK160" s="764"/>
      <c r="MXL160" s="764"/>
      <c r="MXM160" s="764"/>
      <c r="MXN160" s="764"/>
      <c r="MXO160" s="764"/>
      <c r="MXP160" s="764"/>
      <c r="MXQ160" s="764"/>
      <c r="MXR160" s="764"/>
      <c r="MXS160" s="764"/>
      <c r="MXT160" s="764"/>
      <c r="MXU160" s="764"/>
      <c r="MXV160" s="764"/>
      <c r="MXW160" s="764"/>
      <c r="MXX160" s="764"/>
      <c r="MXY160" s="764"/>
      <c r="MXZ160" s="764"/>
      <c r="MYA160" s="764"/>
      <c r="MYB160" s="764"/>
      <c r="MYC160" s="764"/>
      <c r="MYD160" s="764"/>
      <c r="MYE160" s="764"/>
      <c r="MYF160" s="764"/>
      <c r="MYG160" s="764"/>
      <c r="MYH160" s="764"/>
      <c r="MYI160" s="764"/>
      <c r="MYJ160" s="764"/>
      <c r="MYK160" s="764"/>
      <c r="MYL160" s="764"/>
      <c r="MYM160" s="764"/>
      <c r="MYN160" s="764"/>
      <c r="MYO160" s="764"/>
      <c r="MYP160" s="764"/>
      <c r="MYQ160" s="764"/>
      <c r="MYR160" s="764"/>
      <c r="MYS160" s="764"/>
      <c r="MYT160" s="764"/>
      <c r="MYU160" s="764"/>
      <c r="MYV160" s="764"/>
      <c r="MYW160" s="764"/>
      <c r="MYX160" s="764"/>
      <c r="MYY160" s="764"/>
      <c r="MYZ160" s="764"/>
      <c r="MZA160" s="764"/>
      <c r="MZB160" s="764"/>
      <c r="MZC160" s="764"/>
      <c r="MZD160" s="764"/>
      <c r="MZE160" s="764"/>
      <c r="MZF160" s="764"/>
      <c r="MZG160" s="764"/>
      <c r="MZH160" s="764"/>
      <c r="MZI160" s="764"/>
      <c r="MZJ160" s="764"/>
      <c r="MZK160" s="764"/>
      <c r="MZL160" s="764"/>
      <c r="MZM160" s="764"/>
      <c r="MZN160" s="764"/>
      <c r="MZO160" s="764"/>
      <c r="MZP160" s="764"/>
      <c r="MZQ160" s="764"/>
      <c r="MZR160" s="764"/>
      <c r="MZS160" s="764"/>
      <c r="MZT160" s="764"/>
      <c r="MZU160" s="764"/>
      <c r="MZV160" s="764"/>
      <c r="MZW160" s="764"/>
      <c r="MZX160" s="764"/>
      <c r="MZY160" s="764"/>
      <c r="MZZ160" s="764"/>
      <c r="NAA160" s="764"/>
      <c r="NAB160" s="764"/>
      <c r="NAC160" s="764"/>
      <c r="NAD160" s="764"/>
      <c r="NAE160" s="764"/>
      <c r="NAF160" s="764"/>
      <c r="NAG160" s="764"/>
      <c r="NAH160" s="764"/>
      <c r="NAI160" s="764"/>
      <c r="NAJ160" s="764"/>
      <c r="NAK160" s="764"/>
      <c r="NAL160" s="764"/>
      <c r="NAM160" s="764"/>
      <c r="NAN160" s="764"/>
      <c r="NAO160" s="764"/>
      <c r="NAP160" s="764"/>
      <c r="NAQ160" s="764"/>
      <c r="NAR160" s="764"/>
      <c r="NAS160" s="764"/>
      <c r="NAT160" s="764"/>
      <c r="NAU160" s="764"/>
      <c r="NAV160" s="764"/>
      <c r="NAW160" s="764"/>
      <c r="NAX160" s="764"/>
      <c r="NAY160" s="764"/>
      <c r="NAZ160" s="764"/>
      <c r="NBA160" s="764"/>
      <c r="NBB160" s="764"/>
      <c r="NBC160" s="764"/>
      <c r="NBD160" s="764"/>
      <c r="NBE160" s="764"/>
      <c r="NBF160" s="764"/>
      <c r="NBG160" s="764"/>
      <c r="NBH160" s="764"/>
      <c r="NBI160" s="764"/>
      <c r="NBJ160" s="764"/>
      <c r="NBK160" s="764"/>
      <c r="NBL160" s="764"/>
      <c r="NBM160" s="764"/>
      <c r="NBN160" s="764"/>
      <c r="NBO160" s="764"/>
      <c r="NBP160" s="764"/>
      <c r="NBQ160" s="764"/>
      <c r="NBR160" s="764"/>
      <c r="NBS160" s="764"/>
      <c r="NBT160" s="764"/>
      <c r="NBU160" s="764"/>
      <c r="NBV160" s="764"/>
      <c r="NBW160" s="764"/>
      <c r="NBX160" s="764"/>
      <c r="NBY160" s="764"/>
      <c r="NBZ160" s="764"/>
      <c r="NCA160" s="764"/>
      <c r="NCB160" s="764"/>
      <c r="NCC160" s="764"/>
      <c r="NCD160" s="764"/>
      <c r="NCE160" s="764"/>
      <c r="NCF160" s="764"/>
      <c r="NCG160" s="764"/>
      <c r="NCH160" s="764"/>
      <c r="NCI160" s="764"/>
      <c r="NCJ160" s="764"/>
      <c r="NCK160" s="764"/>
      <c r="NCL160" s="764"/>
      <c r="NCM160" s="764"/>
      <c r="NCN160" s="764"/>
      <c r="NCO160" s="764"/>
      <c r="NCP160" s="764"/>
      <c r="NCQ160" s="764"/>
      <c r="NCR160" s="764"/>
      <c r="NCS160" s="764"/>
      <c r="NCT160" s="764"/>
      <c r="NCU160" s="764"/>
      <c r="NCV160" s="764"/>
      <c r="NCW160" s="764"/>
      <c r="NCX160" s="764"/>
      <c r="NCY160" s="764"/>
      <c r="NCZ160" s="764"/>
      <c r="NDA160" s="764"/>
      <c r="NDB160" s="764"/>
      <c r="NDC160" s="764"/>
      <c r="NDD160" s="764"/>
      <c r="NDE160" s="764"/>
      <c r="NDF160" s="764"/>
      <c r="NDG160" s="764"/>
      <c r="NDH160" s="764"/>
      <c r="NDI160" s="764"/>
      <c r="NDJ160" s="764"/>
      <c r="NDK160" s="764"/>
      <c r="NDL160" s="764"/>
      <c r="NDM160" s="764"/>
      <c r="NDN160" s="764"/>
      <c r="NDO160" s="764"/>
      <c r="NDP160" s="764"/>
      <c r="NDQ160" s="764"/>
      <c r="NDR160" s="764"/>
      <c r="NDS160" s="764"/>
      <c r="NDT160" s="764"/>
      <c r="NDU160" s="764"/>
      <c r="NDV160" s="764"/>
      <c r="NDW160" s="764"/>
      <c r="NDX160" s="764"/>
      <c r="NDY160" s="764"/>
      <c r="NDZ160" s="764"/>
      <c r="NEA160" s="764"/>
      <c r="NEB160" s="764"/>
      <c r="NEC160" s="764"/>
      <c r="NED160" s="764"/>
      <c r="NEE160" s="764"/>
      <c r="NEF160" s="764"/>
      <c r="NEG160" s="764"/>
      <c r="NEH160" s="764"/>
      <c r="NEI160" s="764"/>
      <c r="NEJ160" s="764"/>
      <c r="NEK160" s="764"/>
      <c r="NEL160" s="764"/>
      <c r="NEM160" s="764"/>
      <c r="NEN160" s="764"/>
      <c r="NEO160" s="764"/>
      <c r="NEP160" s="764"/>
      <c r="NEQ160" s="764"/>
      <c r="NER160" s="764"/>
      <c r="NES160" s="764"/>
      <c r="NET160" s="764"/>
      <c r="NEU160" s="764"/>
      <c r="NEV160" s="764"/>
      <c r="NEW160" s="764"/>
      <c r="NEX160" s="764"/>
      <c r="NEY160" s="764"/>
      <c r="NEZ160" s="764"/>
      <c r="NFA160" s="764"/>
      <c r="NFB160" s="764"/>
      <c r="NFC160" s="764"/>
      <c r="NFD160" s="764"/>
      <c r="NFE160" s="764"/>
      <c r="NFF160" s="764"/>
      <c r="NFG160" s="764"/>
      <c r="NFH160" s="764"/>
      <c r="NFI160" s="764"/>
      <c r="NFJ160" s="764"/>
      <c r="NFK160" s="764"/>
      <c r="NFL160" s="764"/>
      <c r="NFM160" s="764"/>
      <c r="NFN160" s="764"/>
      <c r="NFO160" s="764"/>
      <c r="NFP160" s="764"/>
      <c r="NFQ160" s="764"/>
      <c r="NFR160" s="764"/>
      <c r="NFS160" s="764"/>
      <c r="NFT160" s="764"/>
      <c r="NFU160" s="764"/>
      <c r="NFV160" s="764"/>
      <c r="NFW160" s="764"/>
      <c r="NFX160" s="764"/>
      <c r="NFY160" s="764"/>
      <c r="NFZ160" s="764"/>
      <c r="NGA160" s="764"/>
      <c r="NGB160" s="764"/>
      <c r="NGC160" s="764"/>
      <c r="NGD160" s="764"/>
      <c r="NGE160" s="764"/>
      <c r="NGF160" s="764"/>
      <c r="NGG160" s="764"/>
      <c r="NGH160" s="764"/>
      <c r="NGI160" s="764"/>
      <c r="NGJ160" s="764"/>
      <c r="NGK160" s="764"/>
      <c r="NGL160" s="764"/>
      <c r="NGM160" s="764"/>
      <c r="NGN160" s="764"/>
      <c r="NGO160" s="764"/>
      <c r="NGP160" s="764"/>
      <c r="NGQ160" s="764"/>
      <c r="NGR160" s="764"/>
      <c r="NGS160" s="764"/>
      <c r="NGT160" s="764"/>
      <c r="NGU160" s="764"/>
      <c r="NGV160" s="764"/>
      <c r="NGW160" s="764"/>
      <c r="NGX160" s="764"/>
      <c r="NGY160" s="764"/>
      <c r="NGZ160" s="764"/>
      <c r="NHA160" s="764"/>
      <c r="NHB160" s="764"/>
      <c r="NHC160" s="764"/>
      <c r="NHD160" s="764"/>
      <c r="NHE160" s="764"/>
      <c r="NHF160" s="764"/>
      <c r="NHG160" s="764"/>
      <c r="NHH160" s="764"/>
      <c r="NHI160" s="764"/>
      <c r="NHJ160" s="764"/>
      <c r="NHK160" s="764"/>
      <c r="NHL160" s="764"/>
      <c r="NHM160" s="764"/>
      <c r="NHN160" s="764"/>
      <c r="NHO160" s="764"/>
      <c r="NHP160" s="764"/>
      <c r="NHQ160" s="764"/>
      <c r="NHR160" s="764"/>
      <c r="NHS160" s="764"/>
      <c r="NHT160" s="764"/>
      <c r="NHU160" s="764"/>
      <c r="NHV160" s="764"/>
      <c r="NHW160" s="764"/>
      <c r="NHX160" s="764"/>
      <c r="NHY160" s="764"/>
      <c r="NHZ160" s="764"/>
      <c r="NIA160" s="764"/>
      <c r="NIB160" s="764"/>
      <c r="NIC160" s="764"/>
      <c r="NID160" s="764"/>
      <c r="NIE160" s="764"/>
      <c r="NIF160" s="764"/>
      <c r="NIG160" s="764"/>
      <c r="NIH160" s="764"/>
      <c r="NII160" s="764"/>
      <c r="NIJ160" s="764"/>
      <c r="NIK160" s="764"/>
      <c r="NIL160" s="764"/>
      <c r="NIM160" s="764"/>
      <c r="NIN160" s="764"/>
      <c r="NIO160" s="764"/>
      <c r="NIP160" s="764"/>
      <c r="NIQ160" s="764"/>
      <c r="NIR160" s="764"/>
      <c r="NIS160" s="764"/>
      <c r="NIT160" s="764"/>
      <c r="NIU160" s="764"/>
      <c r="NIV160" s="764"/>
      <c r="NIW160" s="764"/>
      <c r="NIX160" s="764"/>
      <c r="NIY160" s="764"/>
      <c r="NIZ160" s="764"/>
      <c r="NJA160" s="764"/>
      <c r="NJB160" s="764"/>
      <c r="NJC160" s="764"/>
      <c r="NJD160" s="764"/>
      <c r="NJE160" s="764"/>
      <c r="NJF160" s="764"/>
      <c r="NJG160" s="764"/>
      <c r="NJH160" s="764"/>
      <c r="NJI160" s="764"/>
      <c r="NJJ160" s="764"/>
      <c r="NJK160" s="764"/>
      <c r="NJL160" s="764"/>
      <c r="NJM160" s="764"/>
      <c r="NJN160" s="764"/>
      <c r="NJO160" s="764"/>
      <c r="NJP160" s="764"/>
      <c r="NJQ160" s="764"/>
      <c r="NJR160" s="764"/>
      <c r="NJS160" s="764"/>
      <c r="NJT160" s="764"/>
      <c r="NJU160" s="764"/>
      <c r="NJV160" s="764"/>
      <c r="NJW160" s="764"/>
      <c r="NJX160" s="764"/>
      <c r="NJY160" s="764"/>
      <c r="NJZ160" s="764"/>
      <c r="NKA160" s="764"/>
      <c r="NKB160" s="764"/>
      <c r="NKC160" s="764"/>
      <c r="NKD160" s="764"/>
      <c r="NKE160" s="764"/>
      <c r="NKF160" s="764"/>
      <c r="NKG160" s="764"/>
      <c r="NKH160" s="764"/>
      <c r="NKI160" s="764"/>
      <c r="NKJ160" s="764"/>
      <c r="NKK160" s="764"/>
      <c r="NKL160" s="764"/>
      <c r="NKM160" s="764"/>
      <c r="NKN160" s="764"/>
      <c r="NKO160" s="764"/>
      <c r="NKP160" s="764"/>
      <c r="NKQ160" s="764"/>
      <c r="NKR160" s="764"/>
      <c r="NKS160" s="764"/>
      <c r="NKT160" s="764"/>
      <c r="NKU160" s="764"/>
      <c r="NKV160" s="764"/>
      <c r="NKW160" s="764"/>
      <c r="NKX160" s="764"/>
      <c r="NKY160" s="764"/>
      <c r="NKZ160" s="764"/>
      <c r="NLA160" s="764"/>
      <c r="NLB160" s="764"/>
      <c r="NLC160" s="764"/>
      <c r="NLD160" s="764"/>
      <c r="NLE160" s="764"/>
      <c r="NLF160" s="764"/>
      <c r="NLG160" s="764"/>
      <c r="NLH160" s="764"/>
      <c r="NLI160" s="764"/>
      <c r="NLJ160" s="764"/>
      <c r="NLK160" s="764"/>
      <c r="NLL160" s="764"/>
      <c r="NLM160" s="764"/>
      <c r="NLN160" s="764"/>
      <c r="NLO160" s="764"/>
      <c r="NLP160" s="764"/>
      <c r="NLQ160" s="764"/>
      <c r="NLR160" s="764"/>
      <c r="NLS160" s="764"/>
      <c r="NLT160" s="764"/>
      <c r="NLU160" s="764"/>
      <c r="NLV160" s="764"/>
      <c r="NLW160" s="764"/>
      <c r="NLX160" s="764"/>
      <c r="NLY160" s="764"/>
      <c r="NLZ160" s="764"/>
      <c r="NMA160" s="764"/>
      <c r="NMB160" s="764"/>
      <c r="NMC160" s="764"/>
      <c r="NMD160" s="764"/>
      <c r="NME160" s="764"/>
      <c r="NMF160" s="764"/>
      <c r="NMG160" s="764"/>
      <c r="NMH160" s="764"/>
      <c r="NMI160" s="764"/>
      <c r="NMJ160" s="764"/>
      <c r="NMK160" s="764"/>
      <c r="NML160" s="764"/>
      <c r="NMM160" s="764"/>
      <c r="NMN160" s="764"/>
      <c r="NMO160" s="764"/>
      <c r="NMP160" s="764"/>
      <c r="NMQ160" s="764"/>
      <c r="NMR160" s="764"/>
      <c r="NMS160" s="764"/>
      <c r="NMT160" s="764"/>
      <c r="NMU160" s="764"/>
      <c r="NMV160" s="764"/>
      <c r="NMW160" s="764"/>
      <c r="NMX160" s="764"/>
      <c r="NMY160" s="764"/>
      <c r="NMZ160" s="764"/>
      <c r="NNA160" s="764"/>
      <c r="NNB160" s="764"/>
      <c r="NNC160" s="764"/>
      <c r="NND160" s="764"/>
      <c r="NNE160" s="764"/>
      <c r="NNF160" s="764"/>
      <c r="NNG160" s="764"/>
      <c r="NNH160" s="764"/>
      <c r="NNI160" s="764"/>
      <c r="NNJ160" s="764"/>
      <c r="NNK160" s="764"/>
      <c r="NNL160" s="764"/>
      <c r="NNM160" s="764"/>
      <c r="NNN160" s="764"/>
      <c r="NNO160" s="764"/>
      <c r="NNP160" s="764"/>
      <c r="NNQ160" s="764"/>
      <c r="NNR160" s="764"/>
      <c r="NNS160" s="764"/>
      <c r="NNT160" s="764"/>
      <c r="NNU160" s="764"/>
      <c r="NNV160" s="764"/>
      <c r="NNW160" s="764"/>
      <c r="NNX160" s="764"/>
      <c r="NNY160" s="764"/>
      <c r="NNZ160" s="764"/>
      <c r="NOA160" s="764"/>
      <c r="NOB160" s="764"/>
      <c r="NOC160" s="764"/>
      <c r="NOD160" s="764"/>
      <c r="NOE160" s="764"/>
      <c r="NOF160" s="764"/>
      <c r="NOG160" s="764"/>
      <c r="NOH160" s="764"/>
      <c r="NOI160" s="764"/>
      <c r="NOJ160" s="764"/>
      <c r="NOK160" s="764"/>
      <c r="NOL160" s="764"/>
      <c r="NOM160" s="764"/>
      <c r="NON160" s="764"/>
      <c r="NOO160" s="764"/>
      <c r="NOP160" s="764"/>
      <c r="NOQ160" s="764"/>
      <c r="NOR160" s="764"/>
      <c r="NOS160" s="764"/>
      <c r="NOT160" s="764"/>
      <c r="NOU160" s="764"/>
      <c r="NOV160" s="764"/>
      <c r="NOW160" s="764"/>
      <c r="NOX160" s="764"/>
      <c r="NOY160" s="764"/>
      <c r="NOZ160" s="764"/>
      <c r="NPA160" s="764"/>
      <c r="NPB160" s="764"/>
      <c r="NPC160" s="764"/>
      <c r="NPD160" s="764"/>
      <c r="NPE160" s="764"/>
      <c r="NPF160" s="764"/>
      <c r="NPG160" s="764"/>
      <c r="NPH160" s="764"/>
      <c r="NPI160" s="764"/>
      <c r="NPJ160" s="764"/>
      <c r="NPK160" s="764"/>
      <c r="NPL160" s="764"/>
      <c r="NPM160" s="764"/>
      <c r="NPN160" s="764"/>
      <c r="NPO160" s="764"/>
      <c r="NPP160" s="764"/>
      <c r="NPQ160" s="764"/>
      <c r="NPR160" s="764"/>
      <c r="NPS160" s="764"/>
      <c r="NPT160" s="764"/>
      <c r="NPU160" s="764"/>
      <c r="NPV160" s="764"/>
      <c r="NPW160" s="764"/>
      <c r="NPX160" s="764"/>
      <c r="NPY160" s="764"/>
      <c r="NPZ160" s="764"/>
      <c r="NQA160" s="764"/>
      <c r="NQB160" s="764"/>
      <c r="NQC160" s="764"/>
      <c r="NQD160" s="764"/>
      <c r="NQE160" s="764"/>
      <c r="NQF160" s="764"/>
      <c r="NQG160" s="764"/>
      <c r="NQH160" s="764"/>
      <c r="NQI160" s="764"/>
      <c r="NQJ160" s="764"/>
      <c r="NQK160" s="764"/>
      <c r="NQL160" s="764"/>
      <c r="NQM160" s="764"/>
      <c r="NQN160" s="764"/>
      <c r="NQO160" s="764"/>
      <c r="NQP160" s="764"/>
      <c r="NQQ160" s="764"/>
      <c r="NQR160" s="764"/>
      <c r="NQS160" s="764"/>
      <c r="NQT160" s="764"/>
      <c r="NQU160" s="764"/>
      <c r="NQV160" s="764"/>
      <c r="NQW160" s="764"/>
      <c r="NQX160" s="764"/>
      <c r="NQY160" s="764"/>
      <c r="NQZ160" s="764"/>
      <c r="NRA160" s="764"/>
      <c r="NRB160" s="764"/>
      <c r="NRC160" s="764"/>
      <c r="NRD160" s="764"/>
      <c r="NRE160" s="764"/>
      <c r="NRF160" s="764"/>
      <c r="NRG160" s="764"/>
      <c r="NRH160" s="764"/>
      <c r="NRI160" s="764"/>
      <c r="NRJ160" s="764"/>
      <c r="NRK160" s="764"/>
      <c r="NRL160" s="764"/>
      <c r="NRM160" s="764"/>
      <c r="NRN160" s="764"/>
      <c r="NRO160" s="764"/>
      <c r="NRP160" s="764"/>
      <c r="NRQ160" s="764"/>
      <c r="NRR160" s="764"/>
      <c r="NRS160" s="764"/>
      <c r="NRT160" s="764"/>
      <c r="NRU160" s="764"/>
      <c r="NRV160" s="764"/>
      <c r="NRW160" s="764"/>
      <c r="NRX160" s="764"/>
      <c r="NRY160" s="764"/>
      <c r="NRZ160" s="764"/>
      <c r="NSA160" s="764"/>
      <c r="NSB160" s="764"/>
      <c r="NSC160" s="764"/>
      <c r="NSD160" s="764"/>
      <c r="NSE160" s="764"/>
      <c r="NSF160" s="764"/>
      <c r="NSG160" s="764"/>
      <c r="NSH160" s="764"/>
      <c r="NSI160" s="764"/>
      <c r="NSJ160" s="764"/>
      <c r="NSK160" s="764"/>
      <c r="NSL160" s="764"/>
      <c r="NSM160" s="764"/>
      <c r="NSN160" s="764"/>
      <c r="NSO160" s="764"/>
      <c r="NSP160" s="764"/>
      <c r="NSQ160" s="764"/>
      <c r="NSR160" s="764"/>
      <c r="NSS160" s="764"/>
      <c r="NST160" s="764"/>
      <c r="NSU160" s="764"/>
      <c r="NSV160" s="764"/>
      <c r="NSW160" s="764"/>
      <c r="NSX160" s="764"/>
      <c r="NSY160" s="764"/>
      <c r="NSZ160" s="764"/>
      <c r="NTA160" s="764"/>
      <c r="NTB160" s="764"/>
      <c r="NTC160" s="764"/>
      <c r="NTD160" s="764"/>
      <c r="NTE160" s="764"/>
      <c r="NTF160" s="764"/>
      <c r="NTG160" s="764"/>
      <c r="NTH160" s="764"/>
      <c r="NTI160" s="764"/>
      <c r="NTJ160" s="764"/>
      <c r="NTK160" s="764"/>
      <c r="NTL160" s="764"/>
      <c r="NTM160" s="764"/>
      <c r="NTN160" s="764"/>
      <c r="NTO160" s="764"/>
      <c r="NTP160" s="764"/>
      <c r="NTQ160" s="764"/>
      <c r="NTR160" s="764"/>
      <c r="NTS160" s="764"/>
      <c r="NTT160" s="764"/>
      <c r="NTU160" s="764"/>
      <c r="NTV160" s="764"/>
      <c r="NTW160" s="764"/>
      <c r="NTX160" s="764"/>
      <c r="NTY160" s="764"/>
      <c r="NTZ160" s="764"/>
      <c r="NUA160" s="764"/>
      <c r="NUB160" s="764"/>
      <c r="NUC160" s="764"/>
      <c r="NUD160" s="764"/>
      <c r="NUE160" s="764"/>
      <c r="NUF160" s="764"/>
      <c r="NUG160" s="764"/>
      <c r="NUH160" s="764"/>
      <c r="NUI160" s="764"/>
      <c r="NUJ160" s="764"/>
      <c r="NUK160" s="764"/>
      <c r="NUL160" s="764"/>
      <c r="NUM160" s="764"/>
      <c r="NUN160" s="764"/>
      <c r="NUO160" s="764"/>
      <c r="NUP160" s="764"/>
      <c r="NUQ160" s="764"/>
      <c r="NUR160" s="764"/>
      <c r="NUS160" s="764"/>
      <c r="NUT160" s="764"/>
      <c r="NUU160" s="764"/>
      <c r="NUV160" s="764"/>
      <c r="NUW160" s="764"/>
      <c r="NUX160" s="764"/>
      <c r="NUY160" s="764"/>
      <c r="NUZ160" s="764"/>
      <c r="NVA160" s="764"/>
      <c r="NVB160" s="764"/>
      <c r="NVC160" s="764"/>
      <c r="NVD160" s="764"/>
      <c r="NVE160" s="764"/>
      <c r="NVF160" s="764"/>
      <c r="NVG160" s="764"/>
      <c r="NVH160" s="764"/>
      <c r="NVI160" s="764"/>
      <c r="NVJ160" s="764"/>
      <c r="NVK160" s="764"/>
      <c r="NVL160" s="764"/>
      <c r="NVM160" s="764"/>
      <c r="NVN160" s="764"/>
      <c r="NVO160" s="764"/>
      <c r="NVP160" s="764"/>
      <c r="NVQ160" s="764"/>
      <c r="NVR160" s="764"/>
      <c r="NVS160" s="764"/>
      <c r="NVT160" s="764"/>
      <c r="NVU160" s="764"/>
      <c r="NVV160" s="764"/>
      <c r="NVW160" s="764"/>
      <c r="NVX160" s="764"/>
      <c r="NVY160" s="764"/>
      <c r="NVZ160" s="764"/>
      <c r="NWA160" s="764"/>
      <c r="NWB160" s="764"/>
      <c r="NWC160" s="764"/>
      <c r="NWD160" s="764"/>
      <c r="NWE160" s="764"/>
      <c r="NWF160" s="764"/>
      <c r="NWG160" s="764"/>
      <c r="NWH160" s="764"/>
      <c r="NWI160" s="764"/>
      <c r="NWJ160" s="764"/>
      <c r="NWK160" s="764"/>
      <c r="NWL160" s="764"/>
      <c r="NWM160" s="764"/>
      <c r="NWN160" s="764"/>
      <c r="NWO160" s="764"/>
      <c r="NWP160" s="764"/>
      <c r="NWQ160" s="764"/>
      <c r="NWR160" s="764"/>
      <c r="NWS160" s="764"/>
      <c r="NWT160" s="764"/>
      <c r="NWU160" s="764"/>
      <c r="NWV160" s="764"/>
      <c r="NWW160" s="764"/>
      <c r="NWX160" s="764"/>
      <c r="NWY160" s="764"/>
      <c r="NWZ160" s="764"/>
      <c r="NXA160" s="764"/>
      <c r="NXB160" s="764"/>
      <c r="NXC160" s="764"/>
      <c r="NXD160" s="764"/>
      <c r="NXE160" s="764"/>
      <c r="NXF160" s="764"/>
      <c r="NXG160" s="764"/>
      <c r="NXH160" s="764"/>
      <c r="NXI160" s="764"/>
      <c r="NXJ160" s="764"/>
      <c r="NXK160" s="764"/>
      <c r="NXL160" s="764"/>
      <c r="NXM160" s="764"/>
      <c r="NXN160" s="764"/>
      <c r="NXO160" s="764"/>
      <c r="NXP160" s="764"/>
      <c r="NXQ160" s="764"/>
      <c r="NXR160" s="764"/>
      <c r="NXS160" s="764"/>
      <c r="NXT160" s="764"/>
      <c r="NXU160" s="764"/>
      <c r="NXV160" s="764"/>
      <c r="NXW160" s="764"/>
      <c r="NXX160" s="764"/>
      <c r="NXY160" s="764"/>
      <c r="NXZ160" s="764"/>
      <c r="NYA160" s="764"/>
      <c r="NYB160" s="764"/>
      <c r="NYC160" s="764"/>
      <c r="NYD160" s="764"/>
      <c r="NYE160" s="764"/>
      <c r="NYF160" s="764"/>
      <c r="NYG160" s="764"/>
      <c r="NYH160" s="764"/>
      <c r="NYI160" s="764"/>
      <c r="NYJ160" s="764"/>
      <c r="NYK160" s="764"/>
      <c r="NYL160" s="764"/>
      <c r="NYM160" s="764"/>
      <c r="NYN160" s="764"/>
      <c r="NYO160" s="764"/>
      <c r="NYP160" s="764"/>
      <c r="NYQ160" s="764"/>
      <c r="NYR160" s="764"/>
      <c r="NYS160" s="764"/>
      <c r="NYT160" s="764"/>
      <c r="NYU160" s="764"/>
      <c r="NYV160" s="764"/>
      <c r="NYW160" s="764"/>
      <c r="NYX160" s="764"/>
      <c r="NYY160" s="764"/>
      <c r="NYZ160" s="764"/>
      <c r="NZA160" s="764"/>
      <c r="NZB160" s="764"/>
      <c r="NZC160" s="764"/>
      <c r="NZD160" s="764"/>
      <c r="NZE160" s="764"/>
      <c r="NZF160" s="764"/>
      <c r="NZG160" s="764"/>
      <c r="NZH160" s="764"/>
      <c r="NZI160" s="764"/>
      <c r="NZJ160" s="764"/>
      <c r="NZK160" s="764"/>
      <c r="NZL160" s="764"/>
      <c r="NZM160" s="764"/>
      <c r="NZN160" s="764"/>
      <c r="NZO160" s="764"/>
      <c r="NZP160" s="764"/>
      <c r="NZQ160" s="764"/>
      <c r="NZR160" s="764"/>
      <c r="NZS160" s="764"/>
      <c r="NZT160" s="764"/>
      <c r="NZU160" s="764"/>
      <c r="NZV160" s="764"/>
      <c r="NZW160" s="764"/>
      <c r="NZX160" s="764"/>
      <c r="NZY160" s="764"/>
      <c r="NZZ160" s="764"/>
      <c r="OAA160" s="764"/>
      <c r="OAB160" s="764"/>
      <c r="OAC160" s="764"/>
      <c r="OAD160" s="764"/>
      <c r="OAE160" s="764"/>
      <c r="OAF160" s="764"/>
      <c r="OAG160" s="764"/>
      <c r="OAH160" s="764"/>
      <c r="OAI160" s="764"/>
      <c r="OAJ160" s="764"/>
      <c r="OAK160" s="764"/>
      <c r="OAL160" s="764"/>
      <c r="OAM160" s="764"/>
      <c r="OAN160" s="764"/>
      <c r="OAO160" s="764"/>
      <c r="OAP160" s="764"/>
      <c r="OAQ160" s="764"/>
      <c r="OAR160" s="764"/>
      <c r="OAS160" s="764"/>
      <c r="OAT160" s="764"/>
      <c r="OAU160" s="764"/>
      <c r="OAV160" s="764"/>
      <c r="OAW160" s="764"/>
      <c r="OAX160" s="764"/>
      <c r="OAY160" s="764"/>
      <c r="OAZ160" s="764"/>
      <c r="OBA160" s="764"/>
      <c r="OBB160" s="764"/>
      <c r="OBC160" s="764"/>
      <c r="OBD160" s="764"/>
      <c r="OBE160" s="764"/>
      <c r="OBF160" s="764"/>
      <c r="OBG160" s="764"/>
      <c r="OBH160" s="764"/>
      <c r="OBI160" s="764"/>
      <c r="OBJ160" s="764"/>
      <c r="OBK160" s="764"/>
      <c r="OBL160" s="764"/>
      <c r="OBM160" s="764"/>
      <c r="OBN160" s="764"/>
      <c r="OBO160" s="764"/>
      <c r="OBP160" s="764"/>
      <c r="OBQ160" s="764"/>
      <c r="OBR160" s="764"/>
      <c r="OBS160" s="764"/>
      <c r="OBT160" s="764"/>
      <c r="OBU160" s="764"/>
      <c r="OBV160" s="764"/>
      <c r="OBW160" s="764"/>
      <c r="OBX160" s="764"/>
      <c r="OBY160" s="764"/>
      <c r="OBZ160" s="764"/>
      <c r="OCA160" s="764"/>
      <c r="OCB160" s="764"/>
      <c r="OCC160" s="764"/>
      <c r="OCD160" s="764"/>
      <c r="OCE160" s="764"/>
      <c r="OCF160" s="764"/>
      <c r="OCG160" s="764"/>
      <c r="OCH160" s="764"/>
      <c r="OCI160" s="764"/>
      <c r="OCJ160" s="764"/>
      <c r="OCK160" s="764"/>
      <c r="OCL160" s="764"/>
      <c r="OCM160" s="764"/>
      <c r="OCN160" s="764"/>
      <c r="OCO160" s="764"/>
      <c r="OCP160" s="764"/>
      <c r="OCQ160" s="764"/>
      <c r="OCR160" s="764"/>
      <c r="OCS160" s="764"/>
      <c r="OCT160" s="764"/>
      <c r="OCU160" s="764"/>
      <c r="OCV160" s="764"/>
      <c r="OCW160" s="764"/>
      <c r="OCX160" s="764"/>
      <c r="OCY160" s="764"/>
      <c r="OCZ160" s="764"/>
      <c r="ODA160" s="764"/>
      <c r="ODB160" s="764"/>
      <c r="ODC160" s="764"/>
      <c r="ODD160" s="764"/>
      <c r="ODE160" s="764"/>
      <c r="ODF160" s="764"/>
      <c r="ODG160" s="764"/>
      <c r="ODH160" s="764"/>
      <c r="ODI160" s="764"/>
      <c r="ODJ160" s="764"/>
      <c r="ODK160" s="764"/>
      <c r="ODL160" s="764"/>
      <c r="ODM160" s="764"/>
      <c r="ODN160" s="764"/>
      <c r="ODO160" s="764"/>
      <c r="ODP160" s="764"/>
      <c r="ODQ160" s="764"/>
      <c r="ODR160" s="764"/>
      <c r="ODS160" s="764"/>
      <c r="ODT160" s="764"/>
      <c r="ODU160" s="764"/>
      <c r="ODV160" s="764"/>
      <c r="ODW160" s="764"/>
      <c r="ODX160" s="764"/>
      <c r="ODY160" s="764"/>
      <c r="ODZ160" s="764"/>
      <c r="OEA160" s="764"/>
      <c r="OEB160" s="764"/>
      <c r="OEC160" s="764"/>
      <c r="OED160" s="764"/>
      <c r="OEE160" s="764"/>
      <c r="OEF160" s="764"/>
      <c r="OEG160" s="764"/>
      <c r="OEH160" s="764"/>
      <c r="OEI160" s="764"/>
      <c r="OEJ160" s="764"/>
      <c r="OEK160" s="764"/>
      <c r="OEL160" s="764"/>
      <c r="OEM160" s="764"/>
      <c r="OEN160" s="764"/>
      <c r="OEO160" s="764"/>
      <c r="OEP160" s="764"/>
      <c r="OEQ160" s="764"/>
      <c r="OER160" s="764"/>
      <c r="OES160" s="764"/>
      <c r="OET160" s="764"/>
      <c r="OEU160" s="764"/>
      <c r="OEV160" s="764"/>
      <c r="OEW160" s="764"/>
      <c r="OEX160" s="764"/>
      <c r="OEY160" s="764"/>
      <c r="OEZ160" s="764"/>
      <c r="OFA160" s="764"/>
      <c r="OFB160" s="764"/>
      <c r="OFC160" s="764"/>
      <c r="OFD160" s="764"/>
      <c r="OFE160" s="764"/>
      <c r="OFF160" s="764"/>
      <c r="OFG160" s="764"/>
      <c r="OFH160" s="764"/>
      <c r="OFI160" s="764"/>
      <c r="OFJ160" s="764"/>
      <c r="OFK160" s="764"/>
      <c r="OFL160" s="764"/>
      <c r="OFM160" s="764"/>
      <c r="OFN160" s="764"/>
      <c r="OFO160" s="764"/>
      <c r="OFP160" s="764"/>
      <c r="OFQ160" s="764"/>
      <c r="OFR160" s="764"/>
      <c r="OFS160" s="764"/>
      <c r="OFT160" s="764"/>
      <c r="OFU160" s="764"/>
      <c r="OFV160" s="764"/>
      <c r="OFW160" s="764"/>
      <c r="OFX160" s="764"/>
      <c r="OFY160" s="764"/>
      <c r="OFZ160" s="764"/>
      <c r="OGA160" s="764"/>
      <c r="OGB160" s="764"/>
      <c r="OGC160" s="764"/>
      <c r="OGD160" s="764"/>
      <c r="OGE160" s="764"/>
      <c r="OGF160" s="764"/>
      <c r="OGG160" s="764"/>
      <c r="OGH160" s="764"/>
      <c r="OGI160" s="764"/>
      <c r="OGJ160" s="764"/>
      <c r="OGK160" s="764"/>
      <c r="OGL160" s="764"/>
      <c r="OGM160" s="764"/>
      <c r="OGN160" s="764"/>
      <c r="OGO160" s="764"/>
      <c r="OGP160" s="764"/>
      <c r="OGQ160" s="764"/>
      <c r="OGR160" s="764"/>
      <c r="OGS160" s="764"/>
      <c r="OGT160" s="764"/>
      <c r="OGU160" s="764"/>
      <c r="OGV160" s="764"/>
      <c r="OGW160" s="764"/>
      <c r="OGX160" s="764"/>
      <c r="OGY160" s="764"/>
      <c r="OGZ160" s="764"/>
      <c r="OHA160" s="764"/>
      <c r="OHB160" s="764"/>
      <c r="OHC160" s="764"/>
      <c r="OHD160" s="764"/>
      <c r="OHE160" s="764"/>
      <c r="OHF160" s="764"/>
      <c r="OHG160" s="764"/>
      <c r="OHH160" s="764"/>
      <c r="OHI160" s="764"/>
      <c r="OHJ160" s="764"/>
      <c r="OHK160" s="764"/>
      <c r="OHL160" s="764"/>
      <c r="OHM160" s="764"/>
      <c r="OHN160" s="764"/>
      <c r="OHO160" s="764"/>
      <c r="OHP160" s="764"/>
      <c r="OHQ160" s="764"/>
      <c r="OHR160" s="764"/>
      <c r="OHS160" s="764"/>
      <c r="OHT160" s="764"/>
      <c r="OHU160" s="764"/>
      <c r="OHV160" s="764"/>
      <c r="OHW160" s="764"/>
      <c r="OHX160" s="764"/>
      <c r="OHY160" s="764"/>
      <c r="OHZ160" s="764"/>
      <c r="OIA160" s="764"/>
      <c r="OIB160" s="764"/>
      <c r="OIC160" s="764"/>
      <c r="OID160" s="764"/>
      <c r="OIE160" s="764"/>
      <c r="OIF160" s="764"/>
      <c r="OIG160" s="764"/>
      <c r="OIH160" s="764"/>
      <c r="OII160" s="764"/>
      <c r="OIJ160" s="764"/>
      <c r="OIK160" s="764"/>
      <c r="OIL160" s="764"/>
      <c r="OIM160" s="764"/>
      <c r="OIN160" s="764"/>
      <c r="OIO160" s="764"/>
      <c r="OIP160" s="764"/>
      <c r="OIQ160" s="764"/>
      <c r="OIR160" s="764"/>
      <c r="OIS160" s="764"/>
      <c r="OIT160" s="764"/>
      <c r="OIU160" s="764"/>
      <c r="OIV160" s="764"/>
      <c r="OIW160" s="764"/>
      <c r="OIX160" s="764"/>
      <c r="OIY160" s="764"/>
      <c r="OIZ160" s="764"/>
      <c r="OJA160" s="764"/>
      <c r="OJB160" s="764"/>
      <c r="OJC160" s="764"/>
      <c r="OJD160" s="764"/>
      <c r="OJE160" s="764"/>
      <c r="OJF160" s="764"/>
      <c r="OJG160" s="764"/>
      <c r="OJH160" s="764"/>
      <c r="OJI160" s="764"/>
      <c r="OJJ160" s="764"/>
      <c r="OJK160" s="764"/>
      <c r="OJL160" s="764"/>
      <c r="OJM160" s="764"/>
      <c r="OJN160" s="764"/>
      <c r="OJO160" s="764"/>
      <c r="OJP160" s="764"/>
      <c r="OJQ160" s="764"/>
      <c r="OJR160" s="764"/>
      <c r="OJS160" s="764"/>
      <c r="OJT160" s="764"/>
      <c r="OJU160" s="764"/>
      <c r="OJV160" s="764"/>
      <c r="OJW160" s="764"/>
      <c r="OJX160" s="764"/>
      <c r="OJY160" s="764"/>
      <c r="OJZ160" s="764"/>
      <c r="OKA160" s="764"/>
      <c r="OKB160" s="764"/>
      <c r="OKC160" s="764"/>
      <c r="OKD160" s="764"/>
      <c r="OKE160" s="764"/>
      <c r="OKF160" s="764"/>
      <c r="OKG160" s="764"/>
      <c r="OKH160" s="764"/>
      <c r="OKI160" s="764"/>
      <c r="OKJ160" s="764"/>
      <c r="OKK160" s="764"/>
      <c r="OKL160" s="764"/>
      <c r="OKM160" s="764"/>
      <c r="OKN160" s="764"/>
      <c r="OKO160" s="764"/>
      <c r="OKP160" s="764"/>
      <c r="OKQ160" s="764"/>
      <c r="OKR160" s="764"/>
      <c r="OKS160" s="764"/>
      <c r="OKT160" s="764"/>
      <c r="OKU160" s="764"/>
      <c r="OKV160" s="764"/>
      <c r="OKW160" s="764"/>
      <c r="OKX160" s="764"/>
      <c r="OKY160" s="764"/>
      <c r="OKZ160" s="764"/>
      <c r="OLA160" s="764"/>
      <c r="OLB160" s="764"/>
      <c r="OLC160" s="764"/>
      <c r="OLD160" s="764"/>
      <c r="OLE160" s="764"/>
      <c r="OLF160" s="764"/>
      <c r="OLG160" s="764"/>
      <c r="OLH160" s="764"/>
      <c r="OLI160" s="764"/>
      <c r="OLJ160" s="764"/>
      <c r="OLK160" s="764"/>
      <c r="OLL160" s="764"/>
      <c r="OLM160" s="764"/>
      <c r="OLN160" s="764"/>
      <c r="OLO160" s="764"/>
      <c r="OLP160" s="764"/>
      <c r="OLQ160" s="764"/>
      <c r="OLR160" s="764"/>
      <c r="OLS160" s="764"/>
      <c r="OLT160" s="764"/>
      <c r="OLU160" s="764"/>
      <c r="OLV160" s="764"/>
      <c r="OLW160" s="764"/>
      <c r="OLX160" s="764"/>
      <c r="OLY160" s="764"/>
      <c r="OLZ160" s="764"/>
      <c r="OMA160" s="764"/>
      <c r="OMB160" s="764"/>
      <c r="OMC160" s="764"/>
      <c r="OMD160" s="764"/>
      <c r="OME160" s="764"/>
      <c r="OMF160" s="764"/>
      <c r="OMG160" s="764"/>
      <c r="OMH160" s="764"/>
      <c r="OMI160" s="764"/>
      <c r="OMJ160" s="764"/>
      <c r="OMK160" s="764"/>
      <c r="OML160" s="764"/>
      <c r="OMM160" s="764"/>
      <c r="OMN160" s="764"/>
      <c r="OMO160" s="764"/>
      <c r="OMP160" s="764"/>
      <c r="OMQ160" s="764"/>
      <c r="OMR160" s="764"/>
      <c r="OMS160" s="764"/>
      <c r="OMT160" s="764"/>
      <c r="OMU160" s="764"/>
      <c r="OMV160" s="764"/>
      <c r="OMW160" s="764"/>
      <c r="OMX160" s="764"/>
      <c r="OMY160" s="764"/>
      <c r="OMZ160" s="764"/>
      <c r="ONA160" s="764"/>
      <c r="ONB160" s="764"/>
      <c r="ONC160" s="764"/>
      <c r="OND160" s="764"/>
      <c r="ONE160" s="764"/>
      <c r="ONF160" s="764"/>
      <c r="ONG160" s="764"/>
      <c r="ONH160" s="764"/>
      <c r="ONI160" s="764"/>
      <c r="ONJ160" s="764"/>
      <c r="ONK160" s="764"/>
      <c r="ONL160" s="764"/>
      <c r="ONM160" s="764"/>
      <c r="ONN160" s="764"/>
      <c r="ONO160" s="764"/>
      <c r="ONP160" s="764"/>
      <c r="ONQ160" s="764"/>
      <c r="ONR160" s="764"/>
      <c r="ONS160" s="764"/>
      <c r="ONT160" s="764"/>
      <c r="ONU160" s="764"/>
      <c r="ONV160" s="764"/>
      <c r="ONW160" s="764"/>
      <c r="ONX160" s="764"/>
      <c r="ONY160" s="764"/>
      <c r="ONZ160" s="764"/>
      <c r="OOA160" s="764"/>
      <c r="OOB160" s="764"/>
      <c r="OOC160" s="764"/>
      <c r="OOD160" s="764"/>
      <c r="OOE160" s="764"/>
      <c r="OOF160" s="764"/>
      <c r="OOG160" s="764"/>
      <c r="OOH160" s="764"/>
      <c r="OOI160" s="764"/>
      <c r="OOJ160" s="764"/>
      <c r="OOK160" s="764"/>
      <c r="OOL160" s="764"/>
      <c r="OOM160" s="764"/>
      <c r="OON160" s="764"/>
      <c r="OOO160" s="764"/>
      <c r="OOP160" s="764"/>
      <c r="OOQ160" s="764"/>
      <c r="OOR160" s="764"/>
      <c r="OOS160" s="764"/>
      <c r="OOT160" s="764"/>
      <c r="OOU160" s="764"/>
      <c r="OOV160" s="764"/>
      <c r="OOW160" s="764"/>
      <c r="OOX160" s="764"/>
      <c r="OOY160" s="764"/>
      <c r="OOZ160" s="764"/>
      <c r="OPA160" s="764"/>
      <c r="OPB160" s="764"/>
      <c r="OPC160" s="764"/>
      <c r="OPD160" s="764"/>
      <c r="OPE160" s="764"/>
      <c r="OPF160" s="764"/>
      <c r="OPG160" s="764"/>
      <c r="OPH160" s="764"/>
      <c r="OPI160" s="764"/>
      <c r="OPJ160" s="764"/>
      <c r="OPK160" s="764"/>
      <c r="OPL160" s="764"/>
      <c r="OPM160" s="764"/>
      <c r="OPN160" s="764"/>
      <c r="OPO160" s="764"/>
      <c r="OPP160" s="764"/>
      <c r="OPQ160" s="764"/>
      <c r="OPR160" s="764"/>
      <c r="OPS160" s="764"/>
      <c r="OPT160" s="764"/>
      <c r="OPU160" s="764"/>
      <c r="OPV160" s="764"/>
      <c r="OPW160" s="764"/>
      <c r="OPX160" s="764"/>
      <c r="OPY160" s="764"/>
      <c r="OPZ160" s="764"/>
      <c r="OQA160" s="764"/>
      <c r="OQB160" s="764"/>
      <c r="OQC160" s="764"/>
      <c r="OQD160" s="764"/>
      <c r="OQE160" s="764"/>
      <c r="OQF160" s="764"/>
      <c r="OQG160" s="764"/>
      <c r="OQH160" s="764"/>
      <c r="OQI160" s="764"/>
      <c r="OQJ160" s="764"/>
      <c r="OQK160" s="764"/>
      <c r="OQL160" s="764"/>
      <c r="OQM160" s="764"/>
      <c r="OQN160" s="764"/>
      <c r="OQO160" s="764"/>
      <c r="OQP160" s="764"/>
      <c r="OQQ160" s="764"/>
      <c r="OQR160" s="764"/>
      <c r="OQS160" s="764"/>
      <c r="OQT160" s="764"/>
      <c r="OQU160" s="764"/>
      <c r="OQV160" s="764"/>
      <c r="OQW160" s="764"/>
      <c r="OQX160" s="764"/>
      <c r="OQY160" s="764"/>
      <c r="OQZ160" s="764"/>
      <c r="ORA160" s="764"/>
      <c r="ORB160" s="764"/>
      <c r="ORC160" s="764"/>
      <c r="ORD160" s="764"/>
      <c r="ORE160" s="764"/>
      <c r="ORF160" s="764"/>
      <c r="ORG160" s="764"/>
      <c r="ORH160" s="764"/>
      <c r="ORI160" s="764"/>
      <c r="ORJ160" s="764"/>
      <c r="ORK160" s="764"/>
      <c r="ORL160" s="764"/>
      <c r="ORM160" s="764"/>
      <c r="ORN160" s="764"/>
      <c r="ORO160" s="764"/>
      <c r="ORP160" s="764"/>
      <c r="ORQ160" s="764"/>
      <c r="ORR160" s="764"/>
      <c r="ORS160" s="764"/>
      <c r="ORT160" s="764"/>
      <c r="ORU160" s="764"/>
      <c r="ORV160" s="764"/>
      <c r="ORW160" s="764"/>
      <c r="ORX160" s="764"/>
      <c r="ORY160" s="764"/>
      <c r="ORZ160" s="764"/>
      <c r="OSA160" s="764"/>
      <c r="OSB160" s="764"/>
      <c r="OSC160" s="764"/>
      <c r="OSD160" s="764"/>
      <c r="OSE160" s="764"/>
      <c r="OSF160" s="764"/>
      <c r="OSG160" s="764"/>
      <c r="OSH160" s="764"/>
      <c r="OSI160" s="764"/>
      <c r="OSJ160" s="764"/>
      <c r="OSK160" s="764"/>
      <c r="OSL160" s="764"/>
      <c r="OSM160" s="764"/>
      <c r="OSN160" s="764"/>
      <c r="OSO160" s="764"/>
      <c r="OSP160" s="764"/>
      <c r="OSQ160" s="764"/>
      <c r="OSR160" s="764"/>
      <c r="OSS160" s="764"/>
      <c r="OST160" s="764"/>
      <c r="OSU160" s="764"/>
      <c r="OSV160" s="764"/>
      <c r="OSW160" s="764"/>
      <c r="OSX160" s="764"/>
      <c r="OSY160" s="764"/>
      <c r="OSZ160" s="764"/>
      <c r="OTA160" s="764"/>
      <c r="OTB160" s="764"/>
      <c r="OTC160" s="764"/>
      <c r="OTD160" s="764"/>
      <c r="OTE160" s="764"/>
      <c r="OTF160" s="764"/>
      <c r="OTG160" s="764"/>
      <c r="OTH160" s="764"/>
      <c r="OTI160" s="764"/>
      <c r="OTJ160" s="764"/>
      <c r="OTK160" s="764"/>
      <c r="OTL160" s="764"/>
      <c r="OTM160" s="764"/>
      <c r="OTN160" s="764"/>
      <c r="OTO160" s="764"/>
      <c r="OTP160" s="764"/>
      <c r="OTQ160" s="764"/>
      <c r="OTR160" s="764"/>
      <c r="OTS160" s="764"/>
      <c r="OTT160" s="764"/>
      <c r="OTU160" s="764"/>
      <c r="OTV160" s="764"/>
      <c r="OTW160" s="764"/>
      <c r="OTX160" s="764"/>
      <c r="OTY160" s="764"/>
      <c r="OTZ160" s="764"/>
      <c r="OUA160" s="764"/>
      <c r="OUB160" s="764"/>
      <c r="OUC160" s="764"/>
      <c r="OUD160" s="764"/>
      <c r="OUE160" s="764"/>
      <c r="OUF160" s="764"/>
      <c r="OUG160" s="764"/>
      <c r="OUH160" s="764"/>
      <c r="OUI160" s="764"/>
      <c r="OUJ160" s="764"/>
      <c r="OUK160" s="764"/>
      <c r="OUL160" s="764"/>
      <c r="OUM160" s="764"/>
      <c r="OUN160" s="764"/>
      <c r="OUO160" s="764"/>
      <c r="OUP160" s="764"/>
      <c r="OUQ160" s="764"/>
      <c r="OUR160" s="764"/>
      <c r="OUS160" s="764"/>
      <c r="OUT160" s="764"/>
      <c r="OUU160" s="764"/>
      <c r="OUV160" s="764"/>
      <c r="OUW160" s="764"/>
      <c r="OUX160" s="764"/>
      <c r="OUY160" s="764"/>
      <c r="OUZ160" s="764"/>
      <c r="OVA160" s="764"/>
      <c r="OVB160" s="764"/>
      <c r="OVC160" s="764"/>
      <c r="OVD160" s="764"/>
      <c r="OVE160" s="764"/>
      <c r="OVF160" s="764"/>
      <c r="OVG160" s="764"/>
      <c r="OVH160" s="764"/>
      <c r="OVI160" s="764"/>
      <c r="OVJ160" s="764"/>
      <c r="OVK160" s="764"/>
      <c r="OVL160" s="764"/>
      <c r="OVM160" s="764"/>
      <c r="OVN160" s="764"/>
      <c r="OVO160" s="764"/>
      <c r="OVP160" s="764"/>
      <c r="OVQ160" s="764"/>
      <c r="OVR160" s="764"/>
      <c r="OVS160" s="764"/>
      <c r="OVT160" s="764"/>
      <c r="OVU160" s="764"/>
      <c r="OVV160" s="764"/>
      <c r="OVW160" s="764"/>
      <c r="OVX160" s="764"/>
      <c r="OVY160" s="764"/>
      <c r="OVZ160" s="764"/>
      <c r="OWA160" s="764"/>
      <c r="OWB160" s="764"/>
      <c r="OWC160" s="764"/>
      <c r="OWD160" s="764"/>
      <c r="OWE160" s="764"/>
      <c r="OWF160" s="764"/>
      <c r="OWG160" s="764"/>
      <c r="OWH160" s="764"/>
      <c r="OWI160" s="764"/>
      <c r="OWJ160" s="764"/>
      <c r="OWK160" s="764"/>
      <c r="OWL160" s="764"/>
      <c r="OWM160" s="764"/>
      <c r="OWN160" s="764"/>
      <c r="OWO160" s="764"/>
      <c r="OWP160" s="764"/>
      <c r="OWQ160" s="764"/>
      <c r="OWR160" s="764"/>
      <c r="OWS160" s="764"/>
      <c r="OWT160" s="764"/>
      <c r="OWU160" s="764"/>
      <c r="OWV160" s="764"/>
      <c r="OWW160" s="764"/>
      <c r="OWX160" s="764"/>
      <c r="OWY160" s="764"/>
      <c r="OWZ160" s="764"/>
      <c r="OXA160" s="764"/>
      <c r="OXB160" s="764"/>
      <c r="OXC160" s="764"/>
      <c r="OXD160" s="764"/>
      <c r="OXE160" s="764"/>
      <c r="OXF160" s="764"/>
      <c r="OXG160" s="764"/>
      <c r="OXH160" s="764"/>
      <c r="OXI160" s="764"/>
      <c r="OXJ160" s="764"/>
      <c r="OXK160" s="764"/>
      <c r="OXL160" s="764"/>
      <c r="OXM160" s="764"/>
      <c r="OXN160" s="764"/>
      <c r="OXO160" s="764"/>
      <c r="OXP160" s="764"/>
      <c r="OXQ160" s="764"/>
      <c r="OXR160" s="764"/>
      <c r="OXS160" s="764"/>
      <c r="OXT160" s="764"/>
      <c r="OXU160" s="764"/>
      <c r="OXV160" s="764"/>
      <c r="OXW160" s="764"/>
      <c r="OXX160" s="764"/>
      <c r="OXY160" s="764"/>
      <c r="OXZ160" s="764"/>
      <c r="OYA160" s="764"/>
      <c r="OYB160" s="764"/>
      <c r="OYC160" s="764"/>
      <c r="OYD160" s="764"/>
      <c r="OYE160" s="764"/>
      <c r="OYF160" s="764"/>
      <c r="OYG160" s="764"/>
      <c r="OYH160" s="764"/>
      <c r="OYI160" s="764"/>
      <c r="OYJ160" s="764"/>
      <c r="OYK160" s="764"/>
      <c r="OYL160" s="764"/>
      <c r="OYM160" s="764"/>
      <c r="OYN160" s="764"/>
      <c r="OYO160" s="764"/>
      <c r="OYP160" s="764"/>
      <c r="OYQ160" s="764"/>
      <c r="OYR160" s="764"/>
      <c r="OYS160" s="764"/>
      <c r="OYT160" s="764"/>
      <c r="OYU160" s="764"/>
      <c r="OYV160" s="764"/>
      <c r="OYW160" s="764"/>
      <c r="OYX160" s="764"/>
      <c r="OYY160" s="764"/>
      <c r="OYZ160" s="764"/>
      <c r="OZA160" s="764"/>
      <c r="OZB160" s="764"/>
      <c r="OZC160" s="764"/>
      <c r="OZD160" s="764"/>
      <c r="OZE160" s="764"/>
      <c r="OZF160" s="764"/>
      <c r="OZG160" s="764"/>
      <c r="OZH160" s="764"/>
      <c r="OZI160" s="764"/>
      <c r="OZJ160" s="764"/>
      <c r="OZK160" s="764"/>
      <c r="OZL160" s="764"/>
      <c r="OZM160" s="764"/>
      <c r="OZN160" s="764"/>
      <c r="OZO160" s="764"/>
      <c r="OZP160" s="764"/>
      <c r="OZQ160" s="764"/>
      <c r="OZR160" s="764"/>
      <c r="OZS160" s="764"/>
      <c r="OZT160" s="764"/>
      <c r="OZU160" s="764"/>
      <c r="OZV160" s="764"/>
      <c r="OZW160" s="764"/>
      <c r="OZX160" s="764"/>
      <c r="OZY160" s="764"/>
      <c r="OZZ160" s="764"/>
      <c r="PAA160" s="764"/>
      <c r="PAB160" s="764"/>
      <c r="PAC160" s="764"/>
      <c r="PAD160" s="764"/>
      <c r="PAE160" s="764"/>
      <c r="PAF160" s="764"/>
      <c r="PAG160" s="764"/>
      <c r="PAH160" s="764"/>
      <c r="PAI160" s="764"/>
      <c r="PAJ160" s="764"/>
      <c r="PAK160" s="764"/>
      <c r="PAL160" s="764"/>
      <c r="PAM160" s="764"/>
      <c r="PAN160" s="764"/>
      <c r="PAO160" s="764"/>
      <c r="PAP160" s="764"/>
      <c r="PAQ160" s="764"/>
      <c r="PAR160" s="764"/>
      <c r="PAS160" s="764"/>
      <c r="PAT160" s="764"/>
      <c r="PAU160" s="764"/>
      <c r="PAV160" s="764"/>
      <c r="PAW160" s="764"/>
      <c r="PAX160" s="764"/>
      <c r="PAY160" s="764"/>
      <c r="PAZ160" s="764"/>
      <c r="PBA160" s="764"/>
      <c r="PBB160" s="764"/>
      <c r="PBC160" s="764"/>
      <c r="PBD160" s="764"/>
      <c r="PBE160" s="764"/>
      <c r="PBF160" s="764"/>
      <c r="PBG160" s="764"/>
      <c r="PBH160" s="764"/>
      <c r="PBI160" s="764"/>
      <c r="PBJ160" s="764"/>
      <c r="PBK160" s="764"/>
      <c r="PBL160" s="764"/>
      <c r="PBM160" s="764"/>
      <c r="PBN160" s="764"/>
      <c r="PBO160" s="764"/>
      <c r="PBP160" s="764"/>
      <c r="PBQ160" s="764"/>
      <c r="PBR160" s="764"/>
      <c r="PBS160" s="764"/>
      <c r="PBT160" s="764"/>
      <c r="PBU160" s="764"/>
      <c r="PBV160" s="764"/>
      <c r="PBW160" s="764"/>
      <c r="PBX160" s="764"/>
      <c r="PBY160" s="764"/>
      <c r="PBZ160" s="764"/>
      <c r="PCA160" s="764"/>
      <c r="PCB160" s="764"/>
      <c r="PCC160" s="764"/>
      <c r="PCD160" s="764"/>
      <c r="PCE160" s="764"/>
      <c r="PCF160" s="764"/>
      <c r="PCG160" s="764"/>
      <c r="PCH160" s="764"/>
      <c r="PCI160" s="764"/>
      <c r="PCJ160" s="764"/>
      <c r="PCK160" s="764"/>
      <c r="PCL160" s="764"/>
      <c r="PCM160" s="764"/>
      <c r="PCN160" s="764"/>
      <c r="PCO160" s="764"/>
      <c r="PCP160" s="764"/>
      <c r="PCQ160" s="764"/>
      <c r="PCR160" s="764"/>
      <c r="PCS160" s="764"/>
      <c r="PCT160" s="764"/>
      <c r="PCU160" s="764"/>
      <c r="PCV160" s="764"/>
      <c r="PCW160" s="764"/>
      <c r="PCX160" s="764"/>
      <c r="PCY160" s="764"/>
      <c r="PCZ160" s="764"/>
      <c r="PDA160" s="764"/>
      <c r="PDB160" s="764"/>
      <c r="PDC160" s="764"/>
      <c r="PDD160" s="764"/>
      <c r="PDE160" s="764"/>
      <c r="PDF160" s="764"/>
      <c r="PDG160" s="764"/>
      <c r="PDH160" s="764"/>
      <c r="PDI160" s="764"/>
      <c r="PDJ160" s="764"/>
      <c r="PDK160" s="764"/>
      <c r="PDL160" s="764"/>
      <c r="PDM160" s="764"/>
      <c r="PDN160" s="764"/>
      <c r="PDO160" s="764"/>
      <c r="PDP160" s="764"/>
      <c r="PDQ160" s="764"/>
      <c r="PDR160" s="764"/>
      <c r="PDS160" s="764"/>
      <c r="PDT160" s="764"/>
      <c r="PDU160" s="764"/>
      <c r="PDV160" s="764"/>
      <c r="PDW160" s="764"/>
      <c r="PDX160" s="764"/>
      <c r="PDY160" s="764"/>
      <c r="PDZ160" s="764"/>
      <c r="PEA160" s="764"/>
      <c r="PEB160" s="764"/>
      <c r="PEC160" s="764"/>
      <c r="PED160" s="764"/>
      <c r="PEE160" s="764"/>
      <c r="PEF160" s="764"/>
      <c r="PEG160" s="764"/>
      <c r="PEH160" s="764"/>
      <c r="PEI160" s="764"/>
      <c r="PEJ160" s="764"/>
      <c r="PEK160" s="764"/>
      <c r="PEL160" s="764"/>
      <c r="PEM160" s="764"/>
      <c r="PEN160" s="764"/>
      <c r="PEO160" s="764"/>
      <c r="PEP160" s="764"/>
      <c r="PEQ160" s="764"/>
      <c r="PER160" s="764"/>
      <c r="PES160" s="764"/>
      <c r="PET160" s="764"/>
      <c r="PEU160" s="764"/>
      <c r="PEV160" s="764"/>
      <c r="PEW160" s="764"/>
      <c r="PEX160" s="764"/>
      <c r="PEY160" s="764"/>
      <c r="PEZ160" s="764"/>
      <c r="PFA160" s="764"/>
      <c r="PFB160" s="764"/>
      <c r="PFC160" s="764"/>
      <c r="PFD160" s="764"/>
      <c r="PFE160" s="764"/>
      <c r="PFF160" s="764"/>
      <c r="PFG160" s="764"/>
      <c r="PFH160" s="764"/>
      <c r="PFI160" s="764"/>
      <c r="PFJ160" s="764"/>
      <c r="PFK160" s="764"/>
      <c r="PFL160" s="764"/>
      <c r="PFM160" s="764"/>
      <c r="PFN160" s="764"/>
      <c r="PFO160" s="764"/>
      <c r="PFP160" s="764"/>
      <c r="PFQ160" s="764"/>
      <c r="PFR160" s="764"/>
      <c r="PFS160" s="764"/>
      <c r="PFT160" s="764"/>
      <c r="PFU160" s="764"/>
      <c r="PFV160" s="764"/>
      <c r="PFW160" s="764"/>
      <c r="PFX160" s="764"/>
      <c r="PFY160" s="764"/>
      <c r="PFZ160" s="764"/>
      <c r="PGA160" s="764"/>
      <c r="PGB160" s="764"/>
      <c r="PGC160" s="764"/>
      <c r="PGD160" s="764"/>
      <c r="PGE160" s="764"/>
      <c r="PGF160" s="764"/>
      <c r="PGG160" s="764"/>
      <c r="PGH160" s="764"/>
      <c r="PGI160" s="764"/>
      <c r="PGJ160" s="764"/>
      <c r="PGK160" s="764"/>
      <c r="PGL160" s="764"/>
      <c r="PGM160" s="764"/>
      <c r="PGN160" s="764"/>
      <c r="PGO160" s="764"/>
      <c r="PGP160" s="764"/>
      <c r="PGQ160" s="764"/>
      <c r="PGR160" s="764"/>
      <c r="PGS160" s="764"/>
      <c r="PGT160" s="764"/>
      <c r="PGU160" s="764"/>
      <c r="PGV160" s="764"/>
      <c r="PGW160" s="764"/>
      <c r="PGX160" s="764"/>
      <c r="PGY160" s="764"/>
      <c r="PGZ160" s="764"/>
      <c r="PHA160" s="764"/>
      <c r="PHB160" s="764"/>
      <c r="PHC160" s="764"/>
      <c r="PHD160" s="764"/>
      <c r="PHE160" s="764"/>
      <c r="PHF160" s="764"/>
      <c r="PHG160" s="764"/>
      <c r="PHH160" s="764"/>
      <c r="PHI160" s="764"/>
      <c r="PHJ160" s="764"/>
      <c r="PHK160" s="764"/>
      <c r="PHL160" s="764"/>
      <c r="PHM160" s="764"/>
      <c r="PHN160" s="764"/>
      <c r="PHO160" s="764"/>
      <c r="PHP160" s="764"/>
      <c r="PHQ160" s="764"/>
      <c r="PHR160" s="764"/>
      <c r="PHS160" s="764"/>
      <c r="PHT160" s="764"/>
      <c r="PHU160" s="764"/>
      <c r="PHV160" s="764"/>
      <c r="PHW160" s="764"/>
      <c r="PHX160" s="764"/>
      <c r="PHY160" s="764"/>
      <c r="PHZ160" s="764"/>
      <c r="PIA160" s="764"/>
      <c r="PIB160" s="764"/>
      <c r="PIC160" s="764"/>
      <c r="PID160" s="764"/>
      <c r="PIE160" s="764"/>
      <c r="PIF160" s="764"/>
      <c r="PIG160" s="764"/>
      <c r="PIH160" s="764"/>
      <c r="PII160" s="764"/>
      <c r="PIJ160" s="764"/>
      <c r="PIK160" s="764"/>
      <c r="PIL160" s="764"/>
      <c r="PIM160" s="764"/>
      <c r="PIN160" s="764"/>
      <c r="PIO160" s="764"/>
      <c r="PIP160" s="764"/>
      <c r="PIQ160" s="764"/>
      <c r="PIR160" s="764"/>
      <c r="PIS160" s="764"/>
      <c r="PIT160" s="764"/>
      <c r="PIU160" s="764"/>
      <c r="PIV160" s="764"/>
      <c r="PIW160" s="764"/>
      <c r="PIX160" s="764"/>
      <c r="PIY160" s="764"/>
      <c r="PIZ160" s="764"/>
      <c r="PJA160" s="764"/>
      <c r="PJB160" s="764"/>
      <c r="PJC160" s="764"/>
      <c r="PJD160" s="764"/>
      <c r="PJE160" s="764"/>
      <c r="PJF160" s="764"/>
      <c r="PJG160" s="764"/>
      <c r="PJH160" s="764"/>
      <c r="PJI160" s="764"/>
      <c r="PJJ160" s="764"/>
      <c r="PJK160" s="764"/>
      <c r="PJL160" s="764"/>
      <c r="PJM160" s="764"/>
      <c r="PJN160" s="764"/>
      <c r="PJO160" s="764"/>
      <c r="PJP160" s="764"/>
      <c r="PJQ160" s="764"/>
      <c r="PJR160" s="764"/>
      <c r="PJS160" s="764"/>
      <c r="PJT160" s="764"/>
      <c r="PJU160" s="764"/>
      <c r="PJV160" s="764"/>
      <c r="PJW160" s="764"/>
      <c r="PJX160" s="764"/>
      <c r="PJY160" s="764"/>
      <c r="PJZ160" s="764"/>
      <c r="PKA160" s="764"/>
      <c r="PKB160" s="764"/>
      <c r="PKC160" s="764"/>
      <c r="PKD160" s="764"/>
      <c r="PKE160" s="764"/>
      <c r="PKF160" s="764"/>
      <c r="PKG160" s="764"/>
      <c r="PKH160" s="764"/>
      <c r="PKI160" s="764"/>
      <c r="PKJ160" s="764"/>
      <c r="PKK160" s="764"/>
      <c r="PKL160" s="764"/>
      <c r="PKM160" s="764"/>
      <c r="PKN160" s="764"/>
      <c r="PKO160" s="764"/>
      <c r="PKP160" s="764"/>
      <c r="PKQ160" s="764"/>
      <c r="PKR160" s="764"/>
      <c r="PKS160" s="764"/>
      <c r="PKT160" s="764"/>
      <c r="PKU160" s="764"/>
      <c r="PKV160" s="764"/>
      <c r="PKW160" s="764"/>
      <c r="PKX160" s="764"/>
      <c r="PKY160" s="764"/>
      <c r="PKZ160" s="764"/>
      <c r="PLA160" s="764"/>
      <c r="PLB160" s="764"/>
      <c r="PLC160" s="764"/>
      <c r="PLD160" s="764"/>
      <c r="PLE160" s="764"/>
      <c r="PLF160" s="764"/>
      <c r="PLG160" s="764"/>
      <c r="PLH160" s="764"/>
      <c r="PLI160" s="764"/>
      <c r="PLJ160" s="764"/>
      <c r="PLK160" s="764"/>
      <c r="PLL160" s="764"/>
      <c r="PLM160" s="764"/>
      <c r="PLN160" s="764"/>
      <c r="PLO160" s="764"/>
      <c r="PLP160" s="764"/>
      <c r="PLQ160" s="764"/>
      <c r="PLR160" s="764"/>
      <c r="PLS160" s="764"/>
      <c r="PLT160" s="764"/>
      <c r="PLU160" s="764"/>
      <c r="PLV160" s="764"/>
      <c r="PLW160" s="764"/>
      <c r="PLX160" s="764"/>
      <c r="PLY160" s="764"/>
      <c r="PLZ160" s="764"/>
      <c r="PMA160" s="764"/>
      <c r="PMB160" s="764"/>
      <c r="PMC160" s="764"/>
      <c r="PMD160" s="764"/>
      <c r="PME160" s="764"/>
      <c r="PMF160" s="764"/>
      <c r="PMG160" s="764"/>
      <c r="PMH160" s="764"/>
      <c r="PMI160" s="764"/>
      <c r="PMJ160" s="764"/>
      <c r="PMK160" s="764"/>
      <c r="PML160" s="764"/>
      <c r="PMM160" s="764"/>
      <c r="PMN160" s="764"/>
      <c r="PMO160" s="764"/>
      <c r="PMP160" s="764"/>
      <c r="PMQ160" s="764"/>
      <c r="PMR160" s="764"/>
      <c r="PMS160" s="764"/>
      <c r="PMT160" s="764"/>
      <c r="PMU160" s="764"/>
      <c r="PMV160" s="764"/>
      <c r="PMW160" s="764"/>
      <c r="PMX160" s="764"/>
      <c r="PMY160" s="764"/>
      <c r="PMZ160" s="764"/>
      <c r="PNA160" s="764"/>
      <c r="PNB160" s="764"/>
      <c r="PNC160" s="764"/>
      <c r="PND160" s="764"/>
      <c r="PNE160" s="764"/>
      <c r="PNF160" s="764"/>
      <c r="PNG160" s="764"/>
      <c r="PNH160" s="764"/>
      <c r="PNI160" s="764"/>
      <c r="PNJ160" s="764"/>
      <c r="PNK160" s="764"/>
      <c r="PNL160" s="764"/>
      <c r="PNM160" s="764"/>
      <c r="PNN160" s="764"/>
      <c r="PNO160" s="764"/>
      <c r="PNP160" s="764"/>
      <c r="PNQ160" s="764"/>
      <c r="PNR160" s="764"/>
      <c r="PNS160" s="764"/>
      <c r="PNT160" s="764"/>
      <c r="PNU160" s="764"/>
      <c r="PNV160" s="764"/>
      <c r="PNW160" s="764"/>
      <c r="PNX160" s="764"/>
      <c r="PNY160" s="764"/>
      <c r="PNZ160" s="764"/>
      <c r="POA160" s="764"/>
      <c r="POB160" s="764"/>
      <c r="POC160" s="764"/>
      <c r="POD160" s="764"/>
      <c r="POE160" s="764"/>
      <c r="POF160" s="764"/>
      <c r="POG160" s="764"/>
      <c r="POH160" s="764"/>
      <c r="POI160" s="764"/>
      <c r="POJ160" s="764"/>
      <c r="POK160" s="764"/>
      <c r="POL160" s="764"/>
      <c r="POM160" s="764"/>
      <c r="PON160" s="764"/>
      <c r="POO160" s="764"/>
      <c r="POP160" s="764"/>
      <c r="POQ160" s="764"/>
      <c r="POR160" s="764"/>
      <c r="POS160" s="764"/>
      <c r="POT160" s="764"/>
      <c r="POU160" s="764"/>
      <c r="POV160" s="764"/>
      <c r="POW160" s="764"/>
      <c r="POX160" s="764"/>
      <c r="POY160" s="764"/>
      <c r="POZ160" s="764"/>
      <c r="PPA160" s="764"/>
      <c r="PPB160" s="764"/>
      <c r="PPC160" s="764"/>
      <c r="PPD160" s="764"/>
      <c r="PPE160" s="764"/>
      <c r="PPF160" s="764"/>
      <c r="PPG160" s="764"/>
      <c r="PPH160" s="764"/>
      <c r="PPI160" s="764"/>
      <c r="PPJ160" s="764"/>
      <c r="PPK160" s="764"/>
      <c r="PPL160" s="764"/>
      <c r="PPM160" s="764"/>
      <c r="PPN160" s="764"/>
      <c r="PPO160" s="764"/>
      <c r="PPP160" s="764"/>
      <c r="PPQ160" s="764"/>
      <c r="PPR160" s="764"/>
      <c r="PPS160" s="764"/>
      <c r="PPT160" s="764"/>
      <c r="PPU160" s="764"/>
      <c r="PPV160" s="764"/>
      <c r="PPW160" s="764"/>
      <c r="PPX160" s="764"/>
      <c r="PPY160" s="764"/>
      <c r="PPZ160" s="764"/>
      <c r="PQA160" s="764"/>
      <c r="PQB160" s="764"/>
      <c r="PQC160" s="764"/>
      <c r="PQD160" s="764"/>
      <c r="PQE160" s="764"/>
      <c r="PQF160" s="764"/>
      <c r="PQG160" s="764"/>
      <c r="PQH160" s="764"/>
      <c r="PQI160" s="764"/>
      <c r="PQJ160" s="764"/>
      <c r="PQK160" s="764"/>
      <c r="PQL160" s="764"/>
      <c r="PQM160" s="764"/>
      <c r="PQN160" s="764"/>
      <c r="PQO160" s="764"/>
      <c r="PQP160" s="764"/>
      <c r="PQQ160" s="764"/>
      <c r="PQR160" s="764"/>
      <c r="PQS160" s="764"/>
      <c r="PQT160" s="764"/>
      <c r="PQU160" s="764"/>
      <c r="PQV160" s="764"/>
      <c r="PQW160" s="764"/>
      <c r="PQX160" s="764"/>
      <c r="PQY160" s="764"/>
      <c r="PQZ160" s="764"/>
      <c r="PRA160" s="764"/>
      <c r="PRB160" s="764"/>
      <c r="PRC160" s="764"/>
      <c r="PRD160" s="764"/>
      <c r="PRE160" s="764"/>
      <c r="PRF160" s="764"/>
      <c r="PRG160" s="764"/>
      <c r="PRH160" s="764"/>
      <c r="PRI160" s="764"/>
      <c r="PRJ160" s="764"/>
      <c r="PRK160" s="764"/>
      <c r="PRL160" s="764"/>
      <c r="PRM160" s="764"/>
      <c r="PRN160" s="764"/>
      <c r="PRO160" s="764"/>
      <c r="PRP160" s="764"/>
      <c r="PRQ160" s="764"/>
      <c r="PRR160" s="764"/>
      <c r="PRS160" s="764"/>
      <c r="PRT160" s="764"/>
      <c r="PRU160" s="764"/>
      <c r="PRV160" s="764"/>
      <c r="PRW160" s="764"/>
      <c r="PRX160" s="764"/>
      <c r="PRY160" s="764"/>
      <c r="PRZ160" s="764"/>
      <c r="PSA160" s="764"/>
      <c r="PSB160" s="764"/>
      <c r="PSC160" s="764"/>
      <c r="PSD160" s="764"/>
      <c r="PSE160" s="764"/>
      <c r="PSF160" s="764"/>
      <c r="PSG160" s="764"/>
      <c r="PSH160" s="764"/>
      <c r="PSI160" s="764"/>
      <c r="PSJ160" s="764"/>
      <c r="PSK160" s="764"/>
      <c r="PSL160" s="764"/>
      <c r="PSM160" s="764"/>
      <c r="PSN160" s="764"/>
      <c r="PSO160" s="764"/>
      <c r="PSP160" s="764"/>
      <c r="PSQ160" s="764"/>
      <c r="PSR160" s="764"/>
      <c r="PSS160" s="764"/>
      <c r="PST160" s="764"/>
      <c r="PSU160" s="764"/>
      <c r="PSV160" s="764"/>
      <c r="PSW160" s="764"/>
      <c r="PSX160" s="764"/>
      <c r="PSY160" s="764"/>
      <c r="PSZ160" s="764"/>
      <c r="PTA160" s="764"/>
      <c r="PTB160" s="764"/>
      <c r="PTC160" s="764"/>
      <c r="PTD160" s="764"/>
      <c r="PTE160" s="764"/>
      <c r="PTF160" s="764"/>
      <c r="PTG160" s="764"/>
      <c r="PTH160" s="764"/>
      <c r="PTI160" s="764"/>
      <c r="PTJ160" s="764"/>
      <c r="PTK160" s="764"/>
      <c r="PTL160" s="764"/>
      <c r="PTM160" s="764"/>
      <c r="PTN160" s="764"/>
      <c r="PTO160" s="764"/>
      <c r="PTP160" s="764"/>
      <c r="PTQ160" s="764"/>
      <c r="PTR160" s="764"/>
      <c r="PTS160" s="764"/>
      <c r="PTT160" s="764"/>
      <c r="PTU160" s="764"/>
      <c r="PTV160" s="764"/>
      <c r="PTW160" s="764"/>
      <c r="PTX160" s="764"/>
      <c r="PTY160" s="764"/>
      <c r="PTZ160" s="764"/>
      <c r="PUA160" s="764"/>
      <c r="PUB160" s="764"/>
      <c r="PUC160" s="764"/>
      <c r="PUD160" s="764"/>
      <c r="PUE160" s="764"/>
      <c r="PUF160" s="764"/>
      <c r="PUG160" s="764"/>
      <c r="PUH160" s="764"/>
      <c r="PUI160" s="764"/>
      <c r="PUJ160" s="764"/>
      <c r="PUK160" s="764"/>
      <c r="PUL160" s="764"/>
      <c r="PUM160" s="764"/>
      <c r="PUN160" s="764"/>
      <c r="PUO160" s="764"/>
      <c r="PUP160" s="764"/>
      <c r="PUQ160" s="764"/>
      <c r="PUR160" s="764"/>
      <c r="PUS160" s="764"/>
      <c r="PUT160" s="764"/>
      <c r="PUU160" s="764"/>
      <c r="PUV160" s="764"/>
      <c r="PUW160" s="764"/>
      <c r="PUX160" s="764"/>
      <c r="PUY160" s="764"/>
      <c r="PUZ160" s="764"/>
      <c r="PVA160" s="764"/>
      <c r="PVB160" s="764"/>
      <c r="PVC160" s="764"/>
      <c r="PVD160" s="764"/>
      <c r="PVE160" s="764"/>
      <c r="PVF160" s="764"/>
      <c r="PVG160" s="764"/>
      <c r="PVH160" s="764"/>
      <c r="PVI160" s="764"/>
      <c r="PVJ160" s="764"/>
      <c r="PVK160" s="764"/>
      <c r="PVL160" s="764"/>
      <c r="PVM160" s="764"/>
      <c r="PVN160" s="764"/>
      <c r="PVO160" s="764"/>
      <c r="PVP160" s="764"/>
      <c r="PVQ160" s="764"/>
      <c r="PVR160" s="764"/>
      <c r="PVS160" s="764"/>
      <c r="PVT160" s="764"/>
      <c r="PVU160" s="764"/>
      <c r="PVV160" s="764"/>
      <c r="PVW160" s="764"/>
      <c r="PVX160" s="764"/>
      <c r="PVY160" s="764"/>
      <c r="PVZ160" s="764"/>
      <c r="PWA160" s="764"/>
      <c r="PWB160" s="764"/>
      <c r="PWC160" s="764"/>
      <c r="PWD160" s="764"/>
      <c r="PWE160" s="764"/>
      <c r="PWF160" s="764"/>
      <c r="PWG160" s="764"/>
      <c r="PWH160" s="764"/>
      <c r="PWI160" s="764"/>
      <c r="PWJ160" s="764"/>
      <c r="PWK160" s="764"/>
      <c r="PWL160" s="764"/>
      <c r="PWM160" s="764"/>
      <c r="PWN160" s="764"/>
      <c r="PWO160" s="764"/>
      <c r="PWP160" s="764"/>
      <c r="PWQ160" s="764"/>
      <c r="PWR160" s="764"/>
      <c r="PWS160" s="764"/>
      <c r="PWT160" s="764"/>
      <c r="PWU160" s="764"/>
      <c r="PWV160" s="764"/>
      <c r="PWW160" s="764"/>
      <c r="PWX160" s="764"/>
      <c r="PWY160" s="764"/>
      <c r="PWZ160" s="764"/>
      <c r="PXA160" s="764"/>
      <c r="PXB160" s="764"/>
      <c r="PXC160" s="764"/>
      <c r="PXD160" s="764"/>
      <c r="PXE160" s="764"/>
      <c r="PXF160" s="764"/>
      <c r="PXG160" s="764"/>
      <c r="PXH160" s="764"/>
      <c r="PXI160" s="764"/>
      <c r="PXJ160" s="764"/>
      <c r="PXK160" s="764"/>
      <c r="PXL160" s="764"/>
      <c r="PXM160" s="764"/>
      <c r="PXN160" s="764"/>
      <c r="PXO160" s="764"/>
      <c r="PXP160" s="764"/>
      <c r="PXQ160" s="764"/>
      <c r="PXR160" s="764"/>
      <c r="PXS160" s="764"/>
      <c r="PXT160" s="764"/>
      <c r="PXU160" s="764"/>
      <c r="PXV160" s="764"/>
      <c r="PXW160" s="764"/>
      <c r="PXX160" s="764"/>
      <c r="PXY160" s="764"/>
      <c r="PXZ160" s="764"/>
      <c r="PYA160" s="764"/>
      <c r="PYB160" s="764"/>
      <c r="PYC160" s="764"/>
      <c r="PYD160" s="764"/>
      <c r="PYE160" s="764"/>
      <c r="PYF160" s="764"/>
      <c r="PYG160" s="764"/>
      <c r="PYH160" s="764"/>
      <c r="PYI160" s="764"/>
      <c r="PYJ160" s="764"/>
      <c r="PYK160" s="764"/>
      <c r="PYL160" s="764"/>
      <c r="PYM160" s="764"/>
      <c r="PYN160" s="764"/>
      <c r="PYO160" s="764"/>
      <c r="PYP160" s="764"/>
      <c r="PYQ160" s="764"/>
      <c r="PYR160" s="764"/>
      <c r="PYS160" s="764"/>
      <c r="PYT160" s="764"/>
      <c r="PYU160" s="764"/>
      <c r="PYV160" s="764"/>
      <c r="PYW160" s="764"/>
      <c r="PYX160" s="764"/>
      <c r="PYY160" s="764"/>
      <c r="PYZ160" s="764"/>
      <c r="PZA160" s="764"/>
      <c r="PZB160" s="764"/>
      <c r="PZC160" s="764"/>
      <c r="PZD160" s="764"/>
      <c r="PZE160" s="764"/>
      <c r="PZF160" s="764"/>
      <c r="PZG160" s="764"/>
      <c r="PZH160" s="764"/>
      <c r="PZI160" s="764"/>
      <c r="PZJ160" s="764"/>
      <c r="PZK160" s="764"/>
      <c r="PZL160" s="764"/>
      <c r="PZM160" s="764"/>
      <c r="PZN160" s="764"/>
      <c r="PZO160" s="764"/>
      <c r="PZP160" s="764"/>
      <c r="PZQ160" s="764"/>
      <c r="PZR160" s="764"/>
      <c r="PZS160" s="764"/>
      <c r="PZT160" s="764"/>
      <c r="PZU160" s="764"/>
      <c r="PZV160" s="764"/>
      <c r="PZW160" s="764"/>
      <c r="PZX160" s="764"/>
      <c r="PZY160" s="764"/>
      <c r="PZZ160" s="764"/>
      <c r="QAA160" s="764"/>
      <c r="QAB160" s="764"/>
      <c r="QAC160" s="764"/>
      <c r="QAD160" s="764"/>
      <c r="QAE160" s="764"/>
      <c r="QAF160" s="764"/>
      <c r="QAG160" s="764"/>
      <c r="QAH160" s="764"/>
      <c r="QAI160" s="764"/>
      <c r="QAJ160" s="764"/>
      <c r="QAK160" s="764"/>
      <c r="QAL160" s="764"/>
      <c r="QAM160" s="764"/>
      <c r="QAN160" s="764"/>
      <c r="QAO160" s="764"/>
      <c r="QAP160" s="764"/>
      <c r="QAQ160" s="764"/>
      <c r="QAR160" s="764"/>
      <c r="QAS160" s="764"/>
      <c r="QAT160" s="764"/>
      <c r="QAU160" s="764"/>
      <c r="QAV160" s="764"/>
      <c r="QAW160" s="764"/>
      <c r="QAX160" s="764"/>
      <c r="QAY160" s="764"/>
      <c r="QAZ160" s="764"/>
      <c r="QBA160" s="764"/>
      <c r="QBB160" s="764"/>
      <c r="QBC160" s="764"/>
      <c r="QBD160" s="764"/>
      <c r="QBE160" s="764"/>
      <c r="QBF160" s="764"/>
      <c r="QBG160" s="764"/>
      <c r="QBH160" s="764"/>
      <c r="QBI160" s="764"/>
      <c r="QBJ160" s="764"/>
      <c r="QBK160" s="764"/>
      <c r="QBL160" s="764"/>
      <c r="QBM160" s="764"/>
      <c r="QBN160" s="764"/>
      <c r="QBO160" s="764"/>
      <c r="QBP160" s="764"/>
      <c r="QBQ160" s="764"/>
      <c r="QBR160" s="764"/>
      <c r="QBS160" s="764"/>
      <c r="QBT160" s="764"/>
      <c r="QBU160" s="764"/>
      <c r="QBV160" s="764"/>
      <c r="QBW160" s="764"/>
      <c r="QBX160" s="764"/>
      <c r="QBY160" s="764"/>
      <c r="QBZ160" s="764"/>
      <c r="QCA160" s="764"/>
      <c r="QCB160" s="764"/>
      <c r="QCC160" s="764"/>
      <c r="QCD160" s="764"/>
      <c r="QCE160" s="764"/>
      <c r="QCF160" s="764"/>
      <c r="QCG160" s="764"/>
      <c r="QCH160" s="764"/>
      <c r="QCI160" s="764"/>
      <c r="QCJ160" s="764"/>
      <c r="QCK160" s="764"/>
      <c r="QCL160" s="764"/>
      <c r="QCM160" s="764"/>
      <c r="QCN160" s="764"/>
      <c r="QCO160" s="764"/>
      <c r="QCP160" s="764"/>
      <c r="QCQ160" s="764"/>
      <c r="QCR160" s="764"/>
      <c r="QCS160" s="764"/>
      <c r="QCT160" s="764"/>
      <c r="QCU160" s="764"/>
      <c r="QCV160" s="764"/>
      <c r="QCW160" s="764"/>
      <c r="QCX160" s="764"/>
      <c r="QCY160" s="764"/>
      <c r="QCZ160" s="764"/>
      <c r="QDA160" s="764"/>
      <c r="QDB160" s="764"/>
      <c r="QDC160" s="764"/>
      <c r="QDD160" s="764"/>
      <c r="QDE160" s="764"/>
      <c r="QDF160" s="764"/>
      <c r="QDG160" s="764"/>
      <c r="QDH160" s="764"/>
      <c r="QDI160" s="764"/>
      <c r="QDJ160" s="764"/>
      <c r="QDK160" s="764"/>
      <c r="QDL160" s="764"/>
      <c r="QDM160" s="764"/>
      <c r="QDN160" s="764"/>
      <c r="QDO160" s="764"/>
      <c r="QDP160" s="764"/>
      <c r="QDQ160" s="764"/>
      <c r="QDR160" s="764"/>
      <c r="QDS160" s="764"/>
      <c r="QDT160" s="764"/>
      <c r="QDU160" s="764"/>
      <c r="QDV160" s="764"/>
      <c r="QDW160" s="764"/>
      <c r="QDX160" s="764"/>
      <c r="QDY160" s="764"/>
      <c r="QDZ160" s="764"/>
      <c r="QEA160" s="764"/>
      <c r="QEB160" s="764"/>
      <c r="QEC160" s="764"/>
      <c r="QED160" s="764"/>
      <c r="QEE160" s="764"/>
      <c r="QEF160" s="764"/>
      <c r="QEG160" s="764"/>
      <c r="QEH160" s="764"/>
      <c r="QEI160" s="764"/>
      <c r="QEJ160" s="764"/>
      <c r="QEK160" s="764"/>
      <c r="QEL160" s="764"/>
      <c r="QEM160" s="764"/>
      <c r="QEN160" s="764"/>
      <c r="QEO160" s="764"/>
      <c r="QEP160" s="764"/>
      <c r="QEQ160" s="764"/>
      <c r="QER160" s="764"/>
      <c r="QES160" s="764"/>
      <c r="QET160" s="764"/>
      <c r="QEU160" s="764"/>
      <c r="QEV160" s="764"/>
      <c r="QEW160" s="764"/>
      <c r="QEX160" s="764"/>
      <c r="QEY160" s="764"/>
      <c r="QEZ160" s="764"/>
      <c r="QFA160" s="764"/>
      <c r="QFB160" s="764"/>
      <c r="QFC160" s="764"/>
      <c r="QFD160" s="764"/>
      <c r="QFE160" s="764"/>
      <c r="QFF160" s="764"/>
      <c r="QFG160" s="764"/>
      <c r="QFH160" s="764"/>
      <c r="QFI160" s="764"/>
      <c r="QFJ160" s="764"/>
      <c r="QFK160" s="764"/>
      <c r="QFL160" s="764"/>
      <c r="QFM160" s="764"/>
      <c r="QFN160" s="764"/>
      <c r="QFO160" s="764"/>
      <c r="QFP160" s="764"/>
      <c r="QFQ160" s="764"/>
      <c r="QFR160" s="764"/>
      <c r="QFS160" s="764"/>
      <c r="QFT160" s="764"/>
      <c r="QFU160" s="764"/>
      <c r="QFV160" s="764"/>
      <c r="QFW160" s="764"/>
      <c r="QFX160" s="764"/>
      <c r="QFY160" s="764"/>
      <c r="QFZ160" s="764"/>
      <c r="QGA160" s="764"/>
      <c r="QGB160" s="764"/>
      <c r="QGC160" s="764"/>
      <c r="QGD160" s="764"/>
      <c r="QGE160" s="764"/>
      <c r="QGF160" s="764"/>
      <c r="QGG160" s="764"/>
      <c r="QGH160" s="764"/>
      <c r="QGI160" s="764"/>
      <c r="QGJ160" s="764"/>
      <c r="QGK160" s="764"/>
      <c r="QGL160" s="764"/>
      <c r="QGM160" s="764"/>
      <c r="QGN160" s="764"/>
      <c r="QGO160" s="764"/>
      <c r="QGP160" s="764"/>
      <c r="QGQ160" s="764"/>
      <c r="QGR160" s="764"/>
      <c r="QGS160" s="764"/>
      <c r="QGT160" s="764"/>
      <c r="QGU160" s="764"/>
      <c r="QGV160" s="764"/>
      <c r="QGW160" s="764"/>
      <c r="QGX160" s="764"/>
      <c r="QGY160" s="764"/>
      <c r="QGZ160" s="764"/>
      <c r="QHA160" s="764"/>
      <c r="QHB160" s="764"/>
      <c r="QHC160" s="764"/>
      <c r="QHD160" s="764"/>
      <c r="QHE160" s="764"/>
      <c r="QHF160" s="764"/>
      <c r="QHG160" s="764"/>
      <c r="QHH160" s="764"/>
      <c r="QHI160" s="764"/>
      <c r="QHJ160" s="764"/>
      <c r="QHK160" s="764"/>
      <c r="QHL160" s="764"/>
      <c r="QHM160" s="764"/>
      <c r="QHN160" s="764"/>
      <c r="QHO160" s="764"/>
      <c r="QHP160" s="764"/>
      <c r="QHQ160" s="764"/>
      <c r="QHR160" s="764"/>
      <c r="QHS160" s="764"/>
      <c r="QHT160" s="764"/>
      <c r="QHU160" s="764"/>
      <c r="QHV160" s="764"/>
      <c r="QHW160" s="764"/>
      <c r="QHX160" s="764"/>
      <c r="QHY160" s="764"/>
      <c r="QHZ160" s="764"/>
      <c r="QIA160" s="764"/>
      <c r="QIB160" s="764"/>
      <c r="QIC160" s="764"/>
      <c r="QID160" s="764"/>
      <c r="QIE160" s="764"/>
      <c r="QIF160" s="764"/>
      <c r="QIG160" s="764"/>
      <c r="QIH160" s="764"/>
      <c r="QII160" s="764"/>
      <c r="QIJ160" s="764"/>
      <c r="QIK160" s="764"/>
      <c r="QIL160" s="764"/>
      <c r="QIM160" s="764"/>
      <c r="QIN160" s="764"/>
      <c r="QIO160" s="764"/>
      <c r="QIP160" s="764"/>
      <c r="QIQ160" s="764"/>
      <c r="QIR160" s="764"/>
      <c r="QIS160" s="764"/>
      <c r="QIT160" s="764"/>
      <c r="QIU160" s="764"/>
      <c r="QIV160" s="764"/>
      <c r="QIW160" s="764"/>
      <c r="QIX160" s="764"/>
      <c r="QIY160" s="764"/>
      <c r="QIZ160" s="764"/>
      <c r="QJA160" s="764"/>
      <c r="QJB160" s="764"/>
      <c r="QJC160" s="764"/>
      <c r="QJD160" s="764"/>
      <c r="QJE160" s="764"/>
      <c r="QJF160" s="764"/>
      <c r="QJG160" s="764"/>
      <c r="QJH160" s="764"/>
      <c r="QJI160" s="764"/>
      <c r="QJJ160" s="764"/>
      <c r="QJK160" s="764"/>
      <c r="QJL160" s="764"/>
      <c r="QJM160" s="764"/>
      <c r="QJN160" s="764"/>
      <c r="QJO160" s="764"/>
      <c r="QJP160" s="764"/>
      <c r="QJQ160" s="764"/>
      <c r="QJR160" s="764"/>
      <c r="QJS160" s="764"/>
      <c r="QJT160" s="764"/>
      <c r="QJU160" s="764"/>
      <c r="QJV160" s="764"/>
      <c r="QJW160" s="764"/>
      <c r="QJX160" s="764"/>
      <c r="QJY160" s="764"/>
      <c r="QJZ160" s="764"/>
      <c r="QKA160" s="764"/>
      <c r="QKB160" s="764"/>
      <c r="QKC160" s="764"/>
      <c r="QKD160" s="764"/>
      <c r="QKE160" s="764"/>
      <c r="QKF160" s="764"/>
      <c r="QKG160" s="764"/>
      <c r="QKH160" s="764"/>
      <c r="QKI160" s="764"/>
      <c r="QKJ160" s="764"/>
      <c r="QKK160" s="764"/>
      <c r="QKL160" s="764"/>
      <c r="QKM160" s="764"/>
      <c r="QKN160" s="764"/>
      <c r="QKO160" s="764"/>
      <c r="QKP160" s="764"/>
      <c r="QKQ160" s="764"/>
      <c r="QKR160" s="764"/>
      <c r="QKS160" s="764"/>
      <c r="QKT160" s="764"/>
      <c r="QKU160" s="764"/>
      <c r="QKV160" s="764"/>
      <c r="QKW160" s="764"/>
      <c r="QKX160" s="764"/>
      <c r="QKY160" s="764"/>
      <c r="QKZ160" s="764"/>
      <c r="QLA160" s="764"/>
      <c r="QLB160" s="764"/>
      <c r="QLC160" s="764"/>
      <c r="QLD160" s="764"/>
      <c r="QLE160" s="764"/>
      <c r="QLF160" s="764"/>
      <c r="QLG160" s="764"/>
      <c r="QLH160" s="764"/>
      <c r="QLI160" s="764"/>
      <c r="QLJ160" s="764"/>
      <c r="QLK160" s="764"/>
      <c r="QLL160" s="764"/>
      <c r="QLM160" s="764"/>
      <c r="QLN160" s="764"/>
      <c r="QLO160" s="764"/>
      <c r="QLP160" s="764"/>
      <c r="QLQ160" s="764"/>
      <c r="QLR160" s="764"/>
      <c r="QLS160" s="764"/>
      <c r="QLT160" s="764"/>
      <c r="QLU160" s="764"/>
      <c r="QLV160" s="764"/>
      <c r="QLW160" s="764"/>
      <c r="QLX160" s="764"/>
      <c r="QLY160" s="764"/>
      <c r="QLZ160" s="764"/>
      <c r="QMA160" s="764"/>
      <c r="QMB160" s="764"/>
      <c r="QMC160" s="764"/>
      <c r="QMD160" s="764"/>
      <c r="QME160" s="764"/>
      <c r="QMF160" s="764"/>
      <c r="QMG160" s="764"/>
      <c r="QMH160" s="764"/>
      <c r="QMI160" s="764"/>
      <c r="QMJ160" s="764"/>
      <c r="QMK160" s="764"/>
      <c r="QML160" s="764"/>
      <c r="QMM160" s="764"/>
      <c r="QMN160" s="764"/>
      <c r="QMO160" s="764"/>
      <c r="QMP160" s="764"/>
      <c r="QMQ160" s="764"/>
      <c r="QMR160" s="764"/>
      <c r="QMS160" s="764"/>
      <c r="QMT160" s="764"/>
      <c r="QMU160" s="764"/>
      <c r="QMV160" s="764"/>
      <c r="QMW160" s="764"/>
      <c r="QMX160" s="764"/>
      <c r="QMY160" s="764"/>
      <c r="QMZ160" s="764"/>
      <c r="QNA160" s="764"/>
      <c r="QNB160" s="764"/>
      <c r="QNC160" s="764"/>
      <c r="QND160" s="764"/>
      <c r="QNE160" s="764"/>
      <c r="QNF160" s="764"/>
      <c r="QNG160" s="764"/>
      <c r="QNH160" s="764"/>
      <c r="QNI160" s="764"/>
      <c r="QNJ160" s="764"/>
      <c r="QNK160" s="764"/>
      <c r="QNL160" s="764"/>
      <c r="QNM160" s="764"/>
      <c r="QNN160" s="764"/>
      <c r="QNO160" s="764"/>
      <c r="QNP160" s="764"/>
      <c r="QNQ160" s="764"/>
      <c r="QNR160" s="764"/>
      <c r="QNS160" s="764"/>
      <c r="QNT160" s="764"/>
      <c r="QNU160" s="764"/>
      <c r="QNV160" s="764"/>
      <c r="QNW160" s="764"/>
      <c r="QNX160" s="764"/>
      <c r="QNY160" s="764"/>
      <c r="QNZ160" s="764"/>
      <c r="QOA160" s="764"/>
      <c r="QOB160" s="764"/>
      <c r="QOC160" s="764"/>
      <c r="QOD160" s="764"/>
      <c r="QOE160" s="764"/>
      <c r="QOF160" s="764"/>
      <c r="QOG160" s="764"/>
      <c r="QOH160" s="764"/>
      <c r="QOI160" s="764"/>
      <c r="QOJ160" s="764"/>
      <c r="QOK160" s="764"/>
      <c r="QOL160" s="764"/>
      <c r="QOM160" s="764"/>
      <c r="QON160" s="764"/>
      <c r="QOO160" s="764"/>
      <c r="QOP160" s="764"/>
      <c r="QOQ160" s="764"/>
      <c r="QOR160" s="764"/>
      <c r="QOS160" s="764"/>
      <c r="QOT160" s="764"/>
      <c r="QOU160" s="764"/>
      <c r="QOV160" s="764"/>
      <c r="QOW160" s="764"/>
      <c r="QOX160" s="764"/>
      <c r="QOY160" s="764"/>
      <c r="QOZ160" s="764"/>
      <c r="QPA160" s="764"/>
      <c r="QPB160" s="764"/>
      <c r="QPC160" s="764"/>
      <c r="QPD160" s="764"/>
      <c r="QPE160" s="764"/>
      <c r="QPF160" s="764"/>
      <c r="QPG160" s="764"/>
      <c r="QPH160" s="764"/>
      <c r="QPI160" s="764"/>
      <c r="QPJ160" s="764"/>
      <c r="QPK160" s="764"/>
      <c r="QPL160" s="764"/>
      <c r="QPM160" s="764"/>
      <c r="QPN160" s="764"/>
      <c r="QPO160" s="764"/>
      <c r="QPP160" s="764"/>
      <c r="QPQ160" s="764"/>
      <c r="QPR160" s="764"/>
      <c r="QPS160" s="764"/>
      <c r="QPT160" s="764"/>
      <c r="QPU160" s="764"/>
      <c r="QPV160" s="764"/>
      <c r="QPW160" s="764"/>
      <c r="QPX160" s="764"/>
      <c r="QPY160" s="764"/>
      <c r="QPZ160" s="764"/>
      <c r="QQA160" s="764"/>
      <c r="QQB160" s="764"/>
      <c r="QQC160" s="764"/>
      <c r="QQD160" s="764"/>
      <c r="QQE160" s="764"/>
      <c r="QQF160" s="764"/>
      <c r="QQG160" s="764"/>
      <c r="QQH160" s="764"/>
      <c r="QQI160" s="764"/>
      <c r="QQJ160" s="764"/>
      <c r="QQK160" s="764"/>
      <c r="QQL160" s="764"/>
      <c r="QQM160" s="764"/>
      <c r="QQN160" s="764"/>
      <c r="QQO160" s="764"/>
      <c r="QQP160" s="764"/>
      <c r="QQQ160" s="764"/>
      <c r="QQR160" s="764"/>
      <c r="QQS160" s="764"/>
      <c r="QQT160" s="764"/>
      <c r="QQU160" s="764"/>
      <c r="QQV160" s="764"/>
      <c r="QQW160" s="764"/>
      <c r="QQX160" s="764"/>
      <c r="QQY160" s="764"/>
      <c r="QQZ160" s="764"/>
      <c r="QRA160" s="764"/>
      <c r="QRB160" s="764"/>
      <c r="QRC160" s="764"/>
      <c r="QRD160" s="764"/>
      <c r="QRE160" s="764"/>
      <c r="QRF160" s="764"/>
      <c r="QRG160" s="764"/>
      <c r="QRH160" s="764"/>
      <c r="QRI160" s="764"/>
      <c r="QRJ160" s="764"/>
      <c r="QRK160" s="764"/>
      <c r="QRL160" s="764"/>
      <c r="QRM160" s="764"/>
      <c r="QRN160" s="764"/>
      <c r="QRO160" s="764"/>
      <c r="QRP160" s="764"/>
      <c r="QRQ160" s="764"/>
      <c r="QRR160" s="764"/>
      <c r="QRS160" s="764"/>
      <c r="QRT160" s="764"/>
      <c r="QRU160" s="764"/>
      <c r="QRV160" s="764"/>
      <c r="QRW160" s="764"/>
      <c r="QRX160" s="764"/>
      <c r="QRY160" s="764"/>
      <c r="QRZ160" s="764"/>
      <c r="QSA160" s="764"/>
      <c r="QSB160" s="764"/>
      <c r="QSC160" s="764"/>
      <c r="QSD160" s="764"/>
      <c r="QSE160" s="764"/>
      <c r="QSF160" s="764"/>
      <c r="QSG160" s="764"/>
      <c r="QSH160" s="764"/>
      <c r="QSI160" s="764"/>
      <c r="QSJ160" s="764"/>
      <c r="QSK160" s="764"/>
      <c r="QSL160" s="764"/>
      <c r="QSM160" s="764"/>
      <c r="QSN160" s="764"/>
      <c r="QSO160" s="764"/>
      <c r="QSP160" s="764"/>
      <c r="QSQ160" s="764"/>
      <c r="QSR160" s="764"/>
      <c r="QSS160" s="764"/>
      <c r="QST160" s="764"/>
      <c r="QSU160" s="764"/>
      <c r="QSV160" s="764"/>
      <c r="QSW160" s="764"/>
      <c r="QSX160" s="764"/>
      <c r="QSY160" s="764"/>
      <c r="QSZ160" s="764"/>
      <c r="QTA160" s="764"/>
      <c r="QTB160" s="764"/>
      <c r="QTC160" s="764"/>
      <c r="QTD160" s="764"/>
      <c r="QTE160" s="764"/>
      <c r="QTF160" s="764"/>
      <c r="QTG160" s="764"/>
      <c r="QTH160" s="764"/>
      <c r="QTI160" s="764"/>
      <c r="QTJ160" s="764"/>
      <c r="QTK160" s="764"/>
      <c r="QTL160" s="764"/>
      <c r="QTM160" s="764"/>
      <c r="QTN160" s="764"/>
      <c r="QTO160" s="764"/>
      <c r="QTP160" s="764"/>
      <c r="QTQ160" s="764"/>
      <c r="QTR160" s="764"/>
      <c r="QTS160" s="764"/>
      <c r="QTT160" s="764"/>
      <c r="QTU160" s="764"/>
      <c r="QTV160" s="764"/>
      <c r="QTW160" s="764"/>
      <c r="QTX160" s="764"/>
      <c r="QTY160" s="764"/>
      <c r="QTZ160" s="764"/>
      <c r="QUA160" s="764"/>
      <c r="QUB160" s="764"/>
      <c r="QUC160" s="764"/>
      <c r="QUD160" s="764"/>
      <c r="QUE160" s="764"/>
      <c r="QUF160" s="764"/>
      <c r="QUG160" s="764"/>
      <c r="QUH160" s="764"/>
      <c r="QUI160" s="764"/>
      <c r="QUJ160" s="764"/>
      <c r="QUK160" s="764"/>
      <c r="QUL160" s="764"/>
      <c r="QUM160" s="764"/>
      <c r="QUN160" s="764"/>
      <c r="QUO160" s="764"/>
      <c r="QUP160" s="764"/>
      <c r="QUQ160" s="764"/>
      <c r="QUR160" s="764"/>
      <c r="QUS160" s="764"/>
      <c r="QUT160" s="764"/>
      <c r="QUU160" s="764"/>
      <c r="QUV160" s="764"/>
      <c r="QUW160" s="764"/>
      <c r="QUX160" s="764"/>
      <c r="QUY160" s="764"/>
      <c r="QUZ160" s="764"/>
      <c r="QVA160" s="764"/>
      <c r="QVB160" s="764"/>
      <c r="QVC160" s="764"/>
      <c r="QVD160" s="764"/>
      <c r="QVE160" s="764"/>
      <c r="QVF160" s="764"/>
      <c r="QVG160" s="764"/>
      <c r="QVH160" s="764"/>
      <c r="QVI160" s="764"/>
      <c r="QVJ160" s="764"/>
      <c r="QVK160" s="764"/>
      <c r="QVL160" s="764"/>
      <c r="QVM160" s="764"/>
      <c r="QVN160" s="764"/>
      <c r="QVO160" s="764"/>
      <c r="QVP160" s="764"/>
      <c r="QVQ160" s="764"/>
      <c r="QVR160" s="764"/>
      <c r="QVS160" s="764"/>
      <c r="QVT160" s="764"/>
      <c r="QVU160" s="764"/>
      <c r="QVV160" s="764"/>
      <c r="QVW160" s="764"/>
      <c r="QVX160" s="764"/>
      <c r="QVY160" s="764"/>
      <c r="QVZ160" s="764"/>
      <c r="QWA160" s="764"/>
      <c r="QWB160" s="764"/>
      <c r="QWC160" s="764"/>
      <c r="QWD160" s="764"/>
      <c r="QWE160" s="764"/>
      <c r="QWF160" s="764"/>
      <c r="QWG160" s="764"/>
      <c r="QWH160" s="764"/>
      <c r="QWI160" s="764"/>
      <c r="QWJ160" s="764"/>
      <c r="QWK160" s="764"/>
      <c r="QWL160" s="764"/>
      <c r="QWM160" s="764"/>
      <c r="QWN160" s="764"/>
      <c r="QWO160" s="764"/>
      <c r="QWP160" s="764"/>
      <c r="QWQ160" s="764"/>
      <c r="QWR160" s="764"/>
      <c r="QWS160" s="764"/>
      <c r="QWT160" s="764"/>
      <c r="QWU160" s="764"/>
      <c r="QWV160" s="764"/>
      <c r="QWW160" s="764"/>
      <c r="QWX160" s="764"/>
      <c r="QWY160" s="764"/>
      <c r="QWZ160" s="764"/>
      <c r="QXA160" s="764"/>
      <c r="QXB160" s="764"/>
      <c r="QXC160" s="764"/>
      <c r="QXD160" s="764"/>
      <c r="QXE160" s="764"/>
      <c r="QXF160" s="764"/>
      <c r="QXG160" s="764"/>
      <c r="QXH160" s="764"/>
      <c r="QXI160" s="764"/>
      <c r="QXJ160" s="764"/>
      <c r="QXK160" s="764"/>
      <c r="QXL160" s="764"/>
      <c r="QXM160" s="764"/>
      <c r="QXN160" s="764"/>
      <c r="QXO160" s="764"/>
      <c r="QXP160" s="764"/>
      <c r="QXQ160" s="764"/>
      <c r="QXR160" s="764"/>
      <c r="QXS160" s="764"/>
      <c r="QXT160" s="764"/>
      <c r="QXU160" s="764"/>
      <c r="QXV160" s="764"/>
      <c r="QXW160" s="764"/>
      <c r="QXX160" s="764"/>
      <c r="QXY160" s="764"/>
      <c r="QXZ160" s="764"/>
      <c r="QYA160" s="764"/>
      <c r="QYB160" s="764"/>
      <c r="QYC160" s="764"/>
      <c r="QYD160" s="764"/>
      <c r="QYE160" s="764"/>
      <c r="QYF160" s="764"/>
      <c r="QYG160" s="764"/>
      <c r="QYH160" s="764"/>
      <c r="QYI160" s="764"/>
      <c r="QYJ160" s="764"/>
      <c r="QYK160" s="764"/>
      <c r="QYL160" s="764"/>
      <c r="QYM160" s="764"/>
      <c r="QYN160" s="764"/>
      <c r="QYO160" s="764"/>
      <c r="QYP160" s="764"/>
      <c r="QYQ160" s="764"/>
      <c r="QYR160" s="764"/>
      <c r="QYS160" s="764"/>
      <c r="QYT160" s="764"/>
      <c r="QYU160" s="764"/>
      <c r="QYV160" s="764"/>
      <c r="QYW160" s="764"/>
      <c r="QYX160" s="764"/>
      <c r="QYY160" s="764"/>
      <c r="QYZ160" s="764"/>
      <c r="QZA160" s="764"/>
      <c r="QZB160" s="764"/>
      <c r="QZC160" s="764"/>
      <c r="QZD160" s="764"/>
      <c r="QZE160" s="764"/>
      <c r="QZF160" s="764"/>
      <c r="QZG160" s="764"/>
      <c r="QZH160" s="764"/>
      <c r="QZI160" s="764"/>
      <c r="QZJ160" s="764"/>
      <c r="QZK160" s="764"/>
      <c r="QZL160" s="764"/>
      <c r="QZM160" s="764"/>
      <c r="QZN160" s="764"/>
      <c r="QZO160" s="764"/>
      <c r="QZP160" s="764"/>
      <c r="QZQ160" s="764"/>
      <c r="QZR160" s="764"/>
      <c r="QZS160" s="764"/>
      <c r="QZT160" s="764"/>
      <c r="QZU160" s="764"/>
      <c r="QZV160" s="764"/>
      <c r="QZW160" s="764"/>
      <c r="QZX160" s="764"/>
      <c r="QZY160" s="764"/>
      <c r="QZZ160" s="764"/>
      <c r="RAA160" s="764"/>
      <c r="RAB160" s="764"/>
      <c r="RAC160" s="764"/>
      <c r="RAD160" s="764"/>
      <c r="RAE160" s="764"/>
      <c r="RAF160" s="764"/>
      <c r="RAG160" s="764"/>
      <c r="RAH160" s="764"/>
      <c r="RAI160" s="764"/>
      <c r="RAJ160" s="764"/>
      <c r="RAK160" s="764"/>
      <c r="RAL160" s="764"/>
      <c r="RAM160" s="764"/>
      <c r="RAN160" s="764"/>
      <c r="RAO160" s="764"/>
      <c r="RAP160" s="764"/>
      <c r="RAQ160" s="764"/>
      <c r="RAR160" s="764"/>
      <c r="RAS160" s="764"/>
      <c r="RAT160" s="764"/>
      <c r="RAU160" s="764"/>
      <c r="RAV160" s="764"/>
      <c r="RAW160" s="764"/>
      <c r="RAX160" s="764"/>
      <c r="RAY160" s="764"/>
      <c r="RAZ160" s="764"/>
      <c r="RBA160" s="764"/>
      <c r="RBB160" s="764"/>
      <c r="RBC160" s="764"/>
      <c r="RBD160" s="764"/>
      <c r="RBE160" s="764"/>
      <c r="RBF160" s="764"/>
      <c r="RBG160" s="764"/>
      <c r="RBH160" s="764"/>
      <c r="RBI160" s="764"/>
      <c r="RBJ160" s="764"/>
      <c r="RBK160" s="764"/>
      <c r="RBL160" s="764"/>
      <c r="RBM160" s="764"/>
      <c r="RBN160" s="764"/>
      <c r="RBO160" s="764"/>
      <c r="RBP160" s="764"/>
      <c r="RBQ160" s="764"/>
      <c r="RBR160" s="764"/>
      <c r="RBS160" s="764"/>
      <c r="RBT160" s="764"/>
      <c r="RBU160" s="764"/>
      <c r="RBV160" s="764"/>
      <c r="RBW160" s="764"/>
      <c r="RBX160" s="764"/>
      <c r="RBY160" s="764"/>
      <c r="RBZ160" s="764"/>
      <c r="RCA160" s="764"/>
      <c r="RCB160" s="764"/>
      <c r="RCC160" s="764"/>
      <c r="RCD160" s="764"/>
      <c r="RCE160" s="764"/>
      <c r="RCF160" s="764"/>
      <c r="RCG160" s="764"/>
      <c r="RCH160" s="764"/>
      <c r="RCI160" s="764"/>
      <c r="RCJ160" s="764"/>
      <c r="RCK160" s="764"/>
      <c r="RCL160" s="764"/>
      <c r="RCM160" s="764"/>
      <c r="RCN160" s="764"/>
      <c r="RCO160" s="764"/>
      <c r="RCP160" s="764"/>
      <c r="RCQ160" s="764"/>
      <c r="RCR160" s="764"/>
      <c r="RCS160" s="764"/>
      <c r="RCT160" s="764"/>
      <c r="RCU160" s="764"/>
      <c r="RCV160" s="764"/>
      <c r="RCW160" s="764"/>
      <c r="RCX160" s="764"/>
      <c r="RCY160" s="764"/>
      <c r="RCZ160" s="764"/>
      <c r="RDA160" s="764"/>
      <c r="RDB160" s="764"/>
      <c r="RDC160" s="764"/>
      <c r="RDD160" s="764"/>
      <c r="RDE160" s="764"/>
      <c r="RDF160" s="764"/>
      <c r="RDG160" s="764"/>
      <c r="RDH160" s="764"/>
      <c r="RDI160" s="764"/>
      <c r="RDJ160" s="764"/>
      <c r="RDK160" s="764"/>
      <c r="RDL160" s="764"/>
      <c r="RDM160" s="764"/>
      <c r="RDN160" s="764"/>
      <c r="RDO160" s="764"/>
      <c r="RDP160" s="764"/>
      <c r="RDQ160" s="764"/>
      <c r="RDR160" s="764"/>
      <c r="RDS160" s="764"/>
      <c r="RDT160" s="764"/>
      <c r="RDU160" s="764"/>
      <c r="RDV160" s="764"/>
      <c r="RDW160" s="764"/>
      <c r="RDX160" s="764"/>
      <c r="RDY160" s="764"/>
      <c r="RDZ160" s="764"/>
      <c r="REA160" s="764"/>
      <c r="REB160" s="764"/>
      <c r="REC160" s="764"/>
      <c r="RED160" s="764"/>
      <c r="REE160" s="764"/>
      <c r="REF160" s="764"/>
      <c r="REG160" s="764"/>
      <c r="REH160" s="764"/>
      <c r="REI160" s="764"/>
      <c r="REJ160" s="764"/>
      <c r="REK160" s="764"/>
      <c r="REL160" s="764"/>
      <c r="REM160" s="764"/>
      <c r="REN160" s="764"/>
      <c r="REO160" s="764"/>
      <c r="REP160" s="764"/>
      <c r="REQ160" s="764"/>
      <c r="RER160" s="764"/>
      <c r="RES160" s="764"/>
      <c r="RET160" s="764"/>
      <c r="REU160" s="764"/>
      <c r="REV160" s="764"/>
      <c r="REW160" s="764"/>
      <c r="REX160" s="764"/>
      <c r="REY160" s="764"/>
      <c r="REZ160" s="764"/>
      <c r="RFA160" s="764"/>
      <c r="RFB160" s="764"/>
      <c r="RFC160" s="764"/>
      <c r="RFD160" s="764"/>
      <c r="RFE160" s="764"/>
      <c r="RFF160" s="764"/>
      <c r="RFG160" s="764"/>
      <c r="RFH160" s="764"/>
      <c r="RFI160" s="764"/>
      <c r="RFJ160" s="764"/>
      <c r="RFK160" s="764"/>
      <c r="RFL160" s="764"/>
      <c r="RFM160" s="764"/>
      <c r="RFN160" s="764"/>
      <c r="RFO160" s="764"/>
      <c r="RFP160" s="764"/>
      <c r="RFQ160" s="764"/>
      <c r="RFR160" s="764"/>
      <c r="RFS160" s="764"/>
      <c r="RFT160" s="764"/>
      <c r="RFU160" s="764"/>
      <c r="RFV160" s="764"/>
      <c r="RFW160" s="764"/>
      <c r="RFX160" s="764"/>
      <c r="RFY160" s="764"/>
      <c r="RFZ160" s="764"/>
      <c r="RGA160" s="764"/>
      <c r="RGB160" s="764"/>
      <c r="RGC160" s="764"/>
      <c r="RGD160" s="764"/>
      <c r="RGE160" s="764"/>
      <c r="RGF160" s="764"/>
      <c r="RGG160" s="764"/>
      <c r="RGH160" s="764"/>
      <c r="RGI160" s="764"/>
      <c r="RGJ160" s="764"/>
      <c r="RGK160" s="764"/>
      <c r="RGL160" s="764"/>
      <c r="RGM160" s="764"/>
      <c r="RGN160" s="764"/>
      <c r="RGO160" s="764"/>
      <c r="RGP160" s="764"/>
      <c r="RGQ160" s="764"/>
      <c r="RGR160" s="764"/>
      <c r="RGS160" s="764"/>
      <c r="RGT160" s="764"/>
      <c r="RGU160" s="764"/>
      <c r="RGV160" s="764"/>
      <c r="RGW160" s="764"/>
      <c r="RGX160" s="764"/>
      <c r="RGY160" s="764"/>
      <c r="RGZ160" s="764"/>
      <c r="RHA160" s="764"/>
      <c r="RHB160" s="764"/>
      <c r="RHC160" s="764"/>
      <c r="RHD160" s="764"/>
      <c r="RHE160" s="764"/>
      <c r="RHF160" s="764"/>
      <c r="RHG160" s="764"/>
      <c r="RHH160" s="764"/>
      <c r="RHI160" s="764"/>
      <c r="RHJ160" s="764"/>
      <c r="RHK160" s="764"/>
      <c r="RHL160" s="764"/>
      <c r="RHM160" s="764"/>
      <c r="RHN160" s="764"/>
      <c r="RHO160" s="764"/>
      <c r="RHP160" s="764"/>
      <c r="RHQ160" s="764"/>
      <c r="RHR160" s="764"/>
      <c r="RHS160" s="764"/>
      <c r="RHT160" s="764"/>
      <c r="RHU160" s="764"/>
      <c r="RHV160" s="764"/>
      <c r="RHW160" s="764"/>
      <c r="RHX160" s="764"/>
      <c r="RHY160" s="764"/>
      <c r="RHZ160" s="764"/>
      <c r="RIA160" s="764"/>
      <c r="RIB160" s="764"/>
      <c r="RIC160" s="764"/>
      <c r="RID160" s="764"/>
      <c r="RIE160" s="764"/>
      <c r="RIF160" s="764"/>
      <c r="RIG160" s="764"/>
      <c r="RIH160" s="764"/>
      <c r="RII160" s="764"/>
      <c r="RIJ160" s="764"/>
      <c r="RIK160" s="764"/>
      <c r="RIL160" s="764"/>
      <c r="RIM160" s="764"/>
      <c r="RIN160" s="764"/>
      <c r="RIO160" s="764"/>
      <c r="RIP160" s="764"/>
      <c r="RIQ160" s="764"/>
      <c r="RIR160" s="764"/>
      <c r="RIS160" s="764"/>
      <c r="RIT160" s="764"/>
      <c r="RIU160" s="764"/>
      <c r="RIV160" s="764"/>
      <c r="RIW160" s="764"/>
      <c r="RIX160" s="764"/>
      <c r="RIY160" s="764"/>
      <c r="RIZ160" s="764"/>
      <c r="RJA160" s="764"/>
      <c r="RJB160" s="764"/>
      <c r="RJC160" s="764"/>
      <c r="RJD160" s="764"/>
      <c r="RJE160" s="764"/>
      <c r="RJF160" s="764"/>
      <c r="RJG160" s="764"/>
      <c r="RJH160" s="764"/>
      <c r="RJI160" s="764"/>
      <c r="RJJ160" s="764"/>
      <c r="RJK160" s="764"/>
      <c r="RJL160" s="764"/>
      <c r="RJM160" s="764"/>
      <c r="RJN160" s="764"/>
      <c r="RJO160" s="764"/>
      <c r="RJP160" s="764"/>
      <c r="RJQ160" s="764"/>
      <c r="RJR160" s="764"/>
      <c r="RJS160" s="764"/>
      <c r="RJT160" s="764"/>
      <c r="RJU160" s="764"/>
      <c r="RJV160" s="764"/>
      <c r="RJW160" s="764"/>
      <c r="RJX160" s="764"/>
      <c r="RJY160" s="764"/>
      <c r="RJZ160" s="764"/>
      <c r="RKA160" s="764"/>
      <c r="RKB160" s="764"/>
      <c r="RKC160" s="764"/>
      <c r="RKD160" s="764"/>
      <c r="RKE160" s="764"/>
      <c r="RKF160" s="764"/>
      <c r="RKG160" s="764"/>
      <c r="RKH160" s="764"/>
      <c r="RKI160" s="764"/>
      <c r="RKJ160" s="764"/>
      <c r="RKK160" s="764"/>
      <c r="RKL160" s="764"/>
      <c r="RKM160" s="764"/>
      <c r="RKN160" s="764"/>
      <c r="RKO160" s="764"/>
      <c r="RKP160" s="764"/>
      <c r="RKQ160" s="764"/>
      <c r="RKR160" s="764"/>
      <c r="RKS160" s="764"/>
      <c r="RKT160" s="764"/>
      <c r="RKU160" s="764"/>
      <c r="RKV160" s="764"/>
      <c r="RKW160" s="764"/>
      <c r="RKX160" s="764"/>
      <c r="RKY160" s="764"/>
      <c r="RKZ160" s="764"/>
      <c r="RLA160" s="764"/>
      <c r="RLB160" s="764"/>
      <c r="RLC160" s="764"/>
      <c r="RLD160" s="764"/>
      <c r="RLE160" s="764"/>
      <c r="RLF160" s="764"/>
      <c r="RLG160" s="764"/>
      <c r="RLH160" s="764"/>
      <c r="RLI160" s="764"/>
      <c r="RLJ160" s="764"/>
      <c r="RLK160" s="764"/>
      <c r="RLL160" s="764"/>
      <c r="RLM160" s="764"/>
      <c r="RLN160" s="764"/>
      <c r="RLO160" s="764"/>
      <c r="RLP160" s="764"/>
      <c r="RLQ160" s="764"/>
      <c r="RLR160" s="764"/>
      <c r="RLS160" s="764"/>
      <c r="RLT160" s="764"/>
      <c r="RLU160" s="764"/>
      <c r="RLV160" s="764"/>
      <c r="RLW160" s="764"/>
      <c r="RLX160" s="764"/>
      <c r="RLY160" s="764"/>
      <c r="RLZ160" s="764"/>
      <c r="RMA160" s="764"/>
      <c r="RMB160" s="764"/>
      <c r="RMC160" s="764"/>
      <c r="RMD160" s="764"/>
      <c r="RME160" s="764"/>
      <c r="RMF160" s="764"/>
      <c r="RMG160" s="764"/>
      <c r="RMH160" s="764"/>
      <c r="RMI160" s="764"/>
      <c r="RMJ160" s="764"/>
      <c r="RMK160" s="764"/>
      <c r="RML160" s="764"/>
      <c r="RMM160" s="764"/>
      <c r="RMN160" s="764"/>
      <c r="RMO160" s="764"/>
      <c r="RMP160" s="764"/>
      <c r="RMQ160" s="764"/>
      <c r="RMR160" s="764"/>
      <c r="RMS160" s="764"/>
      <c r="RMT160" s="764"/>
      <c r="RMU160" s="764"/>
      <c r="RMV160" s="764"/>
      <c r="RMW160" s="764"/>
      <c r="RMX160" s="764"/>
      <c r="RMY160" s="764"/>
      <c r="RMZ160" s="764"/>
      <c r="RNA160" s="764"/>
      <c r="RNB160" s="764"/>
      <c r="RNC160" s="764"/>
      <c r="RND160" s="764"/>
      <c r="RNE160" s="764"/>
      <c r="RNF160" s="764"/>
      <c r="RNG160" s="764"/>
      <c r="RNH160" s="764"/>
      <c r="RNI160" s="764"/>
      <c r="RNJ160" s="764"/>
      <c r="RNK160" s="764"/>
      <c r="RNL160" s="764"/>
      <c r="RNM160" s="764"/>
      <c r="RNN160" s="764"/>
      <c r="RNO160" s="764"/>
      <c r="RNP160" s="764"/>
      <c r="RNQ160" s="764"/>
      <c r="RNR160" s="764"/>
      <c r="RNS160" s="764"/>
      <c r="RNT160" s="764"/>
      <c r="RNU160" s="764"/>
      <c r="RNV160" s="764"/>
      <c r="RNW160" s="764"/>
      <c r="RNX160" s="764"/>
      <c r="RNY160" s="764"/>
      <c r="RNZ160" s="764"/>
      <c r="ROA160" s="764"/>
      <c r="ROB160" s="764"/>
      <c r="ROC160" s="764"/>
      <c r="ROD160" s="764"/>
      <c r="ROE160" s="764"/>
      <c r="ROF160" s="764"/>
      <c r="ROG160" s="764"/>
      <c r="ROH160" s="764"/>
      <c r="ROI160" s="764"/>
      <c r="ROJ160" s="764"/>
      <c r="ROK160" s="764"/>
      <c r="ROL160" s="764"/>
      <c r="ROM160" s="764"/>
      <c r="RON160" s="764"/>
      <c r="ROO160" s="764"/>
      <c r="ROP160" s="764"/>
      <c r="ROQ160" s="764"/>
      <c r="ROR160" s="764"/>
      <c r="ROS160" s="764"/>
      <c r="ROT160" s="764"/>
      <c r="ROU160" s="764"/>
      <c r="ROV160" s="764"/>
      <c r="ROW160" s="764"/>
      <c r="ROX160" s="764"/>
      <c r="ROY160" s="764"/>
      <c r="ROZ160" s="764"/>
      <c r="RPA160" s="764"/>
      <c r="RPB160" s="764"/>
      <c r="RPC160" s="764"/>
      <c r="RPD160" s="764"/>
      <c r="RPE160" s="764"/>
      <c r="RPF160" s="764"/>
      <c r="RPG160" s="764"/>
      <c r="RPH160" s="764"/>
      <c r="RPI160" s="764"/>
      <c r="RPJ160" s="764"/>
      <c r="RPK160" s="764"/>
      <c r="RPL160" s="764"/>
      <c r="RPM160" s="764"/>
      <c r="RPN160" s="764"/>
      <c r="RPO160" s="764"/>
      <c r="RPP160" s="764"/>
      <c r="RPQ160" s="764"/>
      <c r="RPR160" s="764"/>
      <c r="RPS160" s="764"/>
      <c r="RPT160" s="764"/>
      <c r="RPU160" s="764"/>
      <c r="RPV160" s="764"/>
      <c r="RPW160" s="764"/>
      <c r="RPX160" s="764"/>
      <c r="RPY160" s="764"/>
      <c r="RPZ160" s="764"/>
      <c r="RQA160" s="764"/>
      <c r="RQB160" s="764"/>
      <c r="RQC160" s="764"/>
      <c r="RQD160" s="764"/>
      <c r="RQE160" s="764"/>
      <c r="RQF160" s="764"/>
      <c r="RQG160" s="764"/>
      <c r="RQH160" s="764"/>
      <c r="RQI160" s="764"/>
      <c r="RQJ160" s="764"/>
      <c r="RQK160" s="764"/>
      <c r="RQL160" s="764"/>
      <c r="RQM160" s="764"/>
      <c r="RQN160" s="764"/>
      <c r="RQO160" s="764"/>
      <c r="RQP160" s="764"/>
      <c r="RQQ160" s="764"/>
      <c r="RQR160" s="764"/>
      <c r="RQS160" s="764"/>
      <c r="RQT160" s="764"/>
      <c r="RQU160" s="764"/>
      <c r="RQV160" s="764"/>
      <c r="RQW160" s="764"/>
      <c r="RQX160" s="764"/>
      <c r="RQY160" s="764"/>
      <c r="RQZ160" s="764"/>
      <c r="RRA160" s="764"/>
      <c r="RRB160" s="764"/>
      <c r="RRC160" s="764"/>
      <c r="RRD160" s="764"/>
      <c r="RRE160" s="764"/>
      <c r="RRF160" s="764"/>
      <c r="RRG160" s="764"/>
      <c r="RRH160" s="764"/>
      <c r="RRI160" s="764"/>
      <c r="RRJ160" s="764"/>
      <c r="RRK160" s="764"/>
      <c r="RRL160" s="764"/>
      <c r="RRM160" s="764"/>
      <c r="RRN160" s="764"/>
      <c r="RRO160" s="764"/>
      <c r="RRP160" s="764"/>
      <c r="RRQ160" s="764"/>
      <c r="RRR160" s="764"/>
      <c r="RRS160" s="764"/>
      <c r="RRT160" s="764"/>
      <c r="RRU160" s="764"/>
      <c r="RRV160" s="764"/>
      <c r="RRW160" s="764"/>
      <c r="RRX160" s="764"/>
      <c r="RRY160" s="764"/>
      <c r="RRZ160" s="764"/>
      <c r="RSA160" s="764"/>
      <c r="RSB160" s="764"/>
      <c r="RSC160" s="764"/>
      <c r="RSD160" s="764"/>
      <c r="RSE160" s="764"/>
      <c r="RSF160" s="764"/>
      <c r="RSG160" s="764"/>
      <c r="RSH160" s="764"/>
      <c r="RSI160" s="764"/>
      <c r="RSJ160" s="764"/>
      <c r="RSK160" s="764"/>
      <c r="RSL160" s="764"/>
      <c r="RSM160" s="764"/>
      <c r="RSN160" s="764"/>
      <c r="RSO160" s="764"/>
      <c r="RSP160" s="764"/>
      <c r="RSQ160" s="764"/>
      <c r="RSR160" s="764"/>
      <c r="RSS160" s="764"/>
      <c r="RST160" s="764"/>
      <c r="RSU160" s="764"/>
      <c r="RSV160" s="764"/>
      <c r="RSW160" s="764"/>
      <c r="RSX160" s="764"/>
      <c r="RSY160" s="764"/>
      <c r="RSZ160" s="764"/>
      <c r="RTA160" s="764"/>
      <c r="RTB160" s="764"/>
      <c r="RTC160" s="764"/>
      <c r="RTD160" s="764"/>
      <c r="RTE160" s="764"/>
      <c r="RTF160" s="764"/>
      <c r="RTG160" s="764"/>
      <c r="RTH160" s="764"/>
      <c r="RTI160" s="764"/>
      <c r="RTJ160" s="764"/>
      <c r="RTK160" s="764"/>
      <c r="RTL160" s="764"/>
      <c r="RTM160" s="764"/>
      <c r="RTN160" s="764"/>
      <c r="RTO160" s="764"/>
      <c r="RTP160" s="764"/>
      <c r="RTQ160" s="764"/>
      <c r="RTR160" s="764"/>
      <c r="RTS160" s="764"/>
      <c r="RTT160" s="764"/>
      <c r="RTU160" s="764"/>
      <c r="RTV160" s="764"/>
      <c r="RTW160" s="764"/>
      <c r="RTX160" s="764"/>
      <c r="RTY160" s="764"/>
      <c r="RTZ160" s="764"/>
      <c r="RUA160" s="764"/>
      <c r="RUB160" s="764"/>
      <c r="RUC160" s="764"/>
      <c r="RUD160" s="764"/>
      <c r="RUE160" s="764"/>
      <c r="RUF160" s="764"/>
      <c r="RUG160" s="764"/>
      <c r="RUH160" s="764"/>
      <c r="RUI160" s="764"/>
      <c r="RUJ160" s="764"/>
      <c r="RUK160" s="764"/>
      <c r="RUL160" s="764"/>
      <c r="RUM160" s="764"/>
      <c r="RUN160" s="764"/>
      <c r="RUO160" s="764"/>
      <c r="RUP160" s="764"/>
      <c r="RUQ160" s="764"/>
      <c r="RUR160" s="764"/>
      <c r="RUS160" s="764"/>
      <c r="RUT160" s="764"/>
      <c r="RUU160" s="764"/>
      <c r="RUV160" s="764"/>
      <c r="RUW160" s="764"/>
      <c r="RUX160" s="764"/>
      <c r="RUY160" s="764"/>
      <c r="RUZ160" s="764"/>
      <c r="RVA160" s="764"/>
      <c r="RVB160" s="764"/>
      <c r="RVC160" s="764"/>
      <c r="RVD160" s="764"/>
      <c r="RVE160" s="764"/>
      <c r="RVF160" s="764"/>
      <c r="RVG160" s="764"/>
      <c r="RVH160" s="764"/>
      <c r="RVI160" s="764"/>
      <c r="RVJ160" s="764"/>
      <c r="RVK160" s="764"/>
      <c r="RVL160" s="764"/>
      <c r="RVM160" s="764"/>
      <c r="RVN160" s="764"/>
      <c r="RVO160" s="764"/>
      <c r="RVP160" s="764"/>
      <c r="RVQ160" s="764"/>
      <c r="RVR160" s="764"/>
      <c r="RVS160" s="764"/>
      <c r="RVT160" s="764"/>
      <c r="RVU160" s="764"/>
      <c r="RVV160" s="764"/>
      <c r="RVW160" s="764"/>
      <c r="RVX160" s="764"/>
      <c r="RVY160" s="764"/>
      <c r="RVZ160" s="764"/>
      <c r="RWA160" s="764"/>
      <c r="RWB160" s="764"/>
      <c r="RWC160" s="764"/>
      <c r="RWD160" s="764"/>
      <c r="RWE160" s="764"/>
      <c r="RWF160" s="764"/>
      <c r="RWG160" s="764"/>
      <c r="RWH160" s="764"/>
      <c r="RWI160" s="764"/>
      <c r="RWJ160" s="764"/>
      <c r="RWK160" s="764"/>
      <c r="RWL160" s="764"/>
      <c r="RWM160" s="764"/>
      <c r="RWN160" s="764"/>
      <c r="RWO160" s="764"/>
      <c r="RWP160" s="764"/>
      <c r="RWQ160" s="764"/>
      <c r="RWR160" s="764"/>
      <c r="RWS160" s="764"/>
      <c r="RWT160" s="764"/>
      <c r="RWU160" s="764"/>
      <c r="RWV160" s="764"/>
      <c r="RWW160" s="764"/>
      <c r="RWX160" s="764"/>
      <c r="RWY160" s="764"/>
      <c r="RWZ160" s="764"/>
      <c r="RXA160" s="764"/>
      <c r="RXB160" s="764"/>
      <c r="RXC160" s="764"/>
      <c r="RXD160" s="764"/>
      <c r="RXE160" s="764"/>
      <c r="RXF160" s="764"/>
      <c r="RXG160" s="764"/>
      <c r="RXH160" s="764"/>
      <c r="RXI160" s="764"/>
      <c r="RXJ160" s="764"/>
      <c r="RXK160" s="764"/>
      <c r="RXL160" s="764"/>
      <c r="RXM160" s="764"/>
      <c r="RXN160" s="764"/>
      <c r="RXO160" s="764"/>
      <c r="RXP160" s="764"/>
      <c r="RXQ160" s="764"/>
      <c r="RXR160" s="764"/>
      <c r="RXS160" s="764"/>
      <c r="RXT160" s="764"/>
      <c r="RXU160" s="764"/>
      <c r="RXV160" s="764"/>
      <c r="RXW160" s="764"/>
      <c r="RXX160" s="764"/>
      <c r="RXY160" s="764"/>
      <c r="RXZ160" s="764"/>
      <c r="RYA160" s="764"/>
      <c r="RYB160" s="764"/>
      <c r="RYC160" s="764"/>
      <c r="RYD160" s="764"/>
      <c r="RYE160" s="764"/>
      <c r="RYF160" s="764"/>
      <c r="RYG160" s="764"/>
      <c r="RYH160" s="764"/>
      <c r="RYI160" s="764"/>
      <c r="RYJ160" s="764"/>
      <c r="RYK160" s="764"/>
      <c r="RYL160" s="764"/>
      <c r="RYM160" s="764"/>
      <c r="RYN160" s="764"/>
      <c r="RYO160" s="764"/>
      <c r="RYP160" s="764"/>
      <c r="RYQ160" s="764"/>
      <c r="RYR160" s="764"/>
      <c r="RYS160" s="764"/>
      <c r="RYT160" s="764"/>
      <c r="RYU160" s="764"/>
      <c r="RYV160" s="764"/>
      <c r="RYW160" s="764"/>
      <c r="RYX160" s="764"/>
      <c r="RYY160" s="764"/>
      <c r="RYZ160" s="764"/>
      <c r="RZA160" s="764"/>
      <c r="RZB160" s="764"/>
      <c r="RZC160" s="764"/>
      <c r="RZD160" s="764"/>
      <c r="RZE160" s="764"/>
      <c r="RZF160" s="764"/>
      <c r="RZG160" s="764"/>
      <c r="RZH160" s="764"/>
      <c r="RZI160" s="764"/>
      <c r="RZJ160" s="764"/>
      <c r="RZK160" s="764"/>
      <c r="RZL160" s="764"/>
      <c r="RZM160" s="764"/>
      <c r="RZN160" s="764"/>
      <c r="RZO160" s="764"/>
      <c r="RZP160" s="764"/>
      <c r="RZQ160" s="764"/>
      <c r="RZR160" s="764"/>
      <c r="RZS160" s="764"/>
      <c r="RZT160" s="764"/>
      <c r="RZU160" s="764"/>
      <c r="RZV160" s="764"/>
      <c r="RZW160" s="764"/>
      <c r="RZX160" s="764"/>
      <c r="RZY160" s="764"/>
      <c r="RZZ160" s="764"/>
      <c r="SAA160" s="764"/>
      <c r="SAB160" s="764"/>
      <c r="SAC160" s="764"/>
      <c r="SAD160" s="764"/>
      <c r="SAE160" s="764"/>
      <c r="SAF160" s="764"/>
      <c r="SAG160" s="764"/>
      <c r="SAH160" s="764"/>
      <c r="SAI160" s="764"/>
      <c r="SAJ160" s="764"/>
      <c r="SAK160" s="764"/>
      <c r="SAL160" s="764"/>
      <c r="SAM160" s="764"/>
      <c r="SAN160" s="764"/>
      <c r="SAO160" s="764"/>
      <c r="SAP160" s="764"/>
      <c r="SAQ160" s="764"/>
      <c r="SAR160" s="764"/>
      <c r="SAS160" s="764"/>
      <c r="SAT160" s="764"/>
      <c r="SAU160" s="764"/>
      <c r="SAV160" s="764"/>
      <c r="SAW160" s="764"/>
      <c r="SAX160" s="764"/>
      <c r="SAY160" s="764"/>
      <c r="SAZ160" s="764"/>
      <c r="SBA160" s="764"/>
      <c r="SBB160" s="764"/>
      <c r="SBC160" s="764"/>
      <c r="SBD160" s="764"/>
      <c r="SBE160" s="764"/>
      <c r="SBF160" s="764"/>
      <c r="SBG160" s="764"/>
      <c r="SBH160" s="764"/>
      <c r="SBI160" s="764"/>
      <c r="SBJ160" s="764"/>
      <c r="SBK160" s="764"/>
      <c r="SBL160" s="764"/>
      <c r="SBM160" s="764"/>
      <c r="SBN160" s="764"/>
      <c r="SBO160" s="764"/>
      <c r="SBP160" s="764"/>
      <c r="SBQ160" s="764"/>
      <c r="SBR160" s="764"/>
      <c r="SBS160" s="764"/>
      <c r="SBT160" s="764"/>
      <c r="SBU160" s="764"/>
      <c r="SBV160" s="764"/>
      <c r="SBW160" s="764"/>
      <c r="SBX160" s="764"/>
      <c r="SBY160" s="764"/>
      <c r="SBZ160" s="764"/>
      <c r="SCA160" s="764"/>
      <c r="SCB160" s="764"/>
      <c r="SCC160" s="764"/>
      <c r="SCD160" s="764"/>
      <c r="SCE160" s="764"/>
      <c r="SCF160" s="764"/>
      <c r="SCG160" s="764"/>
      <c r="SCH160" s="764"/>
      <c r="SCI160" s="764"/>
      <c r="SCJ160" s="764"/>
      <c r="SCK160" s="764"/>
      <c r="SCL160" s="764"/>
      <c r="SCM160" s="764"/>
      <c r="SCN160" s="764"/>
      <c r="SCO160" s="764"/>
      <c r="SCP160" s="764"/>
      <c r="SCQ160" s="764"/>
      <c r="SCR160" s="764"/>
      <c r="SCS160" s="764"/>
      <c r="SCT160" s="764"/>
      <c r="SCU160" s="764"/>
      <c r="SCV160" s="764"/>
      <c r="SCW160" s="764"/>
      <c r="SCX160" s="764"/>
      <c r="SCY160" s="764"/>
      <c r="SCZ160" s="764"/>
      <c r="SDA160" s="764"/>
      <c r="SDB160" s="764"/>
      <c r="SDC160" s="764"/>
      <c r="SDD160" s="764"/>
      <c r="SDE160" s="764"/>
      <c r="SDF160" s="764"/>
      <c r="SDG160" s="764"/>
      <c r="SDH160" s="764"/>
      <c r="SDI160" s="764"/>
      <c r="SDJ160" s="764"/>
      <c r="SDK160" s="764"/>
      <c r="SDL160" s="764"/>
      <c r="SDM160" s="764"/>
      <c r="SDN160" s="764"/>
      <c r="SDO160" s="764"/>
      <c r="SDP160" s="764"/>
      <c r="SDQ160" s="764"/>
      <c r="SDR160" s="764"/>
      <c r="SDS160" s="764"/>
      <c r="SDT160" s="764"/>
      <c r="SDU160" s="764"/>
      <c r="SDV160" s="764"/>
      <c r="SDW160" s="764"/>
      <c r="SDX160" s="764"/>
      <c r="SDY160" s="764"/>
      <c r="SDZ160" s="764"/>
      <c r="SEA160" s="764"/>
      <c r="SEB160" s="764"/>
      <c r="SEC160" s="764"/>
      <c r="SED160" s="764"/>
      <c r="SEE160" s="764"/>
      <c r="SEF160" s="764"/>
      <c r="SEG160" s="764"/>
      <c r="SEH160" s="764"/>
      <c r="SEI160" s="764"/>
      <c r="SEJ160" s="764"/>
      <c r="SEK160" s="764"/>
      <c r="SEL160" s="764"/>
      <c r="SEM160" s="764"/>
      <c r="SEN160" s="764"/>
      <c r="SEO160" s="764"/>
      <c r="SEP160" s="764"/>
      <c r="SEQ160" s="764"/>
      <c r="SER160" s="764"/>
      <c r="SES160" s="764"/>
      <c r="SET160" s="764"/>
      <c r="SEU160" s="764"/>
      <c r="SEV160" s="764"/>
      <c r="SEW160" s="764"/>
      <c r="SEX160" s="764"/>
      <c r="SEY160" s="764"/>
      <c r="SEZ160" s="764"/>
      <c r="SFA160" s="764"/>
      <c r="SFB160" s="764"/>
      <c r="SFC160" s="764"/>
      <c r="SFD160" s="764"/>
      <c r="SFE160" s="764"/>
      <c r="SFF160" s="764"/>
      <c r="SFG160" s="764"/>
      <c r="SFH160" s="764"/>
      <c r="SFI160" s="764"/>
      <c r="SFJ160" s="764"/>
      <c r="SFK160" s="764"/>
      <c r="SFL160" s="764"/>
      <c r="SFM160" s="764"/>
      <c r="SFN160" s="764"/>
      <c r="SFO160" s="764"/>
      <c r="SFP160" s="764"/>
      <c r="SFQ160" s="764"/>
      <c r="SFR160" s="764"/>
      <c r="SFS160" s="764"/>
      <c r="SFT160" s="764"/>
      <c r="SFU160" s="764"/>
      <c r="SFV160" s="764"/>
      <c r="SFW160" s="764"/>
      <c r="SFX160" s="764"/>
      <c r="SFY160" s="764"/>
      <c r="SFZ160" s="764"/>
      <c r="SGA160" s="764"/>
      <c r="SGB160" s="764"/>
      <c r="SGC160" s="764"/>
      <c r="SGD160" s="764"/>
      <c r="SGE160" s="764"/>
      <c r="SGF160" s="764"/>
      <c r="SGG160" s="764"/>
      <c r="SGH160" s="764"/>
      <c r="SGI160" s="764"/>
      <c r="SGJ160" s="764"/>
      <c r="SGK160" s="764"/>
      <c r="SGL160" s="764"/>
      <c r="SGM160" s="764"/>
      <c r="SGN160" s="764"/>
      <c r="SGO160" s="764"/>
      <c r="SGP160" s="764"/>
      <c r="SGQ160" s="764"/>
      <c r="SGR160" s="764"/>
      <c r="SGS160" s="764"/>
      <c r="SGT160" s="764"/>
      <c r="SGU160" s="764"/>
      <c r="SGV160" s="764"/>
      <c r="SGW160" s="764"/>
      <c r="SGX160" s="764"/>
      <c r="SGY160" s="764"/>
      <c r="SGZ160" s="764"/>
      <c r="SHA160" s="764"/>
      <c r="SHB160" s="764"/>
      <c r="SHC160" s="764"/>
      <c r="SHD160" s="764"/>
      <c r="SHE160" s="764"/>
      <c r="SHF160" s="764"/>
      <c r="SHG160" s="764"/>
      <c r="SHH160" s="764"/>
      <c r="SHI160" s="764"/>
      <c r="SHJ160" s="764"/>
      <c r="SHK160" s="764"/>
      <c r="SHL160" s="764"/>
      <c r="SHM160" s="764"/>
      <c r="SHN160" s="764"/>
      <c r="SHO160" s="764"/>
      <c r="SHP160" s="764"/>
      <c r="SHQ160" s="764"/>
      <c r="SHR160" s="764"/>
      <c r="SHS160" s="764"/>
      <c r="SHT160" s="764"/>
      <c r="SHU160" s="764"/>
      <c r="SHV160" s="764"/>
      <c r="SHW160" s="764"/>
      <c r="SHX160" s="764"/>
      <c r="SHY160" s="764"/>
      <c r="SHZ160" s="764"/>
      <c r="SIA160" s="764"/>
      <c r="SIB160" s="764"/>
      <c r="SIC160" s="764"/>
      <c r="SID160" s="764"/>
      <c r="SIE160" s="764"/>
      <c r="SIF160" s="764"/>
      <c r="SIG160" s="764"/>
      <c r="SIH160" s="764"/>
      <c r="SII160" s="764"/>
      <c r="SIJ160" s="764"/>
      <c r="SIK160" s="764"/>
      <c r="SIL160" s="764"/>
      <c r="SIM160" s="764"/>
      <c r="SIN160" s="764"/>
      <c r="SIO160" s="764"/>
      <c r="SIP160" s="764"/>
      <c r="SIQ160" s="764"/>
      <c r="SIR160" s="764"/>
      <c r="SIS160" s="764"/>
      <c r="SIT160" s="764"/>
      <c r="SIU160" s="764"/>
      <c r="SIV160" s="764"/>
      <c r="SIW160" s="764"/>
      <c r="SIX160" s="764"/>
      <c r="SIY160" s="764"/>
      <c r="SIZ160" s="764"/>
      <c r="SJA160" s="764"/>
      <c r="SJB160" s="764"/>
      <c r="SJC160" s="764"/>
      <c r="SJD160" s="764"/>
      <c r="SJE160" s="764"/>
      <c r="SJF160" s="764"/>
      <c r="SJG160" s="764"/>
      <c r="SJH160" s="764"/>
      <c r="SJI160" s="764"/>
      <c r="SJJ160" s="764"/>
      <c r="SJK160" s="764"/>
      <c r="SJL160" s="764"/>
      <c r="SJM160" s="764"/>
      <c r="SJN160" s="764"/>
      <c r="SJO160" s="764"/>
      <c r="SJP160" s="764"/>
      <c r="SJQ160" s="764"/>
      <c r="SJR160" s="764"/>
      <c r="SJS160" s="764"/>
      <c r="SJT160" s="764"/>
      <c r="SJU160" s="764"/>
      <c r="SJV160" s="764"/>
      <c r="SJW160" s="764"/>
      <c r="SJX160" s="764"/>
      <c r="SJY160" s="764"/>
      <c r="SJZ160" s="764"/>
      <c r="SKA160" s="764"/>
      <c r="SKB160" s="764"/>
      <c r="SKC160" s="764"/>
      <c r="SKD160" s="764"/>
      <c r="SKE160" s="764"/>
      <c r="SKF160" s="764"/>
      <c r="SKG160" s="764"/>
      <c r="SKH160" s="764"/>
      <c r="SKI160" s="764"/>
      <c r="SKJ160" s="764"/>
      <c r="SKK160" s="764"/>
      <c r="SKL160" s="764"/>
      <c r="SKM160" s="764"/>
      <c r="SKN160" s="764"/>
      <c r="SKO160" s="764"/>
      <c r="SKP160" s="764"/>
      <c r="SKQ160" s="764"/>
      <c r="SKR160" s="764"/>
      <c r="SKS160" s="764"/>
      <c r="SKT160" s="764"/>
      <c r="SKU160" s="764"/>
      <c r="SKV160" s="764"/>
      <c r="SKW160" s="764"/>
      <c r="SKX160" s="764"/>
      <c r="SKY160" s="764"/>
      <c r="SKZ160" s="764"/>
      <c r="SLA160" s="764"/>
      <c r="SLB160" s="764"/>
      <c r="SLC160" s="764"/>
      <c r="SLD160" s="764"/>
      <c r="SLE160" s="764"/>
      <c r="SLF160" s="764"/>
      <c r="SLG160" s="764"/>
      <c r="SLH160" s="764"/>
      <c r="SLI160" s="764"/>
      <c r="SLJ160" s="764"/>
      <c r="SLK160" s="764"/>
      <c r="SLL160" s="764"/>
      <c r="SLM160" s="764"/>
      <c r="SLN160" s="764"/>
      <c r="SLO160" s="764"/>
      <c r="SLP160" s="764"/>
      <c r="SLQ160" s="764"/>
      <c r="SLR160" s="764"/>
      <c r="SLS160" s="764"/>
      <c r="SLT160" s="764"/>
      <c r="SLU160" s="764"/>
      <c r="SLV160" s="764"/>
      <c r="SLW160" s="764"/>
      <c r="SLX160" s="764"/>
      <c r="SLY160" s="764"/>
      <c r="SLZ160" s="764"/>
      <c r="SMA160" s="764"/>
      <c r="SMB160" s="764"/>
      <c r="SMC160" s="764"/>
      <c r="SMD160" s="764"/>
      <c r="SME160" s="764"/>
      <c r="SMF160" s="764"/>
      <c r="SMG160" s="764"/>
      <c r="SMH160" s="764"/>
      <c r="SMI160" s="764"/>
      <c r="SMJ160" s="764"/>
      <c r="SMK160" s="764"/>
      <c r="SML160" s="764"/>
      <c r="SMM160" s="764"/>
      <c r="SMN160" s="764"/>
      <c r="SMO160" s="764"/>
      <c r="SMP160" s="764"/>
      <c r="SMQ160" s="764"/>
      <c r="SMR160" s="764"/>
      <c r="SMS160" s="764"/>
      <c r="SMT160" s="764"/>
      <c r="SMU160" s="764"/>
      <c r="SMV160" s="764"/>
      <c r="SMW160" s="764"/>
      <c r="SMX160" s="764"/>
      <c r="SMY160" s="764"/>
      <c r="SMZ160" s="764"/>
      <c r="SNA160" s="764"/>
      <c r="SNB160" s="764"/>
      <c r="SNC160" s="764"/>
      <c r="SND160" s="764"/>
      <c r="SNE160" s="764"/>
      <c r="SNF160" s="764"/>
      <c r="SNG160" s="764"/>
      <c r="SNH160" s="764"/>
      <c r="SNI160" s="764"/>
      <c r="SNJ160" s="764"/>
      <c r="SNK160" s="764"/>
      <c r="SNL160" s="764"/>
      <c r="SNM160" s="764"/>
      <c r="SNN160" s="764"/>
      <c r="SNO160" s="764"/>
      <c r="SNP160" s="764"/>
      <c r="SNQ160" s="764"/>
      <c r="SNR160" s="764"/>
      <c r="SNS160" s="764"/>
      <c r="SNT160" s="764"/>
      <c r="SNU160" s="764"/>
      <c r="SNV160" s="764"/>
      <c r="SNW160" s="764"/>
      <c r="SNX160" s="764"/>
      <c r="SNY160" s="764"/>
      <c r="SNZ160" s="764"/>
      <c r="SOA160" s="764"/>
      <c r="SOB160" s="764"/>
      <c r="SOC160" s="764"/>
      <c r="SOD160" s="764"/>
      <c r="SOE160" s="764"/>
      <c r="SOF160" s="764"/>
      <c r="SOG160" s="764"/>
      <c r="SOH160" s="764"/>
      <c r="SOI160" s="764"/>
      <c r="SOJ160" s="764"/>
      <c r="SOK160" s="764"/>
      <c r="SOL160" s="764"/>
      <c r="SOM160" s="764"/>
      <c r="SON160" s="764"/>
      <c r="SOO160" s="764"/>
      <c r="SOP160" s="764"/>
      <c r="SOQ160" s="764"/>
      <c r="SOR160" s="764"/>
      <c r="SOS160" s="764"/>
      <c r="SOT160" s="764"/>
      <c r="SOU160" s="764"/>
      <c r="SOV160" s="764"/>
      <c r="SOW160" s="764"/>
      <c r="SOX160" s="764"/>
      <c r="SOY160" s="764"/>
      <c r="SOZ160" s="764"/>
      <c r="SPA160" s="764"/>
      <c r="SPB160" s="764"/>
      <c r="SPC160" s="764"/>
      <c r="SPD160" s="764"/>
      <c r="SPE160" s="764"/>
      <c r="SPF160" s="764"/>
      <c r="SPG160" s="764"/>
      <c r="SPH160" s="764"/>
      <c r="SPI160" s="764"/>
      <c r="SPJ160" s="764"/>
      <c r="SPK160" s="764"/>
      <c r="SPL160" s="764"/>
      <c r="SPM160" s="764"/>
      <c r="SPN160" s="764"/>
      <c r="SPO160" s="764"/>
      <c r="SPP160" s="764"/>
      <c r="SPQ160" s="764"/>
      <c r="SPR160" s="764"/>
      <c r="SPS160" s="764"/>
      <c r="SPT160" s="764"/>
      <c r="SPU160" s="764"/>
      <c r="SPV160" s="764"/>
      <c r="SPW160" s="764"/>
      <c r="SPX160" s="764"/>
      <c r="SPY160" s="764"/>
      <c r="SPZ160" s="764"/>
      <c r="SQA160" s="764"/>
      <c r="SQB160" s="764"/>
      <c r="SQC160" s="764"/>
      <c r="SQD160" s="764"/>
      <c r="SQE160" s="764"/>
      <c r="SQF160" s="764"/>
      <c r="SQG160" s="764"/>
      <c r="SQH160" s="764"/>
      <c r="SQI160" s="764"/>
      <c r="SQJ160" s="764"/>
      <c r="SQK160" s="764"/>
      <c r="SQL160" s="764"/>
      <c r="SQM160" s="764"/>
      <c r="SQN160" s="764"/>
      <c r="SQO160" s="764"/>
      <c r="SQP160" s="764"/>
      <c r="SQQ160" s="764"/>
      <c r="SQR160" s="764"/>
      <c r="SQS160" s="764"/>
      <c r="SQT160" s="764"/>
      <c r="SQU160" s="764"/>
      <c r="SQV160" s="764"/>
      <c r="SQW160" s="764"/>
      <c r="SQX160" s="764"/>
      <c r="SQY160" s="764"/>
      <c r="SQZ160" s="764"/>
      <c r="SRA160" s="764"/>
      <c r="SRB160" s="764"/>
      <c r="SRC160" s="764"/>
      <c r="SRD160" s="764"/>
      <c r="SRE160" s="764"/>
      <c r="SRF160" s="764"/>
      <c r="SRG160" s="764"/>
      <c r="SRH160" s="764"/>
      <c r="SRI160" s="764"/>
      <c r="SRJ160" s="764"/>
      <c r="SRK160" s="764"/>
      <c r="SRL160" s="764"/>
      <c r="SRM160" s="764"/>
      <c r="SRN160" s="764"/>
      <c r="SRO160" s="764"/>
      <c r="SRP160" s="764"/>
      <c r="SRQ160" s="764"/>
      <c r="SRR160" s="764"/>
      <c r="SRS160" s="764"/>
      <c r="SRT160" s="764"/>
      <c r="SRU160" s="764"/>
      <c r="SRV160" s="764"/>
      <c r="SRW160" s="764"/>
      <c r="SRX160" s="764"/>
      <c r="SRY160" s="764"/>
      <c r="SRZ160" s="764"/>
      <c r="SSA160" s="764"/>
      <c r="SSB160" s="764"/>
      <c r="SSC160" s="764"/>
      <c r="SSD160" s="764"/>
      <c r="SSE160" s="764"/>
      <c r="SSF160" s="764"/>
      <c r="SSG160" s="764"/>
      <c r="SSH160" s="764"/>
      <c r="SSI160" s="764"/>
      <c r="SSJ160" s="764"/>
      <c r="SSK160" s="764"/>
      <c r="SSL160" s="764"/>
      <c r="SSM160" s="764"/>
      <c r="SSN160" s="764"/>
      <c r="SSO160" s="764"/>
      <c r="SSP160" s="764"/>
      <c r="SSQ160" s="764"/>
      <c r="SSR160" s="764"/>
      <c r="SSS160" s="764"/>
      <c r="SST160" s="764"/>
      <c r="SSU160" s="764"/>
      <c r="SSV160" s="764"/>
      <c r="SSW160" s="764"/>
      <c r="SSX160" s="764"/>
      <c r="SSY160" s="764"/>
      <c r="SSZ160" s="764"/>
      <c r="STA160" s="764"/>
      <c r="STB160" s="764"/>
      <c r="STC160" s="764"/>
      <c r="STD160" s="764"/>
      <c r="STE160" s="764"/>
      <c r="STF160" s="764"/>
      <c r="STG160" s="764"/>
      <c r="STH160" s="764"/>
      <c r="STI160" s="764"/>
      <c r="STJ160" s="764"/>
      <c r="STK160" s="764"/>
      <c r="STL160" s="764"/>
      <c r="STM160" s="764"/>
      <c r="STN160" s="764"/>
      <c r="STO160" s="764"/>
      <c r="STP160" s="764"/>
      <c r="STQ160" s="764"/>
      <c r="STR160" s="764"/>
      <c r="STS160" s="764"/>
      <c r="STT160" s="764"/>
      <c r="STU160" s="764"/>
      <c r="STV160" s="764"/>
      <c r="STW160" s="764"/>
      <c r="STX160" s="764"/>
      <c r="STY160" s="764"/>
      <c r="STZ160" s="764"/>
      <c r="SUA160" s="764"/>
      <c r="SUB160" s="764"/>
      <c r="SUC160" s="764"/>
      <c r="SUD160" s="764"/>
      <c r="SUE160" s="764"/>
      <c r="SUF160" s="764"/>
      <c r="SUG160" s="764"/>
      <c r="SUH160" s="764"/>
      <c r="SUI160" s="764"/>
      <c r="SUJ160" s="764"/>
      <c r="SUK160" s="764"/>
      <c r="SUL160" s="764"/>
      <c r="SUM160" s="764"/>
      <c r="SUN160" s="764"/>
      <c r="SUO160" s="764"/>
      <c r="SUP160" s="764"/>
      <c r="SUQ160" s="764"/>
      <c r="SUR160" s="764"/>
      <c r="SUS160" s="764"/>
      <c r="SUT160" s="764"/>
      <c r="SUU160" s="764"/>
      <c r="SUV160" s="764"/>
      <c r="SUW160" s="764"/>
      <c r="SUX160" s="764"/>
      <c r="SUY160" s="764"/>
      <c r="SUZ160" s="764"/>
      <c r="SVA160" s="764"/>
      <c r="SVB160" s="764"/>
      <c r="SVC160" s="764"/>
      <c r="SVD160" s="764"/>
      <c r="SVE160" s="764"/>
      <c r="SVF160" s="764"/>
      <c r="SVG160" s="764"/>
      <c r="SVH160" s="764"/>
      <c r="SVI160" s="764"/>
      <c r="SVJ160" s="764"/>
      <c r="SVK160" s="764"/>
      <c r="SVL160" s="764"/>
      <c r="SVM160" s="764"/>
      <c r="SVN160" s="764"/>
      <c r="SVO160" s="764"/>
      <c r="SVP160" s="764"/>
      <c r="SVQ160" s="764"/>
      <c r="SVR160" s="764"/>
      <c r="SVS160" s="764"/>
      <c r="SVT160" s="764"/>
      <c r="SVU160" s="764"/>
      <c r="SVV160" s="764"/>
      <c r="SVW160" s="764"/>
      <c r="SVX160" s="764"/>
      <c r="SVY160" s="764"/>
      <c r="SVZ160" s="764"/>
      <c r="SWA160" s="764"/>
      <c r="SWB160" s="764"/>
      <c r="SWC160" s="764"/>
      <c r="SWD160" s="764"/>
      <c r="SWE160" s="764"/>
      <c r="SWF160" s="764"/>
      <c r="SWG160" s="764"/>
      <c r="SWH160" s="764"/>
      <c r="SWI160" s="764"/>
      <c r="SWJ160" s="764"/>
      <c r="SWK160" s="764"/>
      <c r="SWL160" s="764"/>
      <c r="SWM160" s="764"/>
      <c r="SWN160" s="764"/>
      <c r="SWO160" s="764"/>
      <c r="SWP160" s="764"/>
      <c r="SWQ160" s="764"/>
      <c r="SWR160" s="764"/>
      <c r="SWS160" s="764"/>
      <c r="SWT160" s="764"/>
      <c r="SWU160" s="764"/>
      <c r="SWV160" s="764"/>
      <c r="SWW160" s="764"/>
      <c r="SWX160" s="764"/>
      <c r="SWY160" s="764"/>
      <c r="SWZ160" s="764"/>
      <c r="SXA160" s="764"/>
      <c r="SXB160" s="764"/>
      <c r="SXC160" s="764"/>
      <c r="SXD160" s="764"/>
      <c r="SXE160" s="764"/>
      <c r="SXF160" s="764"/>
      <c r="SXG160" s="764"/>
      <c r="SXH160" s="764"/>
      <c r="SXI160" s="764"/>
      <c r="SXJ160" s="764"/>
      <c r="SXK160" s="764"/>
      <c r="SXL160" s="764"/>
      <c r="SXM160" s="764"/>
      <c r="SXN160" s="764"/>
      <c r="SXO160" s="764"/>
      <c r="SXP160" s="764"/>
      <c r="SXQ160" s="764"/>
      <c r="SXR160" s="764"/>
      <c r="SXS160" s="764"/>
      <c r="SXT160" s="764"/>
      <c r="SXU160" s="764"/>
      <c r="SXV160" s="764"/>
      <c r="SXW160" s="764"/>
      <c r="SXX160" s="764"/>
      <c r="SXY160" s="764"/>
      <c r="SXZ160" s="764"/>
      <c r="SYA160" s="764"/>
      <c r="SYB160" s="764"/>
      <c r="SYC160" s="764"/>
      <c r="SYD160" s="764"/>
      <c r="SYE160" s="764"/>
      <c r="SYF160" s="764"/>
      <c r="SYG160" s="764"/>
      <c r="SYH160" s="764"/>
      <c r="SYI160" s="764"/>
      <c r="SYJ160" s="764"/>
      <c r="SYK160" s="764"/>
      <c r="SYL160" s="764"/>
      <c r="SYM160" s="764"/>
      <c r="SYN160" s="764"/>
      <c r="SYO160" s="764"/>
      <c r="SYP160" s="764"/>
      <c r="SYQ160" s="764"/>
      <c r="SYR160" s="764"/>
      <c r="SYS160" s="764"/>
      <c r="SYT160" s="764"/>
      <c r="SYU160" s="764"/>
      <c r="SYV160" s="764"/>
      <c r="SYW160" s="764"/>
      <c r="SYX160" s="764"/>
      <c r="SYY160" s="764"/>
      <c r="SYZ160" s="764"/>
      <c r="SZA160" s="764"/>
      <c r="SZB160" s="764"/>
      <c r="SZC160" s="764"/>
      <c r="SZD160" s="764"/>
      <c r="SZE160" s="764"/>
      <c r="SZF160" s="764"/>
      <c r="SZG160" s="764"/>
      <c r="SZH160" s="764"/>
      <c r="SZI160" s="764"/>
      <c r="SZJ160" s="764"/>
      <c r="SZK160" s="764"/>
      <c r="SZL160" s="764"/>
      <c r="SZM160" s="764"/>
      <c r="SZN160" s="764"/>
      <c r="SZO160" s="764"/>
      <c r="SZP160" s="764"/>
      <c r="SZQ160" s="764"/>
      <c r="SZR160" s="764"/>
      <c r="SZS160" s="764"/>
      <c r="SZT160" s="764"/>
      <c r="SZU160" s="764"/>
      <c r="SZV160" s="764"/>
      <c r="SZW160" s="764"/>
      <c r="SZX160" s="764"/>
      <c r="SZY160" s="764"/>
      <c r="SZZ160" s="764"/>
      <c r="TAA160" s="764"/>
      <c r="TAB160" s="764"/>
      <c r="TAC160" s="764"/>
      <c r="TAD160" s="764"/>
      <c r="TAE160" s="764"/>
      <c r="TAF160" s="764"/>
      <c r="TAG160" s="764"/>
      <c r="TAH160" s="764"/>
      <c r="TAI160" s="764"/>
      <c r="TAJ160" s="764"/>
      <c r="TAK160" s="764"/>
      <c r="TAL160" s="764"/>
      <c r="TAM160" s="764"/>
      <c r="TAN160" s="764"/>
      <c r="TAO160" s="764"/>
      <c r="TAP160" s="764"/>
      <c r="TAQ160" s="764"/>
      <c r="TAR160" s="764"/>
      <c r="TAS160" s="764"/>
      <c r="TAT160" s="764"/>
      <c r="TAU160" s="764"/>
      <c r="TAV160" s="764"/>
      <c r="TAW160" s="764"/>
      <c r="TAX160" s="764"/>
      <c r="TAY160" s="764"/>
      <c r="TAZ160" s="764"/>
      <c r="TBA160" s="764"/>
      <c r="TBB160" s="764"/>
      <c r="TBC160" s="764"/>
      <c r="TBD160" s="764"/>
      <c r="TBE160" s="764"/>
      <c r="TBF160" s="764"/>
      <c r="TBG160" s="764"/>
      <c r="TBH160" s="764"/>
      <c r="TBI160" s="764"/>
      <c r="TBJ160" s="764"/>
      <c r="TBK160" s="764"/>
      <c r="TBL160" s="764"/>
      <c r="TBM160" s="764"/>
      <c r="TBN160" s="764"/>
      <c r="TBO160" s="764"/>
      <c r="TBP160" s="764"/>
      <c r="TBQ160" s="764"/>
      <c r="TBR160" s="764"/>
      <c r="TBS160" s="764"/>
      <c r="TBT160" s="764"/>
      <c r="TBU160" s="764"/>
      <c r="TBV160" s="764"/>
      <c r="TBW160" s="764"/>
      <c r="TBX160" s="764"/>
      <c r="TBY160" s="764"/>
      <c r="TBZ160" s="764"/>
      <c r="TCA160" s="764"/>
      <c r="TCB160" s="764"/>
      <c r="TCC160" s="764"/>
      <c r="TCD160" s="764"/>
      <c r="TCE160" s="764"/>
      <c r="TCF160" s="764"/>
      <c r="TCG160" s="764"/>
      <c r="TCH160" s="764"/>
      <c r="TCI160" s="764"/>
      <c r="TCJ160" s="764"/>
      <c r="TCK160" s="764"/>
      <c r="TCL160" s="764"/>
      <c r="TCM160" s="764"/>
      <c r="TCN160" s="764"/>
      <c r="TCO160" s="764"/>
      <c r="TCP160" s="764"/>
      <c r="TCQ160" s="764"/>
      <c r="TCR160" s="764"/>
      <c r="TCS160" s="764"/>
      <c r="TCT160" s="764"/>
      <c r="TCU160" s="764"/>
      <c r="TCV160" s="764"/>
      <c r="TCW160" s="764"/>
      <c r="TCX160" s="764"/>
      <c r="TCY160" s="764"/>
      <c r="TCZ160" s="764"/>
      <c r="TDA160" s="764"/>
      <c r="TDB160" s="764"/>
      <c r="TDC160" s="764"/>
      <c r="TDD160" s="764"/>
      <c r="TDE160" s="764"/>
      <c r="TDF160" s="764"/>
      <c r="TDG160" s="764"/>
      <c r="TDH160" s="764"/>
      <c r="TDI160" s="764"/>
      <c r="TDJ160" s="764"/>
      <c r="TDK160" s="764"/>
      <c r="TDL160" s="764"/>
      <c r="TDM160" s="764"/>
      <c r="TDN160" s="764"/>
      <c r="TDO160" s="764"/>
      <c r="TDP160" s="764"/>
      <c r="TDQ160" s="764"/>
      <c r="TDR160" s="764"/>
      <c r="TDS160" s="764"/>
      <c r="TDT160" s="764"/>
      <c r="TDU160" s="764"/>
      <c r="TDV160" s="764"/>
      <c r="TDW160" s="764"/>
      <c r="TDX160" s="764"/>
      <c r="TDY160" s="764"/>
      <c r="TDZ160" s="764"/>
      <c r="TEA160" s="764"/>
      <c r="TEB160" s="764"/>
      <c r="TEC160" s="764"/>
      <c r="TED160" s="764"/>
      <c r="TEE160" s="764"/>
      <c r="TEF160" s="764"/>
      <c r="TEG160" s="764"/>
      <c r="TEH160" s="764"/>
      <c r="TEI160" s="764"/>
      <c r="TEJ160" s="764"/>
      <c r="TEK160" s="764"/>
      <c r="TEL160" s="764"/>
      <c r="TEM160" s="764"/>
      <c r="TEN160" s="764"/>
      <c r="TEO160" s="764"/>
      <c r="TEP160" s="764"/>
      <c r="TEQ160" s="764"/>
      <c r="TER160" s="764"/>
      <c r="TES160" s="764"/>
      <c r="TET160" s="764"/>
      <c r="TEU160" s="764"/>
      <c r="TEV160" s="764"/>
      <c r="TEW160" s="764"/>
      <c r="TEX160" s="764"/>
      <c r="TEY160" s="764"/>
      <c r="TEZ160" s="764"/>
      <c r="TFA160" s="764"/>
      <c r="TFB160" s="764"/>
      <c r="TFC160" s="764"/>
      <c r="TFD160" s="764"/>
      <c r="TFE160" s="764"/>
      <c r="TFF160" s="764"/>
      <c r="TFG160" s="764"/>
      <c r="TFH160" s="764"/>
      <c r="TFI160" s="764"/>
      <c r="TFJ160" s="764"/>
      <c r="TFK160" s="764"/>
      <c r="TFL160" s="764"/>
      <c r="TFM160" s="764"/>
      <c r="TFN160" s="764"/>
      <c r="TFO160" s="764"/>
      <c r="TFP160" s="764"/>
      <c r="TFQ160" s="764"/>
      <c r="TFR160" s="764"/>
      <c r="TFS160" s="764"/>
      <c r="TFT160" s="764"/>
      <c r="TFU160" s="764"/>
      <c r="TFV160" s="764"/>
      <c r="TFW160" s="764"/>
      <c r="TFX160" s="764"/>
      <c r="TFY160" s="764"/>
      <c r="TFZ160" s="764"/>
      <c r="TGA160" s="764"/>
      <c r="TGB160" s="764"/>
      <c r="TGC160" s="764"/>
      <c r="TGD160" s="764"/>
      <c r="TGE160" s="764"/>
      <c r="TGF160" s="764"/>
      <c r="TGG160" s="764"/>
      <c r="TGH160" s="764"/>
      <c r="TGI160" s="764"/>
      <c r="TGJ160" s="764"/>
      <c r="TGK160" s="764"/>
      <c r="TGL160" s="764"/>
      <c r="TGM160" s="764"/>
      <c r="TGN160" s="764"/>
      <c r="TGO160" s="764"/>
      <c r="TGP160" s="764"/>
      <c r="TGQ160" s="764"/>
      <c r="TGR160" s="764"/>
      <c r="TGS160" s="764"/>
      <c r="TGT160" s="764"/>
      <c r="TGU160" s="764"/>
      <c r="TGV160" s="764"/>
      <c r="TGW160" s="764"/>
      <c r="TGX160" s="764"/>
      <c r="TGY160" s="764"/>
      <c r="TGZ160" s="764"/>
      <c r="THA160" s="764"/>
      <c r="THB160" s="764"/>
      <c r="THC160" s="764"/>
      <c r="THD160" s="764"/>
      <c r="THE160" s="764"/>
      <c r="THF160" s="764"/>
      <c r="THG160" s="764"/>
      <c r="THH160" s="764"/>
      <c r="THI160" s="764"/>
      <c r="THJ160" s="764"/>
      <c r="THK160" s="764"/>
      <c r="THL160" s="764"/>
      <c r="THM160" s="764"/>
      <c r="THN160" s="764"/>
      <c r="THO160" s="764"/>
      <c r="THP160" s="764"/>
      <c r="THQ160" s="764"/>
      <c r="THR160" s="764"/>
      <c r="THS160" s="764"/>
      <c r="THT160" s="764"/>
      <c r="THU160" s="764"/>
      <c r="THV160" s="764"/>
      <c r="THW160" s="764"/>
      <c r="THX160" s="764"/>
      <c r="THY160" s="764"/>
      <c r="THZ160" s="764"/>
      <c r="TIA160" s="764"/>
      <c r="TIB160" s="764"/>
      <c r="TIC160" s="764"/>
      <c r="TID160" s="764"/>
      <c r="TIE160" s="764"/>
      <c r="TIF160" s="764"/>
      <c r="TIG160" s="764"/>
      <c r="TIH160" s="764"/>
      <c r="TII160" s="764"/>
      <c r="TIJ160" s="764"/>
      <c r="TIK160" s="764"/>
      <c r="TIL160" s="764"/>
      <c r="TIM160" s="764"/>
      <c r="TIN160" s="764"/>
      <c r="TIO160" s="764"/>
      <c r="TIP160" s="764"/>
      <c r="TIQ160" s="764"/>
      <c r="TIR160" s="764"/>
      <c r="TIS160" s="764"/>
      <c r="TIT160" s="764"/>
      <c r="TIU160" s="764"/>
      <c r="TIV160" s="764"/>
      <c r="TIW160" s="764"/>
      <c r="TIX160" s="764"/>
      <c r="TIY160" s="764"/>
      <c r="TIZ160" s="764"/>
      <c r="TJA160" s="764"/>
      <c r="TJB160" s="764"/>
      <c r="TJC160" s="764"/>
      <c r="TJD160" s="764"/>
      <c r="TJE160" s="764"/>
      <c r="TJF160" s="764"/>
      <c r="TJG160" s="764"/>
      <c r="TJH160" s="764"/>
      <c r="TJI160" s="764"/>
      <c r="TJJ160" s="764"/>
      <c r="TJK160" s="764"/>
      <c r="TJL160" s="764"/>
      <c r="TJM160" s="764"/>
      <c r="TJN160" s="764"/>
      <c r="TJO160" s="764"/>
      <c r="TJP160" s="764"/>
      <c r="TJQ160" s="764"/>
      <c r="TJR160" s="764"/>
      <c r="TJS160" s="764"/>
      <c r="TJT160" s="764"/>
      <c r="TJU160" s="764"/>
      <c r="TJV160" s="764"/>
      <c r="TJW160" s="764"/>
      <c r="TJX160" s="764"/>
      <c r="TJY160" s="764"/>
      <c r="TJZ160" s="764"/>
      <c r="TKA160" s="764"/>
      <c r="TKB160" s="764"/>
      <c r="TKC160" s="764"/>
      <c r="TKD160" s="764"/>
      <c r="TKE160" s="764"/>
      <c r="TKF160" s="764"/>
      <c r="TKG160" s="764"/>
      <c r="TKH160" s="764"/>
      <c r="TKI160" s="764"/>
      <c r="TKJ160" s="764"/>
      <c r="TKK160" s="764"/>
      <c r="TKL160" s="764"/>
      <c r="TKM160" s="764"/>
      <c r="TKN160" s="764"/>
      <c r="TKO160" s="764"/>
      <c r="TKP160" s="764"/>
      <c r="TKQ160" s="764"/>
      <c r="TKR160" s="764"/>
      <c r="TKS160" s="764"/>
      <c r="TKT160" s="764"/>
      <c r="TKU160" s="764"/>
      <c r="TKV160" s="764"/>
      <c r="TKW160" s="764"/>
      <c r="TKX160" s="764"/>
      <c r="TKY160" s="764"/>
      <c r="TKZ160" s="764"/>
      <c r="TLA160" s="764"/>
      <c r="TLB160" s="764"/>
      <c r="TLC160" s="764"/>
      <c r="TLD160" s="764"/>
      <c r="TLE160" s="764"/>
      <c r="TLF160" s="764"/>
      <c r="TLG160" s="764"/>
      <c r="TLH160" s="764"/>
      <c r="TLI160" s="764"/>
      <c r="TLJ160" s="764"/>
      <c r="TLK160" s="764"/>
      <c r="TLL160" s="764"/>
      <c r="TLM160" s="764"/>
      <c r="TLN160" s="764"/>
      <c r="TLO160" s="764"/>
      <c r="TLP160" s="764"/>
      <c r="TLQ160" s="764"/>
      <c r="TLR160" s="764"/>
      <c r="TLS160" s="764"/>
      <c r="TLT160" s="764"/>
      <c r="TLU160" s="764"/>
      <c r="TLV160" s="764"/>
      <c r="TLW160" s="764"/>
      <c r="TLX160" s="764"/>
      <c r="TLY160" s="764"/>
      <c r="TLZ160" s="764"/>
      <c r="TMA160" s="764"/>
      <c r="TMB160" s="764"/>
      <c r="TMC160" s="764"/>
      <c r="TMD160" s="764"/>
      <c r="TME160" s="764"/>
      <c r="TMF160" s="764"/>
      <c r="TMG160" s="764"/>
      <c r="TMH160" s="764"/>
      <c r="TMI160" s="764"/>
      <c r="TMJ160" s="764"/>
      <c r="TMK160" s="764"/>
      <c r="TML160" s="764"/>
      <c r="TMM160" s="764"/>
      <c r="TMN160" s="764"/>
      <c r="TMO160" s="764"/>
      <c r="TMP160" s="764"/>
      <c r="TMQ160" s="764"/>
      <c r="TMR160" s="764"/>
      <c r="TMS160" s="764"/>
      <c r="TMT160" s="764"/>
      <c r="TMU160" s="764"/>
      <c r="TMV160" s="764"/>
      <c r="TMW160" s="764"/>
      <c r="TMX160" s="764"/>
      <c r="TMY160" s="764"/>
      <c r="TMZ160" s="764"/>
      <c r="TNA160" s="764"/>
      <c r="TNB160" s="764"/>
      <c r="TNC160" s="764"/>
      <c r="TND160" s="764"/>
      <c r="TNE160" s="764"/>
      <c r="TNF160" s="764"/>
      <c r="TNG160" s="764"/>
      <c r="TNH160" s="764"/>
      <c r="TNI160" s="764"/>
      <c r="TNJ160" s="764"/>
      <c r="TNK160" s="764"/>
      <c r="TNL160" s="764"/>
      <c r="TNM160" s="764"/>
      <c r="TNN160" s="764"/>
      <c r="TNO160" s="764"/>
      <c r="TNP160" s="764"/>
      <c r="TNQ160" s="764"/>
      <c r="TNR160" s="764"/>
      <c r="TNS160" s="764"/>
      <c r="TNT160" s="764"/>
      <c r="TNU160" s="764"/>
      <c r="TNV160" s="764"/>
      <c r="TNW160" s="764"/>
      <c r="TNX160" s="764"/>
      <c r="TNY160" s="764"/>
      <c r="TNZ160" s="764"/>
      <c r="TOA160" s="764"/>
      <c r="TOB160" s="764"/>
      <c r="TOC160" s="764"/>
      <c r="TOD160" s="764"/>
      <c r="TOE160" s="764"/>
      <c r="TOF160" s="764"/>
      <c r="TOG160" s="764"/>
      <c r="TOH160" s="764"/>
      <c r="TOI160" s="764"/>
      <c r="TOJ160" s="764"/>
      <c r="TOK160" s="764"/>
      <c r="TOL160" s="764"/>
      <c r="TOM160" s="764"/>
      <c r="TON160" s="764"/>
      <c r="TOO160" s="764"/>
      <c r="TOP160" s="764"/>
      <c r="TOQ160" s="764"/>
      <c r="TOR160" s="764"/>
      <c r="TOS160" s="764"/>
      <c r="TOT160" s="764"/>
      <c r="TOU160" s="764"/>
      <c r="TOV160" s="764"/>
      <c r="TOW160" s="764"/>
      <c r="TOX160" s="764"/>
      <c r="TOY160" s="764"/>
      <c r="TOZ160" s="764"/>
      <c r="TPA160" s="764"/>
      <c r="TPB160" s="764"/>
      <c r="TPC160" s="764"/>
      <c r="TPD160" s="764"/>
      <c r="TPE160" s="764"/>
      <c r="TPF160" s="764"/>
      <c r="TPG160" s="764"/>
      <c r="TPH160" s="764"/>
      <c r="TPI160" s="764"/>
      <c r="TPJ160" s="764"/>
      <c r="TPK160" s="764"/>
      <c r="TPL160" s="764"/>
      <c r="TPM160" s="764"/>
      <c r="TPN160" s="764"/>
      <c r="TPO160" s="764"/>
      <c r="TPP160" s="764"/>
      <c r="TPQ160" s="764"/>
      <c r="TPR160" s="764"/>
      <c r="TPS160" s="764"/>
      <c r="TPT160" s="764"/>
      <c r="TPU160" s="764"/>
      <c r="TPV160" s="764"/>
      <c r="TPW160" s="764"/>
      <c r="TPX160" s="764"/>
      <c r="TPY160" s="764"/>
      <c r="TPZ160" s="764"/>
      <c r="TQA160" s="764"/>
      <c r="TQB160" s="764"/>
      <c r="TQC160" s="764"/>
      <c r="TQD160" s="764"/>
      <c r="TQE160" s="764"/>
      <c r="TQF160" s="764"/>
      <c r="TQG160" s="764"/>
      <c r="TQH160" s="764"/>
      <c r="TQI160" s="764"/>
      <c r="TQJ160" s="764"/>
      <c r="TQK160" s="764"/>
      <c r="TQL160" s="764"/>
      <c r="TQM160" s="764"/>
      <c r="TQN160" s="764"/>
      <c r="TQO160" s="764"/>
      <c r="TQP160" s="764"/>
      <c r="TQQ160" s="764"/>
      <c r="TQR160" s="764"/>
      <c r="TQS160" s="764"/>
      <c r="TQT160" s="764"/>
      <c r="TQU160" s="764"/>
      <c r="TQV160" s="764"/>
      <c r="TQW160" s="764"/>
      <c r="TQX160" s="764"/>
      <c r="TQY160" s="764"/>
      <c r="TQZ160" s="764"/>
      <c r="TRA160" s="764"/>
      <c r="TRB160" s="764"/>
      <c r="TRC160" s="764"/>
      <c r="TRD160" s="764"/>
      <c r="TRE160" s="764"/>
      <c r="TRF160" s="764"/>
      <c r="TRG160" s="764"/>
      <c r="TRH160" s="764"/>
      <c r="TRI160" s="764"/>
      <c r="TRJ160" s="764"/>
      <c r="TRK160" s="764"/>
      <c r="TRL160" s="764"/>
      <c r="TRM160" s="764"/>
      <c r="TRN160" s="764"/>
      <c r="TRO160" s="764"/>
      <c r="TRP160" s="764"/>
      <c r="TRQ160" s="764"/>
      <c r="TRR160" s="764"/>
      <c r="TRS160" s="764"/>
      <c r="TRT160" s="764"/>
      <c r="TRU160" s="764"/>
      <c r="TRV160" s="764"/>
      <c r="TRW160" s="764"/>
      <c r="TRX160" s="764"/>
      <c r="TRY160" s="764"/>
      <c r="TRZ160" s="764"/>
      <c r="TSA160" s="764"/>
      <c r="TSB160" s="764"/>
      <c r="TSC160" s="764"/>
      <c r="TSD160" s="764"/>
      <c r="TSE160" s="764"/>
      <c r="TSF160" s="764"/>
      <c r="TSG160" s="764"/>
      <c r="TSH160" s="764"/>
      <c r="TSI160" s="764"/>
      <c r="TSJ160" s="764"/>
      <c r="TSK160" s="764"/>
      <c r="TSL160" s="764"/>
      <c r="TSM160" s="764"/>
      <c r="TSN160" s="764"/>
      <c r="TSO160" s="764"/>
      <c r="TSP160" s="764"/>
      <c r="TSQ160" s="764"/>
      <c r="TSR160" s="764"/>
      <c r="TSS160" s="764"/>
      <c r="TST160" s="764"/>
      <c r="TSU160" s="764"/>
      <c r="TSV160" s="764"/>
      <c r="TSW160" s="764"/>
      <c r="TSX160" s="764"/>
      <c r="TSY160" s="764"/>
      <c r="TSZ160" s="764"/>
      <c r="TTA160" s="764"/>
      <c r="TTB160" s="764"/>
      <c r="TTC160" s="764"/>
      <c r="TTD160" s="764"/>
      <c r="TTE160" s="764"/>
      <c r="TTF160" s="764"/>
      <c r="TTG160" s="764"/>
      <c r="TTH160" s="764"/>
      <c r="TTI160" s="764"/>
      <c r="TTJ160" s="764"/>
      <c r="TTK160" s="764"/>
      <c r="TTL160" s="764"/>
      <c r="TTM160" s="764"/>
      <c r="TTN160" s="764"/>
      <c r="TTO160" s="764"/>
      <c r="TTP160" s="764"/>
      <c r="TTQ160" s="764"/>
      <c r="TTR160" s="764"/>
      <c r="TTS160" s="764"/>
      <c r="TTT160" s="764"/>
      <c r="TTU160" s="764"/>
      <c r="TTV160" s="764"/>
      <c r="TTW160" s="764"/>
      <c r="TTX160" s="764"/>
      <c r="TTY160" s="764"/>
      <c r="TTZ160" s="764"/>
      <c r="TUA160" s="764"/>
      <c r="TUB160" s="764"/>
      <c r="TUC160" s="764"/>
      <c r="TUD160" s="764"/>
      <c r="TUE160" s="764"/>
      <c r="TUF160" s="764"/>
      <c r="TUG160" s="764"/>
      <c r="TUH160" s="764"/>
      <c r="TUI160" s="764"/>
      <c r="TUJ160" s="764"/>
      <c r="TUK160" s="764"/>
      <c r="TUL160" s="764"/>
      <c r="TUM160" s="764"/>
      <c r="TUN160" s="764"/>
      <c r="TUO160" s="764"/>
      <c r="TUP160" s="764"/>
      <c r="TUQ160" s="764"/>
      <c r="TUR160" s="764"/>
      <c r="TUS160" s="764"/>
      <c r="TUT160" s="764"/>
      <c r="TUU160" s="764"/>
      <c r="TUV160" s="764"/>
      <c r="TUW160" s="764"/>
      <c r="TUX160" s="764"/>
      <c r="TUY160" s="764"/>
      <c r="TUZ160" s="764"/>
      <c r="TVA160" s="764"/>
      <c r="TVB160" s="764"/>
      <c r="TVC160" s="764"/>
      <c r="TVD160" s="764"/>
      <c r="TVE160" s="764"/>
      <c r="TVF160" s="764"/>
      <c r="TVG160" s="764"/>
      <c r="TVH160" s="764"/>
      <c r="TVI160" s="764"/>
      <c r="TVJ160" s="764"/>
      <c r="TVK160" s="764"/>
      <c r="TVL160" s="764"/>
      <c r="TVM160" s="764"/>
      <c r="TVN160" s="764"/>
      <c r="TVO160" s="764"/>
      <c r="TVP160" s="764"/>
      <c r="TVQ160" s="764"/>
      <c r="TVR160" s="764"/>
      <c r="TVS160" s="764"/>
      <c r="TVT160" s="764"/>
      <c r="TVU160" s="764"/>
      <c r="TVV160" s="764"/>
      <c r="TVW160" s="764"/>
      <c r="TVX160" s="764"/>
      <c r="TVY160" s="764"/>
      <c r="TVZ160" s="764"/>
      <c r="TWA160" s="764"/>
      <c r="TWB160" s="764"/>
      <c r="TWC160" s="764"/>
      <c r="TWD160" s="764"/>
      <c r="TWE160" s="764"/>
      <c r="TWF160" s="764"/>
      <c r="TWG160" s="764"/>
      <c r="TWH160" s="764"/>
      <c r="TWI160" s="764"/>
      <c r="TWJ160" s="764"/>
      <c r="TWK160" s="764"/>
      <c r="TWL160" s="764"/>
      <c r="TWM160" s="764"/>
      <c r="TWN160" s="764"/>
      <c r="TWO160" s="764"/>
      <c r="TWP160" s="764"/>
      <c r="TWQ160" s="764"/>
      <c r="TWR160" s="764"/>
      <c r="TWS160" s="764"/>
      <c r="TWT160" s="764"/>
      <c r="TWU160" s="764"/>
      <c r="TWV160" s="764"/>
      <c r="TWW160" s="764"/>
      <c r="TWX160" s="764"/>
      <c r="TWY160" s="764"/>
      <c r="TWZ160" s="764"/>
      <c r="TXA160" s="764"/>
      <c r="TXB160" s="764"/>
      <c r="TXC160" s="764"/>
      <c r="TXD160" s="764"/>
      <c r="TXE160" s="764"/>
      <c r="TXF160" s="764"/>
      <c r="TXG160" s="764"/>
      <c r="TXH160" s="764"/>
      <c r="TXI160" s="764"/>
      <c r="TXJ160" s="764"/>
      <c r="TXK160" s="764"/>
      <c r="TXL160" s="764"/>
      <c r="TXM160" s="764"/>
      <c r="TXN160" s="764"/>
      <c r="TXO160" s="764"/>
      <c r="TXP160" s="764"/>
      <c r="TXQ160" s="764"/>
      <c r="TXR160" s="764"/>
      <c r="TXS160" s="764"/>
      <c r="TXT160" s="764"/>
      <c r="TXU160" s="764"/>
      <c r="TXV160" s="764"/>
      <c r="TXW160" s="764"/>
      <c r="TXX160" s="764"/>
      <c r="TXY160" s="764"/>
      <c r="TXZ160" s="764"/>
      <c r="TYA160" s="764"/>
      <c r="TYB160" s="764"/>
      <c r="TYC160" s="764"/>
      <c r="TYD160" s="764"/>
      <c r="TYE160" s="764"/>
      <c r="TYF160" s="764"/>
      <c r="TYG160" s="764"/>
      <c r="TYH160" s="764"/>
      <c r="TYI160" s="764"/>
      <c r="TYJ160" s="764"/>
      <c r="TYK160" s="764"/>
      <c r="TYL160" s="764"/>
      <c r="TYM160" s="764"/>
      <c r="TYN160" s="764"/>
      <c r="TYO160" s="764"/>
      <c r="TYP160" s="764"/>
      <c r="TYQ160" s="764"/>
      <c r="TYR160" s="764"/>
      <c r="TYS160" s="764"/>
      <c r="TYT160" s="764"/>
      <c r="TYU160" s="764"/>
      <c r="TYV160" s="764"/>
      <c r="TYW160" s="764"/>
      <c r="TYX160" s="764"/>
      <c r="TYY160" s="764"/>
      <c r="TYZ160" s="764"/>
      <c r="TZA160" s="764"/>
      <c r="TZB160" s="764"/>
      <c r="TZC160" s="764"/>
      <c r="TZD160" s="764"/>
      <c r="TZE160" s="764"/>
      <c r="TZF160" s="764"/>
      <c r="TZG160" s="764"/>
      <c r="TZH160" s="764"/>
      <c r="TZI160" s="764"/>
      <c r="TZJ160" s="764"/>
      <c r="TZK160" s="764"/>
      <c r="TZL160" s="764"/>
      <c r="TZM160" s="764"/>
      <c r="TZN160" s="764"/>
      <c r="TZO160" s="764"/>
      <c r="TZP160" s="764"/>
      <c r="TZQ160" s="764"/>
      <c r="TZR160" s="764"/>
      <c r="TZS160" s="764"/>
      <c r="TZT160" s="764"/>
      <c r="TZU160" s="764"/>
      <c r="TZV160" s="764"/>
      <c r="TZW160" s="764"/>
      <c r="TZX160" s="764"/>
      <c r="TZY160" s="764"/>
      <c r="TZZ160" s="764"/>
      <c r="UAA160" s="764"/>
      <c r="UAB160" s="764"/>
      <c r="UAC160" s="764"/>
      <c r="UAD160" s="764"/>
      <c r="UAE160" s="764"/>
      <c r="UAF160" s="764"/>
      <c r="UAG160" s="764"/>
      <c r="UAH160" s="764"/>
      <c r="UAI160" s="764"/>
      <c r="UAJ160" s="764"/>
      <c r="UAK160" s="764"/>
      <c r="UAL160" s="764"/>
      <c r="UAM160" s="764"/>
      <c r="UAN160" s="764"/>
      <c r="UAO160" s="764"/>
      <c r="UAP160" s="764"/>
      <c r="UAQ160" s="764"/>
      <c r="UAR160" s="764"/>
      <c r="UAS160" s="764"/>
      <c r="UAT160" s="764"/>
      <c r="UAU160" s="764"/>
      <c r="UAV160" s="764"/>
      <c r="UAW160" s="764"/>
      <c r="UAX160" s="764"/>
      <c r="UAY160" s="764"/>
      <c r="UAZ160" s="764"/>
      <c r="UBA160" s="764"/>
      <c r="UBB160" s="764"/>
      <c r="UBC160" s="764"/>
      <c r="UBD160" s="764"/>
      <c r="UBE160" s="764"/>
      <c r="UBF160" s="764"/>
      <c r="UBG160" s="764"/>
      <c r="UBH160" s="764"/>
      <c r="UBI160" s="764"/>
      <c r="UBJ160" s="764"/>
      <c r="UBK160" s="764"/>
      <c r="UBL160" s="764"/>
      <c r="UBM160" s="764"/>
      <c r="UBN160" s="764"/>
      <c r="UBO160" s="764"/>
      <c r="UBP160" s="764"/>
      <c r="UBQ160" s="764"/>
      <c r="UBR160" s="764"/>
      <c r="UBS160" s="764"/>
      <c r="UBT160" s="764"/>
      <c r="UBU160" s="764"/>
      <c r="UBV160" s="764"/>
      <c r="UBW160" s="764"/>
      <c r="UBX160" s="764"/>
      <c r="UBY160" s="764"/>
      <c r="UBZ160" s="764"/>
      <c r="UCA160" s="764"/>
      <c r="UCB160" s="764"/>
      <c r="UCC160" s="764"/>
      <c r="UCD160" s="764"/>
      <c r="UCE160" s="764"/>
      <c r="UCF160" s="764"/>
      <c r="UCG160" s="764"/>
      <c r="UCH160" s="764"/>
      <c r="UCI160" s="764"/>
      <c r="UCJ160" s="764"/>
      <c r="UCK160" s="764"/>
      <c r="UCL160" s="764"/>
      <c r="UCM160" s="764"/>
      <c r="UCN160" s="764"/>
      <c r="UCO160" s="764"/>
      <c r="UCP160" s="764"/>
      <c r="UCQ160" s="764"/>
      <c r="UCR160" s="764"/>
      <c r="UCS160" s="764"/>
      <c r="UCT160" s="764"/>
      <c r="UCU160" s="764"/>
      <c r="UCV160" s="764"/>
      <c r="UCW160" s="764"/>
      <c r="UCX160" s="764"/>
      <c r="UCY160" s="764"/>
      <c r="UCZ160" s="764"/>
      <c r="UDA160" s="764"/>
      <c r="UDB160" s="764"/>
      <c r="UDC160" s="764"/>
      <c r="UDD160" s="764"/>
      <c r="UDE160" s="764"/>
      <c r="UDF160" s="764"/>
      <c r="UDG160" s="764"/>
      <c r="UDH160" s="764"/>
      <c r="UDI160" s="764"/>
      <c r="UDJ160" s="764"/>
      <c r="UDK160" s="764"/>
      <c r="UDL160" s="764"/>
      <c r="UDM160" s="764"/>
      <c r="UDN160" s="764"/>
      <c r="UDO160" s="764"/>
      <c r="UDP160" s="764"/>
      <c r="UDQ160" s="764"/>
      <c r="UDR160" s="764"/>
      <c r="UDS160" s="764"/>
      <c r="UDT160" s="764"/>
      <c r="UDU160" s="764"/>
      <c r="UDV160" s="764"/>
      <c r="UDW160" s="764"/>
      <c r="UDX160" s="764"/>
      <c r="UDY160" s="764"/>
      <c r="UDZ160" s="764"/>
      <c r="UEA160" s="764"/>
      <c r="UEB160" s="764"/>
      <c r="UEC160" s="764"/>
      <c r="UED160" s="764"/>
      <c r="UEE160" s="764"/>
      <c r="UEF160" s="764"/>
      <c r="UEG160" s="764"/>
      <c r="UEH160" s="764"/>
      <c r="UEI160" s="764"/>
      <c r="UEJ160" s="764"/>
      <c r="UEK160" s="764"/>
      <c r="UEL160" s="764"/>
      <c r="UEM160" s="764"/>
      <c r="UEN160" s="764"/>
      <c r="UEO160" s="764"/>
      <c r="UEP160" s="764"/>
      <c r="UEQ160" s="764"/>
      <c r="UER160" s="764"/>
      <c r="UES160" s="764"/>
      <c r="UET160" s="764"/>
      <c r="UEU160" s="764"/>
      <c r="UEV160" s="764"/>
      <c r="UEW160" s="764"/>
      <c r="UEX160" s="764"/>
      <c r="UEY160" s="764"/>
      <c r="UEZ160" s="764"/>
      <c r="UFA160" s="764"/>
      <c r="UFB160" s="764"/>
      <c r="UFC160" s="764"/>
      <c r="UFD160" s="764"/>
      <c r="UFE160" s="764"/>
      <c r="UFF160" s="764"/>
      <c r="UFG160" s="764"/>
      <c r="UFH160" s="764"/>
      <c r="UFI160" s="764"/>
      <c r="UFJ160" s="764"/>
      <c r="UFK160" s="764"/>
      <c r="UFL160" s="764"/>
      <c r="UFM160" s="764"/>
      <c r="UFN160" s="764"/>
      <c r="UFO160" s="764"/>
      <c r="UFP160" s="764"/>
      <c r="UFQ160" s="764"/>
      <c r="UFR160" s="764"/>
      <c r="UFS160" s="764"/>
      <c r="UFT160" s="764"/>
      <c r="UFU160" s="764"/>
      <c r="UFV160" s="764"/>
      <c r="UFW160" s="764"/>
      <c r="UFX160" s="764"/>
      <c r="UFY160" s="764"/>
      <c r="UFZ160" s="764"/>
      <c r="UGA160" s="764"/>
      <c r="UGB160" s="764"/>
      <c r="UGC160" s="764"/>
      <c r="UGD160" s="764"/>
      <c r="UGE160" s="764"/>
      <c r="UGF160" s="764"/>
      <c r="UGG160" s="764"/>
      <c r="UGH160" s="764"/>
      <c r="UGI160" s="764"/>
      <c r="UGJ160" s="764"/>
      <c r="UGK160" s="764"/>
      <c r="UGL160" s="764"/>
      <c r="UGM160" s="764"/>
      <c r="UGN160" s="764"/>
      <c r="UGO160" s="764"/>
      <c r="UGP160" s="764"/>
      <c r="UGQ160" s="764"/>
      <c r="UGR160" s="764"/>
      <c r="UGS160" s="764"/>
      <c r="UGT160" s="764"/>
      <c r="UGU160" s="764"/>
      <c r="UGV160" s="764"/>
      <c r="UGW160" s="764"/>
      <c r="UGX160" s="764"/>
      <c r="UGY160" s="764"/>
      <c r="UGZ160" s="764"/>
      <c r="UHA160" s="764"/>
      <c r="UHB160" s="764"/>
      <c r="UHC160" s="764"/>
      <c r="UHD160" s="764"/>
      <c r="UHE160" s="764"/>
      <c r="UHF160" s="764"/>
      <c r="UHG160" s="764"/>
      <c r="UHH160" s="764"/>
      <c r="UHI160" s="764"/>
      <c r="UHJ160" s="764"/>
      <c r="UHK160" s="764"/>
      <c r="UHL160" s="764"/>
      <c r="UHM160" s="764"/>
      <c r="UHN160" s="764"/>
      <c r="UHO160" s="764"/>
      <c r="UHP160" s="764"/>
      <c r="UHQ160" s="764"/>
      <c r="UHR160" s="764"/>
      <c r="UHS160" s="764"/>
      <c r="UHT160" s="764"/>
      <c r="UHU160" s="764"/>
      <c r="UHV160" s="764"/>
      <c r="UHW160" s="764"/>
      <c r="UHX160" s="764"/>
      <c r="UHY160" s="764"/>
      <c r="UHZ160" s="764"/>
      <c r="UIA160" s="764"/>
      <c r="UIB160" s="764"/>
      <c r="UIC160" s="764"/>
      <c r="UID160" s="764"/>
      <c r="UIE160" s="764"/>
      <c r="UIF160" s="764"/>
      <c r="UIG160" s="764"/>
      <c r="UIH160" s="764"/>
      <c r="UII160" s="764"/>
      <c r="UIJ160" s="764"/>
      <c r="UIK160" s="764"/>
      <c r="UIL160" s="764"/>
      <c r="UIM160" s="764"/>
      <c r="UIN160" s="764"/>
      <c r="UIO160" s="764"/>
      <c r="UIP160" s="764"/>
      <c r="UIQ160" s="764"/>
      <c r="UIR160" s="764"/>
      <c r="UIS160" s="764"/>
      <c r="UIT160" s="764"/>
      <c r="UIU160" s="764"/>
      <c r="UIV160" s="764"/>
      <c r="UIW160" s="764"/>
      <c r="UIX160" s="764"/>
      <c r="UIY160" s="764"/>
      <c r="UIZ160" s="764"/>
      <c r="UJA160" s="764"/>
      <c r="UJB160" s="764"/>
      <c r="UJC160" s="764"/>
      <c r="UJD160" s="764"/>
      <c r="UJE160" s="764"/>
      <c r="UJF160" s="764"/>
      <c r="UJG160" s="764"/>
      <c r="UJH160" s="764"/>
      <c r="UJI160" s="764"/>
      <c r="UJJ160" s="764"/>
      <c r="UJK160" s="764"/>
      <c r="UJL160" s="764"/>
      <c r="UJM160" s="764"/>
      <c r="UJN160" s="764"/>
      <c r="UJO160" s="764"/>
      <c r="UJP160" s="764"/>
      <c r="UJQ160" s="764"/>
      <c r="UJR160" s="764"/>
      <c r="UJS160" s="764"/>
      <c r="UJT160" s="764"/>
      <c r="UJU160" s="764"/>
      <c r="UJV160" s="764"/>
      <c r="UJW160" s="764"/>
      <c r="UJX160" s="764"/>
      <c r="UJY160" s="764"/>
      <c r="UJZ160" s="764"/>
      <c r="UKA160" s="764"/>
      <c r="UKB160" s="764"/>
      <c r="UKC160" s="764"/>
      <c r="UKD160" s="764"/>
      <c r="UKE160" s="764"/>
      <c r="UKF160" s="764"/>
      <c r="UKG160" s="764"/>
      <c r="UKH160" s="764"/>
      <c r="UKI160" s="764"/>
      <c r="UKJ160" s="764"/>
      <c r="UKK160" s="764"/>
      <c r="UKL160" s="764"/>
      <c r="UKM160" s="764"/>
      <c r="UKN160" s="764"/>
      <c r="UKO160" s="764"/>
      <c r="UKP160" s="764"/>
      <c r="UKQ160" s="764"/>
      <c r="UKR160" s="764"/>
      <c r="UKS160" s="764"/>
      <c r="UKT160" s="764"/>
      <c r="UKU160" s="764"/>
      <c r="UKV160" s="764"/>
      <c r="UKW160" s="764"/>
      <c r="UKX160" s="764"/>
      <c r="UKY160" s="764"/>
      <c r="UKZ160" s="764"/>
      <c r="ULA160" s="764"/>
      <c r="ULB160" s="764"/>
      <c r="ULC160" s="764"/>
      <c r="ULD160" s="764"/>
      <c r="ULE160" s="764"/>
      <c r="ULF160" s="764"/>
      <c r="ULG160" s="764"/>
      <c r="ULH160" s="764"/>
      <c r="ULI160" s="764"/>
      <c r="ULJ160" s="764"/>
      <c r="ULK160" s="764"/>
      <c r="ULL160" s="764"/>
      <c r="ULM160" s="764"/>
      <c r="ULN160" s="764"/>
      <c r="ULO160" s="764"/>
      <c r="ULP160" s="764"/>
      <c r="ULQ160" s="764"/>
      <c r="ULR160" s="764"/>
      <c r="ULS160" s="764"/>
      <c r="ULT160" s="764"/>
      <c r="ULU160" s="764"/>
      <c r="ULV160" s="764"/>
      <c r="ULW160" s="764"/>
      <c r="ULX160" s="764"/>
      <c r="ULY160" s="764"/>
      <c r="ULZ160" s="764"/>
      <c r="UMA160" s="764"/>
      <c r="UMB160" s="764"/>
      <c r="UMC160" s="764"/>
      <c r="UMD160" s="764"/>
      <c r="UME160" s="764"/>
      <c r="UMF160" s="764"/>
      <c r="UMG160" s="764"/>
      <c r="UMH160" s="764"/>
      <c r="UMI160" s="764"/>
      <c r="UMJ160" s="764"/>
      <c r="UMK160" s="764"/>
      <c r="UML160" s="764"/>
      <c r="UMM160" s="764"/>
      <c r="UMN160" s="764"/>
      <c r="UMO160" s="764"/>
      <c r="UMP160" s="764"/>
      <c r="UMQ160" s="764"/>
      <c r="UMR160" s="764"/>
      <c r="UMS160" s="764"/>
      <c r="UMT160" s="764"/>
      <c r="UMU160" s="764"/>
      <c r="UMV160" s="764"/>
      <c r="UMW160" s="764"/>
      <c r="UMX160" s="764"/>
      <c r="UMY160" s="764"/>
      <c r="UMZ160" s="764"/>
      <c r="UNA160" s="764"/>
      <c r="UNB160" s="764"/>
      <c r="UNC160" s="764"/>
      <c r="UND160" s="764"/>
      <c r="UNE160" s="764"/>
      <c r="UNF160" s="764"/>
      <c r="UNG160" s="764"/>
      <c r="UNH160" s="764"/>
      <c r="UNI160" s="764"/>
      <c r="UNJ160" s="764"/>
      <c r="UNK160" s="764"/>
      <c r="UNL160" s="764"/>
      <c r="UNM160" s="764"/>
      <c r="UNN160" s="764"/>
      <c r="UNO160" s="764"/>
      <c r="UNP160" s="764"/>
      <c r="UNQ160" s="764"/>
      <c r="UNR160" s="764"/>
      <c r="UNS160" s="764"/>
      <c r="UNT160" s="764"/>
      <c r="UNU160" s="764"/>
      <c r="UNV160" s="764"/>
      <c r="UNW160" s="764"/>
      <c r="UNX160" s="764"/>
      <c r="UNY160" s="764"/>
      <c r="UNZ160" s="764"/>
      <c r="UOA160" s="764"/>
      <c r="UOB160" s="764"/>
      <c r="UOC160" s="764"/>
      <c r="UOD160" s="764"/>
      <c r="UOE160" s="764"/>
      <c r="UOF160" s="764"/>
      <c r="UOG160" s="764"/>
      <c r="UOH160" s="764"/>
      <c r="UOI160" s="764"/>
      <c r="UOJ160" s="764"/>
      <c r="UOK160" s="764"/>
      <c r="UOL160" s="764"/>
      <c r="UOM160" s="764"/>
      <c r="UON160" s="764"/>
      <c r="UOO160" s="764"/>
      <c r="UOP160" s="764"/>
      <c r="UOQ160" s="764"/>
      <c r="UOR160" s="764"/>
      <c r="UOS160" s="764"/>
      <c r="UOT160" s="764"/>
      <c r="UOU160" s="764"/>
      <c r="UOV160" s="764"/>
      <c r="UOW160" s="764"/>
      <c r="UOX160" s="764"/>
      <c r="UOY160" s="764"/>
      <c r="UOZ160" s="764"/>
      <c r="UPA160" s="764"/>
      <c r="UPB160" s="764"/>
      <c r="UPC160" s="764"/>
      <c r="UPD160" s="764"/>
      <c r="UPE160" s="764"/>
      <c r="UPF160" s="764"/>
      <c r="UPG160" s="764"/>
      <c r="UPH160" s="764"/>
      <c r="UPI160" s="764"/>
      <c r="UPJ160" s="764"/>
      <c r="UPK160" s="764"/>
      <c r="UPL160" s="764"/>
      <c r="UPM160" s="764"/>
      <c r="UPN160" s="764"/>
      <c r="UPO160" s="764"/>
      <c r="UPP160" s="764"/>
      <c r="UPQ160" s="764"/>
      <c r="UPR160" s="764"/>
      <c r="UPS160" s="764"/>
      <c r="UPT160" s="764"/>
      <c r="UPU160" s="764"/>
      <c r="UPV160" s="764"/>
      <c r="UPW160" s="764"/>
      <c r="UPX160" s="764"/>
      <c r="UPY160" s="764"/>
      <c r="UPZ160" s="764"/>
      <c r="UQA160" s="764"/>
      <c r="UQB160" s="764"/>
      <c r="UQC160" s="764"/>
      <c r="UQD160" s="764"/>
      <c r="UQE160" s="764"/>
      <c r="UQF160" s="764"/>
      <c r="UQG160" s="764"/>
      <c r="UQH160" s="764"/>
      <c r="UQI160" s="764"/>
      <c r="UQJ160" s="764"/>
      <c r="UQK160" s="764"/>
      <c r="UQL160" s="764"/>
      <c r="UQM160" s="764"/>
      <c r="UQN160" s="764"/>
      <c r="UQO160" s="764"/>
      <c r="UQP160" s="764"/>
      <c r="UQQ160" s="764"/>
      <c r="UQR160" s="764"/>
      <c r="UQS160" s="764"/>
      <c r="UQT160" s="764"/>
      <c r="UQU160" s="764"/>
      <c r="UQV160" s="764"/>
      <c r="UQW160" s="764"/>
      <c r="UQX160" s="764"/>
      <c r="UQY160" s="764"/>
      <c r="UQZ160" s="764"/>
      <c r="URA160" s="764"/>
      <c r="URB160" s="764"/>
      <c r="URC160" s="764"/>
      <c r="URD160" s="764"/>
      <c r="URE160" s="764"/>
      <c r="URF160" s="764"/>
      <c r="URG160" s="764"/>
      <c r="URH160" s="764"/>
      <c r="URI160" s="764"/>
      <c r="URJ160" s="764"/>
      <c r="URK160" s="764"/>
      <c r="URL160" s="764"/>
      <c r="URM160" s="764"/>
      <c r="URN160" s="764"/>
      <c r="URO160" s="764"/>
      <c r="URP160" s="764"/>
      <c r="URQ160" s="764"/>
      <c r="URR160" s="764"/>
      <c r="URS160" s="764"/>
      <c r="URT160" s="764"/>
      <c r="URU160" s="764"/>
      <c r="URV160" s="764"/>
      <c r="URW160" s="764"/>
      <c r="URX160" s="764"/>
      <c r="URY160" s="764"/>
      <c r="URZ160" s="764"/>
      <c r="USA160" s="764"/>
      <c r="USB160" s="764"/>
      <c r="USC160" s="764"/>
      <c r="USD160" s="764"/>
      <c r="USE160" s="764"/>
      <c r="USF160" s="764"/>
      <c r="USG160" s="764"/>
      <c r="USH160" s="764"/>
      <c r="USI160" s="764"/>
      <c r="USJ160" s="764"/>
      <c r="USK160" s="764"/>
      <c r="USL160" s="764"/>
      <c r="USM160" s="764"/>
      <c r="USN160" s="764"/>
      <c r="USO160" s="764"/>
      <c r="USP160" s="764"/>
      <c r="USQ160" s="764"/>
      <c r="USR160" s="764"/>
      <c r="USS160" s="764"/>
      <c r="UST160" s="764"/>
      <c r="USU160" s="764"/>
      <c r="USV160" s="764"/>
      <c r="USW160" s="764"/>
      <c r="USX160" s="764"/>
      <c r="USY160" s="764"/>
      <c r="USZ160" s="764"/>
      <c r="UTA160" s="764"/>
      <c r="UTB160" s="764"/>
      <c r="UTC160" s="764"/>
      <c r="UTD160" s="764"/>
      <c r="UTE160" s="764"/>
      <c r="UTF160" s="764"/>
      <c r="UTG160" s="764"/>
      <c r="UTH160" s="764"/>
      <c r="UTI160" s="764"/>
      <c r="UTJ160" s="764"/>
      <c r="UTK160" s="764"/>
      <c r="UTL160" s="764"/>
      <c r="UTM160" s="764"/>
      <c r="UTN160" s="764"/>
      <c r="UTO160" s="764"/>
      <c r="UTP160" s="764"/>
      <c r="UTQ160" s="764"/>
      <c r="UTR160" s="764"/>
      <c r="UTS160" s="764"/>
      <c r="UTT160" s="764"/>
      <c r="UTU160" s="764"/>
      <c r="UTV160" s="764"/>
      <c r="UTW160" s="764"/>
      <c r="UTX160" s="764"/>
      <c r="UTY160" s="764"/>
      <c r="UTZ160" s="764"/>
      <c r="UUA160" s="764"/>
      <c r="UUB160" s="764"/>
      <c r="UUC160" s="764"/>
      <c r="UUD160" s="764"/>
      <c r="UUE160" s="764"/>
      <c r="UUF160" s="764"/>
      <c r="UUG160" s="764"/>
      <c r="UUH160" s="764"/>
      <c r="UUI160" s="764"/>
      <c r="UUJ160" s="764"/>
      <c r="UUK160" s="764"/>
      <c r="UUL160" s="764"/>
      <c r="UUM160" s="764"/>
      <c r="UUN160" s="764"/>
      <c r="UUO160" s="764"/>
      <c r="UUP160" s="764"/>
      <c r="UUQ160" s="764"/>
      <c r="UUR160" s="764"/>
      <c r="UUS160" s="764"/>
      <c r="UUT160" s="764"/>
      <c r="UUU160" s="764"/>
      <c r="UUV160" s="764"/>
      <c r="UUW160" s="764"/>
      <c r="UUX160" s="764"/>
      <c r="UUY160" s="764"/>
      <c r="UUZ160" s="764"/>
      <c r="UVA160" s="764"/>
      <c r="UVB160" s="764"/>
      <c r="UVC160" s="764"/>
      <c r="UVD160" s="764"/>
      <c r="UVE160" s="764"/>
      <c r="UVF160" s="764"/>
      <c r="UVG160" s="764"/>
      <c r="UVH160" s="764"/>
      <c r="UVI160" s="764"/>
      <c r="UVJ160" s="764"/>
      <c r="UVK160" s="764"/>
      <c r="UVL160" s="764"/>
      <c r="UVM160" s="764"/>
      <c r="UVN160" s="764"/>
      <c r="UVO160" s="764"/>
      <c r="UVP160" s="764"/>
      <c r="UVQ160" s="764"/>
      <c r="UVR160" s="764"/>
      <c r="UVS160" s="764"/>
      <c r="UVT160" s="764"/>
      <c r="UVU160" s="764"/>
      <c r="UVV160" s="764"/>
      <c r="UVW160" s="764"/>
      <c r="UVX160" s="764"/>
      <c r="UVY160" s="764"/>
      <c r="UVZ160" s="764"/>
      <c r="UWA160" s="764"/>
      <c r="UWB160" s="764"/>
      <c r="UWC160" s="764"/>
      <c r="UWD160" s="764"/>
      <c r="UWE160" s="764"/>
      <c r="UWF160" s="764"/>
      <c r="UWG160" s="764"/>
      <c r="UWH160" s="764"/>
      <c r="UWI160" s="764"/>
      <c r="UWJ160" s="764"/>
      <c r="UWK160" s="764"/>
      <c r="UWL160" s="764"/>
      <c r="UWM160" s="764"/>
      <c r="UWN160" s="764"/>
      <c r="UWO160" s="764"/>
      <c r="UWP160" s="764"/>
      <c r="UWQ160" s="764"/>
      <c r="UWR160" s="764"/>
      <c r="UWS160" s="764"/>
      <c r="UWT160" s="764"/>
      <c r="UWU160" s="764"/>
      <c r="UWV160" s="764"/>
      <c r="UWW160" s="764"/>
      <c r="UWX160" s="764"/>
      <c r="UWY160" s="764"/>
      <c r="UWZ160" s="764"/>
      <c r="UXA160" s="764"/>
      <c r="UXB160" s="764"/>
      <c r="UXC160" s="764"/>
      <c r="UXD160" s="764"/>
      <c r="UXE160" s="764"/>
      <c r="UXF160" s="764"/>
      <c r="UXG160" s="764"/>
      <c r="UXH160" s="764"/>
      <c r="UXI160" s="764"/>
      <c r="UXJ160" s="764"/>
      <c r="UXK160" s="764"/>
      <c r="UXL160" s="764"/>
      <c r="UXM160" s="764"/>
      <c r="UXN160" s="764"/>
      <c r="UXO160" s="764"/>
      <c r="UXP160" s="764"/>
      <c r="UXQ160" s="764"/>
      <c r="UXR160" s="764"/>
      <c r="UXS160" s="764"/>
      <c r="UXT160" s="764"/>
      <c r="UXU160" s="764"/>
      <c r="UXV160" s="764"/>
      <c r="UXW160" s="764"/>
      <c r="UXX160" s="764"/>
      <c r="UXY160" s="764"/>
      <c r="UXZ160" s="764"/>
      <c r="UYA160" s="764"/>
      <c r="UYB160" s="764"/>
      <c r="UYC160" s="764"/>
      <c r="UYD160" s="764"/>
      <c r="UYE160" s="764"/>
      <c r="UYF160" s="764"/>
      <c r="UYG160" s="764"/>
      <c r="UYH160" s="764"/>
      <c r="UYI160" s="764"/>
      <c r="UYJ160" s="764"/>
      <c r="UYK160" s="764"/>
      <c r="UYL160" s="764"/>
      <c r="UYM160" s="764"/>
      <c r="UYN160" s="764"/>
      <c r="UYO160" s="764"/>
      <c r="UYP160" s="764"/>
      <c r="UYQ160" s="764"/>
      <c r="UYR160" s="764"/>
      <c r="UYS160" s="764"/>
      <c r="UYT160" s="764"/>
      <c r="UYU160" s="764"/>
      <c r="UYV160" s="764"/>
      <c r="UYW160" s="764"/>
      <c r="UYX160" s="764"/>
      <c r="UYY160" s="764"/>
      <c r="UYZ160" s="764"/>
      <c r="UZA160" s="764"/>
      <c r="UZB160" s="764"/>
      <c r="UZC160" s="764"/>
      <c r="UZD160" s="764"/>
      <c r="UZE160" s="764"/>
      <c r="UZF160" s="764"/>
      <c r="UZG160" s="764"/>
      <c r="UZH160" s="764"/>
      <c r="UZI160" s="764"/>
      <c r="UZJ160" s="764"/>
      <c r="UZK160" s="764"/>
      <c r="UZL160" s="764"/>
      <c r="UZM160" s="764"/>
      <c r="UZN160" s="764"/>
      <c r="UZO160" s="764"/>
      <c r="UZP160" s="764"/>
      <c r="UZQ160" s="764"/>
      <c r="UZR160" s="764"/>
      <c r="UZS160" s="764"/>
      <c r="UZT160" s="764"/>
      <c r="UZU160" s="764"/>
      <c r="UZV160" s="764"/>
      <c r="UZW160" s="764"/>
      <c r="UZX160" s="764"/>
      <c r="UZY160" s="764"/>
      <c r="UZZ160" s="764"/>
      <c r="VAA160" s="764"/>
      <c r="VAB160" s="764"/>
      <c r="VAC160" s="764"/>
      <c r="VAD160" s="764"/>
      <c r="VAE160" s="764"/>
      <c r="VAF160" s="764"/>
      <c r="VAG160" s="764"/>
      <c r="VAH160" s="764"/>
      <c r="VAI160" s="764"/>
      <c r="VAJ160" s="764"/>
      <c r="VAK160" s="764"/>
      <c r="VAL160" s="764"/>
      <c r="VAM160" s="764"/>
      <c r="VAN160" s="764"/>
      <c r="VAO160" s="764"/>
      <c r="VAP160" s="764"/>
      <c r="VAQ160" s="764"/>
      <c r="VAR160" s="764"/>
      <c r="VAS160" s="764"/>
      <c r="VAT160" s="764"/>
      <c r="VAU160" s="764"/>
      <c r="VAV160" s="764"/>
      <c r="VAW160" s="764"/>
      <c r="VAX160" s="764"/>
      <c r="VAY160" s="764"/>
      <c r="VAZ160" s="764"/>
      <c r="VBA160" s="764"/>
      <c r="VBB160" s="764"/>
      <c r="VBC160" s="764"/>
      <c r="VBD160" s="764"/>
      <c r="VBE160" s="764"/>
      <c r="VBF160" s="764"/>
      <c r="VBG160" s="764"/>
      <c r="VBH160" s="764"/>
      <c r="VBI160" s="764"/>
      <c r="VBJ160" s="764"/>
      <c r="VBK160" s="764"/>
      <c r="VBL160" s="764"/>
      <c r="VBM160" s="764"/>
      <c r="VBN160" s="764"/>
      <c r="VBO160" s="764"/>
      <c r="VBP160" s="764"/>
      <c r="VBQ160" s="764"/>
      <c r="VBR160" s="764"/>
      <c r="VBS160" s="764"/>
      <c r="VBT160" s="764"/>
      <c r="VBU160" s="764"/>
      <c r="VBV160" s="764"/>
      <c r="VBW160" s="764"/>
      <c r="VBX160" s="764"/>
      <c r="VBY160" s="764"/>
      <c r="VBZ160" s="764"/>
      <c r="VCA160" s="764"/>
      <c r="VCB160" s="764"/>
      <c r="VCC160" s="764"/>
      <c r="VCD160" s="764"/>
      <c r="VCE160" s="764"/>
      <c r="VCF160" s="764"/>
      <c r="VCG160" s="764"/>
      <c r="VCH160" s="764"/>
      <c r="VCI160" s="764"/>
      <c r="VCJ160" s="764"/>
      <c r="VCK160" s="764"/>
      <c r="VCL160" s="764"/>
      <c r="VCM160" s="764"/>
      <c r="VCN160" s="764"/>
      <c r="VCO160" s="764"/>
      <c r="VCP160" s="764"/>
      <c r="VCQ160" s="764"/>
      <c r="VCR160" s="764"/>
      <c r="VCS160" s="764"/>
      <c r="VCT160" s="764"/>
      <c r="VCU160" s="764"/>
      <c r="VCV160" s="764"/>
      <c r="VCW160" s="764"/>
      <c r="VCX160" s="764"/>
      <c r="VCY160" s="764"/>
      <c r="VCZ160" s="764"/>
      <c r="VDA160" s="764"/>
      <c r="VDB160" s="764"/>
      <c r="VDC160" s="764"/>
      <c r="VDD160" s="764"/>
      <c r="VDE160" s="764"/>
      <c r="VDF160" s="764"/>
      <c r="VDG160" s="764"/>
      <c r="VDH160" s="764"/>
      <c r="VDI160" s="764"/>
      <c r="VDJ160" s="764"/>
      <c r="VDK160" s="764"/>
      <c r="VDL160" s="764"/>
      <c r="VDM160" s="764"/>
      <c r="VDN160" s="764"/>
      <c r="VDO160" s="764"/>
      <c r="VDP160" s="764"/>
      <c r="VDQ160" s="764"/>
      <c r="VDR160" s="764"/>
      <c r="VDS160" s="764"/>
      <c r="VDT160" s="764"/>
      <c r="VDU160" s="764"/>
      <c r="VDV160" s="764"/>
      <c r="VDW160" s="764"/>
      <c r="VDX160" s="764"/>
      <c r="VDY160" s="764"/>
      <c r="VDZ160" s="764"/>
      <c r="VEA160" s="764"/>
      <c r="VEB160" s="764"/>
      <c r="VEC160" s="764"/>
      <c r="VED160" s="764"/>
      <c r="VEE160" s="764"/>
      <c r="VEF160" s="764"/>
      <c r="VEG160" s="764"/>
      <c r="VEH160" s="764"/>
      <c r="VEI160" s="764"/>
      <c r="VEJ160" s="764"/>
      <c r="VEK160" s="764"/>
      <c r="VEL160" s="764"/>
      <c r="VEM160" s="764"/>
      <c r="VEN160" s="764"/>
      <c r="VEO160" s="764"/>
      <c r="VEP160" s="764"/>
      <c r="VEQ160" s="764"/>
      <c r="VER160" s="764"/>
      <c r="VES160" s="764"/>
      <c r="VET160" s="764"/>
      <c r="VEU160" s="764"/>
      <c r="VEV160" s="764"/>
      <c r="VEW160" s="764"/>
      <c r="VEX160" s="764"/>
      <c r="VEY160" s="764"/>
      <c r="VEZ160" s="764"/>
      <c r="VFA160" s="764"/>
      <c r="VFB160" s="764"/>
      <c r="VFC160" s="764"/>
      <c r="VFD160" s="764"/>
      <c r="VFE160" s="764"/>
      <c r="VFF160" s="764"/>
      <c r="VFG160" s="764"/>
      <c r="VFH160" s="764"/>
      <c r="VFI160" s="764"/>
      <c r="VFJ160" s="764"/>
      <c r="VFK160" s="764"/>
      <c r="VFL160" s="764"/>
      <c r="VFM160" s="764"/>
      <c r="VFN160" s="764"/>
      <c r="VFO160" s="764"/>
      <c r="VFP160" s="764"/>
      <c r="VFQ160" s="764"/>
      <c r="VFR160" s="764"/>
      <c r="VFS160" s="764"/>
      <c r="VFT160" s="764"/>
      <c r="VFU160" s="764"/>
      <c r="VFV160" s="764"/>
      <c r="VFW160" s="764"/>
      <c r="VFX160" s="764"/>
      <c r="VFY160" s="764"/>
      <c r="VFZ160" s="764"/>
      <c r="VGA160" s="764"/>
      <c r="VGB160" s="764"/>
      <c r="VGC160" s="764"/>
      <c r="VGD160" s="764"/>
      <c r="VGE160" s="764"/>
      <c r="VGF160" s="764"/>
      <c r="VGG160" s="764"/>
      <c r="VGH160" s="764"/>
      <c r="VGI160" s="764"/>
      <c r="VGJ160" s="764"/>
      <c r="VGK160" s="764"/>
      <c r="VGL160" s="764"/>
      <c r="VGM160" s="764"/>
      <c r="VGN160" s="764"/>
      <c r="VGO160" s="764"/>
      <c r="VGP160" s="764"/>
      <c r="VGQ160" s="764"/>
      <c r="VGR160" s="764"/>
      <c r="VGS160" s="764"/>
      <c r="VGT160" s="764"/>
      <c r="VGU160" s="764"/>
      <c r="VGV160" s="764"/>
      <c r="VGW160" s="764"/>
      <c r="VGX160" s="764"/>
      <c r="VGY160" s="764"/>
      <c r="VGZ160" s="764"/>
      <c r="VHA160" s="764"/>
      <c r="VHB160" s="764"/>
      <c r="VHC160" s="764"/>
      <c r="VHD160" s="764"/>
      <c r="VHE160" s="764"/>
      <c r="VHF160" s="764"/>
      <c r="VHG160" s="764"/>
      <c r="VHH160" s="764"/>
      <c r="VHI160" s="764"/>
      <c r="VHJ160" s="764"/>
      <c r="VHK160" s="764"/>
      <c r="VHL160" s="764"/>
      <c r="VHM160" s="764"/>
      <c r="VHN160" s="764"/>
      <c r="VHO160" s="764"/>
      <c r="VHP160" s="764"/>
      <c r="VHQ160" s="764"/>
      <c r="VHR160" s="764"/>
      <c r="VHS160" s="764"/>
      <c r="VHT160" s="764"/>
      <c r="VHU160" s="764"/>
      <c r="VHV160" s="764"/>
      <c r="VHW160" s="764"/>
      <c r="VHX160" s="764"/>
      <c r="VHY160" s="764"/>
      <c r="VHZ160" s="764"/>
      <c r="VIA160" s="764"/>
      <c r="VIB160" s="764"/>
      <c r="VIC160" s="764"/>
      <c r="VID160" s="764"/>
      <c r="VIE160" s="764"/>
      <c r="VIF160" s="764"/>
      <c r="VIG160" s="764"/>
      <c r="VIH160" s="764"/>
      <c r="VII160" s="764"/>
      <c r="VIJ160" s="764"/>
      <c r="VIK160" s="764"/>
      <c r="VIL160" s="764"/>
      <c r="VIM160" s="764"/>
      <c r="VIN160" s="764"/>
      <c r="VIO160" s="764"/>
      <c r="VIP160" s="764"/>
      <c r="VIQ160" s="764"/>
      <c r="VIR160" s="764"/>
      <c r="VIS160" s="764"/>
      <c r="VIT160" s="764"/>
      <c r="VIU160" s="764"/>
      <c r="VIV160" s="764"/>
      <c r="VIW160" s="764"/>
      <c r="VIX160" s="764"/>
      <c r="VIY160" s="764"/>
      <c r="VIZ160" s="764"/>
      <c r="VJA160" s="764"/>
      <c r="VJB160" s="764"/>
      <c r="VJC160" s="764"/>
      <c r="VJD160" s="764"/>
      <c r="VJE160" s="764"/>
      <c r="VJF160" s="764"/>
      <c r="VJG160" s="764"/>
      <c r="VJH160" s="764"/>
      <c r="VJI160" s="764"/>
      <c r="VJJ160" s="764"/>
      <c r="VJK160" s="764"/>
      <c r="VJL160" s="764"/>
      <c r="VJM160" s="764"/>
      <c r="VJN160" s="764"/>
      <c r="VJO160" s="764"/>
      <c r="VJP160" s="764"/>
      <c r="VJQ160" s="764"/>
      <c r="VJR160" s="764"/>
      <c r="VJS160" s="764"/>
      <c r="VJT160" s="764"/>
      <c r="VJU160" s="764"/>
      <c r="VJV160" s="764"/>
      <c r="VJW160" s="764"/>
      <c r="VJX160" s="764"/>
      <c r="VJY160" s="764"/>
      <c r="VJZ160" s="764"/>
      <c r="VKA160" s="764"/>
      <c r="VKB160" s="764"/>
      <c r="VKC160" s="764"/>
      <c r="VKD160" s="764"/>
      <c r="VKE160" s="764"/>
      <c r="VKF160" s="764"/>
      <c r="VKG160" s="764"/>
      <c r="VKH160" s="764"/>
      <c r="VKI160" s="764"/>
      <c r="VKJ160" s="764"/>
      <c r="VKK160" s="764"/>
      <c r="VKL160" s="764"/>
      <c r="VKM160" s="764"/>
      <c r="VKN160" s="764"/>
      <c r="VKO160" s="764"/>
      <c r="VKP160" s="764"/>
      <c r="VKQ160" s="764"/>
      <c r="VKR160" s="764"/>
      <c r="VKS160" s="764"/>
      <c r="VKT160" s="764"/>
      <c r="VKU160" s="764"/>
      <c r="VKV160" s="764"/>
      <c r="VKW160" s="764"/>
      <c r="VKX160" s="764"/>
      <c r="VKY160" s="764"/>
      <c r="VKZ160" s="764"/>
      <c r="VLA160" s="764"/>
      <c r="VLB160" s="764"/>
      <c r="VLC160" s="764"/>
      <c r="VLD160" s="764"/>
      <c r="VLE160" s="764"/>
      <c r="VLF160" s="764"/>
      <c r="VLG160" s="764"/>
      <c r="VLH160" s="764"/>
      <c r="VLI160" s="764"/>
      <c r="VLJ160" s="764"/>
      <c r="VLK160" s="764"/>
      <c r="VLL160" s="764"/>
      <c r="VLM160" s="764"/>
      <c r="VLN160" s="764"/>
      <c r="VLO160" s="764"/>
      <c r="VLP160" s="764"/>
      <c r="VLQ160" s="764"/>
      <c r="VLR160" s="764"/>
      <c r="VLS160" s="764"/>
      <c r="VLT160" s="764"/>
      <c r="VLU160" s="764"/>
      <c r="VLV160" s="764"/>
      <c r="VLW160" s="764"/>
      <c r="VLX160" s="764"/>
      <c r="VLY160" s="764"/>
      <c r="VLZ160" s="764"/>
      <c r="VMA160" s="764"/>
      <c r="VMB160" s="764"/>
      <c r="VMC160" s="764"/>
      <c r="VMD160" s="764"/>
      <c r="VME160" s="764"/>
      <c r="VMF160" s="764"/>
      <c r="VMG160" s="764"/>
      <c r="VMH160" s="764"/>
      <c r="VMI160" s="764"/>
      <c r="VMJ160" s="764"/>
      <c r="VMK160" s="764"/>
      <c r="VML160" s="764"/>
      <c r="VMM160" s="764"/>
      <c r="VMN160" s="764"/>
      <c r="VMO160" s="764"/>
      <c r="VMP160" s="764"/>
      <c r="VMQ160" s="764"/>
      <c r="VMR160" s="764"/>
      <c r="VMS160" s="764"/>
      <c r="VMT160" s="764"/>
      <c r="VMU160" s="764"/>
      <c r="VMV160" s="764"/>
      <c r="VMW160" s="764"/>
      <c r="VMX160" s="764"/>
      <c r="VMY160" s="764"/>
      <c r="VMZ160" s="764"/>
      <c r="VNA160" s="764"/>
      <c r="VNB160" s="764"/>
      <c r="VNC160" s="764"/>
      <c r="VND160" s="764"/>
      <c r="VNE160" s="764"/>
      <c r="VNF160" s="764"/>
      <c r="VNG160" s="764"/>
      <c r="VNH160" s="764"/>
      <c r="VNI160" s="764"/>
      <c r="VNJ160" s="764"/>
      <c r="VNK160" s="764"/>
      <c r="VNL160" s="764"/>
      <c r="VNM160" s="764"/>
      <c r="VNN160" s="764"/>
      <c r="VNO160" s="764"/>
      <c r="VNP160" s="764"/>
      <c r="VNQ160" s="764"/>
      <c r="VNR160" s="764"/>
      <c r="VNS160" s="764"/>
      <c r="VNT160" s="764"/>
      <c r="VNU160" s="764"/>
      <c r="VNV160" s="764"/>
      <c r="VNW160" s="764"/>
      <c r="VNX160" s="764"/>
      <c r="VNY160" s="764"/>
      <c r="VNZ160" s="764"/>
      <c r="VOA160" s="764"/>
      <c r="VOB160" s="764"/>
      <c r="VOC160" s="764"/>
      <c r="VOD160" s="764"/>
      <c r="VOE160" s="764"/>
      <c r="VOF160" s="764"/>
      <c r="VOG160" s="764"/>
      <c r="VOH160" s="764"/>
      <c r="VOI160" s="764"/>
      <c r="VOJ160" s="764"/>
      <c r="VOK160" s="764"/>
      <c r="VOL160" s="764"/>
      <c r="VOM160" s="764"/>
      <c r="VON160" s="764"/>
      <c r="VOO160" s="764"/>
      <c r="VOP160" s="764"/>
      <c r="VOQ160" s="764"/>
      <c r="VOR160" s="764"/>
      <c r="VOS160" s="764"/>
      <c r="VOT160" s="764"/>
      <c r="VOU160" s="764"/>
      <c r="VOV160" s="764"/>
      <c r="VOW160" s="764"/>
      <c r="VOX160" s="764"/>
      <c r="VOY160" s="764"/>
      <c r="VOZ160" s="764"/>
      <c r="VPA160" s="764"/>
      <c r="VPB160" s="764"/>
      <c r="VPC160" s="764"/>
      <c r="VPD160" s="764"/>
      <c r="VPE160" s="764"/>
      <c r="VPF160" s="764"/>
      <c r="VPG160" s="764"/>
      <c r="VPH160" s="764"/>
      <c r="VPI160" s="764"/>
      <c r="VPJ160" s="764"/>
      <c r="VPK160" s="764"/>
      <c r="VPL160" s="764"/>
      <c r="VPM160" s="764"/>
      <c r="VPN160" s="764"/>
      <c r="VPO160" s="764"/>
      <c r="VPP160" s="764"/>
      <c r="VPQ160" s="764"/>
      <c r="VPR160" s="764"/>
      <c r="VPS160" s="764"/>
      <c r="VPT160" s="764"/>
      <c r="VPU160" s="764"/>
      <c r="VPV160" s="764"/>
      <c r="VPW160" s="764"/>
      <c r="VPX160" s="764"/>
      <c r="VPY160" s="764"/>
      <c r="VPZ160" s="764"/>
      <c r="VQA160" s="764"/>
      <c r="VQB160" s="764"/>
      <c r="VQC160" s="764"/>
      <c r="VQD160" s="764"/>
      <c r="VQE160" s="764"/>
      <c r="VQF160" s="764"/>
      <c r="VQG160" s="764"/>
      <c r="VQH160" s="764"/>
      <c r="VQI160" s="764"/>
      <c r="VQJ160" s="764"/>
      <c r="VQK160" s="764"/>
      <c r="VQL160" s="764"/>
      <c r="VQM160" s="764"/>
      <c r="VQN160" s="764"/>
      <c r="VQO160" s="764"/>
      <c r="VQP160" s="764"/>
      <c r="VQQ160" s="764"/>
      <c r="VQR160" s="764"/>
      <c r="VQS160" s="764"/>
      <c r="VQT160" s="764"/>
      <c r="VQU160" s="764"/>
      <c r="VQV160" s="764"/>
      <c r="VQW160" s="764"/>
      <c r="VQX160" s="764"/>
      <c r="VQY160" s="764"/>
      <c r="VQZ160" s="764"/>
      <c r="VRA160" s="764"/>
      <c r="VRB160" s="764"/>
      <c r="VRC160" s="764"/>
      <c r="VRD160" s="764"/>
      <c r="VRE160" s="764"/>
      <c r="VRF160" s="764"/>
      <c r="VRG160" s="764"/>
      <c r="VRH160" s="764"/>
      <c r="VRI160" s="764"/>
      <c r="VRJ160" s="764"/>
      <c r="VRK160" s="764"/>
      <c r="VRL160" s="764"/>
      <c r="VRM160" s="764"/>
      <c r="VRN160" s="764"/>
      <c r="VRO160" s="764"/>
      <c r="VRP160" s="764"/>
      <c r="VRQ160" s="764"/>
      <c r="VRR160" s="764"/>
      <c r="VRS160" s="764"/>
      <c r="VRT160" s="764"/>
      <c r="VRU160" s="764"/>
      <c r="VRV160" s="764"/>
      <c r="VRW160" s="764"/>
      <c r="VRX160" s="764"/>
      <c r="VRY160" s="764"/>
      <c r="VRZ160" s="764"/>
      <c r="VSA160" s="764"/>
      <c r="VSB160" s="764"/>
      <c r="VSC160" s="764"/>
      <c r="VSD160" s="764"/>
      <c r="VSE160" s="764"/>
      <c r="VSF160" s="764"/>
      <c r="VSG160" s="764"/>
      <c r="VSH160" s="764"/>
      <c r="VSI160" s="764"/>
      <c r="VSJ160" s="764"/>
      <c r="VSK160" s="764"/>
      <c r="VSL160" s="764"/>
      <c r="VSM160" s="764"/>
      <c r="VSN160" s="764"/>
      <c r="VSO160" s="764"/>
      <c r="VSP160" s="764"/>
      <c r="VSQ160" s="764"/>
      <c r="VSR160" s="764"/>
      <c r="VSS160" s="764"/>
      <c r="VST160" s="764"/>
      <c r="VSU160" s="764"/>
      <c r="VSV160" s="764"/>
      <c r="VSW160" s="764"/>
      <c r="VSX160" s="764"/>
      <c r="VSY160" s="764"/>
      <c r="VSZ160" s="764"/>
      <c r="VTA160" s="764"/>
      <c r="VTB160" s="764"/>
      <c r="VTC160" s="764"/>
      <c r="VTD160" s="764"/>
      <c r="VTE160" s="764"/>
      <c r="VTF160" s="764"/>
      <c r="VTG160" s="764"/>
      <c r="VTH160" s="764"/>
      <c r="VTI160" s="764"/>
      <c r="VTJ160" s="764"/>
      <c r="VTK160" s="764"/>
      <c r="VTL160" s="764"/>
      <c r="VTM160" s="764"/>
      <c r="VTN160" s="764"/>
      <c r="VTO160" s="764"/>
      <c r="VTP160" s="764"/>
      <c r="VTQ160" s="764"/>
      <c r="VTR160" s="764"/>
      <c r="VTS160" s="764"/>
      <c r="VTT160" s="764"/>
      <c r="VTU160" s="764"/>
      <c r="VTV160" s="764"/>
      <c r="VTW160" s="764"/>
      <c r="VTX160" s="764"/>
      <c r="VTY160" s="764"/>
      <c r="VTZ160" s="764"/>
      <c r="VUA160" s="764"/>
      <c r="VUB160" s="764"/>
      <c r="VUC160" s="764"/>
      <c r="VUD160" s="764"/>
      <c r="VUE160" s="764"/>
      <c r="VUF160" s="764"/>
      <c r="VUG160" s="764"/>
      <c r="VUH160" s="764"/>
      <c r="VUI160" s="764"/>
      <c r="VUJ160" s="764"/>
      <c r="VUK160" s="764"/>
      <c r="VUL160" s="764"/>
      <c r="VUM160" s="764"/>
      <c r="VUN160" s="764"/>
      <c r="VUO160" s="764"/>
      <c r="VUP160" s="764"/>
      <c r="VUQ160" s="764"/>
      <c r="VUR160" s="764"/>
      <c r="VUS160" s="764"/>
      <c r="VUT160" s="764"/>
      <c r="VUU160" s="764"/>
      <c r="VUV160" s="764"/>
      <c r="VUW160" s="764"/>
      <c r="VUX160" s="764"/>
      <c r="VUY160" s="764"/>
      <c r="VUZ160" s="764"/>
      <c r="VVA160" s="764"/>
      <c r="VVB160" s="764"/>
      <c r="VVC160" s="764"/>
      <c r="VVD160" s="764"/>
      <c r="VVE160" s="764"/>
      <c r="VVF160" s="764"/>
      <c r="VVG160" s="764"/>
      <c r="VVH160" s="764"/>
      <c r="VVI160" s="764"/>
      <c r="VVJ160" s="764"/>
      <c r="VVK160" s="764"/>
      <c r="VVL160" s="764"/>
      <c r="VVM160" s="764"/>
      <c r="VVN160" s="764"/>
      <c r="VVO160" s="764"/>
      <c r="VVP160" s="764"/>
      <c r="VVQ160" s="764"/>
      <c r="VVR160" s="764"/>
      <c r="VVS160" s="764"/>
      <c r="VVT160" s="764"/>
      <c r="VVU160" s="764"/>
      <c r="VVV160" s="764"/>
      <c r="VVW160" s="764"/>
      <c r="VVX160" s="764"/>
      <c r="VVY160" s="764"/>
      <c r="VVZ160" s="764"/>
      <c r="VWA160" s="764"/>
      <c r="VWB160" s="764"/>
      <c r="VWC160" s="764"/>
      <c r="VWD160" s="764"/>
      <c r="VWE160" s="764"/>
      <c r="VWF160" s="764"/>
      <c r="VWG160" s="764"/>
      <c r="VWH160" s="764"/>
      <c r="VWI160" s="764"/>
      <c r="VWJ160" s="764"/>
      <c r="VWK160" s="764"/>
      <c r="VWL160" s="764"/>
      <c r="VWM160" s="764"/>
      <c r="VWN160" s="764"/>
      <c r="VWO160" s="764"/>
      <c r="VWP160" s="764"/>
      <c r="VWQ160" s="764"/>
      <c r="VWR160" s="764"/>
      <c r="VWS160" s="764"/>
      <c r="VWT160" s="764"/>
      <c r="VWU160" s="764"/>
      <c r="VWV160" s="764"/>
      <c r="VWW160" s="764"/>
      <c r="VWX160" s="764"/>
      <c r="VWY160" s="764"/>
      <c r="VWZ160" s="764"/>
      <c r="VXA160" s="764"/>
      <c r="VXB160" s="764"/>
      <c r="VXC160" s="764"/>
      <c r="VXD160" s="764"/>
      <c r="VXE160" s="764"/>
      <c r="VXF160" s="764"/>
      <c r="VXG160" s="764"/>
      <c r="VXH160" s="764"/>
      <c r="VXI160" s="764"/>
      <c r="VXJ160" s="764"/>
      <c r="VXK160" s="764"/>
      <c r="VXL160" s="764"/>
      <c r="VXM160" s="764"/>
      <c r="VXN160" s="764"/>
      <c r="VXO160" s="764"/>
      <c r="VXP160" s="764"/>
      <c r="VXQ160" s="764"/>
      <c r="VXR160" s="764"/>
      <c r="VXS160" s="764"/>
      <c r="VXT160" s="764"/>
      <c r="VXU160" s="764"/>
      <c r="VXV160" s="764"/>
      <c r="VXW160" s="764"/>
      <c r="VXX160" s="764"/>
      <c r="VXY160" s="764"/>
      <c r="VXZ160" s="764"/>
      <c r="VYA160" s="764"/>
      <c r="VYB160" s="764"/>
      <c r="VYC160" s="764"/>
      <c r="VYD160" s="764"/>
      <c r="VYE160" s="764"/>
      <c r="VYF160" s="764"/>
      <c r="VYG160" s="764"/>
      <c r="VYH160" s="764"/>
      <c r="VYI160" s="764"/>
      <c r="VYJ160" s="764"/>
      <c r="VYK160" s="764"/>
      <c r="VYL160" s="764"/>
      <c r="VYM160" s="764"/>
      <c r="VYN160" s="764"/>
      <c r="VYO160" s="764"/>
      <c r="VYP160" s="764"/>
      <c r="VYQ160" s="764"/>
      <c r="VYR160" s="764"/>
      <c r="VYS160" s="764"/>
      <c r="VYT160" s="764"/>
      <c r="VYU160" s="764"/>
      <c r="VYV160" s="764"/>
      <c r="VYW160" s="764"/>
      <c r="VYX160" s="764"/>
      <c r="VYY160" s="764"/>
      <c r="VYZ160" s="764"/>
      <c r="VZA160" s="764"/>
      <c r="VZB160" s="764"/>
      <c r="VZC160" s="764"/>
      <c r="VZD160" s="764"/>
      <c r="VZE160" s="764"/>
      <c r="VZF160" s="764"/>
      <c r="VZG160" s="764"/>
      <c r="VZH160" s="764"/>
      <c r="VZI160" s="764"/>
      <c r="VZJ160" s="764"/>
      <c r="VZK160" s="764"/>
      <c r="VZL160" s="764"/>
      <c r="VZM160" s="764"/>
      <c r="VZN160" s="764"/>
      <c r="VZO160" s="764"/>
      <c r="VZP160" s="764"/>
      <c r="VZQ160" s="764"/>
      <c r="VZR160" s="764"/>
      <c r="VZS160" s="764"/>
      <c r="VZT160" s="764"/>
      <c r="VZU160" s="764"/>
      <c r="VZV160" s="764"/>
      <c r="VZW160" s="764"/>
      <c r="VZX160" s="764"/>
      <c r="VZY160" s="764"/>
      <c r="VZZ160" s="764"/>
      <c r="WAA160" s="764"/>
      <c r="WAB160" s="764"/>
      <c r="WAC160" s="764"/>
      <c r="WAD160" s="764"/>
      <c r="WAE160" s="764"/>
      <c r="WAF160" s="764"/>
      <c r="WAG160" s="764"/>
      <c r="WAH160" s="764"/>
      <c r="WAI160" s="764"/>
      <c r="WAJ160" s="764"/>
      <c r="WAK160" s="764"/>
      <c r="WAL160" s="764"/>
      <c r="WAM160" s="764"/>
      <c r="WAN160" s="764"/>
      <c r="WAO160" s="764"/>
      <c r="WAP160" s="764"/>
      <c r="WAQ160" s="764"/>
      <c r="WAR160" s="764"/>
      <c r="WAS160" s="764"/>
      <c r="WAT160" s="764"/>
      <c r="WAU160" s="764"/>
      <c r="WAV160" s="764"/>
      <c r="WAW160" s="764"/>
      <c r="WAX160" s="764"/>
      <c r="WAY160" s="764"/>
      <c r="WAZ160" s="764"/>
      <c r="WBA160" s="764"/>
      <c r="WBB160" s="764"/>
      <c r="WBC160" s="764"/>
      <c r="WBD160" s="764"/>
      <c r="WBE160" s="764"/>
      <c r="WBF160" s="764"/>
      <c r="WBG160" s="764"/>
      <c r="WBH160" s="764"/>
      <c r="WBI160" s="764"/>
      <c r="WBJ160" s="764"/>
      <c r="WBK160" s="764"/>
      <c r="WBL160" s="764"/>
      <c r="WBM160" s="764"/>
      <c r="WBN160" s="764"/>
      <c r="WBO160" s="764"/>
      <c r="WBP160" s="764"/>
      <c r="WBQ160" s="764"/>
      <c r="WBR160" s="764"/>
      <c r="WBS160" s="764"/>
      <c r="WBT160" s="764"/>
      <c r="WBU160" s="764"/>
      <c r="WBV160" s="764"/>
      <c r="WBW160" s="764"/>
      <c r="WBX160" s="764"/>
      <c r="WBY160" s="764"/>
      <c r="WBZ160" s="764"/>
      <c r="WCA160" s="764"/>
      <c r="WCB160" s="764"/>
      <c r="WCC160" s="764"/>
      <c r="WCD160" s="764"/>
      <c r="WCE160" s="764"/>
      <c r="WCF160" s="764"/>
      <c r="WCG160" s="764"/>
      <c r="WCH160" s="764"/>
      <c r="WCI160" s="764"/>
      <c r="WCJ160" s="764"/>
      <c r="WCK160" s="764"/>
      <c r="WCL160" s="764"/>
      <c r="WCM160" s="764"/>
      <c r="WCN160" s="764"/>
      <c r="WCO160" s="764"/>
      <c r="WCP160" s="764"/>
      <c r="WCQ160" s="764"/>
      <c r="WCR160" s="764"/>
      <c r="WCS160" s="764"/>
      <c r="WCT160" s="764"/>
      <c r="WCU160" s="764"/>
      <c r="WCV160" s="764"/>
      <c r="WCW160" s="764"/>
      <c r="WCX160" s="764"/>
      <c r="WCY160" s="764"/>
      <c r="WCZ160" s="764"/>
      <c r="WDA160" s="764"/>
      <c r="WDB160" s="764"/>
      <c r="WDC160" s="764"/>
      <c r="WDD160" s="764"/>
      <c r="WDE160" s="764"/>
      <c r="WDF160" s="764"/>
      <c r="WDG160" s="764"/>
      <c r="WDH160" s="764"/>
      <c r="WDI160" s="764"/>
      <c r="WDJ160" s="764"/>
      <c r="WDK160" s="764"/>
      <c r="WDL160" s="764"/>
      <c r="WDM160" s="764"/>
      <c r="WDN160" s="764"/>
      <c r="WDO160" s="764"/>
      <c r="WDP160" s="764"/>
      <c r="WDQ160" s="764"/>
      <c r="WDR160" s="764"/>
      <c r="WDS160" s="764"/>
      <c r="WDT160" s="764"/>
      <c r="WDU160" s="764"/>
      <c r="WDV160" s="764"/>
      <c r="WDW160" s="764"/>
      <c r="WDX160" s="764"/>
      <c r="WDY160" s="764"/>
      <c r="WDZ160" s="764"/>
      <c r="WEA160" s="764"/>
      <c r="WEB160" s="764"/>
      <c r="WEC160" s="764"/>
      <c r="WED160" s="764"/>
      <c r="WEE160" s="764"/>
      <c r="WEF160" s="764"/>
      <c r="WEG160" s="764"/>
      <c r="WEH160" s="764"/>
      <c r="WEI160" s="764"/>
      <c r="WEJ160" s="764"/>
      <c r="WEK160" s="764"/>
      <c r="WEL160" s="764"/>
      <c r="WEM160" s="764"/>
      <c r="WEN160" s="764"/>
      <c r="WEO160" s="764"/>
      <c r="WEP160" s="764"/>
      <c r="WEQ160" s="764"/>
      <c r="WER160" s="764"/>
      <c r="WES160" s="764"/>
      <c r="WET160" s="764"/>
      <c r="WEU160" s="764"/>
      <c r="WEV160" s="764"/>
      <c r="WEW160" s="764"/>
      <c r="WEX160" s="764"/>
      <c r="WEY160" s="764"/>
      <c r="WEZ160" s="764"/>
      <c r="WFA160" s="764"/>
      <c r="WFB160" s="764"/>
      <c r="WFC160" s="764"/>
      <c r="WFD160" s="764"/>
      <c r="WFE160" s="764"/>
      <c r="WFF160" s="764"/>
      <c r="WFG160" s="764"/>
      <c r="WFH160" s="764"/>
      <c r="WFI160" s="764"/>
      <c r="WFJ160" s="764"/>
      <c r="WFK160" s="764"/>
      <c r="WFL160" s="764"/>
      <c r="WFM160" s="764"/>
      <c r="WFN160" s="764"/>
      <c r="WFO160" s="764"/>
      <c r="WFP160" s="764"/>
      <c r="WFQ160" s="764"/>
      <c r="WFR160" s="764"/>
      <c r="WFS160" s="764"/>
      <c r="WFT160" s="764"/>
      <c r="WFU160" s="764"/>
      <c r="WFV160" s="764"/>
      <c r="WFW160" s="764"/>
      <c r="WFX160" s="764"/>
      <c r="WFY160" s="764"/>
      <c r="WFZ160" s="764"/>
      <c r="WGA160" s="764"/>
      <c r="WGB160" s="764"/>
      <c r="WGC160" s="764"/>
      <c r="WGD160" s="764"/>
      <c r="WGE160" s="764"/>
      <c r="WGF160" s="764"/>
      <c r="WGG160" s="764"/>
      <c r="WGH160" s="764"/>
      <c r="WGI160" s="764"/>
      <c r="WGJ160" s="764"/>
      <c r="WGK160" s="764"/>
      <c r="WGL160" s="764"/>
      <c r="WGM160" s="764"/>
      <c r="WGN160" s="764"/>
      <c r="WGO160" s="764"/>
      <c r="WGP160" s="764"/>
      <c r="WGQ160" s="764"/>
      <c r="WGR160" s="764"/>
      <c r="WGS160" s="764"/>
      <c r="WGT160" s="764"/>
      <c r="WGU160" s="764"/>
      <c r="WGV160" s="764"/>
      <c r="WGW160" s="764"/>
      <c r="WGX160" s="764"/>
      <c r="WGY160" s="764"/>
      <c r="WGZ160" s="764"/>
      <c r="WHA160" s="764"/>
      <c r="WHB160" s="764"/>
      <c r="WHC160" s="764"/>
      <c r="WHD160" s="764"/>
      <c r="WHE160" s="764"/>
      <c r="WHF160" s="764"/>
      <c r="WHG160" s="764"/>
      <c r="WHH160" s="764"/>
      <c r="WHI160" s="764"/>
      <c r="WHJ160" s="764"/>
      <c r="WHK160" s="764"/>
      <c r="WHL160" s="764"/>
      <c r="WHM160" s="764"/>
      <c r="WHN160" s="764"/>
      <c r="WHO160" s="764"/>
      <c r="WHP160" s="764"/>
      <c r="WHQ160" s="764"/>
      <c r="WHR160" s="764"/>
      <c r="WHS160" s="764"/>
      <c r="WHT160" s="764"/>
      <c r="WHU160" s="764"/>
      <c r="WHV160" s="764"/>
      <c r="WHW160" s="764"/>
      <c r="WHX160" s="764"/>
      <c r="WHY160" s="764"/>
      <c r="WHZ160" s="764"/>
      <c r="WIA160" s="764"/>
      <c r="WIB160" s="764"/>
      <c r="WIC160" s="764"/>
      <c r="WID160" s="764"/>
      <c r="WIE160" s="764"/>
      <c r="WIF160" s="764"/>
      <c r="WIG160" s="764"/>
      <c r="WIH160" s="764"/>
      <c r="WII160" s="764"/>
      <c r="WIJ160" s="764"/>
      <c r="WIK160" s="764"/>
      <c r="WIL160" s="764"/>
      <c r="WIM160" s="764"/>
      <c r="WIN160" s="764"/>
      <c r="WIO160" s="764"/>
      <c r="WIP160" s="764"/>
      <c r="WIQ160" s="764"/>
      <c r="WIR160" s="764"/>
      <c r="WIS160" s="764"/>
      <c r="WIT160" s="764"/>
      <c r="WIU160" s="764"/>
      <c r="WIV160" s="764"/>
      <c r="WIW160" s="764"/>
      <c r="WIX160" s="764"/>
      <c r="WIY160" s="764"/>
      <c r="WIZ160" s="764"/>
      <c r="WJA160" s="764"/>
      <c r="WJB160" s="764"/>
      <c r="WJC160" s="764"/>
      <c r="WJD160" s="764"/>
      <c r="WJE160" s="764"/>
      <c r="WJF160" s="764"/>
      <c r="WJG160" s="764"/>
      <c r="WJH160" s="764"/>
      <c r="WJI160" s="764"/>
      <c r="WJJ160" s="764"/>
      <c r="WJK160" s="764"/>
      <c r="WJL160" s="764"/>
      <c r="WJM160" s="764"/>
      <c r="WJN160" s="764"/>
      <c r="WJO160" s="764"/>
      <c r="WJP160" s="764"/>
      <c r="WJQ160" s="764"/>
      <c r="WJR160" s="764"/>
      <c r="WJS160" s="764"/>
      <c r="WJT160" s="764"/>
      <c r="WJU160" s="764"/>
      <c r="WJV160" s="764"/>
      <c r="WJW160" s="764"/>
      <c r="WJX160" s="764"/>
      <c r="WJY160" s="764"/>
      <c r="WJZ160" s="764"/>
      <c r="WKA160" s="764"/>
      <c r="WKB160" s="764"/>
      <c r="WKC160" s="764"/>
      <c r="WKD160" s="764"/>
      <c r="WKE160" s="764"/>
      <c r="WKF160" s="764"/>
      <c r="WKG160" s="764"/>
      <c r="WKH160" s="764"/>
      <c r="WKI160" s="764"/>
      <c r="WKJ160" s="764"/>
      <c r="WKK160" s="764"/>
      <c r="WKL160" s="764"/>
      <c r="WKM160" s="764"/>
      <c r="WKN160" s="764"/>
      <c r="WKO160" s="764"/>
      <c r="WKP160" s="764"/>
      <c r="WKQ160" s="764"/>
      <c r="WKR160" s="764"/>
      <c r="WKS160" s="764"/>
      <c r="WKT160" s="764"/>
      <c r="WKU160" s="764"/>
      <c r="WKV160" s="764"/>
      <c r="WKW160" s="764"/>
      <c r="WKX160" s="764"/>
      <c r="WKY160" s="764"/>
      <c r="WKZ160" s="764"/>
      <c r="WLA160" s="764"/>
      <c r="WLB160" s="764"/>
      <c r="WLC160" s="764"/>
      <c r="WLD160" s="764"/>
      <c r="WLE160" s="764"/>
      <c r="WLF160" s="764"/>
      <c r="WLG160" s="764"/>
      <c r="WLH160" s="764"/>
      <c r="WLI160" s="764"/>
      <c r="WLJ160" s="764"/>
      <c r="WLK160" s="764"/>
      <c r="WLL160" s="764"/>
      <c r="WLM160" s="764"/>
      <c r="WLN160" s="764"/>
      <c r="WLO160" s="764"/>
      <c r="WLP160" s="764"/>
      <c r="WLQ160" s="764"/>
      <c r="WLR160" s="764"/>
      <c r="WLS160" s="764"/>
      <c r="WLT160" s="764"/>
      <c r="WLU160" s="764"/>
      <c r="WLV160" s="764"/>
      <c r="WLW160" s="764"/>
      <c r="WLX160" s="764"/>
      <c r="WLY160" s="764"/>
      <c r="WLZ160" s="764"/>
      <c r="WMA160" s="764"/>
      <c r="WMB160" s="764"/>
      <c r="WMC160" s="764"/>
      <c r="WMD160" s="764"/>
      <c r="WME160" s="764"/>
      <c r="WMF160" s="764"/>
      <c r="WMG160" s="764"/>
      <c r="WMH160" s="764"/>
      <c r="WMI160" s="764"/>
      <c r="WMJ160" s="764"/>
      <c r="WMK160" s="764"/>
      <c r="WML160" s="764"/>
      <c r="WMM160" s="764"/>
      <c r="WMN160" s="764"/>
      <c r="WMO160" s="764"/>
      <c r="WMP160" s="764"/>
      <c r="WMQ160" s="764"/>
      <c r="WMR160" s="764"/>
      <c r="WMS160" s="764"/>
      <c r="WMT160" s="764"/>
      <c r="WMU160" s="764"/>
      <c r="WMV160" s="764"/>
      <c r="WMW160" s="764"/>
      <c r="WMX160" s="764"/>
      <c r="WMY160" s="764"/>
      <c r="WMZ160" s="764"/>
      <c r="WNA160" s="764"/>
      <c r="WNB160" s="764"/>
      <c r="WNC160" s="764"/>
      <c r="WND160" s="764"/>
      <c r="WNE160" s="764"/>
      <c r="WNF160" s="764"/>
      <c r="WNG160" s="764"/>
      <c r="WNH160" s="764"/>
      <c r="WNI160" s="764"/>
      <c r="WNJ160" s="764"/>
      <c r="WNK160" s="764"/>
      <c r="WNL160" s="764"/>
      <c r="WNM160" s="764"/>
      <c r="WNN160" s="764"/>
      <c r="WNO160" s="764"/>
      <c r="WNP160" s="764"/>
      <c r="WNQ160" s="764"/>
      <c r="WNR160" s="764"/>
      <c r="WNS160" s="764"/>
      <c r="WNT160" s="764"/>
      <c r="WNU160" s="764"/>
      <c r="WNV160" s="764"/>
      <c r="WNW160" s="764"/>
      <c r="WNX160" s="764"/>
      <c r="WNY160" s="764"/>
      <c r="WNZ160" s="764"/>
      <c r="WOA160" s="764"/>
      <c r="WOB160" s="764"/>
      <c r="WOC160" s="764"/>
      <c r="WOD160" s="764"/>
      <c r="WOE160" s="764"/>
      <c r="WOF160" s="764"/>
      <c r="WOG160" s="764"/>
      <c r="WOH160" s="764"/>
      <c r="WOI160" s="764"/>
      <c r="WOJ160" s="764"/>
      <c r="WOK160" s="764"/>
      <c r="WOL160" s="764"/>
      <c r="WOM160" s="764"/>
      <c r="WON160" s="764"/>
      <c r="WOO160" s="764"/>
      <c r="WOP160" s="764"/>
      <c r="WOQ160" s="764"/>
      <c r="WOR160" s="764"/>
      <c r="WOS160" s="764"/>
      <c r="WOT160" s="764"/>
      <c r="WOU160" s="764"/>
      <c r="WOV160" s="764"/>
      <c r="WOW160" s="764"/>
      <c r="WOX160" s="764"/>
      <c r="WOY160" s="764"/>
      <c r="WOZ160" s="764"/>
      <c r="WPA160" s="764"/>
      <c r="WPB160" s="764"/>
      <c r="WPC160" s="764"/>
      <c r="WPD160" s="764"/>
      <c r="WPE160" s="764"/>
      <c r="WPF160" s="764"/>
      <c r="WPG160" s="764"/>
      <c r="WPH160" s="764"/>
      <c r="WPI160" s="764"/>
      <c r="WPJ160" s="764"/>
      <c r="WPK160" s="764"/>
      <c r="WPL160" s="764"/>
      <c r="WPM160" s="764"/>
      <c r="WPN160" s="764"/>
      <c r="WPO160" s="764"/>
      <c r="WPP160" s="764"/>
      <c r="WPQ160" s="764"/>
      <c r="WPR160" s="764"/>
      <c r="WPS160" s="764"/>
      <c r="WPT160" s="764"/>
      <c r="WPU160" s="764"/>
      <c r="WPV160" s="764"/>
      <c r="WPW160" s="764"/>
      <c r="WPX160" s="764"/>
      <c r="WPY160" s="764"/>
      <c r="WPZ160" s="764"/>
      <c r="WQA160" s="764"/>
      <c r="WQB160" s="764"/>
      <c r="WQC160" s="764"/>
      <c r="WQD160" s="764"/>
      <c r="WQE160" s="764"/>
      <c r="WQF160" s="764"/>
      <c r="WQG160" s="764"/>
      <c r="WQH160" s="764"/>
      <c r="WQI160" s="764"/>
      <c r="WQJ160" s="764"/>
      <c r="WQK160" s="764"/>
      <c r="WQL160" s="764"/>
      <c r="WQM160" s="764"/>
      <c r="WQN160" s="764"/>
      <c r="WQO160" s="764"/>
      <c r="WQP160" s="764"/>
      <c r="WQQ160" s="764"/>
      <c r="WQR160" s="764"/>
      <c r="WQS160" s="764"/>
      <c r="WQT160" s="764"/>
      <c r="WQU160" s="764"/>
      <c r="WQV160" s="764"/>
      <c r="WQW160" s="764"/>
      <c r="WQX160" s="764"/>
      <c r="WQY160" s="764"/>
      <c r="WQZ160" s="764"/>
      <c r="WRA160" s="764"/>
      <c r="WRB160" s="764"/>
      <c r="WRC160" s="764"/>
      <c r="WRD160" s="764"/>
      <c r="WRE160" s="764"/>
      <c r="WRF160" s="764"/>
      <c r="WRG160" s="764"/>
      <c r="WRH160" s="764"/>
      <c r="WRI160" s="764"/>
      <c r="WRJ160" s="764"/>
      <c r="WRK160" s="764"/>
      <c r="WRL160" s="764"/>
      <c r="WRM160" s="764"/>
      <c r="WRN160" s="764"/>
      <c r="WRO160" s="764"/>
      <c r="WRP160" s="764"/>
      <c r="WRQ160" s="764"/>
      <c r="WRR160" s="764"/>
      <c r="WRS160" s="764"/>
      <c r="WRT160" s="764"/>
      <c r="WRU160" s="764"/>
      <c r="WRV160" s="764"/>
      <c r="WRW160" s="764"/>
      <c r="WRX160" s="764"/>
      <c r="WRY160" s="764"/>
      <c r="WRZ160" s="764"/>
      <c r="WSA160" s="764"/>
      <c r="WSB160" s="764"/>
      <c r="WSC160" s="764"/>
      <c r="WSD160" s="764"/>
      <c r="WSE160" s="764"/>
      <c r="WSF160" s="764"/>
      <c r="WSG160" s="764"/>
      <c r="WSH160" s="764"/>
      <c r="WSI160" s="764"/>
      <c r="WSJ160" s="764"/>
      <c r="WSK160" s="764"/>
      <c r="WSL160" s="764"/>
      <c r="WSM160" s="764"/>
      <c r="WSN160" s="764"/>
      <c r="WSO160" s="764"/>
      <c r="WSP160" s="764"/>
      <c r="WSQ160" s="764"/>
      <c r="WSR160" s="764"/>
      <c r="WSS160" s="764"/>
      <c r="WST160" s="764"/>
      <c r="WSU160" s="764"/>
      <c r="WSV160" s="764"/>
      <c r="WSW160" s="764"/>
      <c r="WSX160" s="764"/>
      <c r="WSY160" s="764"/>
      <c r="WSZ160" s="764"/>
      <c r="WTA160" s="764"/>
      <c r="WTB160" s="764"/>
      <c r="WTC160" s="764"/>
      <c r="WTD160" s="764"/>
      <c r="WTE160" s="764"/>
      <c r="WTF160" s="764"/>
      <c r="WTG160" s="764"/>
      <c r="WTH160" s="764"/>
      <c r="WTI160" s="764"/>
      <c r="WTJ160" s="764"/>
      <c r="WTK160" s="764"/>
      <c r="WTL160" s="764"/>
      <c r="WTM160" s="764"/>
      <c r="WTN160" s="764"/>
      <c r="WTO160" s="764"/>
      <c r="WTP160" s="764"/>
      <c r="WTQ160" s="764"/>
      <c r="WTR160" s="764"/>
      <c r="WTS160" s="764"/>
      <c r="WTT160" s="764"/>
      <c r="WTU160" s="764"/>
      <c r="WTV160" s="764"/>
      <c r="WTW160" s="764"/>
      <c r="WTX160" s="764"/>
      <c r="WTY160" s="764"/>
      <c r="WTZ160" s="764"/>
      <c r="WUA160" s="764"/>
      <c r="WUB160" s="764"/>
      <c r="WUC160" s="764"/>
      <c r="WUD160" s="764"/>
      <c r="WUE160" s="764"/>
      <c r="WUF160" s="764"/>
      <c r="WUG160" s="764"/>
      <c r="WUH160" s="764"/>
      <c r="WUI160" s="764"/>
      <c r="WUJ160" s="764"/>
      <c r="WUK160" s="764"/>
      <c r="WUL160" s="764"/>
      <c r="WUM160" s="764"/>
      <c r="WUN160" s="764"/>
      <c r="WUO160" s="764"/>
      <c r="WUP160" s="764"/>
      <c r="WUQ160" s="764"/>
      <c r="WUR160" s="764"/>
      <c r="WUS160" s="764"/>
      <c r="WUT160" s="764"/>
      <c r="WUU160" s="764"/>
      <c r="WUV160" s="764"/>
      <c r="WUW160" s="764"/>
      <c r="WUX160" s="764"/>
      <c r="WUY160" s="764"/>
      <c r="WUZ160" s="764"/>
      <c r="WVA160" s="764"/>
      <c r="WVB160" s="764"/>
      <c r="WVC160" s="764"/>
      <c r="WVD160" s="764"/>
      <c r="WVE160" s="764"/>
      <c r="WVF160" s="764"/>
      <c r="WVG160" s="764"/>
      <c r="WVH160" s="764"/>
      <c r="WVI160" s="764"/>
      <c r="WVJ160" s="764"/>
      <c r="WVK160" s="764"/>
      <c r="WVL160" s="764"/>
      <c r="WVM160" s="764"/>
      <c r="WVN160" s="764"/>
      <c r="WVO160" s="764"/>
      <c r="WVP160" s="764"/>
      <c r="WVQ160" s="764"/>
      <c r="WVR160" s="764"/>
      <c r="WVS160" s="764"/>
      <c r="WVT160" s="764"/>
      <c r="WVU160" s="764"/>
      <c r="WVV160" s="764"/>
      <c r="WVW160" s="764"/>
      <c r="WVX160" s="764"/>
      <c r="WVY160" s="764"/>
      <c r="WVZ160" s="764"/>
      <c r="WWA160" s="764"/>
      <c r="WWB160" s="764"/>
      <c r="WWC160" s="764"/>
      <c r="WWD160" s="764"/>
      <c r="WWE160" s="764"/>
      <c r="WWF160" s="764"/>
      <c r="WWG160" s="764"/>
      <c r="WWH160" s="764"/>
      <c r="WWI160" s="764"/>
      <c r="WWJ160" s="764"/>
      <c r="WWK160" s="764"/>
      <c r="WWL160" s="764"/>
      <c r="WWM160" s="764"/>
      <c r="WWN160" s="764"/>
      <c r="WWO160" s="764"/>
      <c r="WWP160" s="764"/>
      <c r="WWQ160" s="764"/>
      <c r="WWR160" s="764"/>
      <c r="WWS160" s="764"/>
      <c r="WWT160" s="764"/>
      <c r="WWU160" s="764"/>
      <c r="WWV160" s="764"/>
      <c r="WWW160" s="764"/>
      <c r="WWX160" s="764"/>
      <c r="WWY160" s="764"/>
      <c r="WWZ160" s="764"/>
      <c r="WXA160" s="764"/>
      <c r="WXB160" s="764"/>
      <c r="WXC160" s="764"/>
      <c r="WXD160" s="764"/>
      <c r="WXE160" s="764"/>
      <c r="WXF160" s="764"/>
      <c r="WXG160" s="764"/>
      <c r="WXH160" s="764"/>
      <c r="WXI160" s="764"/>
      <c r="WXJ160" s="764"/>
      <c r="WXK160" s="764"/>
      <c r="WXL160" s="764"/>
      <c r="WXM160" s="764"/>
      <c r="WXN160" s="764"/>
      <c r="WXO160" s="764"/>
      <c r="WXP160" s="764"/>
      <c r="WXQ160" s="764"/>
      <c r="WXR160" s="764"/>
      <c r="WXS160" s="764"/>
      <c r="WXT160" s="764"/>
      <c r="WXU160" s="764"/>
      <c r="WXV160" s="764"/>
      <c r="WXW160" s="764"/>
      <c r="WXX160" s="764"/>
      <c r="WXY160" s="764"/>
      <c r="WXZ160" s="764"/>
      <c r="WYA160" s="764"/>
      <c r="WYB160" s="764"/>
      <c r="WYC160" s="764"/>
      <c r="WYD160" s="764"/>
      <c r="WYE160" s="764"/>
      <c r="WYF160" s="764"/>
      <c r="WYG160" s="764"/>
      <c r="WYH160" s="764"/>
      <c r="WYI160" s="764"/>
      <c r="WYJ160" s="764"/>
      <c r="WYK160" s="764"/>
      <c r="WYL160" s="764"/>
      <c r="WYM160" s="764"/>
      <c r="WYN160" s="764"/>
      <c r="WYO160" s="764"/>
      <c r="WYP160" s="764"/>
      <c r="WYQ160" s="764"/>
      <c r="WYR160" s="764"/>
      <c r="WYS160" s="764"/>
      <c r="WYT160" s="764"/>
      <c r="WYU160" s="764"/>
      <c r="WYV160" s="764"/>
      <c r="WYW160" s="764"/>
      <c r="WYX160" s="764"/>
      <c r="WYY160" s="764"/>
      <c r="WYZ160" s="764"/>
      <c r="WZA160" s="764"/>
      <c r="WZB160" s="764"/>
      <c r="WZC160" s="764"/>
      <c r="WZD160" s="764"/>
      <c r="WZE160" s="764"/>
      <c r="WZF160" s="764"/>
      <c r="WZG160" s="764"/>
      <c r="WZH160" s="764"/>
      <c r="WZI160" s="764"/>
      <c r="WZJ160" s="764"/>
      <c r="WZK160" s="764"/>
      <c r="WZL160" s="764"/>
      <c r="WZM160" s="764"/>
      <c r="WZN160" s="764"/>
      <c r="WZO160" s="764"/>
      <c r="WZP160" s="764"/>
      <c r="WZQ160" s="764"/>
      <c r="WZR160" s="764"/>
      <c r="WZS160" s="764"/>
      <c r="WZT160" s="764"/>
      <c r="WZU160" s="764"/>
      <c r="WZV160" s="764"/>
      <c r="WZW160" s="764"/>
      <c r="WZX160" s="764"/>
      <c r="WZY160" s="764"/>
      <c r="WZZ160" s="764"/>
      <c r="XAA160" s="764"/>
      <c r="XAB160" s="764"/>
      <c r="XAC160" s="764"/>
      <c r="XAD160" s="764"/>
      <c r="XAE160" s="764"/>
      <c r="XAF160" s="764"/>
      <c r="XAG160" s="764"/>
      <c r="XAH160" s="764"/>
      <c r="XAI160" s="764"/>
      <c r="XAJ160" s="764"/>
      <c r="XAK160" s="764"/>
      <c r="XAL160" s="764"/>
      <c r="XAM160" s="764"/>
      <c r="XAN160" s="764"/>
      <c r="XAO160" s="764"/>
      <c r="XAP160" s="764"/>
      <c r="XAQ160" s="764"/>
      <c r="XAR160" s="764"/>
      <c r="XAS160" s="764"/>
      <c r="XAT160" s="764"/>
      <c r="XAU160" s="764"/>
      <c r="XAV160" s="764"/>
      <c r="XAW160" s="764"/>
      <c r="XAX160" s="764"/>
      <c r="XAY160" s="764"/>
      <c r="XAZ160" s="764"/>
      <c r="XBA160" s="764"/>
      <c r="XBB160" s="764"/>
      <c r="XBC160" s="764"/>
      <c r="XBD160" s="764"/>
      <c r="XBE160" s="764"/>
      <c r="XBF160" s="764"/>
      <c r="XBG160" s="764"/>
      <c r="XBH160" s="764"/>
      <c r="XBI160" s="764"/>
      <c r="XBJ160" s="764"/>
      <c r="XBK160" s="764"/>
      <c r="XBL160" s="764"/>
      <c r="XBM160" s="764"/>
      <c r="XBN160" s="764"/>
      <c r="XBO160" s="764"/>
      <c r="XBP160" s="764"/>
      <c r="XBQ160" s="764"/>
      <c r="XBR160" s="764"/>
      <c r="XBS160" s="764"/>
      <c r="XBT160" s="764"/>
      <c r="XBU160" s="764"/>
      <c r="XBV160" s="764"/>
      <c r="XBW160" s="764"/>
      <c r="XBX160" s="764"/>
      <c r="XBY160" s="764"/>
      <c r="XBZ160" s="764"/>
      <c r="XCA160" s="764"/>
      <c r="XCB160" s="764"/>
      <c r="XCC160" s="764"/>
      <c r="XCD160" s="764"/>
      <c r="XCE160" s="764"/>
      <c r="XCF160" s="764"/>
      <c r="XCG160" s="764"/>
      <c r="XCH160" s="764"/>
      <c r="XCI160" s="764"/>
      <c r="XCJ160" s="764"/>
      <c r="XCK160" s="764"/>
      <c r="XCL160" s="764"/>
      <c r="XCM160" s="764"/>
      <c r="XCN160" s="764"/>
      <c r="XCO160" s="764"/>
      <c r="XCP160" s="764"/>
      <c r="XCQ160" s="764"/>
      <c r="XCR160" s="764"/>
      <c r="XCS160" s="764"/>
      <c r="XCT160" s="764"/>
      <c r="XCU160" s="764"/>
      <c r="XCV160" s="764"/>
      <c r="XCW160" s="764"/>
      <c r="XCX160" s="764"/>
      <c r="XCY160" s="764"/>
      <c r="XCZ160" s="764"/>
      <c r="XDA160" s="764"/>
      <c r="XDB160" s="764"/>
      <c r="XDC160" s="764"/>
      <c r="XDD160" s="764"/>
      <c r="XDE160" s="764"/>
      <c r="XDF160" s="764"/>
      <c r="XDG160" s="764"/>
      <c r="XDH160" s="764"/>
      <c r="XDI160" s="764"/>
      <c r="XDJ160" s="764"/>
      <c r="XDK160" s="764"/>
      <c r="XDL160" s="764"/>
      <c r="XDM160" s="764"/>
      <c r="XDN160" s="764"/>
      <c r="XDO160" s="764"/>
      <c r="XDP160" s="764"/>
      <c r="XDQ160" s="764"/>
      <c r="XDR160" s="764"/>
      <c r="XDS160" s="764"/>
      <c r="XDT160" s="764"/>
      <c r="XDU160" s="764"/>
      <c r="XDV160" s="764"/>
      <c r="XDW160" s="764"/>
      <c r="XDX160" s="764"/>
      <c r="XDY160" s="764"/>
      <c r="XDZ160" s="764"/>
      <c r="XEA160" s="764"/>
      <c r="XEB160" s="764"/>
      <c r="XEC160" s="764"/>
      <c r="XED160" s="764"/>
      <c r="XEE160" s="764"/>
      <c r="XEF160" s="764"/>
      <c r="XEG160" s="764"/>
      <c r="XEH160" s="764"/>
      <c r="XEI160" s="764"/>
      <c r="XEJ160" s="764"/>
      <c r="XEK160" s="764"/>
      <c r="XEL160" s="764"/>
      <c r="XEM160" s="764"/>
      <c r="XEN160" s="764"/>
      <c r="XEO160" s="764"/>
      <c r="XEP160" s="764"/>
      <c r="XEQ160" s="764"/>
      <c r="XER160" s="764"/>
      <c r="XES160" s="764"/>
      <c r="XET160" s="764"/>
      <c r="XEU160" s="764"/>
      <c r="XEV160" s="764"/>
    </row>
    <row r="161" spans="137:16376">
      <c r="EG161" s="764"/>
      <c r="EH161" s="764"/>
      <c r="EI161" s="764"/>
      <c r="EJ161" s="764"/>
      <c r="EK161" s="764"/>
      <c r="EL161" s="764"/>
      <c r="EM161" s="764"/>
      <c r="EN161" s="764"/>
      <c r="EO161" s="764"/>
      <c r="EP161" s="764"/>
      <c r="EQ161" s="764"/>
      <c r="ER161" s="764"/>
      <c r="ES161" s="764"/>
      <c r="ET161" s="764"/>
      <c r="EU161" s="764"/>
      <c r="EV161" s="764"/>
      <c r="EW161" s="764"/>
      <c r="EX161" s="764"/>
      <c r="EY161" s="764"/>
      <c r="EZ161" s="764"/>
      <c r="FA161" s="764"/>
      <c r="FB161" s="764"/>
      <c r="FC161" s="764"/>
      <c r="FD161" s="764"/>
      <c r="FE161" s="764"/>
      <c r="FF161" s="764"/>
      <c r="FG161" s="764"/>
      <c r="FH161" s="764"/>
      <c r="FI161" s="764"/>
      <c r="FJ161" s="764"/>
      <c r="FK161" s="764"/>
      <c r="FL161" s="764"/>
      <c r="FM161" s="764"/>
      <c r="FN161" s="764"/>
      <c r="FO161" s="764"/>
      <c r="FP161" s="764"/>
      <c r="FQ161" s="764"/>
      <c r="FR161" s="764"/>
      <c r="FS161" s="764"/>
      <c r="FT161" s="764"/>
      <c r="FU161" s="764"/>
      <c r="FV161" s="764"/>
      <c r="FW161" s="764"/>
      <c r="FX161" s="764"/>
      <c r="FY161" s="764"/>
      <c r="FZ161" s="764"/>
      <c r="GA161" s="764"/>
      <c r="GB161" s="764"/>
      <c r="GC161" s="764"/>
      <c r="GD161" s="764"/>
      <c r="GE161" s="764"/>
      <c r="GF161" s="764"/>
      <c r="GG161" s="764"/>
      <c r="GH161" s="764"/>
      <c r="GI161" s="764"/>
      <c r="GJ161" s="764"/>
      <c r="GK161" s="764"/>
      <c r="GL161" s="764"/>
      <c r="GM161" s="764"/>
      <c r="GN161" s="764"/>
      <c r="GO161" s="764"/>
      <c r="GP161" s="764"/>
      <c r="GQ161" s="764"/>
      <c r="GR161" s="764"/>
      <c r="GS161" s="764"/>
      <c r="GT161" s="764"/>
      <c r="GU161" s="764"/>
      <c r="GV161" s="764"/>
      <c r="GW161" s="764"/>
      <c r="GX161" s="764"/>
      <c r="GY161" s="764"/>
      <c r="GZ161" s="764"/>
      <c r="HA161" s="764"/>
      <c r="HB161" s="764"/>
      <c r="HC161" s="764"/>
      <c r="HD161" s="764"/>
      <c r="HE161" s="764"/>
      <c r="HF161" s="764"/>
      <c r="HG161" s="764"/>
      <c r="HH161" s="764"/>
      <c r="HI161" s="764"/>
      <c r="HJ161" s="764"/>
      <c r="HK161" s="764"/>
      <c r="HL161" s="764"/>
      <c r="HM161" s="764"/>
      <c r="HN161" s="764"/>
      <c r="HO161" s="764"/>
      <c r="HP161" s="764"/>
      <c r="HQ161" s="764"/>
      <c r="HR161" s="764"/>
      <c r="HS161" s="764"/>
      <c r="HT161" s="764"/>
      <c r="HU161" s="764"/>
      <c r="HV161" s="764"/>
      <c r="HW161" s="764"/>
      <c r="HX161" s="764"/>
      <c r="HY161" s="764"/>
      <c r="HZ161" s="764"/>
      <c r="IA161" s="764"/>
      <c r="IB161" s="764"/>
      <c r="IC161" s="764"/>
      <c r="ID161" s="764"/>
      <c r="IE161" s="764"/>
      <c r="IF161" s="764"/>
      <c r="IG161" s="764"/>
      <c r="IH161" s="764"/>
      <c r="II161" s="764"/>
      <c r="IJ161" s="764"/>
      <c r="IK161" s="764"/>
      <c r="IL161" s="764"/>
      <c r="IM161" s="764"/>
      <c r="IN161" s="764"/>
      <c r="IO161" s="764"/>
      <c r="IP161" s="764"/>
      <c r="IQ161" s="764"/>
      <c r="IR161" s="764"/>
      <c r="IS161" s="764"/>
      <c r="IT161" s="764"/>
      <c r="IU161" s="764"/>
      <c r="IV161" s="764"/>
      <c r="IW161" s="764"/>
      <c r="IX161" s="764"/>
      <c r="IY161" s="764"/>
      <c r="IZ161" s="764"/>
      <c r="JA161" s="764"/>
      <c r="JB161" s="764"/>
      <c r="JC161" s="764"/>
      <c r="JD161" s="764"/>
      <c r="JE161" s="764"/>
      <c r="JF161" s="764"/>
      <c r="JG161" s="764"/>
      <c r="JH161" s="764"/>
      <c r="JI161" s="764"/>
      <c r="JJ161" s="764"/>
      <c r="JK161" s="764"/>
      <c r="JL161" s="764"/>
      <c r="JM161" s="764"/>
      <c r="JN161" s="764"/>
      <c r="JO161" s="764"/>
      <c r="JP161" s="764"/>
      <c r="JQ161" s="764"/>
      <c r="JR161" s="764"/>
      <c r="JS161" s="764"/>
      <c r="JT161" s="764"/>
      <c r="JU161" s="764"/>
      <c r="JV161" s="764"/>
      <c r="JW161" s="764"/>
      <c r="JX161" s="764"/>
      <c r="JY161" s="764"/>
      <c r="JZ161" s="764"/>
      <c r="KA161" s="764"/>
      <c r="KB161" s="764"/>
      <c r="KC161" s="764"/>
      <c r="KD161" s="764"/>
      <c r="KE161" s="764"/>
      <c r="KF161" s="764"/>
      <c r="KG161" s="764"/>
      <c r="KH161" s="764"/>
      <c r="KI161" s="764"/>
      <c r="KJ161" s="764"/>
      <c r="KK161" s="764"/>
      <c r="KL161" s="764"/>
      <c r="KM161" s="764"/>
      <c r="KN161" s="764"/>
      <c r="KO161" s="764"/>
      <c r="KP161" s="764"/>
      <c r="KQ161" s="764"/>
      <c r="KR161" s="764"/>
      <c r="KS161" s="764"/>
      <c r="KT161" s="764"/>
      <c r="KU161" s="764"/>
      <c r="KV161" s="764"/>
      <c r="KW161" s="764"/>
      <c r="KX161" s="764"/>
      <c r="KY161" s="764"/>
      <c r="KZ161" s="764"/>
      <c r="LA161" s="764"/>
      <c r="LB161" s="764"/>
      <c r="LC161" s="764"/>
      <c r="LD161" s="764"/>
      <c r="LE161" s="764"/>
      <c r="LF161" s="764"/>
      <c r="LG161" s="764"/>
      <c r="LH161" s="764"/>
      <c r="LI161" s="764"/>
      <c r="LJ161" s="764"/>
      <c r="LK161" s="764"/>
      <c r="LL161" s="764"/>
      <c r="LM161" s="764"/>
      <c r="LN161" s="764"/>
      <c r="LO161" s="764"/>
      <c r="LP161" s="764"/>
      <c r="LQ161" s="764"/>
      <c r="LR161" s="764"/>
      <c r="LS161" s="764"/>
      <c r="LT161" s="764"/>
      <c r="LU161" s="764"/>
      <c r="LV161" s="764"/>
      <c r="LW161" s="764"/>
      <c r="LX161" s="764"/>
      <c r="LY161" s="764"/>
      <c r="LZ161" s="764"/>
      <c r="MA161" s="764"/>
      <c r="MB161" s="764"/>
      <c r="MC161" s="764"/>
      <c r="MD161" s="764"/>
      <c r="ME161" s="764"/>
      <c r="MF161" s="764"/>
      <c r="MG161" s="764"/>
      <c r="MH161" s="764"/>
      <c r="MI161" s="764"/>
      <c r="MJ161" s="764"/>
      <c r="MK161" s="764"/>
      <c r="ML161" s="764"/>
      <c r="MM161" s="764"/>
      <c r="MN161" s="764"/>
      <c r="MO161" s="764"/>
      <c r="MP161" s="764"/>
      <c r="MQ161" s="764"/>
      <c r="MR161" s="764"/>
      <c r="MS161" s="764"/>
      <c r="MT161" s="764"/>
      <c r="MU161" s="764"/>
      <c r="MV161" s="764"/>
      <c r="MW161" s="764"/>
      <c r="MX161" s="764"/>
      <c r="MY161" s="764"/>
      <c r="MZ161" s="764"/>
      <c r="NA161" s="764"/>
      <c r="NB161" s="764"/>
      <c r="NC161" s="764"/>
      <c r="ND161" s="764"/>
      <c r="NE161" s="764"/>
      <c r="NF161" s="764"/>
      <c r="NG161" s="764"/>
      <c r="NH161" s="764"/>
      <c r="NI161" s="764"/>
      <c r="NJ161" s="764"/>
      <c r="NK161" s="764"/>
      <c r="NL161" s="764"/>
      <c r="NM161" s="764"/>
      <c r="NN161" s="764"/>
      <c r="NO161" s="764"/>
      <c r="NP161" s="764"/>
      <c r="NQ161" s="764"/>
      <c r="NR161" s="764"/>
      <c r="NS161" s="764"/>
      <c r="NT161" s="764"/>
      <c r="NU161" s="764"/>
      <c r="NV161" s="764"/>
      <c r="NW161" s="764"/>
      <c r="NX161" s="764"/>
      <c r="NY161" s="764"/>
      <c r="NZ161" s="764"/>
      <c r="OA161" s="764"/>
      <c r="OB161" s="764"/>
      <c r="OC161" s="764"/>
      <c r="OD161" s="764"/>
      <c r="OE161" s="764"/>
      <c r="OF161" s="764"/>
      <c r="OG161" s="764"/>
      <c r="OH161" s="764"/>
      <c r="OI161" s="764"/>
      <c r="OJ161" s="764"/>
      <c r="OK161" s="764"/>
      <c r="OL161" s="764"/>
      <c r="OM161" s="764"/>
      <c r="ON161" s="764"/>
      <c r="OO161" s="764"/>
      <c r="OP161" s="764"/>
      <c r="OQ161" s="764"/>
      <c r="OR161" s="764"/>
      <c r="OS161" s="764"/>
      <c r="OT161" s="764"/>
      <c r="OU161" s="764"/>
      <c r="OV161" s="764"/>
      <c r="OW161" s="764"/>
      <c r="OX161" s="764"/>
      <c r="OY161" s="764"/>
      <c r="OZ161" s="764"/>
      <c r="PA161" s="764"/>
      <c r="PB161" s="764"/>
      <c r="PC161" s="764"/>
      <c r="PD161" s="764"/>
      <c r="PE161" s="764"/>
      <c r="PF161" s="764"/>
      <c r="PG161" s="764"/>
      <c r="PH161" s="764"/>
      <c r="PI161" s="764"/>
      <c r="PJ161" s="764"/>
      <c r="PK161" s="764"/>
      <c r="PL161" s="764"/>
      <c r="PM161" s="764"/>
      <c r="PN161" s="764"/>
      <c r="PO161" s="764"/>
      <c r="PP161" s="764"/>
      <c r="PQ161" s="764"/>
      <c r="PR161" s="764"/>
      <c r="PS161" s="764"/>
      <c r="PT161" s="764"/>
      <c r="PU161" s="764"/>
      <c r="PV161" s="764"/>
      <c r="PW161" s="764"/>
      <c r="PX161" s="764"/>
      <c r="PY161" s="764"/>
      <c r="PZ161" s="764"/>
      <c r="QA161" s="764"/>
      <c r="QB161" s="764"/>
      <c r="QC161" s="764"/>
      <c r="QD161" s="764"/>
      <c r="QE161" s="764"/>
      <c r="QF161" s="764"/>
      <c r="QG161" s="764"/>
      <c r="QH161" s="764"/>
      <c r="QI161" s="764"/>
      <c r="QJ161" s="764"/>
      <c r="QK161" s="764"/>
      <c r="QL161" s="764"/>
      <c r="QM161" s="764"/>
      <c r="QN161" s="764"/>
      <c r="QO161" s="764"/>
      <c r="QP161" s="764"/>
      <c r="QQ161" s="764"/>
      <c r="QR161" s="764"/>
      <c r="QS161" s="764"/>
      <c r="QT161" s="764"/>
      <c r="QU161" s="764"/>
      <c r="QV161" s="764"/>
      <c r="QW161" s="764"/>
      <c r="QX161" s="764"/>
      <c r="QY161" s="764"/>
      <c r="QZ161" s="764"/>
      <c r="RA161" s="764"/>
      <c r="RB161" s="764"/>
      <c r="RC161" s="764"/>
      <c r="RD161" s="764"/>
      <c r="RE161" s="764"/>
      <c r="RF161" s="764"/>
      <c r="RG161" s="764"/>
      <c r="RH161" s="764"/>
      <c r="RI161" s="764"/>
      <c r="RJ161" s="764"/>
      <c r="RK161" s="764"/>
      <c r="RL161" s="764"/>
      <c r="RM161" s="764"/>
      <c r="RN161" s="764"/>
      <c r="RO161" s="764"/>
      <c r="RP161" s="764"/>
      <c r="RQ161" s="764"/>
      <c r="RR161" s="764"/>
      <c r="RS161" s="764"/>
      <c r="RT161" s="764"/>
      <c r="RU161" s="764"/>
      <c r="RV161" s="764"/>
      <c r="RW161" s="764"/>
      <c r="RX161" s="764"/>
      <c r="RY161" s="764"/>
      <c r="RZ161" s="764"/>
      <c r="SA161" s="764"/>
      <c r="SB161" s="764"/>
      <c r="SC161" s="764"/>
      <c r="SD161" s="764"/>
      <c r="SE161" s="764"/>
      <c r="SF161" s="764"/>
      <c r="SG161" s="764"/>
      <c r="SH161" s="764"/>
      <c r="SI161" s="764"/>
      <c r="SJ161" s="764"/>
      <c r="SK161" s="764"/>
      <c r="SL161" s="764"/>
      <c r="SM161" s="764"/>
      <c r="SN161" s="764"/>
      <c r="SO161" s="764"/>
      <c r="SP161" s="764"/>
      <c r="SQ161" s="764"/>
      <c r="SR161" s="764"/>
      <c r="SS161" s="764"/>
      <c r="ST161" s="764"/>
      <c r="SU161" s="764"/>
      <c r="SV161" s="764"/>
      <c r="SW161" s="764"/>
      <c r="SX161" s="764"/>
      <c r="SY161" s="764"/>
      <c r="SZ161" s="764"/>
      <c r="TA161" s="764"/>
      <c r="TB161" s="764"/>
      <c r="TC161" s="764"/>
      <c r="TD161" s="764"/>
      <c r="TE161" s="764"/>
      <c r="TF161" s="764"/>
      <c r="TG161" s="764"/>
      <c r="TH161" s="764"/>
      <c r="TI161" s="764"/>
      <c r="TJ161" s="764"/>
      <c r="TK161" s="764"/>
      <c r="TL161" s="764"/>
      <c r="TM161" s="764"/>
      <c r="TN161" s="764"/>
      <c r="TO161" s="764"/>
      <c r="TP161" s="764"/>
      <c r="TQ161" s="764"/>
      <c r="TR161" s="764"/>
      <c r="TS161" s="764"/>
      <c r="TT161" s="764"/>
      <c r="TU161" s="764"/>
      <c r="TV161" s="764"/>
      <c r="TW161" s="764"/>
      <c r="TX161" s="764"/>
      <c r="TY161" s="764"/>
      <c r="TZ161" s="764"/>
      <c r="UA161" s="764"/>
      <c r="UB161" s="764"/>
      <c r="UC161" s="764"/>
      <c r="UD161" s="764"/>
      <c r="UE161" s="764"/>
      <c r="UF161" s="764"/>
      <c r="UG161" s="764"/>
      <c r="UH161" s="764"/>
      <c r="UI161" s="764"/>
      <c r="UJ161" s="764"/>
      <c r="UK161" s="764"/>
      <c r="UL161" s="764"/>
      <c r="UM161" s="764"/>
      <c r="UN161" s="764"/>
      <c r="UO161" s="764"/>
      <c r="UP161" s="764"/>
      <c r="UQ161" s="764"/>
      <c r="UR161" s="764"/>
      <c r="US161" s="764"/>
      <c r="UT161" s="764"/>
      <c r="UU161" s="764"/>
      <c r="UV161" s="764"/>
      <c r="UW161" s="764"/>
      <c r="UX161" s="764"/>
      <c r="UY161" s="764"/>
      <c r="UZ161" s="764"/>
      <c r="VA161" s="764"/>
      <c r="VB161" s="764"/>
      <c r="VC161" s="764"/>
      <c r="VD161" s="764"/>
      <c r="VE161" s="764"/>
      <c r="VF161" s="764"/>
      <c r="VG161" s="764"/>
      <c r="VH161" s="764"/>
      <c r="VI161" s="764"/>
      <c r="VJ161" s="764"/>
      <c r="VK161" s="764"/>
      <c r="VL161" s="764"/>
      <c r="VM161" s="764"/>
      <c r="VN161" s="764"/>
      <c r="VO161" s="764"/>
      <c r="VP161" s="764"/>
      <c r="VQ161" s="764"/>
      <c r="VR161" s="764"/>
      <c r="VS161" s="764"/>
      <c r="VT161" s="764"/>
      <c r="VU161" s="764"/>
      <c r="VV161" s="764"/>
      <c r="VW161" s="764"/>
      <c r="VX161" s="764"/>
      <c r="VY161" s="764"/>
      <c r="VZ161" s="764"/>
      <c r="WA161" s="764"/>
      <c r="WB161" s="764"/>
      <c r="WC161" s="764"/>
      <c r="WD161" s="764"/>
      <c r="WE161" s="764"/>
      <c r="WF161" s="764"/>
      <c r="WG161" s="764"/>
      <c r="WH161" s="764"/>
      <c r="WI161" s="764"/>
      <c r="WJ161" s="764"/>
      <c r="WK161" s="764"/>
      <c r="WL161" s="764"/>
      <c r="WM161" s="764"/>
      <c r="WN161" s="764"/>
      <c r="WO161" s="764"/>
      <c r="WP161" s="764"/>
      <c r="WQ161" s="764"/>
      <c r="WR161" s="764"/>
      <c r="WS161" s="764"/>
      <c r="WT161" s="764"/>
      <c r="WU161" s="764"/>
      <c r="WV161" s="764"/>
      <c r="WW161" s="764"/>
      <c r="WX161" s="764"/>
      <c r="WY161" s="764"/>
      <c r="WZ161" s="764"/>
      <c r="XA161" s="764"/>
      <c r="XB161" s="764"/>
      <c r="XC161" s="764"/>
      <c r="XD161" s="764"/>
      <c r="XE161" s="764"/>
      <c r="XF161" s="764"/>
      <c r="XG161" s="764"/>
      <c r="XH161" s="764"/>
      <c r="XI161" s="764"/>
      <c r="XJ161" s="764"/>
      <c r="XK161" s="764"/>
      <c r="XL161" s="764"/>
      <c r="XM161" s="764"/>
      <c r="XN161" s="764"/>
      <c r="XO161" s="764"/>
      <c r="XP161" s="764"/>
      <c r="XQ161" s="764"/>
      <c r="XR161" s="764"/>
      <c r="XS161" s="764"/>
      <c r="XT161" s="764"/>
      <c r="XU161" s="764"/>
      <c r="XV161" s="764"/>
      <c r="XW161" s="764"/>
      <c r="XX161" s="764"/>
      <c r="XY161" s="764"/>
      <c r="XZ161" s="764"/>
      <c r="YA161" s="764"/>
      <c r="YB161" s="764"/>
      <c r="YC161" s="764"/>
      <c r="YD161" s="764"/>
      <c r="YE161" s="764"/>
      <c r="YF161" s="764"/>
      <c r="YG161" s="764"/>
      <c r="YH161" s="764"/>
      <c r="YI161" s="764"/>
      <c r="YJ161" s="764"/>
      <c r="YK161" s="764"/>
      <c r="YL161" s="764"/>
      <c r="YM161" s="764"/>
      <c r="YN161" s="764"/>
      <c r="YO161" s="764"/>
      <c r="YP161" s="764"/>
      <c r="YQ161" s="764"/>
      <c r="YR161" s="764"/>
      <c r="YS161" s="764"/>
      <c r="YT161" s="764"/>
      <c r="YU161" s="764"/>
      <c r="YV161" s="764"/>
      <c r="YW161" s="764"/>
      <c r="YX161" s="764"/>
      <c r="YY161" s="764"/>
      <c r="YZ161" s="764"/>
      <c r="ZA161" s="764"/>
      <c r="ZB161" s="764"/>
      <c r="ZC161" s="764"/>
      <c r="ZD161" s="764"/>
      <c r="ZE161" s="764"/>
      <c r="ZF161" s="764"/>
      <c r="ZG161" s="764"/>
      <c r="ZH161" s="764"/>
      <c r="ZI161" s="764"/>
      <c r="ZJ161" s="764"/>
      <c r="ZK161" s="764"/>
      <c r="ZL161" s="764"/>
      <c r="ZM161" s="764"/>
      <c r="ZN161" s="764"/>
      <c r="ZO161" s="764"/>
      <c r="ZP161" s="764"/>
      <c r="ZQ161" s="764"/>
      <c r="ZR161" s="764"/>
      <c r="ZS161" s="764"/>
      <c r="ZT161" s="764"/>
      <c r="ZU161" s="764"/>
      <c r="ZV161" s="764"/>
      <c r="ZW161" s="764"/>
      <c r="ZX161" s="764"/>
      <c r="ZY161" s="764"/>
      <c r="ZZ161" s="764"/>
      <c r="AAA161" s="764"/>
      <c r="AAB161" s="764"/>
      <c r="AAC161" s="764"/>
      <c r="AAD161" s="764"/>
      <c r="AAE161" s="764"/>
      <c r="AAF161" s="764"/>
      <c r="AAG161" s="764"/>
      <c r="AAH161" s="764"/>
      <c r="AAI161" s="764"/>
      <c r="AAJ161" s="764"/>
      <c r="AAK161" s="764"/>
      <c r="AAL161" s="764"/>
      <c r="AAM161" s="764"/>
      <c r="AAN161" s="764"/>
      <c r="AAO161" s="764"/>
      <c r="AAP161" s="764"/>
      <c r="AAQ161" s="764"/>
      <c r="AAR161" s="764"/>
      <c r="AAS161" s="764"/>
      <c r="AAT161" s="764"/>
      <c r="AAU161" s="764"/>
      <c r="AAV161" s="764"/>
      <c r="AAW161" s="764"/>
      <c r="AAX161" s="764"/>
      <c r="AAY161" s="764"/>
      <c r="AAZ161" s="764"/>
      <c r="ABA161" s="764"/>
      <c r="ABB161" s="764"/>
      <c r="ABC161" s="764"/>
      <c r="ABD161" s="764"/>
      <c r="ABE161" s="764"/>
      <c r="ABF161" s="764"/>
      <c r="ABG161" s="764"/>
      <c r="ABH161" s="764"/>
      <c r="ABI161" s="764"/>
      <c r="ABJ161" s="764"/>
      <c r="ABK161" s="764"/>
      <c r="ABL161" s="764"/>
      <c r="ABM161" s="764"/>
      <c r="ABN161" s="764"/>
      <c r="ABO161" s="764"/>
      <c r="ABP161" s="764"/>
      <c r="ABQ161" s="764"/>
      <c r="ABR161" s="764"/>
      <c r="ABS161" s="764"/>
      <c r="ABT161" s="764"/>
      <c r="ABU161" s="764"/>
      <c r="ABV161" s="764"/>
      <c r="ABW161" s="764"/>
      <c r="ABX161" s="764"/>
      <c r="ABY161" s="764"/>
      <c r="ABZ161" s="764"/>
      <c r="ACA161" s="764"/>
      <c r="ACB161" s="764"/>
      <c r="ACC161" s="764"/>
      <c r="ACD161" s="764"/>
      <c r="ACE161" s="764"/>
      <c r="ACF161" s="764"/>
      <c r="ACG161" s="764"/>
      <c r="ACH161" s="764"/>
      <c r="ACI161" s="764"/>
      <c r="ACJ161" s="764"/>
      <c r="ACK161" s="764"/>
      <c r="ACL161" s="764"/>
      <c r="ACM161" s="764"/>
      <c r="ACN161" s="764"/>
      <c r="ACO161" s="764"/>
      <c r="ACP161" s="764"/>
      <c r="ACQ161" s="764"/>
      <c r="ACR161" s="764"/>
      <c r="ACS161" s="764"/>
      <c r="ACT161" s="764"/>
      <c r="ACU161" s="764"/>
      <c r="ACV161" s="764"/>
      <c r="ACW161" s="764"/>
      <c r="ACX161" s="764"/>
      <c r="ACY161" s="764"/>
      <c r="ACZ161" s="764"/>
      <c r="ADA161" s="764"/>
      <c r="ADB161" s="764"/>
      <c r="ADC161" s="764"/>
      <c r="ADD161" s="764"/>
      <c r="ADE161" s="764"/>
      <c r="ADF161" s="764"/>
      <c r="ADG161" s="764"/>
      <c r="ADH161" s="764"/>
      <c r="ADI161" s="764"/>
      <c r="ADJ161" s="764"/>
      <c r="ADK161" s="764"/>
      <c r="ADL161" s="764"/>
      <c r="ADM161" s="764"/>
      <c r="ADN161" s="764"/>
      <c r="ADO161" s="764"/>
      <c r="ADP161" s="764"/>
      <c r="ADQ161" s="764"/>
      <c r="ADR161" s="764"/>
      <c r="ADS161" s="764"/>
      <c r="ADT161" s="764"/>
      <c r="ADU161" s="764"/>
      <c r="ADV161" s="764"/>
      <c r="ADW161" s="764"/>
      <c r="ADX161" s="764"/>
      <c r="ADY161" s="764"/>
      <c r="ADZ161" s="764"/>
      <c r="AEA161" s="764"/>
      <c r="AEB161" s="764"/>
      <c r="AEC161" s="764"/>
      <c r="AED161" s="764"/>
      <c r="AEE161" s="764"/>
      <c r="AEF161" s="764"/>
      <c r="AEG161" s="764"/>
      <c r="AEH161" s="764"/>
      <c r="AEI161" s="764"/>
      <c r="AEJ161" s="764"/>
      <c r="AEK161" s="764"/>
      <c r="AEL161" s="764"/>
      <c r="AEM161" s="764"/>
      <c r="AEN161" s="764"/>
      <c r="AEO161" s="764"/>
      <c r="AEP161" s="764"/>
      <c r="AEQ161" s="764"/>
      <c r="AER161" s="764"/>
      <c r="AES161" s="764"/>
      <c r="AET161" s="764"/>
      <c r="AEU161" s="764"/>
      <c r="AEV161" s="764"/>
      <c r="AEW161" s="764"/>
      <c r="AEX161" s="764"/>
      <c r="AEY161" s="764"/>
      <c r="AEZ161" s="764"/>
      <c r="AFA161" s="764"/>
      <c r="AFB161" s="764"/>
      <c r="AFC161" s="764"/>
      <c r="AFD161" s="764"/>
      <c r="AFE161" s="764"/>
      <c r="AFF161" s="764"/>
      <c r="AFG161" s="764"/>
      <c r="AFH161" s="764"/>
      <c r="AFI161" s="764"/>
      <c r="AFJ161" s="764"/>
      <c r="AFK161" s="764"/>
      <c r="AFL161" s="764"/>
      <c r="AFM161" s="764"/>
      <c r="AFN161" s="764"/>
      <c r="AFO161" s="764"/>
      <c r="AFP161" s="764"/>
      <c r="AFQ161" s="764"/>
      <c r="AFR161" s="764"/>
      <c r="AFS161" s="764"/>
      <c r="AFT161" s="764"/>
      <c r="AFU161" s="764"/>
      <c r="AFV161" s="764"/>
      <c r="AFW161" s="764"/>
      <c r="AFX161" s="764"/>
      <c r="AFY161" s="764"/>
      <c r="AFZ161" s="764"/>
      <c r="AGA161" s="764"/>
      <c r="AGB161" s="764"/>
      <c r="AGC161" s="764"/>
      <c r="AGD161" s="764"/>
      <c r="AGE161" s="764"/>
      <c r="AGF161" s="764"/>
      <c r="AGG161" s="764"/>
      <c r="AGH161" s="764"/>
      <c r="AGI161" s="764"/>
      <c r="AGJ161" s="764"/>
      <c r="AGK161" s="764"/>
      <c r="AGL161" s="764"/>
      <c r="AGM161" s="764"/>
      <c r="AGN161" s="764"/>
      <c r="AGO161" s="764"/>
      <c r="AGP161" s="764"/>
      <c r="AGQ161" s="764"/>
      <c r="AGR161" s="764"/>
      <c r="AGS161" s="764"/>
      <c r="AGT161" s="764"/>
      <c r="AGU161" s="764"/>
      <c r="AGV161" s="764"/>
      <c r="AGW161" s="764"/>
      <c r="AGX161" s="764"/>
      <c r="AGY161" s="764"/>
      <c r="AGZ161" s="764"/>
      <c r="AHA161" s="764"/>
      <c r="AHB161" s="764"/>
      <c r="AHC161" s="764"/>
      <c r="AHD161" s="764"/>
      <c r="AHE161" s="764"/>
      <c r="AHF161" s="764"/>
      <c r="AHG161" s="764"/>
      <c r="AHH161" s="764"/>
      <c r="AHI161" s="764"/>
      <c r="AHJ161" s="764"/>
      <c r="AHK161" s="764"/>
      <c r="AHL161" s="764"/>
      <c r="AHM161" s="764"/>
      <c r="AHN161" s="764"/>
      <c r="AHO161" s="764"/>
      <c r="AHP161" s="764"/>
      <c r="AHQ161" s="764"/>
      <c r="AHR161" s="764"/>
      <c r="AHS161" s="764"/>
      <c r="AHT161" s="764"/>
      <c r="AHU161" s="764"/>
      <c r="AHV161" s="764"/>
      <c r="AHW161" s="764"/>
      <c r="AHX161" s="764"/>
      <c r="AHY161" s="764"/>
      <c r="AHZ161" s="764"/>
      <c r="AIA161" s="764"/>
      <c r="AIB161" s="764"/>
      <c r="AIC161" s="764"/>
      <c r="AID161" s="764"/>
      <c r="AIE161" s="764"/>
      <c r="AIF161" s="764"/>
      <c r="AIG161" s="764"/>
      <c r="AIH161" s="764"/>
      <c r="AII161" s="764"/>
      <c r="AIJ161" s="764"/>
      <c r="AIK161" s="764"/>
      <c r="AIL161" s="764"/>
      <c r="AIM161" s="764"/>
      <c r="AIN161" s="764"/>
      <c r="AIO161" s="764"/>
      <c r="AIP161" s="764"/>
      <c r="AIQ161" s="764"/>
      <c r="AIR161" s="764"/>
      <c r="AIS161" s="764"/>
      <c r="AIT161" s="764"/>
      <c r="AIU161" s="764"/>
      <c r="AIV161" s="764"/>
      <c r="AIW161" s="764"/>
      <c r="AIX161" s="764"/>
      <c r="AIY161" s="764"/>
      <c r="AIZ161" s="764"/>
      <c r="AJA161" s="764"/>
      <c r="AJB161" s="764"/>
      <c r="AJC161" s="764"/>
      <c r="AJD161" s="764"/>
      <c r="AJE161" s="764"/>
      <c r="AJF161" s="764"/>
      <c r="AJG161" s="764"/>
      <c r="AJH161" s="764"/>
      <c r="AJI161" s="764"/>
      <c r="AJJ161" s="764"/>
      <c r="AJK161" s="764"/>
      <c r="AJL161" s="764"/>
      <c r="AJM161" s="764"/>
      <c r="AJN161" s="764"/>
      <c r="AJO161" s="764"/>
      <c r="AJP161" s="764"/>
      <c r="AJQ161" s="764"/>
      <c r="AJR161" s="764"/>
      <c r="AJS161" s="764"/>
      <c r="AJT161" s="764"/>
      <c r="AJU161" s="764"/>
      <c r="AJV161" s="764"/>
      <c r="AJW161" s="764"/>
      <c r="AJX161" s="764"/>
      <c r="AJY161" s="764"/>
      <c r="AJZ161" s="764"/>
      <c r="AKA161" s="764"/>
      <c r="AKB161" s="764"/>
      <c r="AKC161" s="764"/>
      <c r="AKD161" s="764"/>
      <c r="AKE161" s="764"/>
      <c r="AKF161" s="764"/>
      <c r="AKG161" s="764"/>
      <c r="AKH161" s="764"/>
      <c r="AKI161" s="764"/>
      <c r="AKJ161" s="764"/>
      <c r="AKK161" s="764"/>
      <c r="AKL161" s="764"/>
      <c r="AKM161" s="764"/>
      <c r="AKN161" s="764"/>
      <c r="AKO161" s="764"/>
      <c r="AKP161" s="764"/>
      <c r="AKQ161" s="764"/>
      <c r="AKR161" s="764"/>
      <c r="AKS161" s="764"/>
      <c r="AKT161" s="764"/>
      <c r="AKU161" s="764"/>
      <c r="AKV161" s="764"/>
      <c r="AKW161" s="764"/>
      <c r="AKX161" s="764"/>
      <c r="AKY161" s="764"/>
      <c r="AKZ161" s="764"/>
      <c r="ALA161" s="764"/>
      <c r="ALB161" s="764"/>
      <c r="ALC161" s="764"/>
      <c r="ALD161" s="764"/>
      <c r="ALE161" s="764"/>
      <c r="ALF161" s="764"/>
      <c r="ALG161" s="764"/>
      <c r="ALH161" s="764"/>
      <c r="ALI161" s="764"/>
      <c r="ALJ161" s="764"/>
      <c r="ALK161" s="764"/>
      <c r="ALL161" s="764"/>
      <c r="ALM161" s="764"/>
      <c r="ALN161" s="764"/>
      <c r="ALO161" s="764"/>
      <c r="ALP161" s="764"/>
      <c r="ALQ161" s="764"/>
      <c r="ALR161" s="764"/>
      <c r="ALS161" s="764"/>
      <c r="ALT161" s="764"/>
      <c r="ALU161" s="764"/>
      <c r="ALV161" s="764"/>
      <c r="ALW161" s="764"/>
      <c r="ALX161" s="764"/>
      <c r="ALY161" s="764"/>
      <c r="ALZ161" s="764"/>
      <c r="AMA161" s="764"/>
      <c r="AMB161" s="764"/>
      <c r="AMC161" s="764"/>
      <c r="AMD161" s="764"/>
      <c r="AME161" s="764"/>
      <c r="AMF161" s="764"/>
      <c r="AMG161" s="764"/>
      <c r="AMH161" s="764"/>
      <c r="AMI161" s="764"/>
      <c r="AMJ161" s="764"/>
      <c r="AMK161" s="764"/>
      <c r="AML161" s="764"/>
      <c r="AMM161" s="764"/>
      <c r="AMN161" s="764"/>
      <c r="AMO161" s="764"/>
      <c r="AMP161" s="764"/>
      <c r="AMQ161" s="764"/>
      <c r="AMR161" s="764"/>
      <c r="AMS161" s="764"/>
      <c r="AMT161" s="764"/>
      <c r="AMU161" s="764"/>
      <c r="AMV161" s="764"/>
      <c r="AMW161" s="764"/>
      <c r="AMX161" s="764"/>
      <c r="AMY161" s="764"/>
      <c r="AMZ161" s="764"/>
      <c r="ANA161" s="764"/>
      <c r="ANB161" s="764"/>
      <c r="ANC161" s="764"/>
      <c r="AND161" s="764"/>
      <c r="ANE161" s="764"/>
      <c r="ANF161" s="764"/>
      <c r="ANG161" s="764"/>
      <c r="ANH161" s="764"/>
      <c r="ANI161" s="764"/>
      <c r="ANJ161" s="764"/>
      <c r="ANK161" s="764"/>
      <c r="ANL161" s="764"/>
      <c r="ANM161" s="764"/>
      <c r="ANN161" s="764"/>
      <c r="ANO161" s="764"/>
      <c r="ANP161" s="764"/>
      <c r="ANQ161" s="764"/>
      <c r="ANR161" s="764"/>
      <c r="ANS161" s="764"/>
      <c r="ANT161" s="764"/>
      <c r="ANU161" s="764"/>
      <c r="ANV161" s="764"/>
      <c r="ANW161" s="764"/>
      <c r="ANX161" s="764"/>
      <c r="ANY161" s="764"/>
      <c r="ANZ161" s="764"/>
      <c r="AOA161" s="764"/>
      <c r="AOB161" s="764"/>
      <c r="AOC161" s="764"/>
      <c r="AOD161" s="764"/>
      <c r="AOE161" s="764"/>
      <c r="AOF161" s="764"/>
      <c r="AOG161" s="764"/>
      <c r="AOH161" s="764"/>
      <c r="AOI161" s="764"/>
      <c r="AOJ161" s="764"/>
      <c r="AOK161" s="764"/>
      <c r="AOL161" s="764"/>
      <c r="AOM161" s="764"/>
      <c r="AON161" s="764"/>
      <c r="AOO161" s="764"/>
      <c r="AOP161" s="764"/>
      <c r="AOQ161" s="764"/>
      <c r="AOR161" s="764"/>
      <c r="AOS161" s="764"/>
      <c r="AOT161" s="764"/>
      <c r="AOU161" s="764"/>
      <c r="AOV161" s="764"/>
      <c r="AOW161" s="764"/>
      <c r="AOX161" s="764"/>
      <c r="AOY161" s="764"/>
      <c r="AOZ161" s="764"/>
      <c r="APA161" s="764"/>
      <c r="APB161" s="764"/>
      <c r="APC161" s="764"/>
      <c r="APD161" s="764"/>
      <c r="APE161" s="764"/>
      <c r="APF161" s="764"/>
      <c r="APG161" s="764"/>
      <c r="APH161" s="764"/>
      <c r="API161" s="764"/>
      <c r="APJ161" s="764"/>
      <c r="APK161" s="764"/>
      <c r="APL161" s="764"/>
      <c r="APM161" s="764"/>
      <c r="APN161" s="764"/>
      <c r="APO161" s="764"/>
      <c r="APP161" s="764"/>
      <c r="APQ161" s="764"/>
      <c r="APR161" s="764"/>
      <c r="APS161" s="764"/>
      <c r="APT161" s="764"/>
      <c r="APU161" s="764"/>
      <c r="APV161" s="764"/>
      <c r="APW161" s="764"/>
      <c r="APX161" s="764"/>
      <c r="APY161" s="764"/>
      <c r="APZ161" s="764"/>
      <c r="AQA161" s="764"/>
      <c r="AQB161" s="764"/>
      <c r="AQC161" s="764"/>
      <c r="AQD161" s="764"/>
      <c r="AQE161" s="764"/>
      <c r="AQF161" s="764"/>
      <c r="AQG161" s="764"/>
      <c r="AQH161" s="764"/>
      <c r="AQI161" s="764"/>
      <c r="AQJ161" s="764"/>
      <c r="AQK161" s="764"/>
      <c r="AQL161" s="764"/>
      <c r="AQM161" s="764"/>
      <c r="AQN161" s="764"/>
      <c r="AQO161" s="764"/>
      <c r="AQP161" s="764"/>
      <c r="AQQ161" s="764"/>
      <c r="AQR161" s="764"/>
      <c r="AQS161" s="764"/>
      <c r="AQT161" s="764"/>
      <c r="AQU161" s="764"/>
      <c r="AQV161" s="764"/>
      <c r="AQW161" s="764"/>
      <c r="AQX161" s="764"/>
      <c r="AQY161" s="764"/>
      <c r="AQZ161" s="764"/>
      <c r="ARA161" s="764"/>
      <c r="ARB161" s="764"/>
      <c r="ARC161" s="764"/>
      <c r="ARD161" s="764"/>
      <c r="ARE161" s="764"/>
      <c r="ARF161" s="764"/>
      <c r="ARG161" s="764"/>
      <c r="ARH161" s="764"/>
      <c r="ARI161" s="764"/>
      <c r="ARJ161" s="764"/>
      <c r="ARK161" s="764"/>
      <c r="ARL161" s="764"/>
      <c r="ARM161" s="764"/>
      <c r="ARN161" s="764"/>
      <c r="ARO161" s="764"/>
      <c r="ARP161" s="764"/>
      <c r="ARQ161" s="764"/>
      <c r="ARR161" s="764"/>
      <c r="ARS161" s="764"/>
      <c r="ART161" s="764"/>
      <c r="ARU161" s="764"/>
      <c r="ARV161" s="764"/>
      <c r="ARW161" s="764"/>
      <c r="ARX161" s="764"/>
      <c r="ARY161" s="764"/>
      <c r="ARZ161" s="764"/>
      <c r="ASA161" s="764"/>
      <c r="ASB161" s="764"/>
      <c r="ASC161" s="764"/>
      <c r="ASD161" s="764"/>
      <c r="ASE161" s="764"/>
      <c r="ASF161" s="764"/>
      <c r="ASG161" s="764"/>
      <c r="ASH161" s="764"/>
      <c r="ASI161" s="764"/>
      <c r="ASJ161" s="764"/>
      <c r="ASK161" s="764"/>
      <c r="ASL161" s="764"/>
      <c r="ASM161" s="764"/>
      <c r="ASN161" s="764"/>
      <c r="ASO161" s="764"/>
      <c r="ASP161" s="764"/>
      <c r="ASQ161" s="764"/>
      <c r="ASR161" s="764"/>
      <c r="ASS161" s="764"/>
      <c r="AST161" s="764"/>
      <c r="ASU161" s="764"/>
      <c r="ASV161" s="764"/>
      <c r="ASW161" s="764"/>
      <c r="ASX161" s="764"/>
      <c r="ASY161" s="764"/>
      <c r="ASZ161" s="764"/>
      <c r="ATA161" s="764"/>
      <c r="ATB161" s="764"/>
      <c r="ATC161" s="764"/>
      <c r="ATD161" s="764"/>
      <c r="ATE161" s="764"/>
      <c r="ATF161" s="764"/>
      <c r="ATG161" s="764"/>
      <c r="ATH161" s="764"/>
      <c r="ATI161" s="764"/>
      <c r="ATJ161" s="764"/>
      <c r="ATK161" s="764"/>
      <c r="ATL161" s="764"/>
      <c r="ATM161" s="764"/>
      <c r="ATN161" s="764"/>
      <c r="ATO161" s="764"/>
      <c r="ATP161" s="764"/>
      <c r="ATQ161" s="764"/>
      <c r="ATR161" s="764"/>
      <c r="ATS161" s="764"/>
      <c r="ATT161" s="764"/>
      <c r="ATU161" s="764"/>
      <c r="ATV161" s="764"/>
      <c r="ATW161" s="764"/>
      <c r="ATX161" s="764"/>
      <c r="ATY161" s="764"/>
      <c r="ATZ161" s="764"/>
      <c r="AUA161" s="764"/>
      <c r="AUB161" s="764"/>
      <c r="AUC161" s="764"/>
      <c r="AUD161" s="764"/>
      <c r="AUE161" s="764"/>
      <c r="AUF161" s="764"/>
      <c r="AUG161" s="764"/>
      <c r="AUH161" s="764"/>
      <c r="AUI161" s="764"/>
      <c r="AUJ161" s="764"/>
      <c r="AUK161" s="764"/>
      <c r="AUL161" s="764"/>
      <c r="AUM161" s="764"/>
      <c r="AUN161" s="764"/>
      <c r="AUO161" s="764"/>
      <c r="AUP161" s="764"/>
      <c r="AUQ161" s="764"/>
      <c r="AUR161" s="764"/>
      <c r="AUS161" s="764"/>
      <c r="AUT161" s="764"/>
      <c r="AUU161" s="764"/>
      <c r="AUV161" s="764"/>
      <c r="AUW161" s="764"/>
      <c r="AUX161" s="764"/>
      <c r="AUY161" s="764"/>
      <c r="AUZ161" s="764"/>
      <c r="AVA161" s="764"/>
      <c r="AVB161" s="764"/>
      <c r="AVC161" s="764"/>
      <c r="AVD161" s="764"/>
      <c r="AVE161" s="764"/>
      <c r="AVF161" s="764"/>
      <c r="AVG161" s="764"/>
      <c r="AVH161" s="764"/>
      <c r="AVI161" s="764"/>
      <c r="AVJ161" s="764"/>
      <c r="AVK161" s="764"/>
      <c r="AVL161" s="764"/>
      <c r="AVM161" s="764"/>
      <c r="AVN161" s="764"/>
      <c r="AVO161" s="764"/>
      <c r="AVP161" s="764"/>
      <c r="AVQ161" s="764"/>
      <c r="AVR161" s="764"/>
      <c r="AVS161" s="764"/>
      <c r="AVT161" s="764"/>
      <c r="AVU161" s="764"/>
      <c r="AVV161" s="764"/>
      <c r="AVW161" s="764"/>
      <c r="AVX161" s="764"/>
      <c r="AVY161" s="764"/>
      <c r="AVZ161" s="764"/>
      <c r="AWA161" s="764"/>
      <c r="AWB161" s="764"/>
      <c r="AWC161" s="764"/>
      <c r="AWD161" s="764"/>
      <c r="AWE161" s="764"/>
      <c r="AWF161" s="764"/>
      <c r="AWG161" s="764"/>
      <c r="AWH161" s="764"/>
      <c r="AWI161" s="764"/>
      <c r="AWJ161" s="764"/>
      <c r="AWK161" s="764"/>
      <c r="AWL161" s="764"/>
      <c r="AWM161" s="764"/>
      <c r="AWN161" s="764"/>
      <c r="AWO161" s="764"/>
      <c r="AWP161" s="764"/>
      <c r="AWQ161" s="764"/>
      <c r="AWR161" s="764"/>
      <c r="AWS161" s="764"/>
      <c r="AWT161" s="764"/>
      <c r="AWU161" s="764"/>
      <c r="AWV161" s="764"/>
      <c r="AWW161" s="764"/>
      <c r="AWX161" s="764"/>
      <c r="AWY161" s="764"/>
      <c r="AWZ161" s="764"/>
      <c r="AXA161" s="764"/>
      <c r="AXB161" s="764"/>
      <c r="AXC161" s="764"/>
      <c r="AXD161" s="764"/>
      <c r="AXE161" s="764"/>
      <c r="AXF161" s="764"/>
      <c r="AXG161" s="764"/>
      <c r="AXH161" s="764"/>
      <c r="AXI161" s="764"/>
      <c r="AXJ161" s="764"/>
      <c r="AXK161" s="764"/>
      <c r="AXL161" s="764"/>
      <c r="AXM161" s="764"/>
      <c r="AXN161" s="764"/>
      <c r="AXO161" s="764"/>
      <c r="AXP161" s="764"/>
      <c r="AXQ161" s="764"/>
      <c r="AXR161" s="764"/>
      <c r="AXS161" s="764"/>
      <c r="AXT161" s="764"/>
      <c r="AXU161" s="764"/>
      <c r="AXV161" s="764"/>
      <c r="AXW161" s="764"/>
      <c r="AXX161" s="764"/>
      <c r="AXY161" s="764"/>
      <c r="AXZ161" s="764"/>
      <c r="AYA161" s="764"/>
      <c r="AYB161" s="764"/>
      <c r="AYC161" s="764"/>
      <c r="AYD161" s="764"/>
      <c r="AYE161" s="764"/>
      <c r="AYF161" s="764"/>
      <c r="AYG161" s="764"/>
      <c r="AYH161" s="764"/>
      <c r="AYI161" s="764"/>
      <c r="AYJ161" s="764"/>
      <c r="AYK161" s="764"/>
      <c r="AYL161" s="764"/>
      <c r="AYM161" s="764"/>
      <c r="AYN161" s="764"/>
      <c r="AYO161" s="764"/>
      <c r="AYP161" s="764"/>
      <c r="AYQ161" s="764"/>
      <c r="AYR161" s="764"/>
      <c r="AYS161" s="764"/>
      <c r="AYT161" s="764"/>
      <c r="AYU161" s="764"/>
      <c r="AYV161" s="764"/>
      <c r="AYW161" s="764"/>
      <c r="AYX161" s="764"/>
      <c r="AYY161" s="764"/>
      <c r="AYZ161" s="764"/>
      <c r="AZA161" s="764"/>
      <c r="AZB161" s="764"/>
      <c r="AZC161" s="764"/>
      <c r="AZD161" s="764"/>
      <c r="AZE161" s="764"/>
      <c r="AZF161" s="764"/>
      <c r="AZG161" s="764"/>
      <c r="AZH161" s="764"/>
      <c r="AZI161" s="764"/>
      <c r="AZJ161" s="764"/>
      <c r="AZK161" s="764"/>
      <c r="AZL161" s="764"/>
      <c r="AZM161" s="764"/>
      <c r="AZN161" s="764"/>
      <c r="AZO161" s="764"/>
      <c r="AZP161" s="764"/>
      <c r="AZQ161" s="764"/>
      <c r="AZR161" s="764"/>
      <c r="AZS161" s="764"/>
      <c r="AZT161" s="764"/>
      <c r="AZU161" s="764"/>
      <c r="AZV161" s="764"/>
      <c r="AZW161" s="764"/>
      <c r="AZX161" s="764"/>
      <c r="AZY161" s="764"/>
      <c r="AZZ161" s="764"/>
      <c r="BAA161" s="764"/>
      <c r="BAB161" s="764"/>
      <c r="BAC161" s="764"/>
      <c r="BAD161" s="764"/>
      <c r="BAE161" s="764"/>
      <c r="BAF161" s="764"/>
      <c r="BAG161" s="764"/>
      <c r="BAH161" s="764"/>
      <c r="BAI161" s="764"/>
      <c r="BAJ161" s="764"/>
      <c r="BAK161" s="764"/>
      <c r="BAL161" s="764"/>
      <c r="BAM161" s="764"/>
      <c r="BAN161" s="764"/>
      <c r="BAO161" s="764"/>
      <c r="BAP161" s="764"/>
      <c r="BAQ161" s="764"/>
      <c r="BAR161" s="764"/>
      <c r="BAS161" s="764"/>
      <c r="BAT161" s="764"/>
      <c r="BAU161" s="764"/>
      <c r="BAV161" s="764"/>
      <c r="BAW161" s="764"/>
      <c r="BAX161" s="764"/>
      <c r="BAY161" s="764"/>
      <c r="BAZ161" s="764"/>
      <c r="BBA161" s="764"/>
      <c r="BBB161" s="764"/>
      <c r="BBC161" s="764"/>
      <c r="BBD161" s="764"/>
      <c r="BBE161" s="764"/>
      <c r="BBF161" s="764"/>
      <c r="BBG161" s="764"/>
      <c r="BBH161" s="764"/>
      <c r="BBI161" s="764"/>
      <c r="BBJ161" s="764"/>
      <c r="BBK161" s="764"/>
      <c r="BBL161" s="764"/>
      <c r="BBM161" s="764"/>
      <c r="BBN161" s="764"/>
      <c r="BBO161" s="764"/>
      <c r="BBP161" s="764"/>
      <c r="BBQ161" s="764"/>
      <c r="BBR161" s="764"/>
      <c r="BBS161" s="764"/>
      <c r="BBT161" s="764"/>
      <c r="BBU161" s="764"/>
      <c r="BBV161" s="764"/>
      <c r="BBW161" s="764"/>
      <c r="BBX161" s="764"/>
      <c r="BBY161" s="764"/>
      <c r="BBZ161" s="764"/>
      <c r="BCA161" s="764"/>
      <c r="BCB161" s="764"/>
      <c r="BCC161" s="764"/>
      <c r="BCD161" s="764"/>
      <c r="BCE161" s="764"/>
      <c r="BCF161" s="764"/>
      <c r="BCG161" s="764"/>
      <c r="BCH161" s="764"/>
      <c r="BCI161" s="764"/>
      <c r="BCJ161" s="764"/>
      <c r="BCK161" s="764"/>
      <c r="BCL161" s="764"/>
      <c r="BCM161" s="764"/>
      <c r="BCN161" s="764"/>
      <c r="BCO161" s="764"/>
      <c r="BCP161" s="764"/>
      <c r="BCQ161" s="764"/>
      <c r="BCR161" s="764"/>
      <c r="BCS161" s="764"/>
      <c r="BCT161" s="764"/>
      <c r="BCU161" s="764"/>
      <c r="BCV161" s="764"/>
      <c r="BCW161" s="764"/>
      <c r="BCX161" s="764"/>
      <c r="BCY161" s="764"/>
      <c r="BCZ161" s="764"/>
      <c r="BDA161" s="764"/>
      <c r="BDB161" s="764"/>
      <c r="BDC161" s="764"/>
      <c r="BDD161" s="764"/>
      <c r="BDE161" s="764"/>
      <c r="BDF161" s="764"/>
      <c r="BDG161" s="764"/>
      <c r="BDH161" s="764"/>
      <c r="BDI161" s="764"/>
      <c r="BDJ161" s="764"/>
      <c r="BDK161" s="764"/>
      <c r="BDL161" s="764"/>
      <c r="BDM161" s="764"/>
      <c r="BDN161" s="764"/>
      <c r="BDO161" s="764"/>
      <c r="BDP161" s="764"/>
      <c r="BDQ161" s="764"/>
      <c r="BDR161" s="764"/>
      <c r="BDS161" s="764"/>
      <c r="BDT161" s="764"/>
      <c r="BDU161" s="764"/>
      <c r="BDV161" s="764"/>
      <c r="BDW161" s="764"/>
      <c r="BDX161" s="764"/>
      <c r="BDY161" s="764"/>
      <c r="BDZ161" s="764"/>
      <c r="BEA161" s="764"/>
      <c r="BEB161" s="764"/>
      <c r="BEC161" s="764"/>
      <c r="BED161" s="764"/>
      <c r="BEE161" s="764"/>
      <c r="BEF161" s="764"/>
      <c r="BEG161" s="764"/>
      <c r="BEH161" s="764"/>
      <c r="BEI161" s="764"/>
      <c r="BEJ161" s="764"/>
      <c r="BEK161" s="764"/>
      <c r="BEL161" s="764"/>
      <c r="BEM161" s="764"/>
      <c r="BEN161" s="764"/>
      <c r="BEO161" s="764"/>
      <c r="BEP161" s="764"/>
      <c r="BEQ161" s="764"/>
      <c r="BER161" s="764"/>
      <c r="BES161" s="764"/>
      <c r="BET161" s="764"/>
      <c r="BEU161" s="764"/>
      <c r="BEV161" s="764"/>
      <c r="BEW161" s="764"/>
      <c r="BEX161" s="764"/>
      <c r="BEY161" s="764"/>
      <c r="BEZ161" s="764"/>
      <c r="BFA161" s="764"/>
      <c r="BFB161" s="764"/>
      <c r="BFC161" s="764"/>
      <c r="BFD161" s="764"/>
      <c r="BFE161" s="764"/>
      <c r="BFF161" s="764"/>
      <c r="BFG161" s="764"/>
      <c r="BFH161" s="764"/>
      <c r="BFI161" s="764"/>
      <c r="BFJ161" s="764"/>
      <c r="BFK161" s="764"/>
      <c r="BFL161" s="764"/>
      <c r="BFM161" s="764"/>
      <c r="BFN161" s="764"/>
      <c r="BFO161" s="764"/>
      <c r="BFP161" s="764"/>
      <c r="BFQ161" s="764"/>
      <c r="BFR161" s="764"/>
      <c r="BFS161" s="764"/>
      <c r="BFT161" s="764"/>
      <c r="BFU161" s="764"/>
      <c r="BFV161" s="764"/>
      <c r="BFW161" s="764"/>
      <c r="BFX161" s="764"/>
      <c r="BFY161" s="764"/>
      <c r="BFZ161" s="764"/>
      <c r="BGA161" s="764"/>
      <c r="BGB161" s="764"/>
      <c r="BGC161" s="764"/>
      <c r="BGD161" s="764"/>
      <c r="BGE161" s="764"/>
      <c r="BGF161" s="764"/>
      <c r="BGG161" s="764"/>
      <c r="BGH161" s="764"/>
      <c r="BGI161" s="764"/>
      <c r="BGJ161" s="764"/>
      <c r="BGK161" s="764"/>
      <c r="BGL161" s="764"/>
      <c r="BGM161" s="764"/>
      <c r="BGN161" s="764"/>
      <c r="BGO161" s="764"/>
      <c r="BGP161" s="764"/>
      <c r="BGQ161" s="764"/>
      <c r="BGR161" s="764"/>
      <c r="BGS161" s="764"/>
      <c r="BGT161" s="764"/>
      <c r="BGU161" s="764"/>
      <c r="BGV161" s="764"/>
      <c r="BGW161" s="764"/>
      <c r="BGX161" s="764"/>
      <c r="BGY161" s="764"/>
      <c r="BGZ161" s="764"/>
      <c r="BHA161" s="764"/>
      <c r="BHB161" s="764"/>
      <c r="BHC161" s="764"/>
      <c r="BHD161" s="764"/>
      <c r="BHE161" s="764"/>
      <c r="BHF161" s="764"/>
      <c r="BHG161" s="764"/>
      <c r="BHH161" s="764"/>
      <c r="BHI161" s="764"/>
      <c r="BHJ161" s="764"/>
      <c r="BHK161" s="764"/>
      <c r="BHL161" s="764"/>
      <c r="BHM161" s="764"/>
      <c r="BHN161" s="764"/>
      <c r="BHO161" s="764"/>
      <c r="BHP161" s="764"/>
      <c r="BHQ161" s="764"/>
      <c r="BHR161" s="764"/>
      <c r="BHS161" s="764"/>
      <c r="BHT161" s="764"/>
      <c r="BHU161" s="764"/>
      <c r="BHV161" s="764"/>
      <c r="BHW161" s="764"/>
      <c r="BHX161" s="764"/>
      <c r="BHY161" s="764"/>
      <c r="BHZ161" s="764"/>
      <c r="BIA161" s="764"/>
      <c r="BIB161" s="764"/>
      <c r="BIC161" s="764"/>
      <c r="BID161" s="764"/>
      <c r="BIE161" s="764"/>
      <c r="BIF161" s="764"/>
      <c r="BIG161" s="764"/>
      <c r="BIH161" s="764"/>
      <c r="BII161" s="764"/>
      <c r="BIJ161" s="764"/>
      <c r="BIK161" s="764"/>
      <c r="BIL161" s="764"/>
      <c r="BIM161" s="764"/>
      <c r="BIN161" s="764"/>
      <c r="BIO161" s="764"/>
      <c r="BIP161" s="764"/>
      <c r="BIQ161" s="764"/>
      <c r="BIR161" s="764"/>
      <c r="BIS161" s="764"/>
      <c r="BIT161" s="764"/>
      <c r="BIU161" s="764"/>
      <c r="BIV161" s="764"/>
      <c r="BIW161" s="764"/>
      <c r="BIX161" s="764"/>
      <c r="BIY161" s="764"/>
      <c r="BIZ161" s="764"/>
      <c r="BJA161" s="764"/>
      <c r="BJB161" s="764"/>
      <c r="BJC161" s="764"/>
      <c r="BJD161" s="764"/>
      <c r="BJE161" s="764"/>
      <c r="BJF161" s="764"/>
      <c r="BJG161" s="764"/>
      <c r="BJH161" s="764"/>
      <c r="BJI161" s="764"/>
      <c r="BJJ161" s="764"/>
      <c r="BJK161" s="764"/>
      <c r="BJL161" s="764"/>
      <c r="BJM161" s="764"/>
      <c r="BJN161" s="764"/>
      <c r="BJO161" s="764"/>
      <c r="BJP161" s="764"/>
      <c r="BJQ161" s="764"/>
      <c r="BJR161" s="764"/>
      <c r="BJS161" s="764"/>
      <c r="BJT161" s="764"/>
      <c r="BJU161" s="764"/>
      <c r="BJV161" s="764"/>
      <c r="BJW161" s="764"/>
      <c r="BJX161" s="764"/>
      <c r="BJY161" s="764"/>
      <c r="BJZ161" s="764"/>
      <c r="BKA161" s="764"/>
      <c r="BKB161" s="764"/>
      <c r="BKC161" s="764"/>
      <c r="BKD161" s="764"/>
      <c r="BKE161" s="764"/>
      <c r="BKF161" s="764"/>
      <c r="BKG161" s="764"/>
      <c r="BKH161" s="764"/>
      <c r="BKI161" s="764"/>
      <c r="BKJ161" s="764"/>
      <c r="BKK161" s="764"/>
      <c r="BKL161" s="764"/>
      <c r="BKM161" s="764"/>
      <c r="BKN161" s="764"/>
      <c r="BKO161" s="764"/>
      <c r="BKP161" s="764"/>
      <c r="BKQ161" s="764"/>
      <c r="BKR161" s="764"/>
      <c r="BKS161" s="764"/>
      <c r="BKT161" s="764"/>
      <c r="BKU161" s="764"/>
      <c r="BKV161" s="764"/>
      <c r="BKW161" s="764"/>
      <c r="BKX161" s="764"/>
      <c r="BKY161" s="764"/>
      <c r="BKZ161" s="764"/>
      <c r="BLA161" s="764"/>
      <c r="BLB161" s="764"/>
      <c r="BLC161" s="764"/>
      <c r="BLD161" s="764"/>
      <c r="BLE161" s="764"/>
      <c r="BLF161" s="764"/>
      <c r="BLG161" s="764"/>
      <c r="BLH161" s="764"/>
      <c r="BLI161" s="764"/>
      <c r="BLJ161" s="764"/>
      <c r="BLK161" s="764"/>
      <c r="BLL161" s="764"/>
      <c r="BLM161" s="764"/>
      <c r="BLN161" s="764"/>
      <c r="BLO161" s="764"/>
      <c r="BLP161" s="764"/>
      <c r="BLQ161" s="764"/>
      <c r="BLR161" s="764"/>
      <c r="BLS161" s="764"/>
      <c r="BLT161" s="764"/>
      <c r="BLU161" s="764"/>
      <c r="BLV161" s="764"/>
      <c r="BLW161" s="764"/>
      <c r="BLX161" s="764"/>
      <c r="BLY161" s="764"/>
      <c r="BLZ161" s="764"/>
      <c r="BMA161" s="764"/>
      <c r="BMB161" s="764"/>
      <c r="BMC161" s="764"/>
      <c r="BMD161" s="764"/>
      <c r="BME161" s="764"/>
      <c r="BMF161" s="764"/>
      <c r="BMG161" s="764"/>
      <c r="BMH161" s="764"/>
      <c r="BMI161" s="764"/>
      <c r="BMJ161" s="764"/>
      <c r="BMK161" s="764"/>
      <c r="BML161" s="764"/>
      <c r="BMM161" s="764"/>
      <c r="BMN161" s="764"/>
      <c r="BMO161" s="764"/>
      <c r="BMP161" s="764"/>
      <c r="BMQ161" s="764"/>
      <c r="BMR161" s="764"/>
      <c r="BMS161" s="764"/>
      <c r="BMT161" s="764"/>
      <c r="BMU161" s="764"/>
      <c r="BMV161" s="764"/>
      <c r="BMW161" s="764"/>
      <c r="BMX161" s="764"/>
      <c r="BMY161" s="764"/>
      <c r="BMZ161" s="764"/>
      <c r="BNA161" s="764"/>
      <c r="BNB161" s="764"/>
      <c r="BNC161" s="764"/>
      <c r="BND161" s="764"/>
      <c r="BNE161" s="764"/>
      <c r="BNF161" s="764"/>
      <c r="BNG161" s="764"/>
      <c r="BNH161" s="764"/>
      <c r="BNI161" s="764"/>
      <c r="BNJ161" s="764"/>
      <c r="BNK161" s="764"/>
      <c r="BNL161" s="764"/>
      <c r="BNM161" s="764"/>
      <c r="BNN161" s="764"/>
      <c r="BNO161" s="764"/>
      <c r="BNP161" s="764"/>
      <c r="BNQ161" s="764"/>
      <c r="BNR161" s="764"/>
      <c r="BNS161" s="764"/>
      <c r="BNT161" s="764"/>
      <c r="BNU161" s="764"/>
      <c r="BNV161" s="764"/>
      <c r="BNW161" s="764"/>
      <c r="BNX161" s="764"/>
      <c r="BNY161" s="764"/>
      <c r="BNZ161" s="764"/>
      <c r="BOA161" s="764"/>
      <c r="BOB161" s="764"/>
      <c r="BOC161" s="764"/>
      <c r="BOD161" s="764"/>
      <c r="BOE161" s="764"/>
      <c r="BOF161" s="764"/>
      <c r="BOG161" s="764"/>
      <c r="BOH161" s="764"/>
      <c r="BOI161" s="764"/>
      <c r="BOJ161" s="764"/>
      <c r="BOK161" s="764"/>
      <c r="BOL161" s="764"/>
      <c r="BOM161" s="764"/>
      <c r="BON161" s="764"/>
      <c r="BOO161" s="764"/>
      <c r="BOP161" s="764"/>
      <c r="BOQ161" s="764"/>
      <c r="BOR161" s="764"/>
      <c r="BOS161" s="764"/>
      <c r="BOT161" s="764"/>
      <c r="BOU161" s="764"/>
      <c r="BOV161" s="764"/>
      <c r="BOW161" s="764"/>
      <c r="BOX161" s="764"/>
      <c r="BOY161" s="764"/>
      <c r="BOZ161" s="764"/>
      <c r="BPA161" s="764"/>
      <c r="BPB161" s="764"/>
      <c r="BPC161" s="764"/>
      <c r="BPD161" s="764"/>
      <c r="BPE161" s="764"/>
      <c r="BPF161" s="764"/>
      <c r="BPG161" s="764"/>
      <c r="BPH161" s="764"/>
      <c r="BPI161" s="764"/>
      <c r="BPJ161" s="764"/>
      <c r="BPK161" s="764"/>
      <c r="BPL161" s="764"/>
      <c r="BPM161" s="764"/>
      <c r="BPN161" s="764"/>
      <c r="BPO161" s="764"/>
      <c r="BPP161" s="764"/>
      <c r="BPQ161" s="764"/>
      <c r="BPR161" s="764"/>
      <c r="BPS161" s="764"/>
      <c r="BPT161" s="764"/>
      <c r="BPU161" s="764"/>
      <c r="BPV161" s="764"/>
      <c r="BPW161" s="764"/>
      <c r="BPX161" s="764"/>
      <c r="BPY161" s="764"/>
      <c r="BPZ161" s="764"/>
      <c r="BQA161" s="764"/>
      <c r="BQB161" s="764"/>
      <c r="BQC161" s="764"/>
      <c r="BQD161" s="764"/>
      <c r="BQE161" s="764"/>
      <c r="BQF161" s="764"/>
      <c r="BQG161" s="764"/>
      <c r="BQH161" s="764"/>
      <c r="BQI161" s="764"/>
      <c r="BQJ161" s="764"/>
      <c r="BQK161" s="764"/>
      <c r="BQL161" s="764"/>
      <c r="BQM161" s="764"/>
      <c r="BQN161" s="764"/>
      <c r="BQO161" s="764"/>
      <c r="BQP161" s="764"/>
      <c r="BQQ161" s="764"/>
      <c r="BQR161" s="764"/>
      <c r="BQS161" s="764"/>
      <c r="BQT161" s="764"/>
      <c r="BQU161" s="764"/>
      <c r="BQV161" s="764"/>
      <c r="BQW161" s="764"/>
      <c r="BQX161" s="764"/>
      <c r="BQY161" s="764"/>
      <c r="BQZ161" s="764"/>
      <c r="BRA161" s="764"/>
      <c r="BRB161" s="764"/>
      <c r="BRC161" s="764"/>
      <c r="BRD161" s="764"/>
      <c r="BRE161" s="764"/>
      <c r="BRF161" s="764"/>
      <c r="BRG161" s="764"/>
      <c r="BRH161" s="764"/>
      <c r="BRI161" s="764"/>
      <c r="BRJ161" s="764"/>
      <c r="BRK161" s="764"/>
      <c r="BRL161" s="764"/>
      <c r="BRM161" s="764"/>
      <c r="BRN161" s="764"/>
      <c r="BRO161" s="764"/>
      <c r="BRP161" s="764"/>
      <c r="BRQ161" s="764"/>
      <c r="BRR161" s="764"/>
      <c r="BRS161" s="764"/>
      <c r="BRT161" s="764"/>
      <c r="BRU161" s="764"/>
      <c r="BRV161" s="764"/>
      <c r="BRW161" s="764"/>
      <c r="BRX161" s="764"/>
      <c r="BRY161" s="764"/>
      <c r="BRZ161" s="764"/>
      <c r="BSA161" s="764"/>
      <c r="BSB161" s="764"/>
      <c r="BSC161" s="764"/>
      <c r="BSD161" s="764"/>
      <c r="BSE161" s="764"/>
      <c r="BSF161" s="764"/>
      <c r="BSG161" s="764"/>
      <c r="BSH161" s="764"/>
      <c r="BSI161" s="764"/>
      <c r="BSJ161" s="764"/>
      <c r="BSK161" s="764"/>
      <c r="BSL161" s="764"/>
      <c r="BSM161" s="764"/>
      <c r="BSN161" s="764"/>
      <c r="BSO161" s="764"/>
      <c r="BSP161" s="764"/>
      <c r="BSQ161" s="764"/>
      <c r="BSR161" s="764"/>
      <c r="BSS161" s="764"/>
      <c r="BST161" s="764"/>
      <c r="BSU161" s="764"/>
      <c r="BSV161" s="764"/>
      <c r="BSW161" s="764"/>
      <c r="BSX161" s="764"/>
      <c r="BSY161" s="764"/>
      <c r="BSZ161" s="764"/>
      <c r="BTA161" s="764"/>
      <c r="BTB161" s="764"/>
      <c r="BTC161" s="764"/>
      <c r="BTD161" s="764"/>
      <c r="BTE161" s="764"/>
      <c r="BTF161" s="764"/>
      <c r="BTG161" s="764"/>
      <c r="BTH161" s="764"/>
      <c r="BTI161" s="764"/>
      <c r="BTJ161" s="764"/>
      <c r="BTK161" s="764"/>
      <c r="BTL161" s="764"/>
      <c r="BTM161" s="764"/>
      <c r="BTN161" s="764"/>
      <c r="BTO161" s="764"/>
      <c r="BTP161" s="764"/>
      <c r="BTQ161" s="764"/>
      <c r="BTR161" s="764"/>
      <c r="BTS161" s="764"/>
      <c r="BTT161" s="764"/>
      <c r="BTU161" s="764"/>
      <c r="BTV161" s="764"/>
      <c r="BTW161" s="764"/>
      <c r="BTX161" s="764"/>
      <c r="BTY161" s="764"/>
      <c r="BTZ161" s="764"/>
      <c r="BUA161" s="764"/>
      <c r="BUB161" s="764"/>
      <c r="BUC161" s="764"/>
      <c r="BUD161" s="764"/>
      <c r="BUE161" s="764"/>
      <c r="BUF161" s="764"/>
      <c r="BUG161" s="764"/>
      <c r="BUH161" s="764"/>
      <c r="BUI161" s="764"/>
      <c r="BUJ161" s="764"/>
      <c r="BUK161" s="764"/>
      <c r="BUL161" s="764"/>
      <c r="BUM161" s="764"/>
      <c r="BUN161" s="764"/>
      <c r="BUO161" s="764"/>
      <c r="BUP161" s="764"/>
      <c r="BUQ161" s="764"/>
      <c r="BUR161" s="764"/>
      <c r="BUS161" s="764"/>
      <c r="BUT161" s="764"/>
      <c r="BUU161" s="764"/>
      <c r="BUV161" s="764"/>
      <c r="BUW161" s="764"/>
      <c r="BUX161" s="764"/>
      <c r="BUY161" s="764"/>
      <c r="BUZ161" s="764"/>
      <c r="BVA161" s="764"/>
      <c r="BVB161" s="764"/>
      <c r="BVC161" s="764"/>
      <c r="BVD161" s="764"/>
      <c r="BVE161" s="764"/>
      <c r="BVF161" s="764"/>
      <c r="BVG161" s="764"/>
      <c r="BVH161" s="764"/>
      <c r="BVI161" s="764"/>
      <c r="BVJ161" s="764"/>
      <c r="BVK161" s="764"/>
      <c r="BVL161" s="764"/>
      <c r="BVM161" s="764"/>
      <c r="BVN161" s="764"/>
      <c r="BVO161" s="764"/>
      <c r="BVP161" s="764"/>
      <c r="BVQ161" s="764"/>
      <c r="BVR161" s="764"/>
      <c r="BVS161" s="764"/>
      <c r="BVT161" s="764"/>
      <c r="BVU161" s="764"/>
      <c r="BVV161" s="764"/>
      <c r="BVW161" s="764"/>
      <c r="BVX161" s="764"/>
      <c r="BVY161" s="764"/>
      <c r="BVZ161" s="764"/>
      <c r="BWA161" s="764"/>
      <c r="BWB161" s="764"/>
      <c r="BWC161" s="764"/>
      <c r="BWD161" s="764"/>
      <c r="BWE161" s="764"/>
      <c r="BWF161" s="764"/>
      <c r="BWG161" s="764"/>
      <c r="BWH161" s="764"/>
      <c r="BWI161" s="764"/>
      <c r="BWJ161" s="764"/>
      <c r="BWK161" s="764"/>
      <c r="BWL161" s="764"/>
      <c r="BWM161" s="764"/>
      <c r="BWN161" s="764"/>
      <c r="BWO161" s="764"/>
      <c r="BWP161" s="764"/>
      <c r="BWQ161" s="764"/>
      <c r="BWR161" s="764"/>
      <c r="BWS161" s="764"/>
      <c r="BWT161" s="764"/>
      <c r="BWU161" s="764"/>
      <c r="BWV161" s="764"/>
      <c r="BWW161" s="764"/>
      <c r="BWX161" s="764"/>
      <c r="BWY161" s="764"/>
      <c r="BWZ161" s="764"/>
      <c r="BXA161" s="764"/>
      <c r="BXB161" s="764"/>
      <c r="BXC161" s="764"/>
      <c r="BXD161" s="764"/>
      <c r="BXE161" s="764"/>
      <c r="BXF161" s="764"/>
      <c r="BXG161" s="764"/>
      <c r="BXH161" s="764"/>
      <c r="BXI161" s="764"/>
      <c r="BXJ161" s="764"/>
      <c r="BXK161" s="764"/>
      <c r="BXL161" s="764"/>
      <c r="BXM161" s="764"/>
      <c r="BXN161" s="764"/>
      <c r="BXO161" s="764"/>
      <c r="BXP161" s="764"/>
      <c r="BXQ161" s="764"/>
      <c r="BXR161" s="764"/>
      <c r="BXS161" s="764"/>
      <c r="BXT161" s="764"/>
      <c r="BXU161" s="764"/>
      <c r="BXV161" s="764"/>
      <c r="BXW161" s="764"/>
      <c r="BXX161" s="764"/>
      <c r="BXY161" s="764"/>
      <c r="BXZ161" s="764"/>
      <c r="BYA161" s="764"/>
      <c r="BYB161" s="764"/>
      <c r="BYC161" s="764"/>
      <c r="BYD161" s="764"/>
      <c r="BYE161" s="764"/>
      <c r="BYF161" s="764"/>
      <c r="BYG161" s="764"/>
      <c r="BYH161" s="764"/>
      <c r="BYI161" s="764"/>
      <c r="BYJ161" s="764"/>
      <c r="BYK161" s="764"/>
      <c r="BYL161" s="764"/>
      <c r="BYM161" s="764"/>
      <c r="BYN161" s="764"/>
      <c r="BYO161" s="764"/>
      <c r="BYP161" s="764"/>
      <c r="BYQ161" s="764"/>
      <c r="BYR161" s="764"/>
      <c r="BYS161" s="764"/>
      <c r="BYT161" s="764"/>
      <c r="BYU161" s="764"/>
      <c r="BYV161" s="764"/>
      <c r="BYW161" s="764"/>
      <c r="BYX161" s="764"/>
      <c r="BYY161" s="764"/>
      <c r="BYZ161" s="764"/>
      <c r="BZA161" s="764"/>
      <c r="BZB161" s="764"/>
      <c r="BZC161" s="764"/>
      <c r="BZD161" s="764"/>
      <c r="BZE161" s="764"/>
      <c r="BZF161" s="764"/>
      <c r="BZG161" s="764"/>
      <c r="BZH161" s="764"/>
      <c r="BZI161" s="764"/>
      <c r="BZJ161" s="764"/>
      <c r="BZK161" s="764"/>
      <c r="BZL161" s="764"/>
      <c r="BZM161" s="764"/>
      <c r="BZN161" s="764"/>
      <c r="BZO161" s="764"/>
      <c r="BZP161" s="764"/>
      <c r="BZQ161" s="764"/>
      <c r="BZR161" s="764"/>
      <c r="BZS161" s="764"/>
      <c r="BZT161" s="764"/>
      <c r="BZU161" s="764"/>
      <c r="BZV161" s="764"/>
      <c r="BZW161" s="764"/>
      <c r="BZX161" s="764"/>
      <c r="BZY161" s="764"/>
      <c r="BZZ161" s="764"/>
      <c r="CAA161" s="764"/>
      <c r="CAB161" s="764"/>
      <c r="CAC161" s="764"/>
      <c r="CAD161" s="764"/>
      <c r="CAE161" s="764"/>
      <c r="CAF161" s="764"/>
      <c r="CAG161" s="764"/>
      <c r="CAH161" s="764"/>
      <c r="CAI161" s="764"/>
      <c r="CAJ161" s="764"/>
      <c r="CAK161" s="764"/>
      <c r="CAL161" s="764"/>
      <c r="CAM161" s="764"/>
      <c r="CAN161" s="764"/>
      <c r="CAO161" s="764"/>
      <c r="CAP161" s="764"/>
      <c r="CAQ161" s="764"/>
      <c r="CAR161" s="764"/>
      <c r="CAS161" s="764"/>
      <c r="CAT161" s="764"/>
      <c r="CAU161" s="764"/>
      <c r="CAV161" s="764"/>
      <c r="CAW161" s="764"/>
      <c r="CAX161" s="764"/>
      <c r="CAY161" s="764"/>
      <c r="CAZ161" s="764"/>
      <c r="CBA161" s="764"/>
      <c r="CBB161" s="764"/>
      <c r="CBC161" s="764"/>
      <c r="CBD161" s="764"/>
      <c r="CBE161" s="764"/>
      <c r="CBF161" s="764"/>
      <c r="CBG161" s="764"/>
      <c r="CBH161" s="764"/>
      <c r="CBI161" s="764"/>
      <c r="CBJ161" s="764"/>
      <c r="CBK161" s="764"/>
      <c r="CBL161" s="764"/>
      <c r="CBM161" s="764"/>
      <c r="CBN161" s="764"/>
      <c r="CBO161" s="764"/>
      <c r="CBP161" s="764"/>
      <c r="CBQ161" s="764"/>
      <c r="CBR161" s="764"/>
      <c r="CBS161" s="764"/>
      <c r="CBT161" s="764"/>
      <c r="CBU161" s="764"/>
      <c r="CBV161" s="764"/>
      <c r="CBW161" s="764"/>
      <c r="CBX161" s="764"/>
      <c r="CBY161" s="764"/>
      <c r="CBZ161" s="764"/>
      <c r="CCA161" s="764"/>
      <c r="CCB161" s="764"/>
      <c r="CCC161" s="764"/>
      <c r="CCD161" s="764"/>
      <c r="CCE161" s="764"/>
      <c r="CCF161" s="764"/>
      <c r="CCG161" s="764"/>
      <c r="CCH161" s="764"/>
      <c r="CCI161" s="764"/>
      <c r="CCJ161" s="764"/>
      <c r="CCK161" s="764"/>
      <c r="CCL161" s="764"/>
      <c r="CCM161" s="764"/>
      <c r="CCN161" s="764"/>
      <c r="CCO161" s="764"/>
      <c r="CCP161" s="764"/>
      <c r="CCQ161" s="764"/>
      <c r="CCR161" s="764"/>
      <c r="CCS161" s="764"/>
      <c r="CCT161" s="764"/>
      <c r="CCU161" s="764"/>
      <c r="CCV161" s="764"/>
      <c r="CCW161" s="764"/>
      <c r="CCX161" s="764"/>
      <c r="CCY161" s="764"/>
      <c r="CCZ161" s="764"/>
      <c r="CDA161" s="764"/>
      <c r="CDB161" s="764"/>
      <c r="CDC161" s="764"/>
      <c r="CDD161" s="764"/>
      <c r="CDE161" s="764"/>
      <c r="CDF161" s="764"/>
      <c r="CDG161" s="764"/>
      <c r="CDH161" s="764"/>
      <c r="CDI161" s="764"/>
      <c r="CDJ161" s="764"/>
      <c r="CDK161" s="764"/>
      <c r="CDL161" s="764"/>
      <c r="CDM161" s="764"/>
      <c r="CDN161" s="764"/>
      <c r="CDO161" s="764"/>
      <c r="CDP161" s="764"/>
      <c r="CDQ161" s="764"/>
      <c r="CDR161" s="764"/>
      <c r="CDS161" s="764"/>
      <c r="CDT161" s="764"/>
      <c r="CDU161" s="764"/>
      <c r="CDV161" s="764"/>
      <c r="CDW161" s="764"/>
      <c r="CDX161" s="764"/>
      <c r="CDY161" s="764"/>
      <c r="CDZ161" s="764"/>
      <c r="CEA161" s="764"/>
      <c r="CEB161" s="764"/>
      <c r="CEC161" s="764"/>
      <c r="CED161" s="764"/>
      <c r="CEE161" s="764"/>
      <c r="CEF161" s="764"/>
      <c r="CEG161" s="764"/>
      <c r="CEH161" s="764"/>
      <c r="CEI161" s="764"/>
      <c r="CEJ161" s="764"/>
      <c r="CEK161" s="764"/>
      <c r="CEL161" s="764"/>
      <c r="CEM161" s="764"/>
      <c r="CEN161" s="764"/>
      <c r="CEO161" s="764"/>
      <c r="CEP161" s="764"/>
      <c r="CEQ161" s="764"/>
      <c r="CER161" s="764"/>
      <c r="CES161" s="764"/>
      <c r="CET161" s="764"/>
      <c r="CEU161" s="764"/>
      <c r="CEV161" s="764"/>
      <c r="CEW161" s="764"/>
      <c r="CEX161" s="764"/>
      <c r="CEY161" s="764"/>
      <c r="CEZ161" s="764"/>
      <c r="CFA161" s="764"/>
      <c r="CFB161" s="764"/>
      <c r="CFC161" s="764"/>
      <c r="CFD161" s="764"/>
      <c r="CFE161" s="764"/>
      <c r="CFF161" s="764"/>
      <c r="CFG161" s="764"/>
      <c r="CFH161" s="764"/>
      <c r="CFI161" s="764"/>
      <c r="CFJ161" s="764"/>
      <c r="CFK161" s="764"/>
      <c r="CFL161" s="764"/>
      <c r="CFM161" s="764"/>
      <c r="CFN161" s="764"/>
      <c r="CFO161" s="764"/>
      <c r="CFP161" s="764"/>
      <c r="CFQ161" s="764"/>
      <c r="CFR161" s="764"/>
      <c r="CFS161" s="764"/>
      <c r="CFT161" s="764"/>
      <c r="CFU161" s="764"/>
      <c r="CFV161" s="764"/>
      <c r="CFW161" s="764"/>
      <c r="CFX161" s="764"/>
      <c r="CFY161" s="764"/>
      <c r="CFZ161" s="764"/>
      <c r="CGA161" s="764"/>
      <c r="CGB161" s="764"/>
      <c r="CGC161" s="764"/>
      <c r="CGD161" s="764"/>
      <c r="CGE161" s="764"/>
      <c r="CGF161" s="764"/>
      <c r="CGG161" s="764"/>
      <c r="CGH161" s="764"/>
      <c r="CGI161" s="764"/>
      <c r="CGJ161" s="764"/>
      <c r="CGK161" s="764"/>
      <c r="CGL161" s="764"/>
      <c r="CGM161" s="764"/>
      <c r="CGN161" s="764"/>
      <c r="CGO161" s="764"/>
      <c r="CGP161" s="764"/>
      <c r="CGQ161" s="764"/>
      <c r="CGR161" s="764"/>
      <c r="CGS161" s="764"/>
      <c r="CGT161" s="764"/>
      <c r="CGU161" s="764"/>
      <c r="CGV161" s="764"/>
      <c r="CGW161" s="764"/>
      <c r="CGX161" s="764"/>
      <c r="CGY161" s="764"/>
      <c r="CGZ161" s="764"/>
      <c r="CHA161" s="764"/>
      <c r="CHB161" s="764"/>
      <c r="CHC161" s="764"/>
      <c r="CHD161" s="764"/>
      <c r="CHE161" s="764"/>
      <c r="CHF161" s="764"/>
      <c r="CHG161" s="764"/>
      <c r="CHH161" s="764"/>
      <c r="CHI161" s="764"/>
      <c r="CHJ161" s="764"/>
      <c r="CHK161" s="764"/>
      <c r="CHL161" s="764"/>
      <c r="CHM161" s="764"/>
      <c r="CHN161" s="764"/>
      <c r="CHO161" s="764"/>
      <c r="CHP161" s="764"/>
      <c r="CHQ161" s="764"/>
      <c r="CHR161" s="764"/>
      <c r="CHS161" s="764"/>
      <c r="CHT161" s="764"/>
      <c r="CHU161" s="764"/>
      <c r="CHV161" s="764"/>
      <c r="CHW161" s="764"/>
      <c r="CHX161" s="764"/>
      <c r="CHY161" s="764"/>
      <c r="CHZ161" s="764"/>
      <c r="CIA161" s="764"/>
      <c r="CIB161" s="764"/>
      <c r="CIC161" s="764"/>
      <c r="CID161" s="764"/>
      <c r="CIE161" s="764"/>
      <c r="CIF161" s="764"/>
      <c r="CIG161" s="764"/>
      <c r="CIH161" s="764"/>
      <c r="CII161" s="764"/>
      <c r="CIJ161" s="764"/>
      <c r="CIK161" s="764"/>
      <c r="CIL161" s="764"/>
      <c r="CIM161" s="764"/>
      <c r="CIN161" s="764"/>
      <c r="CIO161" s="764"/>
      <c r="CIP161" s="764"/>
      <c r="CIQ161" s="764"/>
      <c r="CIR161" s="764"/>
      <c r="CIS161" s="764"/>
      <c r="CIT161" s="764"/>
      <c r="CIU161" s="764"/>
      <c r="CIV161" s="764"/>
      <c r="CIW161" s="764"/>
      <c r="CIX161" s="764"/>
      <c r="CIY161" s="764"/>
      <c r="CIZ161" s="764"/>
      <c r="CJA161" s="764"/>
      <c r="CJB161" s="764"/>
      <c r="CJC161" s="764"/>
      <c r="CJD161" s="764"/>
      <c r="CJE161" s="764"/>
      <c r="CJF161" s="764"/>
      <c r="CJG161" s="764"/>
      <c r="CJH161" s="764"/>
      <c r="CJI161" s="764"/>
      <c r="CJJ161" s="764"/>
      <c r="CJK161" s="764"/>
      <c r="CJL161" s="764"/>
      <c r="CJM161" s="764"/>
      <c r="CJN161" s="764"/>
      <c r="CJO161" s="764"/>
      <c r="CJP161" s="764"/>
      <c r="CJQ161" s="764"/>
      <c r="CJR161" s="764"/>
      <c r="CJS161" s="764"/>
      <c r="CJT161" s="764"/>
      <c r="CJU161" s="764"/>
      <c r="CJV161" s="764"/>
      <c r="CJW161" s="764"/>
      <c r="CJX161" s="764"/>
      <c r="CJY161" s="764"/>
      <c r="CJZ161" s="764"/>
      <c r="CKA161" s="764"/>
      <c r="CKB161" s="764"/>
      <c r="CKC161" s="764"/>
      <c r="CKD161" s="764"/>
      <c r="CKE161" s="764"/>
      <c r="CKF161" s="764"/>
      <c r="CKG161" s="764"/>
      <c r="CKH161" s="764"/>
      <c r="CKI161" s="764"/>
      <c r="CKJ161" s="764"/>
      <c r="CKK161" s="764"/>
      <c r="CKL161" s="764"/>
      <c r="CKM161" s="764"/>
      <c r="CKN161" s="764"/>
      <c r="CKO161" s="764"/>
      <c r="CKP161" s="764"/>
      <c r="CKQ161" s="764"/>
      <c r="CKR161" s="764"/>
      <c r="CKS161" s="764"/>
      <c r="CKT161" s="764"/>
      <c r="CKU161" s="764"/>
      <c r="CKV161" s="764"/>
      <c r="CKW161" s="764"/>
      <c r="CKX161" s="764"/>
      <c r="CKY161" s="764"/>
      <c r="CKZ161" s="764"/>
      <c r="CLA161" s="764"/>
      <c r="CLB161" s="764"/>
      <c r="CLC161" s="764"/>
      <c r="CLD161" s="764"/>
      <c r="CLE161" s="764"/>
      <c r="CLF161" s="764"/>
      <c r="CLG161" s="764"/>
      <c r="CLH161" s="764"/>
      <c r="CLI161" s="764"/>
      <c r="CLJ161" s="764"/>
      <c r="CLK161" s="764"/>
      <c r="CLL161" s="764"/>
      <c r="CLM161" s="764"/>
      <c r="CLN161" s="764"/>
      <c r="CLO161" s="764"/>
      <c r="CLP161" s="764"/>
      <c r="CLQ161" s="764"/>
      <c r="CLR161" s="764"/>
      <c r="CLS161" s="764"/>
      <c r="CLT161" s="764"/>
      <c r="CLU161" s="764"/>
      <c r="CLV161" s="764"/>
      <c r="CLW161" s="764"/>
      <c r="CLX161" s="764"/>
      <c r="CLY161" s="764"/>
      <c r="CLZ161" s="764"/>
      <c r="CMA161" s="764"/>
      <c r="CMB161" s="764"/>
      <c r="CMC161" s="764"/>
      <c r="CMD161" s="764"/>
      <c r="CME161" s="764"/>
      <c r="CMF161" s="764"/>
      <c r="CMG161" s="764"/>
      <c r="CMH161" s="764"/>
      <c r="CMI161" s="764"/>
      <c r="CMJ161" s="764"/>
      <c r="CMK161" s="764"/>
      <c r="CML161" s="764"/>
      <c r="CMM161" s="764"/>
      <c r="CMN161" s="764"/>
      <c r="CMO161" s="764"/>
      <c r="CMP161" s="764"/>
      <c r="CMQ161" s="764"/>
      <c r="CMR161" s="764"/>
      <c r="CMS161" s="764"/>
      <c r="CMT161" s="764"/>
      <c r="CMU161" s="764"/>
      <c r="CMV161" s="764"/>
      <c r="CMW161" s="764"/>
      <c r="CMX161" s="764"/>
      <c r="CMY161" s="764"/>
      <c r="CMZ161" s="764"/>
      <c r="CNA161" s="764"/>
      <c r="CNB161" s="764"/>
      <c r="CNC161" s="764"/>
      <c r="CND161" s="764"/>
      <c r="CNE161" s="764"/>
      <c r="CNF161" s="764"/>
      <c r="CNG161" s="764"/>
      <c r="CNH161" s="764"/>
      <c r="CNI161" s="764"/>
      <c r="CNJ161" s="764"/>
      <c r="CNK161" s="764"/>
      <c r="CNL161" s="764"/>
      <c r="CNM161" s="764"/>
      <c r="CNN161" s="764"/>
      <c r="CNO161" s="764"/>
      <c r="CNP161" s="764"/>
      <c r="CNQ161" s="764"/>
      <c r="CNR161" s="764"/>
      <c r="CNS161" s="764"/>
      <c r="CNT161" s="764"/>
      <c r="CNU161" s="764"/>
      <c r="CNV161" s="764"/>
      <c r="CNW161" s="764"/>
      <c r="CNX161" s="764"/>
      <c r="CNY161" s="764"/>
      <c r="CNZ161" s="764"/>
      <c r="COA161" s="764"/>
      <c r="COB161" s="764"/>
      <c r="COC161" s="764"/>
      <c r="COD161" s="764"/>
      <c r="COE161" s="764"/>
      <c r="COF161" s="764"/>
      <c r="COG161" s="764"/>
      <c r="COH161" s="764"/>
      <c r="COI161" s="764"/>
      <c r="COJ161" s="764"/>
      <c r="COK161" s="764"/>
      <c r="COL161" s="764"/>
      <c r="COM161" s="764"/>
      <c r="CON161" s="764"/>
      <c r="COO161" s="764"/>
      <c r="COP161" s="764"/>
      <c r="COQ161" s="764"/>
      <c r="COR161" s="764"/>
      <c r="COS161" s="764"/>
      <c r="COT161" s="764"/>
      <c r="COU161" s="764"/>
      <c r="COV161" s="764"/>
      <c r="COW161" s="764"/>
      <c r="COX161" s="764"/>
      <c r="COY161" s="764"/>
      <c r="COZ161" s="764"/>
      <c r="CPA161" s="764"/>
      <c r="CPB161" s="764"/>
      <c r="CPC161" s="764"/>
      <c r="CPD161" s="764"/>
      <c r="CPE161" s="764"/>
      <c r="CPF161" s="764"/>
      <c r="CPG161" s="764"/>
      <c r="CPH161" s="764"/>
      <c r="CPI161" s="764"/>
      <c r="CPJ161" s="764"/>
      <c r="CPK161" s="764"/>
      <c r="CPL161" s="764"/>
      <c r="CPM161" s="764"/>
      <c r="CPN161" s="764"/>
      <c r="CPO161" s="764"/>
      <c r="CPP161" s="764"/>
      <c r="CPQ161" s="764"/>
      <c r="CPR161" s="764"/>
      <c r="CPS161" s="764"/>
      <c r="CPT161" s="764"/>
      <c r="CPU161" s="764"/>
      <c r="CPV161" s="764"/>
      <c r="CPW161" s="764"/>
      <c r="CPX161" s="764"/>
      <c r="CPY161" s="764"/>
      <c r="CPZ161" s="764"/>
      <c r="CQA161" s="764"/>
      <c r="CQB161" s="764"/>
      <c r="CQC161" s="764"/>
      <c r="CQD161" s="764"/>
      <c r="CQE161" s="764"/>
      <c r="CQF161" s="764"/>
      <c r="CQG161" s="764"/>
      <c r="CQH161" s="764"/>
      <c r="CQI161" s="764"/>
      <c r="CQJ161" s="764"/>
      <c r="CQK161" s="764"/>
      <c r="CQL161" s="764"/>
      <c r="CQM161" s="764"/>
      <c r="CQN161" s="764"/>
      <c r="CQO161" s="764"/>
      <c r="CQP161" s="764"/>
      <c r="CQQ161" s="764"/>
      <c r="CQR161" s="764"/>
      <c r="CQS161" s="764"/>
      <c r="CQT161" s="764"/>
      <c r="CQU161" s="764"/>
      <c r="CQV161" s="764"/>
      <c r="CQW161" s="764"/>
      <c r="CQX161" s="764"/>
      <c r="CQY161" s="764"/>
      <c r="CQZ161" s="764"/>
      <c r="CRA161" s="764"/>
      <c r="CRB161" s="764"/>
      <c r="CRC161" s="764"/>
      <c r="CRD161" s="764"/>
      <c r="CRE161" s="764"/>
      <c r="CRF161" s="764"/>
      <c r="CRG161" s="764"/>
      <c r="CRH161" s="764"/>
      <c r="CRI161" s="764"/>
      <c r="CRJ161" s="764"/>
      <c r="CRK161" s="764"/>
      <c r="CRL161" s="764"/>
      <c r="CRM161" s="764"/>
      <c r="CRN161" s="764"/>
      <c r="CRO161" s="764"/>
      <c r="CRP161" s="764"/>
      <c r="CRQ161" s="764"/>
      <c r="CRR161" s="764"/>
      <c r="CRS161" s="764"/>
      <c r="CRT161" s="764"/>
      <c r="CRU161" s="764"/>
      <c r="CRV161" s="764"/>
      <c r="CRW161" s="764"/>
      <c r="CRX161" s="764"/>
      <c r="CRY161" s="764"/>
      <c r="CRZ161" s="764"/>
      <c r="CSA161" s="764"/>
      <c r="CSB161" s="764"/>
      <c r="CSC161" s="764"/>
      <c r="CSD161" s="764"/>
      <c r="CSE161" s="764"/>
      <c r="CSF161" s="764"/>
      <c r="CSG161" s="764"/>
      <c r="CSH161" s="764"/>
      <c r="CSI161" s="764"/>
      <c r="CSJ161" s="764"/>
      <c r="CSK161" s="764"/>
      <c r="CSL161" s="764"/>
      <c r="CSM161" s="764"/>
      <c r="CSN161" s="764"/>
      <c r="CSO161" s="764"/>
      <c r="CSP161" s="764"/>
      <c r="CSQ161" s="764"/>
      <c r="CSR161" s="764"/>
      <c r="CSS161" s="764"/>
      <c r="CST161" s="764"/>
      <c r="CSU161" s="764"/>
      <c r="CSV161" s="764"/>
      <c r="CSW161" s="764"/>
      <c r="CSX161" s="764"/>
      <c r="CSY161" s="764"/>
      <c r="CSZ161" s="764"/>
      <c r="CTA161" s="764"/>
      <c r="CTB161" s="764"/>
      <c r="CTC161" s="764"/>
      <c r="CTD161" s="764"/>
      <c r="CTE161" s="764"/>
      <c r="CTF161" s="764"/>
      <c r="CTG161" s="764"/>
      <c r="CTH161" s="764"/>
      <c r="CTI161" s="764"/>
      <c r="CTJ161" s="764"/>
      <c r="CTK161" s="764"/>
      <c r="CTL161" s="764"/>
      <c r="CTM161" s="764"/>
      <c r="CTN161" s="764"/>
      <c r="CTO161" s="764"/>
      <c r="CTP161" s="764"/>
      <c r="CTQ161" s="764"/>
      <c r="CTR161" s="764"/>
      <c r="CTS161" s="764"/>
      <c r="CTT161" s="764"/>
      <c r="CTU161" s="764"/>
      <c r="CTV161" s="764"/>
      <c r="CTW161" s="764"/>
      <c r="CTX161" s="764"/>
      <c r="CTY161" s="764"/>
      <c r="CTZ161" s="764"/>
      <c r="CUA161" s="764"/>
      <c r="CUB161" s="764"/>
      <c r="CUC161" s="764"/>
      <c r="CUD161" s="764"/>
      <c r="CUE161" s="764"/>
      <c r="CUF161" s="764"/>
      <c r="CUG161" s="764"/>
      <c r="CUH161" s="764"/>
      <c r="CUI161" s="764"/>
      <c r="CUJ161" s="764"/>
      <c r="CUK161" s="764"/>
      <c r="CUL161" s="764"/>
      <c r="CUM161" s="764"/>
      <c r="CUN161" s="764"/>
      <c r="CUO161" s="764"/>
      <c r="CUP161" s="764"/>
      <c r="CUQ161" s="764"/>
      <c r="CUR161" s="764"/>
      <c r="CUS161" s="764"/>
      <c r="CUT161" s="764"/>
      <c r="CUU161" s="764"/>
      <c r="CUV161" s="764"/>
      <c r="CUW161" s="764"/>
      <c r="CUX161" s="764"/>
      <c r="CUY161" s="764"/>
      <c r="CUZ161" s="764"/>
      <c r="CVA161" s="764"/>
      <c r="CVB161" s="764"/>
      <c r="CVC161" s="764"/>
      <c r="CVD161" s="764"/>
      <c r="CVE161" s="764"/>
      <c r="CVF161" s="764"/>
      <c r="CVG161" s="764"/>
      <c r="CVH161" s="764"/>
      <c r="CVI161" s="764"/>
      <c r="CVJ161" s="764"/>
      <c r="CVK161" s="764"/>
      <c r="CVL161" s="764"/>
      <c r="CVM161" s="764"/>
      <c r="CVN161" s="764"/>
      <c r="CVO161" s="764"/>
      <c r="CVP161" s="764"/>
      <c r="CVQ161" s="764"/>
      <c r="CVR161" s="764"/>
      <c r="CVS161" s="764"/>
      <c r="CVT161" s="764"/>
      <c r="CVU161" s="764"/>
      <c r="CVV161" s="764"/>
      <c r="CVW161" s="764"/>
      <c r="CVX161" s="764"/>
      <c r="CVY161" s="764"/>
      <c r="CVZ161" s="764"/>
      <c r="CWA161" s="764"/>
      <c r="CWB161" s="764"/>
      <c r="CWC161" s="764"/>
      <c r="CWD161" s="764"/>
      <c r="CWE161" s="764"/>
      <c r="CWF161" s="764"/>
      <c r="CWG161" s="764"/>
      <c r="CWH161" s="764"/>
      <c r="CWI161" s="764"/>
      <c r="CWJ161" s="764"/>
      <c r="CWK161" s="764"/>
      <c r="CWL161" s="764"/>
      <c r="CWM161" s="764"/>
      <c r="CWN161" s="764"/>
      <c r="CWO161" s="764"/>
      <c r="CWP161" s="764"/>
      <c r="CWQ161" s="764"/>
      <c r="CWR161" s="764"/>
      <c r="CWS161" s="764"/>
      <c r="CWT161" s="764"/>
      <c r="CWU161" s="764"/>
      <c r="CWV161" s="764"/>
      <c r="CWW161" s="764"/>
      <c r="CWX161" s="764"/>
      <c r="CWY161" s="764"/>
      <c r="CWZ161" s="764"/>
      <c r="CXA161" s="764"/>
      <c r="CXB161" s="764"/>
      <c r="CXC161" s="764"/>
      <c r="CXD161" s="764"/>
      <c r="CXE161" s="764"/>
      <c r="CXF161" s="764"/>
      <c r="CXG161" s="764"/>
      <c r="CXH161" s="764"/>
      <c r="CXI161" s="764"/>
      <c r="CXJ161" s="764"/>
      <c r="CXK161" s="764"/>
      <c r="CXL161" s="764"/>
      <c r="CXM161" s="764"/>
      <c r="CXN161" s="764"/>
      <c r="CXO161" s="764"/>
      <c r="CXP161" s="764"/>
      <c r="CXQ161" s="764"/>
      <c r="CXR161" s="764"/>
      <c r="CXS161" s="764"/>
      <c r="CXT161" s="764"/>
      <c r="CXU161" s="764"/>
      <c r="CXV161" s="764"/>
      <c r="CXW161" s="764"/>
      <c r="CXX161" s="764"/>
      <c r="CXY161" s="764"/>
      <c r="CXZ161" s="764"/>
      <c r="CYA161" s="764"/>
      <c r="CYB161" s="764"/>
      <c r="CYC161" s="764"/>
      <c r="CYD161" s="764"/>
      <c r="CYE161" s="764"/>
      <c r="CYF161" s="764"/>
      <c r="CYG161" s="764"/>
      <c r="CYH161" s="764"/>
      <c r="CYI161" s="764"/>
      <c r="CYJ161" s="764"/>
      <c r="CYK161" s="764"/>
      <c r="CYL161" s="764"/>
      <c r="CYM161" s="764"/>
      <c r="CYN161" s="764"/>
      <c r="CYO161" s="764"/>
      <c r="CYP161" s="764"/>
      <c r="CYQ161" s="764"/>
      <c r="CYR161" s="764"/>
      <c r="CYS161" s="764"/>
      <c r="CYT161" s="764"/>
      <c r="CYU161" s="764"/>
      <c r="CYV161" s="764"/>
      <c r="CYW161" s="764"/>
      <c r="CYX161" s="764"/>
      <c r="CYY161" s="764"/>
      <c r="CYZ161" s="764"/>
      <c r="CZA161" s="764"/>
      <c r="CZB161" s="764"/>
      <c r="CZC161" s="764"/>
      <c r="CZD161" s="764"/>
      <c r="CZE161" s="764"/>
      <c r="CZF161" s="764"/>
      <c r="CZG161" s="764"/>
      <c r="CZH161" s="764"/>
      <c r="CZI161" s="764"/>
      <c r="CZJ161" s="764"/>
      <c r="CZK161" s="764"/>
      <c r="CZL161" s="764"/>
      <c r="CZM161" s="764"/>
      <c r="CZN161" s="764"/>
      <c r="CZO161" s="764"/>
      <c r="CZP161" s="764"/>
      <c r="CZQ161" s="764"/>
      <c r="CZR161" s="764"/>
      <c r="CZS161" s="764"/>
      <c r="CZT161" s="764"/>
      <c r="CZU161" s="764"/>
      <c r="CZV161" s="764"/>
      <c r="CZW161" s="764"/>
      <c r="CZX161" s="764"/>
      <c r="CZY161" s="764"/>
      <c r="CZZ161" s="764"/>
      <c r="DAA161" s="764"/>
      <c r="DAB161" s="764"/>
      <c r="DAC161" s="764"/>
      <c r="DAD161" s="764"/>
      <c r="DAE161" s="764"/>
      <c r="DAF161" s="764"/>
      <c r="DAG161" s="764"/>
      <c r="DAH161" s="764"/>
      <c r="DAI161" s="764"/>
      <c r="DAJ161" s="764"/>
      <c r="DAK161" s="764"/>
      <c r="DAL161" s="764"/>
      <c r="DAM161" s="764"/>
      <c r="DAN161" s="764"/>
      <c r="DAO161" s="764"/>
      <c r="DAP161" s="764"/>
      <c r="DAQ161" s="764"/>
      <c r="DAR161" s="764"/>
      <c r="DAS161" s="764"/>
      <c r="DAT161" s="764"/>
      <c r="DAU161" s="764"/>
      <c r="DAV161" s="764"/>
      <c r="DAW161" s="764"/>
      <c r="DAX161" s="764"/>
      <c r="DAY161" s="764"/>
      <c r="DAZ161" s="764"/>
      <c r="DBA161" s="764"/>
      <c r="DBB161" s="764"/>
      <c r="DBC161" s="764"/>
      <c r="DBD161" s="764"/>
      <c r="DBE161" s="764"/>
      <c r="DBF161" s="764"/>
      <c r="DBG161" s="764"/>
      <c r="DBH161" s="764"/>
      <c r="DBI161" s="764"/>
      <c r="DBJ161" s="764"/>
      <c r="DBK161" s="764"/>
      <c r="DBL161" s="764"/>
      <c r="DBM161" s="764"/>
      <c r="DBN161" s="764"/>
      <c r="DBO161" s="764"/>
      <c r="DBP161" s="764"/>
      <c r="DBQ161" s="764"/>
      <c r="DBR161" s="764"/>
      <c r="DBS161" s="764"/>
      <c r="DBT161" s="764"/>
      <c r="DBU161" s="764"/>
      <c r="DBV161" s="764"/>
      <c r="DBW161" s="764"/>
      <c r="DBX161" s="764"/>
      <c r="DBY161" s="764"/>
      <c r="DBZ161" s="764"/>
      <c r="DCA161" s="764"/>
      <c r="DCB161" s="764"/>
      <c r="DCC161" s="764"/>
      <c r="DCD161" s="764"/>
      <c r="DCE161" s="764"/>
      <c r="DCF161" s="764"/>
      <c r="DCG161" s="764"/>
      <c r="DCH161" s="764"/>
      <c r="DCI161" s="764"/>
      <c r="DCJ161" s="764"/>
      <c r="DCK161" s="764"/>
      <c r="DCL161" s="764"/>
      <c r="DCM161" s="764"/>
      <c r="DCN161" s="764"/>
      <c r="DCO161" s="764"/>
      <c r="DCP161" s="764"/>
      <c r="DCQ161" s="764"/>
      <c r="DCR161" s="764"/>
      <c r="DCS161" s="764"/>
      <c r="DCT161" s="764"/>
      <c r="DCU161" s="764"/>
      <c r="DCV161" s="764"/>
      <c r="DCW161" s="764"/>
      <c r="DCX161" s="764"/>
      <c r="DCY161" s="764"/>
      <c r="DCZ161" s="764"/>
      <c r="DDA161" s="764"/>
      <c r="DDB161" s="764"/>
      <c r="DDC161" s="764"/>
      <c r="DDD161" s="764"/>
      <c r="DDE161" s="764"/>
      <c r="DDF161" s="764"/>
      <c r="DDG161" s="764"/>
      <c r="DDH161" s="764"/>
      <c r="DDI161" s="764"/>
      <c r="DDJ161" s="764"/>
      <c r="DDK161" s="764"/>
      <c r="DDL161" s="764"/>
      <c r="DDM161" s="764"/>
      <c r="DDN161" s="764"/>
      <c r="DDO161" s="764"/>
      <c r="DDP161" s="764"/>
      <c r="DDQ161" s="764"/>
      <c r="DDR161" s="764"/>
      <c r="DDS161" s="764"/>
      <c r="DDT161" s="764"/>
      <c r="DDU161" s="764"/>
      <c r="DDV161" s="764"/>
      <c r="DDW161" s="764"/>
      <c r="DDX161" s="764"/>
      <c r="DDY161" s="764"/>
      <c r="DDZ161" s="764"/>
      <c r="DEA161" s="764"/>
      <c r="DEB161" s="764"/>
      <c r="DEC161" s="764"/>
      <c r="DED161" s="764"/>
      <c r="DEE161" s="764"/>
      <c r="DEF161" s="764"/>
      <c r="DEG161" s="764"/>
      <c r="DEH161" s="764"/>
      <c r="DEI161" s="764"/>
      <c r="DEJ161" s="764"/>
      <c r="DEK161" s="764"/>
      <c r="DEL161" s="764"/>
      <c r="DEM161" s="764"/>
      <c r="DEN161" s="764"/>
      <c r="DEO161" s="764"/>
      <c r="DEP161" s="764"/>
      <c r="DEQ161" s="764"/>
      <c r="DER161" s="764"/>
      <c r="DES161" s="764"/>
      <c r="DET161" s="764"/>
      <c r="DEU161" s="764"/>
      <c r="DEV161" s="764"/>
      <c r="DEW161" s="764"/>
      <c r="DEX161" s="764"/>
      <c r="DEY161" s="764"/>
      <c r="DEZ161" s="764"/>
      <c r="DFA161" s="764"/>
      <c r="DFB161" s="764"/>
      <c r="DFC161" s="764"/>
      <c r="DFD161" s="764"/>
      <c r="DFE161" s="764"/>
      <c r="DFF161" s="764"/>
      <c r="DFG161" s="764"/>
      <c r="DFH161" s="764"/>
      <c r="DFI161" s="764"/>
      <c r="DFJ161" s="764"/>
      <c r="DFK161" s="764"/>
      <c r="DFL161" s="764"/>
      <c r="DFM161" s="764"/>
      <c r="DFN161" s="764"/>
      <c r="DFO161" s="764"/>
      <c r="DFP161" s="764"/>
      <c r="DFQ161" s="764"/>
      <c r="DFR161" s="764"/>
      <c r="DFS161" s="764"/>
      <c r="DFT161" s="764"/>
      <c r="DFU161" s="764"/>
      <c r="DFV161" s="764"/>
      <c r="DFW161" s="764"/>
      <c r="DFX161" s="764"/>
      <c r="DFY161" s="764"/>
      <c r="DFZ161" s="764"/>
      <c r="DGA161" s="764"/>
      <c r="DGB161" s="764"/>
      <c r="DGC161" s="764"/>
      <c r="DGD161" s="764"/>
      <c r="DGE161" s="764"/>
      <c r="DGF161" s="764"/>
      <c r="DGG161" s="764"/>
      <c r="DGH161" s="764"/>
      <c r="DGI161" s="764"/>
      <c r="DGJ161" s="764"/>
      <c r="DGK161" s="764"/>
      <c r="DGL161" s="764"/>
      <c r="DGM161" s="764"/>
      <c r="DGN161" s="764"/>
      <c r="DGO161" s="764"/>
      <c r="DGP161" s="764"/>
      <c r="DGQ161" s="764"/>
      <c r="DGR161" s="764"/>
      <c r="DGS161" s="764"/>
      <c r="DGT161" s="764"/>
      <c r="DGU161" s="764"/>
      <c r="DGV161" s="764"/>
      <c r="DGW161" s="764"/>
      <c r="DGX161" s="764"/>
      <c r="DGY161" s="764"/>
      <c r="DGZ161" s="764"/>
      <c r="DHA161" s="764"/>
      <c r="DHB161" s="764"/>
      <c r="DHC161" s="764"/>
      <c r="DHD161" s="764"/>
      <c r="DHE161" s="764"/>
      <c r="DHF161" s="764"/>
      <c r="DHG161" s="764"/>
      <c r="DHH161" s="764"/>
      <c r="DHI161" s="764"/>
      <c r="DHJ161" s="764"/>
      <c r="DHK161" s="764"/>
      <c r="DHL161" s="764"/>
      <c r="DHM161" s="764"/>
      <c r="DHN161" s="764"/>
      <c r="DHO161" s="764"/>
      <c r="DHP161" s="764"/>
      <c r="DHQ161" s="764"/>
      <c r="DHR161" s="764"/>
      <c r="DHS161" s="764"/>
      <c r="DHT161" s="764"/>
      <c r="DHU161" s="764"/>
      <c r="DHV161" s="764"/>
      <c r="DHW161" s="764"/>
      <c r="DHX161" s="764"/>
      <c r="DHY161" s="764"/>
      <c r="DHZ161" s="764"/>
      <c r="DIA161" s="764"/>
      <c r="DIB161" s="764"/>
      <c r="DIC161" s="764"/>
      <c r="DID161" s="764"/>
      <c r="DIE161" s="764"/>
      <c r="DIF161" s="764"/>
      <c r="DIG161" s="764"/>
      <c r="DIH161" s="764"/>
      <c r="DII161" s="764"/>
      <c r="DIJ161" s="764"/>
      <c r="DIK161" s="764"/>
      <c r="DIL161" s="764"/>
      <c r="DIM161" s="764"/>
      <c r="DIN161" s="764"/>
      <c r="DIO161" s="764"/>
      <c r="DIP161" s="764"/>
      <c r="DIQ161" s="764"/>
      <c r="DIR161" s="764"/>
      <c r="DIS161" s="764"/>
      <c r="DIT161" s="764"/>
      <c r="DIU161" s="764"/>
      <c r="DIV161" s="764"/>
      <c r="DIW161" s="764"/>
      <c r="DIX161" s="764"/>
      <c r="DIY161" s="764"/>
      <c r="DIZ161" s="764"/>
      <c r="DJA161" s="764"/>
      <c r="DJB161" s="764"/>
      <c r="DJC161" s="764"/>
      <c r="DJD161" s="764"/>
      <c r="DJE161" s="764"/>
      <c r="DJF161" s="764"/>
      <c r="DJG161" s="764"/>
      <c r="DJH161" s="764"/>
      <c r="DJI161" s="764"/>
      <c r="DJJ161" s="764"/>
      <c r="DJK161" s="764"/>
      <c r="DJL161" s="764"/>
      <c r="DJM161" s="764"/>
      <c r="DJN161" s="764"/>
      <c r="DJO161" s="764"/>
      <c r="DJP161" s="764"/>
      <c r="DJQ161" s="764"/>
      <c r="DJR161" s="764"/>
      <c r="DJS161" s="764"/>
      <c r="DJT161" s="764"/>
      <c r="DJU161" s="764"/>
      <c r="DJV161" s="764"/>
      <c r="DJW161" s="764"/>
      <c r="DJX161" s="764"/>
      <c r="DJY161" s="764"/>
      <c r="DJZ161" s="764"/>
      <c r="DKA161" s="764"/>
      <c r="DKB161" s="764"/>
      <c r="DKC161" s="764"/>
      <c r="DKD161" s="764"/>
      <c r="DKE161" s="764"/>
      <c r="DKF161" s="764"/>
      <c r="DKG161" s="764"/>
      <c r="DKH161" s="764"/>
      <c r="DKI161" s="764"/>
      <c r="DKJ161" s="764"/>
      <c r="DKK161" s="764"/>
      <c r="DKL161" s="764"/>
      <c r="DKM161" s="764"/>
      <c r="DKN161" s="764"/>
      <c r="DKO161" s="764"/>
      <c r="DKP161" s="764"/>
      <c r="DKQ161" s="764"/>
      <c r="DKR161" s="764"/>
      <c r="DKS161" s="764"/>
      <c r="DKT161" s="764"/>
      <c r="DKU161" s="764"/>
      <c r="DKV161" s="764"/>
      <c r="DKW161" s="764"/>
      <c r="DKX161" s="764"/>
      <c r="DKY161" s="764"/>
      <c r="DKZ161" s="764"/>
      <c r="DLA161" s="764"/>
      <c r="DLB161" s="764"/>
      <c r="DLC161" s="764"/>
      <c r="DLD161" s="764"/>
      <c r="DLE161" s="764"/>
      <c r="DLF161" s="764"/>
      <c r="DLG161" s="764"/>
      <c r="DLH161" s="764"/>
      <c r="DLI161" s="764"/>
      <c r="DLJ161" s="764"/>
      <c r="DLK161" s="764"/>
      <c r="DLL161" s="764"/>
      <c r="DLM161" s="764"/>
      <c r="DLN161" s="764"/>
      <c r="DLO161" s="764"/>
      <c r="DLP161" s="764"/>
      <c r="DLQ161" s="764"/>
      <c r="DLR161" s="764"/>
      <c r="DLS161" s="764"/>
      <c r="DLT161" s="764"/>
      <c r="DLU161" s="764"/>
      <c r="DLV161" s="764"/>
      <c r="DLW161" s="764"/>
      <c r="DLX161" s="764"/>
      <c r="DLY161" s="764"/>
      <c r="DLZ161" s="764"/>
      <c r="DMA161" s="764"/>
      <c r="DMB161" s="764"/>
      <c r="DMC161" s="764"/>
      <c r="DMD161" s="764"/>
      <c r="DME161" s="764"/>
      <c r="DMF161" s="764"/>
      <c r="DMG161" s="764"/>
      <c r="DMH161" s="764"/>
      <c r="DMI161" s="764"/>
      <c r="DMJ161" s="764"/>
      <c r="DMK161" s="764"/>
      <c r="DML161" s="764"/>
      <c r="DMM161" s="764"/>
      <c r="DMN161" s="764"/>
      <c r="DMO161" s="764"/>
      <c r="DMP161" s="764"/>
      <c r="DMQ161" s="764"/>
      <c r="DMR161" s="764"/>
      <c r="DMS161" s="764"/>
      <c r="DMT161" s="764"/>
      <c r="DMU161" s="764"/>
      <c r="DMV161" s="764"/>
      <c r="DMW161" s="764"/>
      <c r="DMX161" s="764"/>
      <c r="DMY161" s="764"/>
      <c r="DMZ161" s="764"/>
      <c r="DNA161" s="764"/>
      <c r="DNB161" s="764"/>
      <c r="DNC161" s="764"/>
      <c r="DND161" s="764"/>
      <c r="DNE161" s="764"/>
      <c r="DNF161" s="764"/>
      <c r="DNG161" s="764"/>
      <c r="DNH161" s="764"/>
      <c r="DNI161" s="764"/>
      <c r="DNJ161" s="764"/>
      <c r="DNK161" s="764"/>
      <c r="DNL161" s="764"/>
      <c r="DNM161" s="764"/>
      <c r="DNN161" s="764"/>
      <c r="DNO161" s="764"/>
      <c r="DNP161" s="764"/>
      <c r="DNQ161" s="764"/>
      <c r="DNR161" s="764"/>
      <c r="DNS161" s="764"/>
      <c r="DNT161" s="764"/>
      <c r="DNU161" s="764"/>
      <c r="DNV161" s="764"/>
      <c r="DNW161" s="764"/>
      <c r="DNX161" s="764"/>
      <c r="DNY161" s="764"/>
      <c r="DNZ161" s="764"/>
      <c r="DOA161" s="764"/>
      <c r="DOB161" s="764"/>
      <c r="DOC161" s="764"/>
      <c r="DOD161" s="764"/>
      <c r="DOE161" s="764"/>
      <c r="DOF161" s="764"/>
      <c r="DOG161" s="764"/>
      <c r="DOH161" s="764"/>
      <c r="DOI161" s="764"/>
      <c r="DOJ161" s="764"/>
      <c r="DOK161" s="764"/>
      <c r="DOL161" s="764"/>
      <c r="DOM161" s="764"/>
      <c r="DON161" s="764"/>
      <c r="DOO161" s="764"/>
      <c r="DOP161" s="764"/>
      <c r="DOQ161" s="764"/>
      <c r="DOR161" s="764"/>
      <c r="DOS161" s="764"/>
      <c r="DOT161" s="764"/>
      <c r="DOU161" s="764"/>
      <c r="DOV161" s="764"/>
      <c r="DOW161" s="764"/>
      <c r="DOX161" s="764"/>
      <c r="DOY161" s="764"/>
      <c r="DOZ161" s="764"/>
      <c r="DPA161" s="764"/>
      <c r="DPB161" s="764"/>
      <c r="DPC161" s="764"/>
      <c r="DPD161" s="764"/>
      <c r="DPE161" s="764"/>
      <c r="DPF161" s="764"/>
      <c r="DPG161" s="764"/>
      <c r="DPH161" s="764"/>
      <c r="DPI161" s="764"/>
      <c r="DPJ161" s="764"/>
      <c r="DPK161" s="764"/>
      <c r="DPL161" s="764"/>
      <c r="DPM161" s="764"/>
      <c r="DPN161" s="764"/>
      <c r="DPO161" s="764"/>
      <c r="DPP161" s="764"/>
      <c r="DPQ161" s="764"/>
      <c r="DPR161" s="764"/>
      <c r="DPS161" s="764"/>
      <c r="DPT161" s="764"/>
      <c r="DPU161" s="764"/>
      <c r="DPV161" s="764"/>
      <c r="DPW161" s="764"/>
      <c r="DPX161" s="764"/>
      <c r="DPY161" s="764"/>
      <c r="DPZ161" s="764"/>
      <c r="DQA161" s="764"/>
      <c r="DQB161" s="764"/>
      <c r="DQC161" s="764"/>
      <c r="DQD161" s="764"/>
      <c r="DQE161" s="764"/>
      <c r="DQF161" s="764"/>
      <c r="DQG161" s="764"/>
      <c r="DQH161" s="764"/>
      <c r="DQI161" s="764"/>
      <c r="DQJ161" s="764"/>
      <c r="DQK161" s="764"/>
      <c r="DQL161" s="764"/>
      <c r="DQM161" s="764"/>
      <c r="DQN161" s="764"/>
      <c r="DQO161" s="764"/>
      <c r="DQP161" s="764"/>
      <c r="DQQ161" s="764"/>
      <c r="DQR161" s="764"/>
      <c r="DQS161" s="764"/>
      <c r="DQT161" s="764"/>
      <c r="DQU161" s="764"/>
      <c r="DQV161" s="764"/>
      <c r="DQW161" s="764"/>
      <c r="DQX161" s="764"/>
      <c r="DQY161" s="764"/>
      <c r="DQZ161" s="764"/>
      <c r="DRA161" s="764"/>
      <c r="DRB161" s="764"/>
      <c r="DRC161" s="764"/>
      <c r="DRD161" s="764"/>
      <c r="DRE161" s="764"/>
      <c r="DRF161" s="764"/>
      <c r="DRG161" s="764"/>
      <c r="DRH161" s="764"/>
      <c r="DRI161" s="764"/>
      <c r="DRJ161" s="764"/>
      <c r="DRK161" s="764"/>
      <c r="DRL161" s="764"/>
      <c r="DRM161" s="764"/>
      <c r="DRN161" s="764"/>
      <c r="DRO161" s="764"/>
      <c r="DRP161" s="764"/>
      <c r="DRQ161" s="764"/>
      <c r="DRR161" s="764"/>
      <c r="DRS161" s="764"/>
      <c r="DRT161" s="764"/>
      <c r="DRU161" s="764"/>
      <c r="DRV161" s="764"/>
      <c r="DRW161" s="764"/>
      <c r="DRX161" s="764"/>
      <c r="DRY161" s="764"/>
      <c r="DRZ161" s="764"/>
      <c r="DSA161" s="764"/>
      <c r="DSB161" s="764"/>
      <c r="DSC161" s="764"/>
      <c r="DSD161" s="764"/>
      <c r="DSE161" s="764"/>
      <c r="DSF161" s="764"/>
      <c r="DSG161" s="764"/>
      <c r="DSH161" s="764"/>
      <c r="DSI161" s="764"/>
      <c r="DSJ161" s="764"/>
      <c r="DSK161" s="764"/>
      <c r="DSL161" s="764"/>
      <c r="DSM161" s="764"/>
      <c r="DSN161" s="764"/>
      <c r="DSO161" s="764"/>
      <c r="DSP161" s="764"/>
      <c r="DSQ161" s="764"/>
      <c r="DSR161" s="764"/>
      <c r="DSS161" s="764"/>
      <c r="DST161" s="764"/>
      <c r="DSU161" s="764"/>
      <c r="DSV161" s="764"/>
      <c r="DSW161" s="764"/>
      <c r="DSX161" s="764"/>
      <c r="DSY161" s="764"/>
      <c r="DSZ161" s="764"/>
      <c r="DTA161" s="764"/>
      <c r="DTB161" s="764"/>
      <c r="DTC161" s="764"/>
      <c r="DTD161" s="764"/>
      <c r="DTE161" s="764"/>
      <c r="DTF161" s="764"/>
      <c r="DTG161" s="764"/>
      <c r="DTH161" s="764"/>
      <c r="DTI161" s="764"/>
      <c r="DTJ161" s="764"/>
      <c r="DTK161" s="764"/>
      <c r="DTL161" s="764"/>
      <c r="DTM161" s="764"/>
      <c r="DTN161" s="764"/>
      <c r="DTO161" s="764"/>
      <c r="DTP161" s="764"/>
      <c r="DTQ161" s="764"/>
      <c r="DTR161" s="764"/>
      <c r="DTS161" s="764"/>
      <c r="DTT161" s="764"/>
      <c r="DTU161" s="764"/>
      <c r="DTV161" s="764"/>
      <c r="DTW161" s="764"/>
      <c r="DTX161" s="764"/>
      <c r="DTY161" s="764"/>
      <c r="DTZ161" s="764"/>
      <c r="DUA161" s="764"/>
      <c r="DUB161" s="764"/>
      <c r="DUC161" s="764"/>
      <c r="DUD161" s="764"/>
      <c r="DUE161" s="764"/>
      <c r="DUF161" s="764"/>
      <c r="DUG161" s="764"/>
      <c r="DUH161" s="764"/>
      <c r="DUI161" s="764"/>
      <c r="DUJ161" s="764"/>
      <c r="DUK161" s="764"/>
      <c r="DUL161" s="764"/>
      <c r="DUM161" s="764"/>
      <c r="DUN161" s="764"/>
      <c r="DUO161" s="764"/>
      <c r="DUP161" s="764"/>
      <c r="DUQ161" s="764"/>
      <c r="DUR161" s="764"/>
      <c r="DUS161" s="764"/>
      <c r="DUT161" s="764"/>
      <c r="DUU161" s="764"/>
      <c r="DUV161" s="764"/>
      <c r="DUW161" s="764"/>
      <c r="DUX161" s="764"/>
      <c r="DUY161" s="764"/>
      <c r="DUZ161" s="764"/>
      <c r="DVA161" s="764"/>
      <c r="DVB161" s="764"/>
      <c r="DVC161" s="764"/>
      <c r="DVD161" s="764"/>
      <c r="DVE161" s="764"/>
      <c r="DVF161" s="764"/>
      <c r="DVG161" s="764"/>
      <c r="DVH161" s="764"/>
      <c r="DVI161" s="764"/>
      <c r="DVJ161" s="764"/>
      <c r="DVK161" s="764"/>
      <c r="DVL161" s="764"/>
      <c r="DVM161" s="764"/>
      <c r="DVN161" s="764"/>
      <c r="DVO161" s="764"/>
      <c r="DVP161" s="764"/>
      <c r="DVQ161" s="764"/>
      <c r="DVR161" s="764"/>
      <c r="DVS161" s="764"/>
      <c r="DVT161" s="764"/>
      <c r="DVU161" s="764"/>
      <c r="DVV161" s="764"/>
      <c r="DVW161" s="764"/>
      <c r="DVX161" s="764"/>
      <c r="DVY161" s="764"/>
      <c r="DVZ161" s="764"/>
      <c r="DWA161" s="764"/>
      <c r="DWB161" s="764"/>
      <c r="DWC161" s="764"/>
      <c r="DWD161" s="764"/>
      <c r="DWE161" s="764"/>
      <c r="DWF161" s="764"/>
      <c r="DWG161" s="764"/>
      <c r="DWH161" s="764"/>
      <c r="DWI161" s="764"/>
      <c r="DWJ161" s="764"/>
      <c r="DWK161" s="764"/>
      <c r="DWL161" s="764"/>
      <c r="DWM161" s="764"/>
      <c r="DWN161" s="764"/>
      <c r="DWO161" s="764"/>
      <c r="DWP161" s="764"/>
      <c r="DWQ161" s="764"/>
      <c r="DWR161" s="764"/>
      <c r="DWS161" s="764"/>
      <c r="DWT161" s="764"/>
      <c r="DWU161" s="764"/>
      <c r="DWV161" s="764"/>
      <c r="DWW161" s="764"/>
      <c r="DWX161" s="764"/>
      <c r="DWY161" s="764"/>
      <c r="DWZ161" s="764"/>
      <c r="DXA161" s="764"/>
      <c r="DXB161" s="764"/>
      <c r="DXC161" s="764"/>
      <c r="DXD161" s="764"/>
      <c r="DXE161" s="764"/>
      <c r="DXF161" s="764"/>
      <c r="DXG161" s="764"/>
      <c r="DXH161" s="764"/>
      <c r="DXI161" s="764"/>
      <c r="DXJ161" s="764"/>
      <c r="DXK161" s="764"/>
      <c r="DXL161" s="764"/>
      <c r="DXM161" s="764"/>
      <c r="DXN161" s="764"/>
      <c r="DXO161" s="764"/>
      <c r="DXP161" s="764"/>
      <c r="DXQ161" s="764"/>
      <c r="DXR161" s="764"/>
      <c r="DXS161" s="764"/>
      <c r="DXT161" s="764"/>
      <c r="DXU161" s="764"/>
      <c r="DXV161" s="764"/>
      <c r="DXW161" s="764"/>
      <c r="DXX161" s="764"/>
      <c r="DXY161" s="764"/>
      <c r="DXZ161" s="764"/>
      <c r="DYA161" s="764"/>
      <c r="DYB161" s="764"/>
      <c r="DYC161" s="764"/>
      <c r="DYD161" s="764"/>
      <c r="DYE161" s="764"/>
      <c r="DYF161" s="764"/>
      <c r="DYG161" s="764"/>
      <c r="DYH161" s="764"/>
      <c r="DYI161" s="764"/>
      <c r="DYJ161" s="764"/>
      <c r="DYK161" s="764"/>
      <c r="DYL161" s="764"/>
      <c r="DYM161" s="764"/>
      <c r="DYN161" s="764"/>
      <c r="DYO161" s="764"/>
      <c r="DYP161" s="764"/>
      <c r="DYQ161" s="764"/>
      <c r="DYR161" s="764"/>
      <c r="DYS161" s="764"/>
      <c r="DYT161" s="764"/>
      <c r="DYU161" s="764"/>
      <c r="DYV161" s="764"/>
      <c r="DYW161" s="764"/>
      <c r="DYX161" s="764"/>
      <c r="DYY161" s="764"/>
      <c r="DYZ161" s="764"/>
      <c r="DZA161" s="764"/>
      <c r="DZB161" s="764"/>
      <c r="DZC161" s="764"/>
      <c r="DZD161" s="764"/>
      <c r="DZE161" s="764"/>
      <c r="DZF161" s="764"/>
      <c r="DZG161" s="764"/>
      <c r="DZH161" s="764"/>
      <c r="DZI161" s="764"/>
      <c r="DZJ161" s="764"/>
      <c r="DZK161" s="764"/>
      <c r="DZL161" s="764"/>
      <c r="DZM161" s="764"/>
      <c r="DZN161" s="764"/>
      <c r="DZO161" s="764"/>
      <c r="DZP161" s="764"/>
      <c r="DZQ161" s="764"/>
      <c r="DZR161" s="764"/>
      <c r="DZS161" s="764"/>
      <c r="DZT161" s="764"/>
      <c r="DZU161" s="764"/>
      <c r="DZV161" s="764"/>
      <c r="DZW161" s="764"/>
      <c r="DZX161" s="764"/>
      <c r="DZY161" s="764"/>
      <c r="DZZ161" s="764"/>
      <c r="EAA161" s="764"/>
      <c r="EAB161" s="764"/>
      <c r="EAC161" s="764"/>
      <c r="EAD161" s="764"/>
      <c r="EAE161" s="764"/>
      <c r="EAF161" s="764"/>
      <c r="EAG161" s="764"/>
      <c r="EAH161" s="764"/>
      <c r="EAI161" s="764"/>
      <c r="EAJ161" s="764"/>
      <c r="EAK161" s="764"/>
      <c r="EAL161" s="764"/>
      <c r="EAM161" s="764"/>
      <c r="EAN161" s="764"/>
      <c r="EAO161" s="764"/>
      <c r="EAP161" s="764"/>
      <c r="EAQ161" s="764"/>
      <c r="EAR161" s="764"/>
      <c r="EAS161" s="764"/>
      <c r="EAT161" s="764"/>
      <c r="EAU161" s="764"/>
      <c r="EAV161" s="764"/>
      <c r="EAW161" s="764"/>
      <c r="EAX161" s="764"/>
      <c r="EAY161" s="764"/>
      <c r="EAZ161" s="764"/>
      <c r="EBA161" s="764"/>
      <c r="EBB161" s="764"/>
      <c r="EBC161" s="764"/>
      <c r="EBD161" s="764"/>
      <c r="EBE161" s="764"/>
      <c r="EBF161" s="764"/>
      <c r="EBG161" s="764"/>
      <c r="EBH161" s="764"/>
      <c r="EBI161" s="764"/>
      <c r="EBJ161" s="764"/>
      <c r="EBK161" s="764"/>
      <c r="EBL161" s="764"/>
      <c r="EBM161" s="764"/>
      <c r="EBN161" s="764"/>
      <c r="EBO161" s="764"/>
      <c r="EBP161" s="764"/>
      <c r="EBQ161" s="764"/>
      <c r="EBR161" s="764"/>
      <c r="EBS161" s="764"/>
      <c r="EBT161" s="764"/>
      <c r="EBU161" s="764"/>
      <c r="EBV161" s="764"/>
      <c r="EBW161" s="764"/>
      <c r="EBX161" s="764"/>
      <c r="EBY161" s="764"/>
      <c r="EBZ161" s="764"/>
      <c r="ECA161" s="764"/>
      <c r="ECB161" s="764"/>
      <c r="ECC161" s="764"/>
      <c r="ECD161" s="764"/>
      <c r="ECE161" s="764"/>
      <c r="ECF161" s="764"/>
      <c r="ECG161" s="764"/>
      <c r="ECH161" s="764"/>
      <c r="ECI161" s="764"/>
      <c r="ECJ161" s="764"/>
      <c r="ECK161" s="764"/>
      <c r="ECL161" s="764"/>
      <c r="ECM161" s="764"/>
      <c r="ECN161" s="764"/>
      <c r="ECO161" s="764"/>
      <c r="ECP161" s="764"/>
      <c r="ECQ161" s="764"/>
      <c r="ECR161" s="764"/>
      <c r="ECS161" s="764"/>
      <c r="ECT161" s="764"/>
      <c r="ECU161" s="764"/>
      <c r="ECV161" s="764"/>
      <c r="ECW161" s="764"/>
      <c r="ECX161" s="764"/>
      <c r="ECY161" s="764"/>
      <c r="ECZ161" s="764"/>
      <c r="EDA161" s="764"/>
      <c r="EDB161" s="764"/>
      <c r="EDC161" s="764"/>
      <c r="EDD161" s="764"/>
      <c r="EDE161" s="764"/>
      <c r="EDF161" s="764"/>
      <c r="EDG161" s="764"/>
      <c r="EDH161" s="764"/>
      <c r="EDI161" s="764"/>
      <c r="EDJ161" s="764"/>
      <c r="EDK161" s="764"/>
      <c r="EDL161" s="764"/>
      <c r="EDM161" s="764"/>
      <c r="EDN161" s="764"/>
      <c r="EDO161" s="764"/>
      <c r="EDP161" s="764"/>
      <c r="EDQ161" s="764"/>
      <c r="EDR161" s="764"/>
      <c r="EDS161" s="764"/>
      <c r="EDT161" s="764"/>
      <c r="EDU161" s="764"/>
      <c r="EDV161" s="764"/>
      <c r="EDW161" s="764"/>
      <c r="EDX161" s="764"/>
      <c r="EDY161" s="764"/>
      <c r="EDZ161" s="764"/>
      <c r="EEA161" s="764"/>
      <c r="EEB161" s="764"/>
      <c r="EEC161" s="764"/>
      <c r="EED161" s="764"/>
      <c r="EEE161" s="764"/>
      <c r="EEF161" s="764"/>
      <c r="EEG161" s="764"/>
      <c r="EEH161" s="764"/>
      <c r="EEI161" s="764"/>
      <c r="EEJ161" s="764"/>
      <c r="EEK161" s="764"/>
      <c r="EEL161" s="764"/>
      <c r="EEM161" s="764"/>
      <c r="EEN161" s="764"/>
      <c r="EEO161" s="764"/>
      <c r="EEP161" s="764"/>
      <c r="EEQ161" s="764"/>
      <c r="EER161" s="764"/>
      <c r="EES161" s="764"/>
      <c r="EET161" s="764"/>
      <c r="EEU161" s="764"/>
      <c r="EEV161" s="764"/>
      <c r="EEW161" s="764"/>
      <c r="EEX161" s="764"/>
      <c r="EEY161" s="764"/>
      <c r="EEZ161" s="764"/>
      <c r="EFA161" s="764"/>
      <c r="EFB161" s="764"/>
      <c r="EFC161" s="764"/>
      <c r="EFD161" s="764"/>
      <c r="EFE161" s="764"/>
      <c r="EFF161" s="764"/>
      <c r="EFG161" s="764"/>
      <c r="EFH161" s="764"/>
      <c r="EFI161" s="764"/>
      <c r="EFJ161" s="764"/>
      <c r="EFK161" s="764"/>
      <c r="EFL161" s="764"/>
      <c r="EFM161" s="764"/>
      <c r="EFN161" s="764"/>
      <c r="EFO161" s="764"/>
      <c r="EFP161" s="764"/>
      <c r="EFQ161" s="764"/>
      <c r="EFR161" s="764"/>
      <c r="EFS161" s="764"/>
      <c r="EFT161" s="764"/>
      <c r="EFU161" s="764"/>
      <c r="EFV161" s="764"/>
      <c r="EFW161" s="764"/>
      <c r="EFX161" s="764"/>
      <c r="EFY161" s="764"/>
      <c r="EFZ161" s="764"/>
      <c r="EGA161" s="764"/>
      <c r="EGB161" s="764"/>
      <c r="EGC161" s="764"/>
      <c r="EGD161" s="764"/>
      <c r="EGE161" s="764"/>
      <c r="EGF161" s="764"/>
      <c r="EGG161" s="764"/>
      <c r="EGH161" s="764"/>
      <c r="EGI161" s="764"/>
      <c r="EGJ161" s="764"/>
      <c r="EGK161" s="764"/>
      <c r="EGL161" s="764"/>
      <c r="EGM161" s="764"/>
      <c r="EGN161" s="764"/>
      <c r="EGO161" s="764"/>
      <c r="EGP161" s="764"/>
      <c r="EGQ161" s="764"/>
      <c r="EGR161" s="764"/>
      <c r="EGS161" s="764"/>
      <c r="EGT161" s="764"/>
      <c r="EGU161" s="764"/>
      <c r="EGV161" s="764"/>
      <c r="EGW161" s="764"/>
      <c r="EGX161" s="764"/>
      <c r="EGY161" s="764"/>
      <c r="EGZ161" s="764"/>
      <c r="EHA161" s="764"/>
      <c r="EHB161" s="764"/>
      <c r="EHC161" s="764"/>
      <c r="EHD161" s="764"/>
      <c r="EHE161" s="764"/>
      <c r="EHF161" s="764"/>
      <c r="EHG161" s="764"/>
      <c r="EHH161" s="764"/>
      <c r="EHI161" s="764"/>
      <c r="EHJ161" s="764"/>
      <c r="EHK161" s="764"/>
      <c r="EHL161" s="764"/>
      <c r="EHM161" s="764"/>
      <c r="EHN161" s="764"/>
      <c r="EHO161" s="764"/>
      <c r="EHP161" s="764"/>
      <c r="EHQ161" s="764"/>
      <c r="EHR161" s="764"/>
      <c r="EHS161" s="764"/>
      <c r="EHT161" s="764"/>
      <c r="EHU161" s="764"/>
      <c r="EHV161" s="764"/>
      <c r="EHW161" s="764"/>
      <c r="EHX161" s="764"/>
      <c r="EHY161" s="764"/>
      <c r="EHZ161" s="764"/>
      <c r="EIA161" s="764"/>
      <c r="EIB161" s="764"/>
      <c r="EIC161" s="764"/>
      <c r="EID161" s="764"/>
      <c r="EIE161" s="764"/>
      <c r="EIF161" s="764"/>
      <c r="EIG161" s="764"/>
      <c r="EIH161" s="764"/>
      <c r="EII161" s="764"/>
      <c r="EIJ161" s="764"/>
      <c r="EIK161" s="764"/>
      <c r="EIL161" s="764"/>
      <c r="EIM161" s="764"/>
      <c r="EIN161" s="764"/>
      <c r="EIO161" s="764"/>
      <c r="EIP161" s="764"/>
      <c r="EIQ161" s="764"/>
      <c r="EIR161" s="764"/>
      <c r="EIS161" s="764"/>
      <c r="EIT161" s="764"/>
      <c r="EIU161" s="764"/>
      <c r="EIV161" s="764"/>
      <c r="EIW161" s="764"/>
      <c r="EIX161" s="764"/>
      <c r="EIY161" s="764"/>
      <c r="EIZ161" s="764"/>
      <c r="EJA161" s="764"/>
      <c r="EJB161" s="764"/>
      <c r="EJC161" s="764"/>
      <c r="EJD161" s="764"/>
      <c r="EJE161" s="764"/>
      <c r="EJF161" s="764"/>
      <c r="EJG161" s="764"/>
      <c r="EJH161" s="764"/>
      <c r="EJI161" s="764"/>
      <c r="EJJ161" s="764"/>
      <c r="EJK161" s="764"/>
      <c r="EJL161" s="764"/>
      <c r="EJM161" s="764"/>
      <c r="EJN161" s="764"/>
      <c r="EJO161" s="764"/>
      <c r="EJP161" s="764"/>
      <c r="EJQ161" s="764"/>
      <c r="EJR161" s="764"/>
      <c r="EJS161" s="764"/>
      <c r="EJT161" s="764"/>
      <c r="EJU161" s="764"/>
      <c r="EJV161" s="764"/>
      <c r="EJW161" s="764"/>
      <c r="EJX161" s="764"/>
      <c r="EJY161" s="764"/>
      <c r="EJZ161" s="764"/>
      <c r="EKA161" s="764"/>
      <c r="EKB161" s="764"/>
      <c r="EKC161" s="764"/>
      <c r="EKD161" s="764"/>
      <c r="EKE161" s="764"/>
      <c r="EKF161" s="764"/>
      <c r="EKG161" s="764"/>
      <c r="EKH161" s="764"/>
      <c r="EKI161" s="764"/>
      <c r="EKJ161" s="764"/>
      <c r="EKK161" s="764"/>
      <c r="EKL161" s="764"/>
      <c r="EKM161" s="764"/>
      <c r="EKN161" s="764"/>
      <c r="EKO161" s="764"/>
      <c r="EKP161" s="764"/>
      <c r="EKQ161" s="764"/>
      <c r="EKR161" s="764"/>
      <c r="EKS161" s="764"/>
      <c r="EKT161" s="764"/>
      <c r="EKU161" s="764"/>
      <c r="EKV161" s="764"/>
      <c r="EKW161" s="764"/>
      <c r="EKX161" s="764"/>
      <c r="EKY161" s="764"/>
      <c r="EKZ161" s="764"/>
      <c r="ELA161" s="764"/>
      <c r="ELB161" s="764"/>
      <c r="ELC161" s="764"/>
      <c r="ELD161" s="764"/>
      <c r="ELE161" s="764"/>
      <c r="ELF161" s="764"/>
      <c r="ELG161" s="764"/>
      <c r="ELH161" s="764"/>
      <c r="ELI161" s="764"/>
      <c r="ELJ161" s="764"/>
      <c r="ELK161" s="764"/>
      <c r="ELL161" s="764"/>
      <c r="ELM161" s="764"/>
      <c r="ELN161" s="764"/>
      <c r="ELO161" s="764"/>
      <c r="ELP161" s="764"/>
      <c r="ELQ161" s="764"/>
      <c r="ELR161" s="764"/>
      <c r="ELS161" s="764"/>
      <c r="ELT161" s="764"/>
      <c r="ELU161" s="764"/>
      <c r="ELV161" s="764"/>
      <c r="ELW161" s="764"/>
      <c r="ELX161" s="764"/>
      <c r="ELY161" s="764"/>
      <c r="ELZ161" s="764"/>
      <c r="EMA161" s="764"/>
      <c r="EMB161" s="764"/>
      <c r="EMC161" s="764"/>
      <c r="EMD161" s="764"/>
      <c r="EME161" s="764"/>
      <c r="EMF161" s="764"/>
      <c r="EMG161" s="764"/>
      <c r="EMH161" s="764"/>
      <c r="EMI161" s="764"/>
      <c r="EMJ161" s="764"/>
      <c r="EMK161" s="764"/>
      <c r="EML161" s="764"/>
      <c r="EMM161" s="764"/>
      <c r="EMN161" s="764"/>
      <c r="EMO161" s="764"/>
      <c r="EMP161" s="764"/>
      <c r="EMQ161" s="764"/>
      <c r="EMR161" s="764"/>
      <c r="EMS161" s="764"/>
      <c r="EMT161" s="764"/>
      <c r="EMU161" s="764"/>
      <c r="EMV161" s="764"/>
      <c r="EMW161" s="764"/>
      <c r="EMX161" s="764"/>
      <c r="EMY161" s="764"/>
      <c r="EMZ161" s="764"/>
      <c r="ENA161" s="764"/>
      <c r="ENB161" s="764"/>
      <c r="ENC161" s="764"/>
      <c r="END161" s="764"/>
      <c r="ENE161" s="764"/>
      <c r="ENF161" s="764"/>
      <c r="ENG161" s="764"/>
      <c r="ENH161" s="764"/>
      <c r="ENI161" s="764"/>
      <c r="ENJ161" s="764"/>
      <c r="ENK161" s="764"/>
      <c r="ENL161" s="764"/>
      <c r="ENM161" s="764"/>
      <c r="ENN161" s="764"/>
      <c r="ENO161" s="764"/>
      <c r="ENP161" s="764"/>
      <c r="ENQ161" s="764"/>
      <c r="ENR161" s="764"/>
      <c r="ENS161" s="764"/>
      <c r="ENT161" s="764"/>
      <c r="ENU161" s="764"/>
      <c r="ENV161" s="764"/>
      <c r="ENW161" s="764"/>
      <c r="ENX161" s="764"/>
      <c r="ENY161" s="764"/>
      <c r="ENZ161" s="764"/>
      <c r="EOA161" s="764"/>
      <c r="EOB161" s="764"/>
      <c r="EOC161" s="764"/>
      <c r="EOD161" s="764"/>
      <c r="EOE161" s="764"/>
      <c r="EOF161" s="764"/>
      <c r="EOG161" s="764"/>
      <c r="EOH161" s="764"/>
      <c r="EOI161" s="764"/>
      <c r="EOJ161" s="764"/>
      <c r="EOK161" s="764"/>
      <c r="EOL161" s="764"/>
      <c r="EOM161" s="764"/>
      <c r="EON161" s="764"/>
      <c r="EOO161" s="764"/>
      <c r="EOP161" s="764"/>
      <c r="EOQ161" s="764"/>
      <c r="EOR161" s="764"/>
      <c r="EOS161" s="764"/>
      <c r="EOT161" s="764"/>
      <c r="EOU161" s="764"/>
      <c r="EOV161" s="764"/>
      <c r="EOW161" s="764"/>
      <c r="EOX161" s="764"/>
      <c r="EOY161" s="764"/>
      <c r="EOZ161" s="764"/>
      <c r="EPA161" s="764"/>
      <c r="EPB161" s="764"/>
      <c r="EPC161" s="764"/>
      <c r="EPD161" s="764"/>
      <c r="EPE161" s="764"/>
      <c r="EPF161" s="764"/>
      <c r="EPG161" s="764"/>
      <c r="EPH161" s="764"/>
      <c r="EPI161" s="764"/>
      <c r="EPJ161" s="764"/>
      <c r="EPK161" s="764"/>
      <c r="EPL161" s="764"/>
      <c r="EPM161" s="764"/>
      <c r="EPN161" s="764"/>
      <c r="EPO161" s="764"/>
      <c r="EPP161" s="764"/>
      <c r="EPQ161" s="764"/>
      <c r="EPR161" s="764"/>
      <c r="EPS161" s="764"/>
      <c r="EPT161" s="764"/>
      <c r="EPU161" s="764"/>
      <c r="EPV161" s="764"/>
      <c r="EPW161" s="764"/>
      <c r="EPX161" s="764"/>
      <c r="EPY161" s="764"/>
      <c r="EPZ161" s="764"/>
      <c r="EQA161" s="764"/>
      <c r="EQB161" s="764"/>
      <c r="EQC161" s="764"/>
      <c r="EQD161" s="764"/>
      <c r="EQE161" s="764"/>
      <c r="EQF161" s="764"/>
      <c r="EQG161" s="764"/>
      <c r="EQH161" s="764"/>
      <c r="EQI161" s="764"/>
      <c r="EQJ161" s="764"/>
      <c r="EQK161" s="764"/>
      <c r="EQL161" s="764"/>
      <c r="EQM161" s="764"/>
      <c r="EQN161" s="764"/>
      <c r="EQO161" s="764"/>
      <c r="EQP161" s="764"/>
      <c r="EQQ161" s="764"/>
      <c r="EQR161" s="764"/>
      <c r="EQS161" s="764"/>
      <c r="EQT161" s="764"/>
      <c r="EQU161" s="764"/>
      <c r="EQV161" s="764"/>
      <c r="EQW161" s="764"/>
      <c r="EQX161" s="764"/>
      <c r="EQY161" s="764"/>
      <c r="EQZ161" s="764"/>
      <c r="ERA161" s="764"/>
      <c r="ERB161" s="764"/>
      <c r="ERC161" s="764"/>
      <c r="ERD161" s="764"/>
      <c r="ERE161" s="764"/>
      <c r="ERF161" s="764"/>
      <c r="ERG161" s="764"/>
      <c r="ERH161" s="764"/>
      <c r="ERI161" s="764"/>
      <c r="ERJ161" s="764"/>
      <c r="ERK161" s="764"/>
      <c r="ERL161" s="764"/>
      <c r="ERM161" s="764"/>
      <c r="ERN161" s="764"/>
      <c r="ERO161" s="764"/>
      <c r="ERP161" s="764"/>
      <c r="ERQ161" s="764"/>
      <c r="ERR161" s="764"/>
      <c r="ERS161" s="764"/>
      <c r="ERT161" s="764"/>
      <c r="ERU161" s="764"/>
      <c r="ERV161" s="764"/>
      <c r="ERW161" s="764"/>
      <c r="ERX161" s="764"/>
      <c r="ERY161" s="764"/>
      <c r="ERZ161" s="764"/>
      <c r="ESA161" s="764"/>
      <c r="ESB161" s="764"/>
      <c r="ESC161" s="764"/>
      <c r="ESD161" s="764"/>
      <c r="ESE161" s="764"/>
      <c r="ESF161" s="764"/>
      <c r="ESG161" s="764"/>
      <c r="ESH161" s="764"/>
      <c r="ESI161" s="764"/>
      <c r="ESJ161" s="764"/>
      <c r="ESK161" s="764"/>
      <c r="ESL161" s="764"/>
      <c r="ESM161" s="764"/>
      <c r="ESN161" s="764"/>
      <c r="ESO161" s="764"/>
      <c r="ESP161" s="764"/>
      <c r="ESQ161" s="764"/>
      <c r="ESR161" s="764"/>
      <c r="ESS161" s="764"/>
      <c r="EST161" s="764"/>
      <c r="ESU161" s="764"/>
      <c r="ESV161" s="764"/>
      <c r="ESW161" s="764"/>
      <c r="ESX161" s="764"/>
      <c r="ESY161" s="764"/>
      <c r="ESZ161" s="764"/>
      <c r="ETA161" s="764"/>
      <c r="ETB161" s="764"/>
      <c r="ETC161" s="764"/>
      <c r="ETD161" s="764"/>
      <c r="ETE161" s="764"/>
      <c r="ETF161" s="764"/>
      <c r="ETG161" s="764"/>
      <c r="ETH161" s="764"/>
      <c r="ETI161" s="764"/>
      <c r="ETJ161" s="764"/>
      <c r="ETK161" s="764"/>
      <c r="ETL161" s="764"/>
      <c r="ETM161" s="764"/>
      <c r="ETN161" s="764"/>
      <c r="ETO161" s="764"/>
      <c r="ETP161" s="764"/>
      <c r="ETQ161" s="764"/>
      <c r="ETR161" s="764"/>
      <c r="ETS161" s="764"/>
      <c r="ETT161" s="764"/>
      <c r="ETU161" s="764"/>
      <c r="ETV161" s="764"/>
      <c r="ETW161" s="764"/>
      <c r="ETX161" s="764"/>
      <c r="ETY161" s="764"/>
      <c r="ETZ161" s="764"/>
      <c r="EUA161" s="764"/>
      <c r="EUB161" s="764"/>
      <c r="EUC161" s="764"/>
      <c r="EUD161" s="764"/>
      <c r="EUE161" s="764"/>
      <c r="EUF161" s="764"/>
      <c r="EUG161" s="764"/>
      <c r="EUH161" s="764"/>
      <c r="EUI161" s="764"/>
      <c r="EUJ161" s="764"/>
      <c r="EUK161" s="764"/>
      <c r="EUL161" s="764"/>
      <c r="EUM161" s="764"/>
      <c r="EUN161" s="764"/>
      <c r="EUO161" s="764"/>
      <c r="EUP161" s="764"/>
      <c r="EUQ161" s="764"/>
      <c r="EUR161" s="764"/>
      <c r="EUS161" s="764"/>
      <c r="EUT161" s="764"/>
      <c r="EUU161" s="764"/>
      <c r="EUV161" s="764"/>
      <c r="EUW161" s="764"/>
      <c r="EUX161" s="764"/>
      <c r="EUY161" s="764"/>
      <c r="EUZ161" s="764"/>
      <c r="EVA161" s="764"/>
      <c r="EVB161" s="764"/>
      <c r="EVC161" s="764"/>
      <c r="EVD161" s="764"/>
      <c r="EVE161" s="764"/>
      <c r="EVF161" s="764"/>
      <c r="EVG161" s="764"/>
      <c r="EVH161" s="764"/>
      <c r="EVI161" s="764"/>
      <c r="EVJ161" s="764"/>
      <c r="EVK161" s="764"/>
      <c r="EVL161" s="764"/>
      <c r="EVM161" s="764"/>
      <c r="EVN161" s="764"/>
      <c r="EVO161" s="764"/>
      <c r="EVP161" s="764"/>
      <c r="EVQ161" s="764"/>
      <c r="EVR161" s="764"/>
      <c r="EVS161" s="764"/>
      <c r="EVT161" s="764"/>
      <c r="EVU161" s="764"/>
      <c r="EVV161" s="764"/>
      <c r="EVW161" s="764"/>
      <c r="EVX161" s="764"/>
      <c r="EVY161" s="764"/>
      <c r="EVZ161" s="764"/>
      <c r="EWA161" s="764"/>
      <c r="EWB161" s="764"/>
      <c r="EWC161" s="764"/>
      <c r="EWD161" s="764"/>
      <c r="EWE161" s="764"/>
      <c r="EWF161" s="764"/>
      <c r="EWG161" s="764"/>
      <c r="EWH161" s="764"/>
      <c r="EWI161" s="764"/>
      <c r="EWJ161" s="764"/>
      <c r="EWK161" s="764"/>
      <c r="EWL161" s="764"/>
      <c r="EWM161" s="764"/>
      <c r="EWN161" s="764"/>
      <c r="EWO161" s="764"/>
      <c r="EWP161" s="764"/>
      <c r="EWQ161" s="764"/>
      <c r="EWR161" s="764"/>
      <c r="EWS161" s="764"/>
      <c r="EWT161" s="764"/>
      <c r="EWU161" s="764"/>
      <c r="EWV161" s="764"/>
      <c r="EWW161" s="764"/>
      <c r="EWX161" s="764"/>
      <c r="EWY161" s="764"/>
      <c r="EWZ161" s="764"/>
      <c r="EXA161" s="764"/>
      <c r="EXB161" s="764"/>
      <c r="EXC161" s="764"/>
      <c r="EXD161" s="764"/>
      <c r="EXE161" s="764"/>
      <c r="EXF161" s="764"/>
      <c r="EXG161" s="764"/>
      <c r="EXH161" s="764"/>
      <c r="EXI161" s="764"/>
      <c r="EXJ161" s="764"/>
      <c r="EXK161" s="764"/>
      <c r="EXL161" s="764"/>
      <c r="EXM161" s="764"/>
      <c r="EXN161" s="764"/>
      <c r="EXO161" s="764"/>
      <c r="EXP161" s="764"/>
      <c r="EXQ161" s="764"/>
      <c r="EXR161" s="764"/>
      <c r="EXS161" s="764"/>
      <c r="EXT161" s="764"/>
      <c r="EXU161" s="764"/>
      <c r="EXV161" s="764"/>
      <c r="EXW161" s="764"/>
      <c r="EXX161" s="764"/>
      <c r="EXY161" s="764"/>
      <c r="EXZ161" s="764"/>
      <c r="EYA161" s="764"/>
      <c r="EYB161" s="764"/>
      <c r="EYC161" s="764"/>
      <c r="EYD161" s="764"/>
      <c r="EYE161" s="764"/>
      <c r="EYF161" s="764"/>
      <c r="EYG161" s="764"/>
      <c r="EYH161" s="764"/>
      <c r="EYI161" s="764"/>
      <c r="EYJ161" s="764"/>
      <c r="EYK161" s="764"/>
      <c r="EYL161" s="764"/>
      <c r="EYM161" s="764"/>
      <c r="EYN161" s="764"/>
      <c r="EYO161" s="764"/>
      <c r="EYP161" s="764"/>
      <c r="EYQ161" s="764"/>
      <c r="EYR161" s="764"/>
      <c r="EYS161" s="764"/>
      <c r="EYT161" s="764"/>
      <c r="EYU161" s="764"/>
      <c r="EYV161" s="764"/>
      <c r="EYW161" s="764"/>
      <c r="EYX161" s="764"/>
      <c r="EYY161" s="764"/>
      <c r="EYZ161" s="764"/>
      <c r="EZA161" s="764"/>
      <c r="EZB161" s="764"/>
      <c r="EZC161" s="764"/>
      <c r="EZD161" s="764"/>
      <c r="EZE161" s="764"/>
      <c r="EZF161" s="764"/>
      <c r="EZG161" s="764"/>
      <c r="EZH161" s="764"/>
      <c r="EZI161" s="764"/>
      <c r="EZJ161" s="764"/>
      <c r="EZK161" s="764"/>
      <c r="EZL161" s="764"/>
      <c r="EZM161" s="764"/>
      <c r="EZN161" s="764"/>
      <c r="EZO161" s="764"/>
      <c r="EZP161" s="764"/>
      <c r="EZQ161" s="764"/>
      <c r="EZR161" s="764"/>
      <c r="EZS161" s="764"/>
      <c r="EZT161" s="764"/>
      <c r="EZU161" s="764"/>
      <c r="EZV161" s="764"/>
      <c r="EZW161" s="764"/>
      <c r="EZX161" s="764"/>
      <c r="EZY161" s="764"/>
      <c r="EZZ161" s="764"/>
      <c r="FAA161" s="764"/>
      <c r="FAB161" s="764"/>
      <c r="FAC161" s="764"/>
      <c r="FAD161" s="764"/>
      <c r="FAE161" s="764"/>
      <c r="FAF161" s="764"/>
      <c r="FAG161" s="764"/>
      <c r="FAH161" s="764"/>
      <c r="FAI161" s="764"/>
      <c r="FAJ161" s="764"/>
      <c r="FAK161" s="764"/>
      <c r="FAL161" s="764"/>
      <c r="FAM161" s="764"/>
      <c r="FAN161" s="764"/>
      <c r="FAO161" s="764"/>
      <c r="FAP161" s="764"/>
      <c r="FAQ161" s="764"/>
      <c r="FAR161" s="764"/>
      <c r="FAS161" s="764"/>
      <c r="FAT161" s="764"/>
      <c r="FAU161" s="764"/>
      <c r="FAV161" s="764"/>
      <c r="FAW161" s="764"/>
      <c r="FAX161" s="764"/>
      <c r="FAY161" s="764"/>
      <c r="FAZ161" s="764"/>
      <c r="FBA161" s="764"/>
      <c r="FBB161" s="764"/>
      <c r="FBC161" s="764"/>
      <c r="FBD161" s="764"/>
      <c r="FBE161" s="764"/>
      <c r="FBF161" s="764"/>
      <c r="FBG161" s="764"/>
      <c r="FBH161" s="764"/>
      <c r="FBI161" s="764"/>
      <c r="FBJ161" s="764"/>
      <c r="FBK161" s="764"/>
      <c r="FBL161" s="764"/>
      <c r="FBM161" s="764"/>
      <c r="FBN161" s="764"/>
      <c r="FBO161" s="764"/>
      <c r="FBP161" s="764"/>
      <c r="FBQ161" s="764"/>
      <c r="FBR161" s="764"/>
      <c r="FBS161" s="764"/>
      <c r="FBT161" s="764"/>
      <c r="FBU161" s="764"/>
      <c r="FBV161" s="764"/>
      <c r="FBW161" s="764"/>
      <c r="FBX161" s="764"/>
      <c r="FBY161" s="764"/>
      <c r="FBZ161" s="764"/>
      <c r="FCA161" s="764"/>
      <c r="FCB161" s="764"/>
      <c r="FCC161" s="764"/>
      <c r="FCD161" s="764"/>
      <c r="FCE161" s="764"/>
      <c r="FCF161" s="764"/>
      <c r="FCG161" s="764"/>
      <c r="FCH161" s="764"/>
      <c r="FCI161" s="764"/>
      <c r="FCJ161" s="764"/>
      <c r="FCK161" s="764"/>
      <c r="FCL161" s="764"/>
      <c r="FCM161" s="764"/>
      <c r="FCN161" s="764"/>
      <c r="FCO161" s="764"/>
      <c r="FCP161" s="764"/>
      <c r="FCQ161" s="764"/>
      <c r="FCR161" s="764"/>
      <c r="FCS161" s="764"/>
      <c r="FCT161" s="764"/>
      <c r="FCU161" s="764"/>
      <c r="FCV161" s="764"/>
      <c r="FCW161" s="764"/>
      <c r="FCX161" s="764"/>
      <c r="FCY161" s="764"/>
      <c r="FCZ161" s="764"/>
      <c r="FDA161" s="764"/>
      <c r="FDB161" s="764"/>
      <c r="FDC161" s="764"/>
      <c r="FDD161" s="764"/>
      <c r="FDE161" s="764"/>
      <c r="FDF161" s="764"/>
      <c r="FDG161" s="764"/>
      <c r="FDH161" s="764"/>
      <c r="FDI161" s="764"/>
      <c r="FDJ161" s="764"/>
      <c r="FDK161" s="764"/>
      <c r="FDL161" s="764"/>
      <c r="FDM161" s="764"/>
      <c r="FDN161" s="764"/>
      <c r="FDO161" s="764"/>
      <c r="FDP161" s="764"/>
      <c r="FDQ161" s="764"/>
      <c r="FDR161" s="764"/>
      <c r="FDS161" s="764"/>
      <c r="FDT161" s="764"/>
      <c r="FDU161" s="764"/>
      <c r="FDV161" s="764"/>
      <c r="FDW161" s="764"/>
      <c r="FDX161" s="764"/>
      <c r="FDY161" s="764"/>
      <c r="FDZ161" s="764"/>
      <c r="FEA161" s="764"/>
      <c r="FEB161" s="764"/>
      <c r="FEC161" s="764"/>
      <c r="FED161" s="764"/>
      <c r="FEE161" s="764"/>
      <c r="FEF161" s="764"/>
      <c r="FEG161" s="764"/>
      <c r="FEH161" s="764"/>
      <c r="FEI161" s="764"/>
      <c r="FEJ161" s="764"/>
      <c r="FEK161" s="764"/>
      <c r="FEL161" s="764"/>
      <c r="FEM161" s="764"/>
      <c r="FEN161" s="764"/>
      <c r="FEO161" s="764"/>
      <c r="FEP161" s="764"/>
      <c r="FEQ161" s="764"/>
      <c r="FER161" s="764"/>
      <c r="FES161" s="764"/>
      <c r="FET161" s="764"/>
      <c r="FEU161" s="764"/>
      <c r="FEV161" s="764"/>
      <c r="FEW161" s="764"/>
      <c r="FEX161" s="764"/>
      <c r="FEY161" s="764"/>
      <c r="FEZ161" s="764"/>
      <c r="FFA161" s="764"/>
      <c r="FFB161" s="764"/>
      <c r="FFC161" s="764"/>
      <c r="FFD161" s="764"/>
      <c r="FFE161" s="764"/>
      <c r="FFF161" s="764"/>
      <c r="FFG161" s="764"/>
      <c r="FFH161" s="764"/>
      <c r="FFI161" s="764"/>
      <c r="FFJ161" s="764"/>
      <c r="FFK161" s="764"/>
      <c r="FFL161" s="764"/>
      <c r="FFM161" s="764"/>
      <c r="FFN161" s="764"/>
      <c r="FFO161" s="764"/>
      <c r="FFP161" s="764"/>
      <c r="FFQ161" s="764"/>
      <c r="FFR161" s="764"/>
      <c r="FFS161" s="764"/>
      <c r="FFT161" s="764"/>
      <c r="FFU161" s="764"/>
      <c r="FFV161" s="764"/>
      <c r="FFW161" s="764"/>
      <c r="FFX161" s="764"/>
      <c r="FFY161" s="764"/>
      <c r="FFZ161" s="764"/>
      <c r="FGA161" s="764"/>
      <c r="FGB161" s="764"/>
      <c r="FGC161" s="764"/>
      <c r="FGD161" s="764"/>
      <c r="FGE161" s="764"/>
      <c r="FGF161" s="764"/>
      <c r="FGG161" s="764"/>
      <c r="FGH161" s="764"/>
      <c r="FGI161" s="764"/>
      <c r="FGJ161" s="764"/>
      <c r="FGK161" s="764"/>
      <c r="FGL161" s="764"/>
      <c r="FGM161" s="764"/>
      <c r="FGN161" s="764"/>
      <c r="FGO161" s="764"/>
      <c r="FGP161" s="764"/>
      <c r="FGQ161" s="764"/>
      <c r="FGR161" s="764"/>
      <c r="FGS161" s="764"/>
      <c r="FGT161" s="764"/>
      <c r="FGU161" s="764"/>
      <c r="FGV161" s="764"/>
      <c r="FGW161" s="764"/>
      <c r="FGX161" s="764"/>
      <c r="FGY161" s="764"/>
      <c r="FGZ161" s="764"/>
      <c r="FHA161" s="764"/>
      <c r="FHB161" s="764"/>
      <c r="FHC161" s="764"/>
      <c r="FHD161" s="764"/>
      <c r="FHE161" s="764"/>
      <c r="FHF161" s="764"/>
      <c r="FHG161" s="764"/>
      <c r="FHH161" s="764"/>
      <c r="FHI161" s="764"/>
      <c r="FHJ161" s="764"/>
      <c r="FHK161" s="764"/>
      <c r="FHL161" s="764"/>
      <c r="FHM161" s="764"/>
      <c r="FHN161" s="764"/>
      <c r="FHO161" s="764"/>
      <c r="FHP161" s="764"/>
      <c r="FHQ161" s="764"/>
      <c r="FHR161" s="764"/>
      <c r="FHS161" s="764"/>
      <c r="FHT161" s="764"/>
      <c r="FHU161" s="764"/>
      <c r="FHV161" s="764"/>
      <c r="FHW161" s="764"/>
      <c r="FHX161" s="764"/>
      <c r="FHY161" s="764"/>
      <c r="FHZ161" s="764"/>
      <c r="FIA161" s="764"/>
      <c r="FIB161" s="764"/>
      <c r="FIC161" s="764"/>
      <c r="FID161" s="764"/>
      <c r="FIE161" s="764"/>
      <c r="FIF161" s="764"/>
      <c r="FIG161" s="764"/>
      <c r="FIH161" s="764"/>
      <c r="FII161" s="764"/>
      <c r="FIJ161" s="764"/>
      <c r="FIK161" s="764"/>
      <c r="FIL161" s="764"/>
      <c r="FIM161" s="764"/>
      <c r="FIN161" s="764"/>
      <c r="FIO161" s="764"/>
      <c r="FIP161" s="764"/>
      <c r="FIQ161" s="764"/>
      <c r="FIR161" s="764"/>
      <c r="FIS161" s="764"/>
      <c r="FIT161" s="764"/>
      <c r="FIU161" s="764"/>
      <c r="FIV161" s="764"/>
      <c r="FIW161" s="764"/>
      <c r="FIX161" s="764"/>
      <c r="FIY161" s="764"/>
      <c r="FIZ161" s="764"/>
      <c r="FJA161" s="764"/>
      <c r="FJB161" s="764"/>
      <c r="FJC161" s="764"/>
      <c r="FJD161" s="764"/>
      <c r="FJE161" s="764"/>
      <c r="FJF161" s="764"/>
      <c r="FJG161" s="764"/>
      <c r="FJH161" s="764"/>
      <c r="FJI161" s="764"/>
      <c r="FJJ161" s="764"/>
      <c r="FJK161" s="764"/>
      <c r="FJL161" s="764"/>
      <c r="FJM161" s="764"/>
      <c r="FJN161" s="764"/>
      <c r="FJO161" s="764"/>
      <c r="FJP161" s="764"/>
      <c r="FJQ161" s="764"/>
      <c r="FJR161" s="764"/>
      <c r="FJS161" s="764"/>
      <c r="FJT161" s="764"/>
      <c r="FJU161" s="764"/>
      <c r="FJV161" s="764"/>
      <c r="FJW161" s="764"/>
      <c r="FJX161" s="764"/>
      <c r="FJY161" s="764"/>
      <c r="FJZ161" s="764"/>
      <c r="FKA161" s="764"/>
      <c r="FKB161" s="764"/>
      <c r="FKC161" s="764"/>
      <c r="FKD161" s="764"/>
      <c r="FKE161" s="764"/>
      <c r="FKF161" s="764"/>
      <c r="FKG161" s="764"/>
      <c r="FKH161" s="764"/>
      <c r="FKI161" s="764"/>
      <c r="FKJ161" s="764"/>
      <c r="FKK161" s="764"/>
      <c r="FKL161" s="764"/>
      <c r="FKM161" s="764"/>
      <c r="FKN161" s="764"/>
      <c r="FKO161" s="764"/>
      <c r="FKP161" s="764"/>
      <c r="FKQ161" s="764"/>
      <c r="FKR161" s="764"/>
      <c r="FKS161" s="764"/>
      <c r="FKT161" s="764"/>
      <c r="FKU161" s="764"/>
      <c r="FKV161" s="764"/>
      <c r="FKW161" s="764"/>
      <c r="FKX161" s="764"/>
      <c r="FKY161" s="764"/>
      <c r="FKZ161" s="764"/>
      <c r="FLA161" s="764"/>
      <c r="FLB161" s="764"/>
      <c r="FLC161" s="764"/>
      <c r="FLD161" s="764"/>
      <c r="FLE161" s="764"/>
      <c r="FLF161" s="764"/>
      <c r="FLG161" s="764"/>
      <c r="FLH161" s="764"/>
      <c r="FLI161" s="764"/>
      <c r="FLJ161" s="764"/>
      <c r="FLK161" s="764"/>
      <c r="FLL161" s="764"/>
      <c r="FLM161" s="764"/>
      <c r="FLN161" s="764"/>
      <c r="FLO161" s="764"/>
      <c r="FLP161" s="764"/>
      <c r="FLQ161" s="764"/>
      <c r="FLR161" s="764"/>
      <c r="FLS161" s="764"/>
      <c r="FLT161" s="764"/>
      <c r="FLU161" s="764"/>
      <c r="FLV161" s="764"/>
      <c r="FLW161" s="764"/>
      <c r="FLX161" s="764"/>
      <c r="FLY161" s="764"/>
      <c r="FLZ161" s="764"/>
      <c r="FMA161" s="764"/>
      <c r="FMB161" s="764"/>
      <c r="FMC161" s="764"/>
      <c r="FMD161" s="764"/>
      <c r="FME161" s="764"/>
      <c r="FMF161" s="764"/>
      <c r="FMG161" s="764"/>
      <c r="FMH161" s="764"/>
      <c r="FMI161" s="764"/>
      <c r="FMJ161" s="764"/>
      <c r="FMK161" s="764"/>
      <c r="FML161" s="764"/>
      <c r="FMM161" s="764"/>
      <c r="FMN161" s="764"/>
      <c r="FMO161" s="764"/>
      <c r="FMP161" s="764"/>
      <c r="FMQ161" s="764"/>
      <c r="FMR161" s="764"/>
      <c r="FMS161" s="764"/>
      <c r="FMT161" s="764"/>
      <c r="FMU161" s="764"/>
      <c r="FMV161" s="764"/>
      <c r="FMW161" s="764"/>
      <c r="FMX161" s="764"/>
      <c r="FMY161" s="764"/>
      <c r="FMZ161" s="764"/>
      <c r="FNA161" s="764"/>
      <c r="FNB161" s="764"/>
      <c r="FNC161" s="764"/>
      <c r="FND161" s="764"/>
      <c r="FNE161" s="764"/>
      <c r="FNF161" s="764"/>
      <c r="FNG161" s="764"/>
      <c r="FNH161" s="764"/>
      <c r="FNI161" s="764"/>
      <c r="FNJ161" s="764"/>
      <c r="FNK161" s="764"/>
      <c r="FNL161" s="764"/>
      <c r="FNM161" s="764"/>
      <c r="FNN161" s="764"/>
      <c r="FNO161" s="764"/>
      <c r="FNP161" s="764"/>
      <c r="FNQ161" s="764"/>
      <c r="FNR161" s="764"/>
      <c r="FNS161" s="764"/>
      <c r="FNT161" s="764"/>
      <c r="FNU161" s="764"/>
      <c r="FNV161" s="764"/>
      <c r="FNW161" s="764"/>
      <c r="FNX161" s="764"/>
      <c r="FNY161" s="764"/>
      <c r="FNZ161" s="764"/>
      <c r="FOA161" s="764"/>
      <c r="FOB161" s="764"/>
      <c r="FOC161" s="764"/>
      <c r="FOD161" s="764"/>
      <c r="FOE161" s="764"/>
      <c r="FOF161" s="764"/>
      <c r="FOG161" s="764"/>
      <c r="FOH161" s="764"/>
      <c r="FOI161" s="764"/>
      <c r="FOJ161" s="764"/>
      <c r="FOK161" s="764"/>
      <c r="FOL161" s="764"/>
      <c r="FOM161" s="764"/>
      <c r="FON161" s="764"/>
      <c r="FOO161" s="764"/>
      <c r="FOP161" s="764"/>
      <c r="FOQ161" s="764"/>
      <c r="FOR161" s="764"/>
      <c r="FOS161" s="764"/>
      <c r="FOT161" s="764"/>
      <c r="FOU161" s="764"/>
      <c r="FOV161" s="764"/>
      <c r="FOW161" s="764"/>
      <c r="FOX161" s="764"/>
      <c r="FOY161" s="764"/>
      <c r="FOZ161" s="764"/>
      <c r="FPA161" s="764"/>
      <c r="FPB161" s="764"/>
      <c r="FPC161" s="764"/>
      <c r="FPD161" s="764"/>
      <c r="FPE161" s="764"/>
      <c r="FPF161" s="764"/>
      <c r="FPG161" s="764"/>
      <c r="FPH161" s="764"/>
      <c r="FPI161" s="764"/>
      <c r="FPJ161" s="764"/>
      <c r="FPK161" s="764"/>
      <c r="FPL161" s="764"/>
      <c r="FPM161" s="764"/>
      <c r="FPN161" s="764"/>
      <c r="FPO161" s="764"/>
      <c r="FPP161" s="764"/>
      <c r="FPQ161" s="764"/>
      <c r="FPR161" s="764"/>
      <c r="FPS161" s="764"/>
      <c r="FPT161" s="764"/>
      <c r="FPU161" s="764"/>
      <c r="FPV161" s="764"/>
      <c r="FPW161" s="764"/>
      <c r="FPX161" s="764"/>
      <c r="FPY161" s="764"/>
      <c r="FPZ161" s="764"/>
      <c r="FQA161" s="764"/>
      <c r="FQB161" s="764"/>
      <c r="FQC161" s="764"/>
      <c r="FQD161" s="764"/>
      <c r="FQE161" s="764"/>
      <c r="FQF161" s="764"/>
      <c r="FQG161" s="764"/>
      <c r="FQH161" s="764"/>
      <c r="FQI161" s="764"/>
      <c r="FQJ161" s="764"/>
      <c r="FQK161" s="764"/>
      <c r="FQL161" s="764"/>
      <c r="FQM161" s="764"/>
      <c r="FQN161" s="764"/>
      <c r="FQO161" s="764"/>
      <c r="FQP161" s="764"/>
      <c r="FQQ161" s="764"/>
      <c r="FQR161" s="764"/>
      <c r="FQS161" s="764"/>
      <c r="FQT161" s="764"/>
      <c r="FQU161" s="764"/>
      <c r="FQV161" s="764"/>
      <c r="FQW161" s="764"/>
      <c r="FQX161" s="764"/>
      <c r="FQY161" s="764"/>
      <c r="FQZ161" s="764"/>
      <c r="FRA161" s="764"/>
      <c r="FRB161" s="764"/>
      <c r="FRC161" s="764"/>
      <c r="FRD161" s="764"/>
      <c r="FRE161" s="764"/>
      <c r="FRF161" s="764"/>
      <c r="FRG161" s="764"/>
      <c r="FRH161" s="764"/>
      <c r="FRI161" s="764"/>
      <c r="FRJ161" s="764"/>
      <c r="FRK161" s="764"/>
      <c r="FRL161" s="764"/>
      <c r="FRM161" s="764"/>
      <c r="FRN161" s="764"/>
      <c r="FRO161" s="764"/>
      <c r="FRP161" s="764"/>
      <c r="FRQ161" s="764"/>
      <c r="FRR161" s="764"/>
      <c r="FRS161" s="764"/>
      <c r="FRT161" s="764"/>
      <c r="FRU161" s="764"/>
      <c r="FRV161" s="764"/>
      <c r="FRW161" s="764"/>
      <c r="FRX161" s="764"/>
      <c r="FRY161" s="764"/>
      <c r="FRZ161" s="764"/>
      <c r="FSA161" s="764"/>
      <c r="FSB161" s="764"/>
      <c r="FSC161" s="764"/>
      <c r="FSD161" s="764"/>
      <c r="FSE161" s="764"/>
      <c r="FSF161" s="764"/>
      <c r="FSG161" s="764"/>
      <c r="FSH161" s="764"/>
      <c r="FSI161" s="764"/>
      <c r="FSJ161" s="764"/>
      <c r="FSK161" s="764"/>
      <c r="FSL161" s="764"/>
      <c r="FSM161" s="764"/>
      <c r="FSN161" s="764"/>
      <c r="FSO161" s="764"/>
      <c r="FSP161" s="764"/>
      <c r="FSQ161" s="764"/>
      <c r="FSR161" s="764"/>
      <c r="FSS161" s="764"/>
      <c r="FST161" s="764"/>
      <c r="FSU161" s="764"/>
      <c r="FSV161" s="764"/>
      <c r="FSW161" s="764"/>
      <c r="FSX161" s="764"/>
      <c r="FSY161" s="764"/>
      <c r="FSZ161" s="764"/>
      <c r="FTA161" s="764"/>
      <c r="FTB161" s="764"/>
      <c r="FTC161" s="764"/>
      <c r="FTD161" s="764"/>
      <c r="FTE161" s="764"/>
      <c r="FTF161" s="764"/>
      <c r="FTG161" s="764"/>
      <c r="FTH161" s="764"/>
      <c r="FTI161" s="764"/>
      <c r="FTJ161" s="764"/>
      <c r="FTK161" s="764"/>
      <c r="FTL161" s="764"/>
      <c r="FTM161" s="764"/>
      <c r="FTN161" s="764"/>
      <c r="FTO161" s="764"/>
      <c r="FTP161" s="764"/>
      <c r="FTQ161" s="764"/>
      <c r="FTR161" s="764"/>
      <c r="FTS161" s="764"/>
      <c r="FTT161" s="764"/>
      <c r="FTU161" s="764"/>
      <c r="FTV161" s="764"/>
      <c r="FTW161" s="764"/>
      <c r="FTX161" s="764"/>
      <c r="FTY161" s="764"/>
      <c r="FTZ161" s="764"/>
      <c r="FUA161" s="764"/>
      <c r="FUB161" s="764"/>
      <c r="FUC161" s="764"/>
      <c r="FUD161" s="764"/>
      <c r="FUE161" s="764"/>
      <c r="FUF161" s="764"/>
      <c r="FUG161" s="764"/>
      <c r="FUH161" s="764"/>
      <c r="FUI161" s="764"/>
      <c r="FUJ161" s="764"/>
      <c r="FUK161" s="764"/>
      <c r="FUL161" s="764"/>
      <c r="FUM161" s="764"/>
      <c r="FUN161" s="764"/>
      <c r="FUO161" s="764"/>
      <c r="FUP161" s="764"/>
      <c r="FUQ161" s="764"/>
      <c r="FUR161" s="764"/>
      <c r="FUS161" s="764"/>
      <c r="FUT161" s="764"/>
      <c r="FUU161" s="764"/>
      <c r="FUV161" s="764"/>
      <c r="FUW161" s="764"/>
      <c r="FUX161" s="764"/>
      <c r="FUY161" s="764"/>
      <c r="FUZ161" s="764"/>
      <c r="FVA161" s="764"/>
      <c r="FVB161" s="764"/>
      <c r="FVC161" s="764"/>
      <c r="FVD161" s="764"/>
      <c r="FVE161" s="764"/>
      <c r="FVF161" s="764"/>
      <c r="FVG161" s="764"/>
      <c r="FVH161" s="764"/>
      <c r="FVI161" s="764"/>
      <c r="FVJ161" s="764"/>
      <c r="FVK161" s="764"/>
      <c r="FVL161" s="764"/>
      <c r="FVM161" s="764"/>
      <c r="FVN161" s="764"/>
      <c r="FVO161" s="764"/>
      <c r="FVP161" s="764"/>
      <c r="FVQ161" s="764"/>
      <c r="FVR161" s="764"/>
      <c r="FVS161" s="764"/>
      <c r="FVT161" s="764"/>
      <c r="FVU161" s="764"/>
      <c r="FVV161" s="764"/>
      <c r="FVW161" s="764"/>
      <c r="FVX161" s="764"/>
      <c r="FVY161" s="764"/>
      <c r="FVZ161" s="764"/>
      <c r="FWA161" s="764"/>
      <c r="FWB161" s="764"/>
      <c r="FWC161" s="764"/>
      <c r="FWD161" s="764"/>
      <c r="FWE161" s="764"/>
      <c r="FWF161" s="764"/>
      <c r="FWG161" s="764"/>
      <c r="FWH161" s="764"/>
      <c r="FWI161" s="764"/>
      <c r="FWJ161" s="764"/>
      <c r="FWK161" s="764"/>
      <c r="FWL161" s="764"/>
      <c r="FWM161" s="764"/>
      <c r="FWN161" s="764"/>
      <c r="FWO161" s="764"/>
      <c r="FWP161" s="764"/>
      <c r="FWQ161" s="764"/>
      <c r="FWR161" s="764"/>
      <c r="FWS161" s="764"/>
      <c r="FWT161" s="764"/>
      <c r="FWU161" s="764"/>
      <c r="FWV161" s="764"/>
      <c r="FWW161" s="764"/>
      <c r="FWX161" s="764"/>
      <c r="FWY161" s="764"/>
      <c r="FWZ161" s="764"/>
      <c r="FXA161" s="764"/>
      <c r="FXB161" s="764"/>
      <c r="FXC161" s="764"/>
      <c r="FXD161" s="764"/>
      <c r="FXE161" s="764"/>
      <c r="FXF161" s="764"/>
      <c r="FXG161" s="764"/>
      <c r="FXH161" s="764"/>
      <c r="FXI161" s="764"/>
      <c r="FXJ161" s="764"/>
      <c r="FXK161" s="764"/>
      <c r="FXL161" s="764"/>
      <c r="FXM161" s="764"/>
      <c r="FXN161" s="764"/>
      <c r="FXO161" s="764"/>
      <c r="FXP161" s="764"/>
      <c r="FXQ161" s="764"/>
      <c r="FXR161" s="764"/>
      <c r="FXS161" s="764"/>
      <c r="FXT161" s="764"/>
      <c r="FXU161" s="764"/>
      <c r="FXV161" s="764"/>
      <c r="FXW161" s="764"/>
      <c r="FXX161" s="764"/>
      <c r="FXY161" s="764"/>
      <c r="FXZ161" s="764"/>
      <c r="FYA161" s="764"/>
      <c r="FYB161" s="764"/>
      <c r="FYC161" s="764"/>
      <c r="FYD161" s="764"/>
      <c r="FYE161" s="764"/>
      <c r="FYF161" s="764"/>
      <c r="FYG161" s="764"/>
      <c r="FYH161" s="764"/>
      <c r="FYI161" s="764"/>
      <c r="FYJ161" s="764"/>
      <c r="FYK161" s="764"/>
      <c r="FYL161" s="764"/>
      <c r="FYM161" s="764"/>
      <c r="FYN161" s="764"/>
      <c r="FYO161" s="764"/>
      <c r="FYP161" s="764"/>
      <c r="FYQ161" s="764"/>
      <c r="FYR161" s="764"/>
      <c r="FYS161" s="764"/>
      <c r="FYT161" s="764"/>
      <c r="FYU161" s="764"/>
      <c r="FYV161" s="764"/>
      <c r="FYW161" s="764"/>
      <c r="FYX161" s="764"/>
      <c r="FYY161" s="764"/>
      <c r="FYZ161" s="764"/>
      <c r="FZA161" s="764"/>
      <c r="FZB161" s="764"/>
      <c r="FZC161" s="764"/>
      <c r="FZD161" s="764"/>
      <c r="FZE161" s="764"/>
      <c r="FZF161" s="764"/>
      <c r="FZG161" s="764"/>
      <c r="FZH161" s="764"/>
      <c r="FZI161" s="764"/>
      <c r="FZJ161" s="764"/>
      <c r="FZK161" s="764"/>
      <c r="FZL161" s="764"/>
      <c r="FZM161" s="764"/>
      <c r="FZN161" s="764"/>
      <c r="FZO161" s="764"/>
      <c r="FZP161" s="764"/>
      <c r="FZQ161" s="764"/>
      <c r="FZR161" s="764"/>
      <c r="FZS161" s="764"/>
      <c r="FZT161" s="764"/>
      <c r="FZU161" s="764"/>
      <c r="FZV161" s="764"/>
      <c r="FZW161" s="764"/>
      <c r="FZX161" s="764"/>
      <c r="FZY161" s="764"/>
      <c r="FZZ161" s="764"/>
      <c r="GAA161" s="764"/>
      <c r="GAB161" s="764"/>
      <c r="GAC161" s="764"/>
      <c r="GAD161" s="764"/>
      <c r="GAE161" s="764"/>
      <c r="GAF161" s="764"/>
      <c r="GAG161" s="764"/>
      <c r="GAH161" s="764"/>
      <c r="GAI161" s="764"/>
      <c r="GAJ161" s="764"/>
      <c r="GAK161" s="764"/>
      <c r="GAL161" s="764"/>
      <c r="GAM161" s="764"/>
      <c r="GAN161" s="764"/>
      <c r="GAO161" s="764"/>
      <c r="GAP161" s="764"/>
      <c r="GAQ161" s="764"/>
      <c r="GAR161" s="764"/>
      <c r="GAS161" s="764"/>
      <c r="GAT161" s="764"/>
      <c r="GAU161" s="764"/>
      <c r="GAV161" s="764"/>
      <c r="GAW161" s="764"/>
      <c r="GAX161" s="764"/>
      <c r="GAY161" s="764"/>
      <c r="GAZ161" s="764"/>
      <c r="GBA161" s="764"/>
      <c r="GBB161" s="764"/>
      <c r="GBC161" s="764"/>
      <c r="GBD161" s="764"/>
      <c r="GBE161" s="764"/>
      <c r="GBF161" s="764"/>
      <c r="GBG161" s="764"/>
      <c r="GBH161" s="764"/>
      <c r="GBI161" s="764"/>
      <c r="GBJ161" s="764"/>
      <c r="GBK161" s="764"/>
      <c r="GBL161" s="764"/>
      <c r="GBM161" s="764"/>
      <c r="GBN161" s="764"/>
      <c r="GBO161" s="764"/>
      <c r="GBP161" s="764"/>
      <c r="GBQ161" s="764"/>
      <c r="GBR161" s="764"/>
      <c r="GBS161" s="764"/>
      <c r="GBT161" s="764"/>
      <c r="GBU161" s="764"/>
      <c r="GBV161" s="764"/>
      <c r="GBW161" s="764"/>
      <c r="GBX161" s="764"/>
      <c r="GBY161" s="764"/>
      <c r="GBZ161" s="764"/>
      <c r="GCA161" s="764"/>
      <c r="GCB161" s="764"/>
      <c r="GCC161" s="764"/>
      <c r="GCD161" s="764"/>
      <c r="GCE161" s="764"/>
      <c r="GCF161" s="764"/>
      <c r="GCG161" s="764"/>
      <c r="GCH161" s="764"/>
      <c r="GCI161" s="764"/>
      <c r="GCJ161" s="764"/>
      <c r="GCK161" s="764"/>
      <c r="GCL161" s="764"/>
      <c r="GCM161" s="764"/>
      <c r="GCN161" s="764"/>
      <c r="GCO161" s="764"/>
      <c r="GCP161" s="764"/>
      <c r="GCQ161" s="764"/>
      <c r="GCR161" s="764"/>
      <c r="GCS161" s="764"/>
      <c r="GCT161" s="764"/>
      <c r="GCU161" s="764"/>
      <c r="GCV161" s="764"/>
      <c r="GCW161" s="764"/>
      <c r="GCX161" s="764"/>
      <c r="GCY161" s="764"/>
      <c r="GCZ161" s="764"/>
      <c r="GDA161" s="764"/>
      <c r="GDB161" s="764"/>
      <c r="GDC161" s="764"/>
      <c r="GDD161" s="764"/>
      <c r="GDE161" s="764"/>
      <c r="GDF161" s="764"/>
      <c r="GDG161" s="764"/>
      <c r="GDH161" s="764"/>
      <c r="GDI161" s="764"/>
      <c r="GDJ161" s="764"/>
      <c r="GDK161" s="764"/>
      <c r="GDL161" s="764"/>
      <c r="GDM161" s="764"/>
      <c r="GDN161" s="764"/>
      <c r="GDO161" s="764"/>
      <c r="GDP161" s="764"/>
      <c r="GDQ161" s="764"/>
      <c r="GDR161" s="764"/>
      <c r="GDS161" s="764"/>
      <c r="GDT161" s="764"/>
      <c r="GDU161" s="764"/>
      <c r="GDV161" s="764"/>
      <c r="GDW161" s="764"/>
      <c r="GDX161" s="764"/>
      <c r="GDY161" s="764"/>
      <c r="GDZ161" s="764"/>
      <c r="GEA161" s="764"/>
      <c r="GEB161" s="764"/>
      <c r="GEC161" s="764"/>
      <c r="GED161" s="764"/>
      <c r="GEE161" s="764"/>
      <c r="GEF161" s="764"/>
      <c r="GEG161" s="764"/>
      <c r="GEH161" s="764"/>
      <c r="GEI161" s="764"/>
      <c r="GEJ161" s="764"/>
      <c r="GEK161" s="764"/>
      <c r="GEL161" s="764"/>
      <c r="GEM161" s="764"/>
      <c r="GEN161" s="764"/>
      <c r="GEO161" s="764"/>
      <c r="GEP161" s="764"/>
      <c r="GEQ161" s="764"/>
      <c r="GER161" s="764"/>
      <c r="GES161" s="764"/>
      <c r="GET161" s="764"/>
      <c r="GEU161" s="764"/>
      <c r="GEV161" s="764"/>
      <c r="GEW161" s="764"/>
      <c r="GEX161" s="764"/>
      <c r="GEY161" s="764"/>
      <c r="GEZ161" s="764"/>
      <c r="GFA161" s="764"/>
      <c r="GFB161" s="764"/>
      <c r="GFC161" s="764"/>
      <c r="GFD161" s="764"/>
      <c r="GFE161" s="764"/>
      <c r="GFF161" s="764"/>
      <c r="GFG161" s="764"/>
      <c r="GFH161" s="764"/>
      <c r="GFI161" s="764"/>
      <c r="GFJ161" s="764"/>
      <c r="GFK161" s="764"/>
      <c r="GFL161" s="764"/>
      <c r="GFM161" s="764"/>
      <c r="GFN161" s="764"/>
      <c r="GFO161" s="764"/>
      <c r="GFP161" s="764"/>
      <c r="GFQ161" s="764"/>
      <c r="GFR161" s="764"/>
      <c r="GFS161" s="764"/>
      <c r="GFT161" s="764"/>
      <c r="GFU161" s="764"/>
      <c r="GFV161" s="764"/>
      <c r="GFW161" s="764"/>
      <c r="GFX161" s="764"/>
      <c r="GFY161" s="764"/>
      <c r="GFZ161" s="764"/>
      <c r="GGA161" s="764"/>
      <c r="GGB161" s="764"/>
      <c r="GGC161" s="764"/>
      <c r="GGD161" s="764"/>
      <c r="GGE161" s="764"/>
      <c r="GGF161" s="764"/>
      <c r="GGG161" s="764"/>
      <c r="GGH161" s="764"/>
      <c r="GGI161" s="764"/>
      <c r="GGJ161" s="764"/>
      <c r="GGK161" s="764"/>
      <c r="GGL161" s="764"/>
      <c r="GGM161" s="764"/>
      <c r="GGN161" s="764"/>
      <c r="GGO161" s="764"/>
      <c r="GGP161" s="764"/>
      <c r="GGQ161" s="764"/>
      <c r="GGR161" s="764"/>
      <c r="GGS161" s="764"/>
      <c r="GGT161" s="764"/>
      <c r="GGU161" s="764"/>
      <c r="GGV161" s="764"/>
      <c r="GGW161" s="764"/>
      <c r="GGX161" s="764"/>
      <c r="GGY161" s="764"/>
      <c r="GGZ161" s="764"/>
      <c r="GHA161" s="764"/>
      <c r="GHB161" s="764"/>
      <c r="GHC161" s="764"/>
      <c r="GHD161" s="764"/>
      <c r="GHE161" s="764"/>
      <c r="GHF161" s="764"/>
      <c r="GHG161" s="764"/>
      <c r="GHH161" s="764"/>
      <c r="GHI161" s="764"/>
      <c r="GHJ161" s="764"/>
      <c r="GHK161" s="764"/>
      <c r="GHL161" s="764"/>
      <c r="GHM161" s="764"/>
      <c r="GHN161" s="764"/>
      <c r="GHO161" s="764"/>
      <c r="GHP161" s="764"/>
      <c r="GHQ161" s="764"/>
      <c r="GHR161" s="764"/>
      <c r="GHS161" s="764"/>
      <c r="GHT161" s="764"/>
      <c r="GHU161" s="764"/>
      <c r="GHV161" s="764"/>
      <c r="GHW161" s="764"/>
      <c r="GHX161" s="764"/>
      <c r="GHY161" s="764"/>
      <c r="GHZ161" s="764"/>
      <c r="GIA161" s="764"/>
      <c r="GIB161" s="764"/>
      <c r="GIC161" s="764"/>
      <c r="GID161" s="764"/>
      <c r="GIE161" s="764"/>
      <c r="GIF161" s="764"/>
      <c r="GIG161" s="764"/>
      <c r="GIH161" s="764"/>
      <c r="GII161" s="764"/>
      <c r="GIJ161" s="764"/>
      <c r="GIK161" s="764"/>
      <c r="GIL161" s="764"/>
      <c r="GIM161" s="764"/>
      <c r="GIN161" s="764"/>
      <c r="GIO161" s="764"/>
      <c r="GIP161" s="764"/>
      <c r="GIQ161" s="764"/>
      <c r="GIR161" s="764"/>
      <c r="GIS161" s="764"/>
      <c r="GIT161" s="764"/>
      <c r="GIU161" s="764"/>
      <c r="GIV161" s="764"/>
      <c r="GIW161" s="764"/>
      <c r="GIX161" s="764"/>
      <c r="GIY161" s="764"/>
      <c r="GIZ161" s="764"/>
      <c r="GJA161" s="764"/>
      <c r="GJB161" s="764"/>
      <c r="GJC161" s="764"/>
      <c r="GJD161" s="764"/>
      <c r="GJE161" s="764"/>
      <c r="GJF161" s="764"/>
      <c r="GJG161" s="764"/>
      <c r="GJH161" s="764"/>
      <c r="GJI161" s="764"/>
      <c r="GJJ161" s="764"/>
      <c r="GJK161" s="764"/>
      <c r="GJL161" s="764"/>
      <c r="GJM161" s="764"/>
      <c r="GJN161" s="764"/>
      <c r="GJO161" s="764"/>
      <c r="GJP161" s="764"/>
      <c r="GJQ161" s="764"/>
      <c r="GJR161" s="764"/>
      <c r="GJS161" s="764"/>
      <c r="GJT161" s="764"/>
      <c r="GJU161" s="764"/>
      <c r="GJV161" s="764"/>
      <c r="GJW161" s="764"/>
      <c r="GJX161" s="764"/>
      <c r="GJY161" s="764"/>
      <c r="GJZ161" s="764"/>
      <c r="GKA161" s="764"/>
      <c r="GKB161" s="764"/>
      <c r="GKC161" s="764"/>
      <c r="GKD161" s="764"/>
      <c r="GKE161" s="764"/>
      <c r="GKF161" s="764"/>
      <c r="GKG161" s="764"/>
      <c r="GKH161" s="764"/>
      <c r="GKI161" s="764"/>
      <c r="GKJ161" s="764"/>
      <c r="GKK161" s="764"/>
      <c r="GKL161" s="764"/>
      <c r="GKM161" s="764"/>
      <c r="GKN161" s="764"/>
      <c r="GKO161" s="764"/>
      <c r="GKP161" s="764"/>
      <c r="GKQ161" s="764"/>
      <c r="GKR161" s="764"/>
      <c r="GKS161" s="764"/>
      <c r="GKT161" s="764"/>
      <c r="GKU161" s="764"/>
      <c r="GKV161" s="764"/>
      <c r="GKW161" s="764"/>
      <c r="GKX161" s="764"/>
      <c r="GKY161" s="764"/>
      <c r="GKZ161" s="764"/>
      <c r="GLA161" s="764"/>
      <c r="GLB161" s="764"/>
      <c r="GLC161" s="764"/>
      <c r="GLD161" s="764"/>
      <c r="GLE161" s="764"/>
      <c r="GLF161" s="764"/>
      <c r="GLG161" s="764"/>
      <c r="GLH161" s="764"/>
      <c r="GLI161" s="764"/>
      <c r="GLJ161" s="764"/>
      <c r="GLK161" s="764"/>
      <c r="GLL161" s="764"/>
      <c r="GLM161" s="764"/>
      <c r="GLN161" s="764"/>
      <c r="GLO161" s="764"/>
      <c r="GLP161" s="764"/>
      <c r="GLQ161" s="764"/>
      <c r="GLR161" s="764"/>
      <c r="GLS161" s="764"/>
      <c r="GLT161" s="764"/>
      <c r="GLU161" s="764"/>
      <c r="GLV161" s="764"/>
      <c r="GLW161" s="764"/>
      <c r="GLX161" s="764"/>
      <c r="GLY161" s="764"/>
      <c r="GLZ161" s="764"/>
      <c r="GMA161" s="764"/>
      <c r="GMB161" s="764"/>
      <c r="GMC161" s="764"/>
      <c r="GMD161" s="764"/>
      <c r="GME161" s="764"/>
      <c r="GMF161" s="764"/>
      <c r="GMG161" s="764"/>
      <c r="GMH161" s="764"/>
      <c r="GMI161" s="764"/>
      <c r="GMJ161" s="764"/>
      <c r="GMK161" s="764"/>
      <c r="GML161" s="764"/>
      <c r="GMM161" s="764"/>
      <c r="GMN161" s="764"/>
      <c r="GMO161" s="764"/>
      <c r="GMP161" s="764"/>
      <c r="GMQ161" s="764"/>
      <c r="GMR161" s="764"/>
      <c r="GMS161" s="764"/>
      <c r="GMT161" s="764"/>
      <c r="GMU161" s="764"/>
      <c r="GMV161" s="764"/>
      <c r="GMW161" s="764"/>
      <c r="GMX161" s="764"/>
      <c r="GMY161" s="764"/>
      <c r="GMZ161" s="764"/>
      <c r="GNA161" s="764"/>
      <c r="GNB161" s="764"/>
      <c r="GNC161" s="764"/>
      <c r="GND161" s="764"/>
      <c r="GNE161" s="764"/>
      <c r="GNF161" s="764"/>
      <c r="GNG161" s="764"/>
      <c r="GNH161" s="764"/>
      <c r="GNI161" s="764"/>
      <c r="GNJ161" s="764"/>
      <c r="GNK161" s="764"/>
      <c r="GNL161" s="764"/>
      <c r="GNM161" s="764"/>
      <c r="GNN161" s="764"/>
      <c r="GNO161" s="764"/>
      <c r="GNP161" s="764"/>
      <c r="GNQ161" s="764"/>
      <c r="GNR161" s="764"/>
      <c r="GNS161" s="764"/>
      <c r="GNT161" s="764"/>
      <c r="GNU161" s="764"/>
      <c r="GNV161" s="764"/>
      <c r="GNW161" s="764"/>
      <c r="GNX161" s="764"/>
      <c r="GNY161" s="764"/>
      <c r="GNZ161" s="764"/>
      <c r="GOA161" s="764"/>
      <c r="GOB161" s="764"/>
      <c r="GOC161" s="764"/>
      <c r="GOD161" s="764"/>
      <c r="GOE161" s="764"/>
      <c r="GOF161" s="764"/>
      <c r="GOG161" s="764"/>
      <c r="GOH161" s="764"/>
      <c r="GOI161" s="764"/>
      <c r="GOJ161" s="764"/>
      <c r="GOK161" s="764"/>
      <c r="GOL161" s="764"/>
      <c r="GOM161" s="764"/>
      <c r="GON161" s="764"/>
      <c r="GOO161" s="764"/>
      <c r="GOP161" s="764"/>
      <c r="GOQ161" s="764"/>
      <c r="GOR161" s="764"/>
      <c r="GOS161" s="764"/>
      <c r="GOT161" s="764"/>
      <c r="GOU161" s="764"/>
      <c r="GOV161" s="764"/>
      <c r="GOW161" s="764"/>
      <c r="GOX161" s="764"/>
      <c r="GOY161" s="764"/>
      <c r="GOZ161" s="764"/>
      <c r="GPA161" s="764"/>
      <c r="GPB161" s="764"/>
      <c r="GPC161" s="764"/>
      <c r="GPD161" s="764"/>
      <c r="GPE161" s="764"/>
      <c r="GPF161" s="764"/>
      <c r="GPG161" s="764"/>
      <c r="GPH161" s="764"/>
      <c r="GPI161" s="764"/>
      <c r="GPJ161" s="764"/>
      <c r="GPK161" s="764"/>
      <c r="GPL161" s="764"/>
      <c r="GPM161" s="764"/>
      <c r="GPN161" s="764"/>
      <c r="GPO161" s="764"/>
      <c r="GPP161" s="764"/>
      <c r="GPQ161" s="764"/>
      <c r="GPR161" s="764"/>
      <c r="GPS161" s="764"/>
      <c r="GPT161" s="764"/>
      <c r="GPU161" s="764"/>
      <c r="GPV161" s="764"/>
      <c r="GPW161" s="764"/>
      <c r="GPX161" s="764"/>
      <c r="GPY161" s="764"/>
      <c r="GPZ161" s="764"/>
      <c r="GQA161" s="764"/>
      <c r="GQB161" s="764"/>
      <c r="GQC161" s="764"/>
      <c r="GQD161" s="764"/>
      <c r="GQE161" s="764"/>
      <c r="GQF161" s="764"/>
      <c r="GQG161" s="764"/>
      <c r="GQH161" s="764"/>
      <c r="GQI161" s="764"/>
      <c r="GQJ161" s="764"/>
      <c r="GQK161" s="764"/>
      <c r="GQL161" s="764"/>
      <c r="GQM161" s="764"/>
      <c r="GQN161" s="764"/>
      <c r="GQO161" s="764"/>
      <c r="GQP161" s="764"/>
      <c r="GQQ161" s="764"/>
      <c r="GQR161" s="764"/>
      <c r="GQS161" s="764"/>
      <c r="GQT161" s="764"/>
      <c r="GQU161" s="764"/>
      <c r="GQV161" s="764"/>
      <c r="GQW161" s="764"/>
      <c r="GQX161" s="764"/>
      <c r="GQY161" s="764"/>
      <c r="GQZ161" s="764"/>
      <c r="GRA161" s="764"/>
      <c r="GRB161" s="764"/>
      <c r="GRC161" s="764"/>
      <c r="GRD161" s="764"/>
      <c r="GRE161" s="764"/>
      <c r="GRF161" s="764"/>
      <c r="GRG161" s="764"/>
      <c r="GRH161" s="764"/>
      <c r="GRI161" s="764"/>
      <c r="GRJ161" s="764"/>
      <c r="GRK161" s="764"/>
      <c r="GRL161" s="764"/>
      <c r="GRM161" s="764"/>
      <c r="GRN161" s="764"/>
      <c r="GRO161" s="764"/>
      <c r="GRP161" s="764"/>
      <c r="GRQ161" s="764"/>
      <c r="GRR161" s="764"/>
      <c r="GRS161" s="764"/>
      <c r="GRT161" s="764"/>
      <c r="GRU161" s="764"/>
      <c r="GRV161" s="764"/>
      <c r="GRW161" s="764"/>
      <c r="GRX161" s="764"/>
      <c r="GRY161" s="764"/>
      <c r="GRZ161" s="764"/>
      <c r="GSA161" s="764"/>
      <c r="GSB161" s="764"/>
      <c r="GSC161" s="764"/>
      <c r="GSD161" s="764"/>
      <c r="GSE161" s="764"/>
      <c r="GSF161" s="764"/>
      <c r="GSG161" s="764"/>
      <c r="GSH161" s="764"/>
      <c r="GSI161" s="764"/>
      <c r="GSJ161" s="764"/>
      <c r="GSK161" s="764"/>
      <c r="GSL161" s="764"/>
      <c r="GSM161" s="764"/>
      <c r="GSN161" s="764"/>
      <c r="GSO161" s="764"/>
      <c r="GSP161" s="764"/>
      <c r="GSQ161" s="764"/>
      <c r="GSR161" s="764"/>
      <c r="GSS161" s="764"/>
      <c r="GST161" s="764"/>
      <c r="GSU161" s="764"/>
      <c r="GSV161" s="764"/>
      <c r="GSW161" s="764"/>
      <c r="GSX161" s="764"/>
      <c r="GSY161" s="764"/>
      <c r="GSZ161" s="764"/>
      <c r="GTA161" s="764"/>
      <c r="GTB161" s="764"/>
      <c r="GTC161" s="764"/>
      <c r="GTD161" s="764"/>
      <c r="GTE161" s="764"/>
      <c r="GTF161" s="764"/>
      <c r="GTG161" s="764"/>
      <c r="GTH161" s="764"/>
      <c r="GTI161" s="764"/>
      <c r="GTJ161" s="764"/>
      <c r="GTK161" s="764"/>
      <c r="GTL161" s="764"/>
      <c r="GTM161" s="764"/>
      <c r="GTN161" s="764"/>
      <c r="GTO161" s="764"/>
      <c r="GTP161" s="764"/>
      <c r="GTQ161" s="764"/>
      <c r="GTR161" s="764"/>
      <c r="GTS161" s="764"/>
      <c r="GTT161" s="764"/>
      <c r="GTU161" s="764"/>
      <c r="GTV161" s="764"/>
      <c r="GTW161" s="764"/>
      <c r="GTX161" s="764"/>
      <c r="GTY161" s="764"/>
      <c r="GTZ161" s="764"/>
      <c r="GUA161" s="764"/>
      <c r="GUB161" s="764"/>
      <c r="GUC161" s="764"/>
      <c r="GUD161" s="764"/>
      <c r="GUE161" s="764"/>
      <c r="GUF161" s="764"/>
      <c r="GUG161" s="764"/>
      <c r="GUH161" s="764"/>
      <c r="GUI161" s="764"/>
      <c r="GUJ161" s="764"/>
      <c r="GUK161" s="764"/>
      <c r="GUL161" s="764"/>
      <c r="GUM161" s="764"/>
      <c r="GUN161" s="764"/>
      <c r="GUO161" s="764"/>
      <c r="GUP161" s="764"/>
      <c r="GUQ161" s="764"/>
      <c r="GUR161" s="764"/>
      <c r="GUS161" s="764"/>
      <c r="GUT161" s="764"/>
      <c r="GUU161" s="764"/>
      <c r="GUV161" s="764"/>
      <c r="GUW161" s="764"/>
      <c r="GUX161" s="764"/>
      <c r="GUY161" s="764"/>
      <c r="GUZ161" s="764"/>
      <c r="GVA161" s="764"/>
      <c r="GVB161" s="764"/>
      <c r="GVC161" s="764"/>
      <c r="GVD161" s="764"/>
      <c r="GVE161" s="764"/>
      <c r="GVF161" s="764"/>
      <c r="GVG161" s="764"/>
      <c r="GVH161" s="764"/>
      <c r="GVI161" s="764"/>
      <c r="GVJ161" s="764"/>
      <c r="GVK161" s="764"/>
      <c r="GVL161" s="764"/>
      <c r="GVM161" s="764"/>
      <c r="GVN161" s="764"/>
      <c r="GVO161" s="764"/>
      <c r="GVP161" s="764"/>
      <c r="GVQ161" s="764"/>
      <c r="GVR161" s="764"/>
      <c r="GVS161" s="764"/>
      <c r="GVT161" s="764"/>
      <c r="GVU161" s="764"/>
      <c r="GVV161" s="764"/>
      <c r="GVW161" s="764"/>
      <c r="GVX161" s="764"/>
      <c r="GVY161" s="764"/>
      <c r="GVZ161" s="764"/>
      <c r="GWA161" s="764"/>
      <c r="GWB161" s="764"/>
      <c r="GWC161" s="764"/>
      <c r="GWD161" s="764"/>
      <c r="GWE161" s="764"/>
      <c r="GWF161" s="764"/>
      <c r="GWG161" s="764"/>
      <c r="GWH161" s="764"/>
      <c r="GWI161" s="764"/>
      <c r="GWJ161" s="764"/>
      <c r="GWK161" s="764"/>
      <c r="GWL161" s="764"/>
      <c r="GWM161" s="764"/>
      <c r="GWN161" s="764"/>
      <c r="GWO161" s="764"/>
      <c r="GWP161" s="764"/>
      <c r="GWQ161" s="764"/>
      <c r="GWR161" s="764"/>
      <c r="GWS161" s="764"/>
      <c r="GWT161" s="764"/>
      <c r="GWU161" s="764"/>
      <c r="GWV161" s="764"/>
      <c r="GWW161" s="764"/>
      <c r="GWX161" s="764"/>
      <c r="GWY161" s="764"/>
      <c r="GWZ161" s="764"/>
      <c r="GXA161" s="764"/>
      <c r="GXB161" s="764"/>
      <c r="GXC161" s="764"/>
      <c r="GXD161" s="764"/>
      <c r="GXE161" s="764"/>
      <c r="GXF161" s="764"/>
      <c r="GXG161" s="764"/>
      <c r="GXH161" s="764"/>
      <c r="GXI161" s="764"/>
      <c r="GXJ161" s="764"/>
      <c r="GXK161" s="764"/>
      <c r="GXL161" s="764"/>
      <c r="GXM161" s="764"/>
      <c r="GXN161" s="764"/>
      <c r="GXO161" s="764"/>
      <c r="GXP161" s="764"/>
      <c r="GXQ161" s="764"/>
      <c r="GXR161" s="764"/>
      <c r="GXS161" s="764"/>
      <c r="GXT161" s="764"/>
      <c r="GXU161" s="764"/>
      <c r="GXV161" s="764"/>
      <c r="GXW161" s="764"/>
      <c r="GXX161" s="764"/>
      <c r="GXY161" s="764"/>
      <c r="GXZ161" s="764"/>
      <c r="GYA161" s="764"/>
      <c r="GYB161" s="764"/>
      <c r="GYC161" s="764"/>
      <c r="GYD161" s="764"/>
      <c r="GYE161" s="764"/>
      <c r="GYF161" s="764"/>
      <c r="GYG161" s="764"/>
      <c r="GYH161" s="764"/>
      <c r="GYI161" s="764"/>
      <c r="GYJ161" s="764"/>
      <c r="GYK161" s="764"/>
      <c r="GYL161" s="764"/>
      <c r="GYM161" s="764"/>
      <c r="GYN161" s="764"/>
      <c r="GYO161" s="764"/>
      <c r="GYP161" s="764"/>
      <c r="GYQ161" s="764"/>
      <c r="GYR161" s="764"/>
      <c r="GYS161" s="764"/>
      <c r="GYT161" s="764"/>
      <c r="GYU161" s="764"/>
      <c r="GYV161" s="764"/>
      <c r="GYW161" s="764"/>
      <c r="GYX161" s="764"/>
      <c r="GYY161" s="764"/>
      <c r="GYZ161" s="764"/>
      <c r="GZA161" s="764"/>
      <c r="GZB161" s="764"/>
      <c r="GZC161" s="764"/>
      <c r="GZD161" s="764"/>
      <c r="GZE161" s="764"/>
      <c r="GZF161" s="764"/>
      <c r="GZG161" s="764"/>
      <c r="GZH161" s="764"/>
      <c r="GZI161" s="764"/>
      <c r="GZJ161" s="764"/>
      <c r="GZK161" s="764"/>
      <c r="GZL161" s="764"/>
      <c r="GZM161" s="764"/>
      <c r="GZN161" s="764"/>
      <c r="GZO161" s="764"/>
      <c r="GZP161" s="764"/>
      <c r="GZQ161" s="764"/>
      <c r="GZR161" s="764"/>
      <c r="GZS161" s="764"/>
      <c r="GZT161" s="764"/>
      <c r="GZU161" s="764"/>
      <c r="GZV161" s="764"/>
      <c r="GZW161" s="764"/>
      <c r="GZX161" s="764"/>
      <c r="GZY161" s="764"/>
      <c r="GZZ161" s="764"/>
      <c r="HAA161" s="764"/>
      <c r="HAB161" s="764"/>
      <c r="HAC161" s="764"/>
      <c r="HAD161" s="764"/>
      <c r="HAE161" s="764"/>
      <c r="HAF161" s="764"/>
      <c r="HAG161" s="764"/>
      <c r="HAH161" s="764"/>
      <c r="HAI161" s="764"/>
      <c r="HAJ161" s="764"/>
      <c r="HAK161" s="764"/>
      <c r="HAL161" s="764"/>
      <c r="HAM161" s="764"/>
      <c r="HAN161" s="764"/>
      <c r="HAO161" s="764"/>
      <c r="HAP161" s="764"/>
      <c r="HAQ161" s="764"/>
      <c r="HAR161" s="764"/>
      <c r="HAS161" s="764"/>
      <c r="HAT161" s="764"/>
      <c r="HAU161" s="764"/>
      <c r="HAV161" s="764"/>
      <c r="HAW161" s="764"/>
      <c r="HAX161" s="764"/>
      <c r="HAY161" s="764"/>
      <c r="HAZ161" s="764"/>
      <c r="HBA161" s="764"/>
      <c r="HBB161" s="764"/>
      <c r="HBC161" s="764"/>
      <c r="HBD161" s="764"/>
      <c r="HBE161" s="764"/>
      <c r="HBF161" s="764"/>
      <c r="HBG161" s="764"/>
      <c r="HBH161" s="764"/>
      <c r="HBI161" s="764"/>
      <c r="HBJ161" s="764"/>
      <c r="HBK161" s="764"/>
      <c r="HBL161" s="764"/>
      <c r="HBM161" s="764"/>
      <c r="HBN161" s="764"/>
      <c r="HBO161" s="764"/>
      <c r="HBP161" s="764"/>
      <c r="HBQ161" s="764"/>
      <c r="HBR161" s="764"/>
      <c r="HBS161" s="764"/>
      <c r="HBT161" s="764"/>
      <c r="HBU161" s="764"/>
      <c r="HBV161" s="764"/>
      <c r="HBW161" s="764"/>
      <c r="HBX161" s="764"/>
      <c r="HBY161" s="764"/>
      <c r="HBZ161" s="764"/>
      <c r="HCA161" s="764"/>
      <c r="HCB161" s="764"/>
      <c r="HCC161" s="764"/>
      <c r="HCD161" s="764"/>
      <c r="HCE161" s="764"/>
      <c r="HCF161" s="764"/>
      <c r="HCG161" s="764"/>
      <c r="HCH161" s="764"/>
      <c r="HCI161" s="764"/>
      <c r="HCJ161" s="764"/>
      <c r="HCK161" s="764"/>
      <c r="HCL161" s="764"/>
      <c r="HCM161" s="764"/>
      <c r="HCN161" s="764"/>
      <c r="HCO161" s="764"/>
      <c r="HCP161" s="764"/>
      <c r="HCQ161" s="764"/>
      <c r="HCR161" s="764"/>
      <c r="HCS161" s="764"/>
      <c r="HCT161" s="764"/>
      <c r="HCU161" s="764"/>
      <c r="HCV161" s="764"/>
      <c r="HCW161" s="764"/>
      <c r="HCX161" s="764"/>
      <c r="HCY161" s="764"/>
      <c r="HCZ161" s="764"/>
      <c r="HDA161" s="764"/>
      <c r="HDB161" s="764"/>
      <c r="HDC161" s="764"/>
      <c r="HDD161" s="764"/>
      <c r="HDE161" s="764"/>
      <c r="HDF161" s="764"/>
      <c r="HDG161" s="764"/>
      <c r="HDH161" s="764"/>
      <c r="HDI161" s="764"/>
      <c r="HDJ161" s="764"/>
      <c r="HDK161" s="764"/>
      <c r="HDL161" s="764"/>
      <c r="HDM161" s="764"/>
      <c r="HDN161" s="764"/>
      <c r="HDO161" s="764"/>
      <c r="HDP161" s="764"/>
      <c r="HDQ161" s="764"/>
      <c r="HDR161" s="764"/>
      <c r="HDS161" s="764"/>
      <c r="HDT161" s="764"/>
      <c r="HDU161" s="764"/>
      <c r="HDV161" s="764"/>
      <c r="HDW161" s="764"/>
      <c r="HDX161" s="764"/>
      <c r="HDY161" s="764"/>
      <c r="HDZ161" s="764"/>
      <c r="HEA161" s="764"/>
      <c r="HEB161" s="764"/>
      <c r="HEC161" s="764"/>
      <c r="HED161" s="764"/>
      <c r="HEE161" s="764"/>
      <c r="HEF161" s="764"/>
      <c r="HEG161" s="764"/>
      <c r="HEH161" s="764"/>
      <c r="HEI161" s="764"/>
      <c r="HEJ161" s="764"/>
      <c r="HEK161" s="764"/>
      <c r="HEL161" s="764"/>
      <c r="HEM161" s="764"/>
      <c r="HEN161" s="764"/>
      <c r="HEO161" s="764"/>
      <c r="HEP161" s="764"/>
      <c r="HEQ161" s="764"/>
      <c r="HER161" s="764"/>
      <c r="HES161" s="764"/>
      <c r="HET161" s="764"/>
      <c r="HEU161" s="764"/>
      <c r="HEV161" s="764"/>
      <c r="HEW161" s="764"/>
      <c r="HEX161" s="764"/>
      <c r="HEY161" s="764"/>
      <c r="HEZ161" s="764"/>
      <c r="HFA161" s="764"/>
      <c r="HFB161" s="764"/>
      <c r="HFC161" s="764"/>
      <c r="HFD161" s="764"/>
      <c r="HFE161" s="764"/>
      <c r="HFF161" s="764"/>
      <c r="HFG161" s="764"/>
      <c r="HFH161" s="764"/>
      <c r="HFI161" s="764"/>
      <c r="HFJ161" s="764"/>
      <c r="HFK161" s="764"/>
      <c r="HFL161" s="764"/>
      <c r="HFM161" s="764"/>
      <c r="HFN161" s="764"/>
      <c r="HFO161" s="764"/>
      <c r="HFP161" s="764"/>
      <c r="HFQ161" s="764"/>
      <c r="HFR161" s="764"/>
      <c r="HFS161" s="764"/>
      <c r="HFT161" s="764"/>
      <c r="HFU161" s="764"/>
      <c r="HFV161" s="764"/>
      <c r="HFW161" s="764"/>
      <c r="HFX161" s="764"/>
      <c r="HFY161" s="764"/>
      <c r="HFZ161" s="764"/>
      <c r="HGA161" s="764"/>
      <c r="HGB161" s="764"/>
      <c r="HGC161" s="764"/>
      <c r="HGD161" s="764"/>
      <c r="HGE161" s="764"/>
      <c r="HGF161" s="764"/>
      <c r="HGG161" s="764"/>
      <c r="HGH161" s="764"/>
      <c r="HGI161" s="764"/>
      <c r="HGJ161" s="764"/>
      <c r="HGK161" s="764"/>
      <c r="HGL161" s="764"/>
      <c r="HGM161" s="764"/>
      <c r="HGN161" s="764"/>
      <c r="HGO161" s="764"/>
      <c r="HGP161" s="764"/>
      <c r="HGQ161" s="764"/>
      <c r="HGR161" s="764"/>
      <c r="HGS161" s="764"/>
      <c r="HGT161" s="764"/>
      <c r="HGU161" s="764"/>
      <c r="HGV161" s="764"/>
      <c r="HGW161" s="764"/>
      <c r="HGX161" s="764"/>
      <c r="HGY161" s="764"/>
      <c r="HGZ161" s="764"/>
      <c r="HHA161" s="764"/>
      <c r="HHB161" s="764"/>
      <c r="HHC161" s="764"/>
      <c r="HHD161" s="764"/>
      <c r="HHE161" s="764"/>
      <c r="HHF161" s="764"/>
      <c r="HHG161" s="764"/>
      <c r="HHH161" s="764"/>
      <c r="HHI161" s="764"/>
      <c r="HHJ161" s="764"/>
      <c r="HHK161" s="764"/>
      <c r="HHL161" s="764"/>
      <c r="HHM161" s="764"/>
      <c r="HHN161" s="764"/>
      <c r="HHO161" s="764"/>
      <c r="HHP161" s="764"/>
      <c r="HHQ161" s="764"/>
      <c r="HHR161" s="764"/>
      <c r="HHS161" s="764"/>
      <c r="HHT161" s="764"/>
      <c r="HHU161" s="764"/>
      <c r="HHV161" s="764"/>
      <c r="HHW161" s="764"/>
      <c r="HHX161" s="764"/>
      <c r="HHY161" s="764"/>
      <c r="HHZ161" s="764"/>
      <c r="HIA161" s="764"/>
      <c r="HIB161" s="764"/>
      <c r="HIC161" s="764"/>
      <c r="HID161" s="764"/>
      <c r="HIE161" s="764"/>
      <c r="HIF161" s="764"/>
      <c r="HIG161" s="764"/>
      <c r="HIH161" s="764"/>
      <c r="HII161" s="764"/>
      <c r="HIJ161" s="764"/>
      <c r="HIK161" s="764"/>
      <c r="HIL161" s="764"/>
      <c r="HIM161" s="764"/>
      <c r="HIN161" s="764"/>
      <c r="HIO161" s="764"/>
      <c r="HIP161" s="764"/>
      <c r="HIQ161" s="764"/>
      <c r="HIR161" s="764"/>
      <c r="HIS161" s="764"/>
      <c r="HIT161" s="764"/>
      <c r="HIU161" s="764"/>
      <c r="HIV161" s="764"/>
      <c r="HIW161" s="764"/>
      <c r="HIX161" s="764"/>
      <c r="HIY161" s="764"/>
      <c r="HIZ161" s="764"/>
      <c r="HJA161" s="764"/>
      <c r="HJB161" s="764"/>
      <c r="HJC161" s="764"/>
      <c r="HJD161" s="764"/>
      <c r="HJE161" s="764"/>
      <c r="HJF161" s="764"/>
      <c r="HJG161" s="764"/>
      <c r="HJH161" s="764"/>
      <c r="HJI161" s="764"/>
      <c r="HJJ161" s="764"/>
      <c r="HJK161" s="764"/>
      <c r="HJL161" s="764"/>
      <c r="HJM161" s="764"/>
      <c r="HJN161" s="764"/>
      <c r="HJO161" s="764"/>
      <c r="HJP161" s="764"/>
      <c r="HJQ161" s="764"/>
      <c r="HJR161" s="764"/>
      <c r="HJS161" s="764"/>
      <c r="HJT161" s="764"/>
      <c r="HJU161" s="764"/>
      <c r="HJV161" s="764"/>
      <c r="HJW161" s="764"/>
      <c r="HJX161" s="764"/>
      <c r="HJY161" s="764"/>
      <c r="HJZ161" s="764"/>
      <c r="HKA161" s="764"/>
      <c r="HKB161" s="764"/>
      <c r="HKC161" s="764"/>
      <c r="HKD161" s="764"/>
      <c r="HKE161" s="764"/>
      <c r="HKF161" s="764"/>
      <c r="HKG161" s="764"/>
      <c r="HKH161" s="764"/>
      <c r="HKI161" s="764"/>
      <c r="HKJ161" s="764"/>
      <c r="HKK161" s="764"/>
      <c r="HKL161" s="764"/>
      <c r="HKM161" s="764"/>
      <c r="HKN161" s="764"/>
      <c r="HKO161" s="764"/>
      <c r="HKP161" s="764"/>
      <c r="HKQ161" s="764"/>
      <c r="HKR161" s="764"/>
      <c r="HKS161" s="764"/>
      <c r="HKT161" s="764"/>
      <c r="HKU161" s="764"/>
      <c r="HKV161" s="764"/>
      <c r="HKW161" s="764"/>
      <c r="HKX161" s="764"/>
      <c r="HKY161" s="764"/>
      <c r="HKZ161" s="764"/>
      <c r="HLA161" s="764"/>
      <c r="HLB161" s="764"/>
      <c r="HLC161" s="764"/>
      <c r="HLD161" s="764"/>
      <c r="HLE161" s="764"/>
      <c r="HLF161" s="764"/>
      <c r="HLG161" s="764"/>
      <c r="HLH161" s="764"/>
      <c r="HLI161" s="764"/>
      <c r="HLJ161" s="764"/>
      <c r="HLK161" s="764"/>
      <c r="HLL161" s="764"/>
      <c r="HLM161" s="764"/>
      <c r="HLN161" s="764"/>
      <c r="HLO161" s="764"/>
      <c r="HLP161" s="764"/>
      <c r="HLQ161" s="764"/>
      <c r="HLR161" s="764"/>
      <c r="HLS161" s="764"/>
      <c r="HLT161" s="764"/>
      <c r="HLU161" s="764"/>
      <c r="HLV161" s="764"/>
      <c r="HLW161" s="764"/>
      <c r="HLX161" s="764"/>
      <c r="HLY161" s="764"/>
      <c r="HLZ161" s="764"/>
      <c r="HMA161" s="764"/>
      <c r="HMB161" s="764"/>
      <c r="HMC161" s="764"/>
      <c r="HMD161" s="764"/>
      <c r="HME161" s="764"/>
      <c r="HMF161" s="764"/>
      <c r="HMG161" s="764"/>
      <c r="HMH161" s="764"/>
      <c r="HMI161" s="764"/>
      <c r="HMJ161" s="764"/>
      <c r="HMK161" s="764"/>
      <c r="HML161" s="764"/>
      <c r="HMM161" s="764"/>
      <c r="HMN161" s="764"/>
      <c r="HMO161" s="764"/>
      <c r="HMP161" s="764"/>
      <c r="HMQ161" s="764"/>
      <c r="HMR161" s="764"/>
      <c r="HMS161" s="764"/>
      <c r="HMT161" s="764"/>
      <c r="HMU161" s="764"/>
      <c r="HMV161" s="764"/>
      <c r="HMW161" s="764"/>
      <c r="HMX161" s="764"/>
      <c r="HMY161" s="764"/>
      <c r="HMZ161" s="764"/>
      <c r="HNA161" s="764"/>
      <c r="HNB161" s="764"/>
      <c r="HNC161" s="764"/>
      <c r="HND161" s="764"/>
      <c r="HNE161" s="764"/>
      <c r="HNF161" s="764"/>
      <c r="HNG161" s="764"/>
      <c r="HNH161" s="764"/>
      <c r="HNI161" s="764"/>
      <c r="HNJ161" s="764"/>
      <c r="HNK161" s="764"/>
      <c r="HNL161" s="764"/>
      <c r="HNM161" s="764"/>
      <c r="HNN161" s="764"/>
      <c r="HNO161" s="764"/>
      <c r="HNP161" s="764"/>
      <c r="HNQ161" s="764"/>
      <c r="HNR161" s="764"/>
      <c r="HNS161" s="764"/>
      <c r="HNT161" s="764"/>
      <c r="HNU161" s="764"/>
      <c r="HNV161" s="764"/>
      <c r="HNW161" s="764"/>
      <c r="HNX161" s="764"/>
      <c r="HNY161" s="764"/>
      <c r="HNZ161" s="764"/>
      <c r="HOA161" s="764"/>
      <c r="HOB161" s="764"/>
      <c r="HOC161" s="764"/>
      <c r="HOD161" s="764"/>
      <c r="HOE161" s="764"/>
      <c r="HOF161" s="764"/>
      <c r="HOG161" s="764"/>
      <c r="HOH161" s="764"/>
      <c r="HOI161" s="764"/>
      <c r="HOJ161" s="764"/>
      <c r="HOK161" s="764"/>
      <c r="HOL161" s="764"/>
      <c r="HOM161" s="764"/>
      <c r="HON161" s="764"/>
      <c r="HOO161" s="764"/>
      <c r="HOP161" s="764"/>
      <c r="HOQ161" s="764"/>
      <c r="HOR161" s="764"/>
      <c r="HOS161" s="764"/>
      <c r="HOT161" s="764"/>
      <c r="HOU161" s="764"/>
      <c r="HOV161" s="764"/>
      <c r="HOW161" s="764"/>
      <c r="HOX161" s="764"/>
      <c r="HOY161" s="764"/>
      <c r="HOZ161" s="764"/>
      <c r="HPA161" s="764"/>
      <c r="HPB161" s="764"/>
      <c r="HPC161" s="764"/>
      <c r="HPD161" s="764"/>
      <c r="HPE161" s="764"/>
      <c r="HPF161" s="764"/>
      <c r="HPG161" s="764"/>
      <c r="HPH161" s="764"/>
      <c r="HPI161" s="764"/>
      <c r="HPJ161" s="764"/>
      <c r="HPK161" s="764"/>
      <c r="HPL161" s="764"/>
      <c r="HPM161" s="764"/>
      <c r="HPN161" s="764"/>
      <c r="HPO161" s="764"/>
      <c r="HPP161" s="764"/>
      <c r="HPQ161" s="764"/>
      <c r="HPR161" s="764"/>
      <c r="HPS161" s="764"/>
      <c r="HPT161" s="764"/>
      <c r="HPU161" s="764"/>
      <c r="HPV161" s="764"/>
      <c r="HPW161" s="764"/>
      <c r="HPX161" s="764"/>
      <c r="HPY161" s="764"/>
      <c r="HPZ161" s="764"/>
      <c r="HQA161" s="764"/>
      <c r="HQB161" s="764"/>
      <c r="HQC161" s="764"/>
      <c r="HQD161" s="764"/>
      <c r="HQE161" s="764"/>
      <c r="HQF161" s="764"/>
      <c r="HQG161" s="764"/>
      <c r="HQH161" s="764"/>
      <c r="HQI161" s="764"/>
      <c r="HQJ161" s="764"/>
      <c r="HQK161" s="764"/>
      <c r="HQL161" s="764"/>
      <c r="HQM161" s="764"/>
      <c r="HQN161" s="764"/>
      <c r="HQO161" s="764"/>
      <c r="HQP161" s="764"/>
      <c r="HQQ161" s="764"/>
      <c r="HQR161" s="764"/>
      <c r="HQS161" s="764"/>
      <c r="HQT161" s="764"/>
      <c r="HQU161" s="764"/>
      <c r="HQV161" s="764"/>
      <c r="HQW161" s="764"/>
      <c r="HQX161" s="764"/>
      <c r="HQY161" s="764"/>
      <c r="HQZ161" s="764"/>
      <c r="HRA161" s="764"/>
      <c r="HRB161" s="764"/>
      <c r="HRC161" s="764"/>
      <c r="HRD161" s="764"/>
      <c r="HRE161" s="764"/>
      <c r="HRF161" s="764"/>
      <c r="HRG161" s="764"/>
      <c r="HRH161" s="764"/>
      <c r="HRI161" s="764"/>
      <c r="HRJ161" s="764"/>
      <c r="HRK161" s="764"/>
      <c r="HRL161" s="764"/>
      <c r="HRM161" s="764"/>
      <c r="HRN161" s="764"/>
      <c r="HRO161" s="764"/>
      <c r="HRP161" s="764"/>
      <c r="HRQ161" s="764"/>
      <c r="HRR161" s="764"/>
      <c r="HRS161" s="764"/>
      <c r="HRT161" s="764"/>
      <c r="HRU161" s="764"/>
      <c r="HRV161" s="764"/>
      <c r="HRW161" s="764"/>
      <c r="HRX161" s="764"/>
      <c r="HRY161" s="764"/>
      <c r="HRZ161" s="764"/>
      <c r="HSA161" s="764"/>
      <c r="HSB161" s="764"/>
      <c r="HSC161" s="764"/>
      <c r="HSD161" s="764"/>
      <c r="HSE161" s="764"/>
      <c r="HSF161" s="764"/>
      <c r="HSG161" s="764"/>
      <c r="HSH161" s="764"/>
      <c r="HSI161" s="764"/>
      <c r="HSJ161" s="764"/>
      <c r="HSK161" s="764"/>
      <c r="HSL161" s="764"/>
      <c r="HSM161" s="764"/>
      <c r="HSN161" s="764"/>
      <c r="HSO161" s="764"/>
      <c r="HSP161" s="764"/>
      <c r="HSQ161" s="764"/>
      <c r="HSR161" s="764"/>
      <c r="HSS161" s="764"/>
      <c r="HST161" s="764"/>
      <c r="HSU161" s="764"/>
      <c r="HSV161" s="764"/>
      <c r="HSW161" s="764"/>
      <c r="HSX161" s="764"/>
      <c r="HSY161" s="764"/>
      <c r="HSZ161" s="764"/>
      <c r="HTA161" s="764"/>
      <c r="HTB161" s="764"/>
      <c r="HTC161" s="764"/>
      <c r="HTD161" s="764"/>
      <c r="HTE161" s="764"/>
      <c r="HTF161" s="764"/>
      <c r="HTG161" s="764"/>
      <c r="HTH161" s="764"/>
      <c r="HTI161" s="764"/>
      <c r="HTJ161" s="764"/>
      <c r="HTK161" s="764"/>
      <c r="HTL161" s="764"/>
      <c r="HTM161" s="764"/>
      <c r="HTN161" s="764"/>
      <c r="HTO161" s="764"/>
      <c r="HTP161" s="764"/>
      <c r="HTQ161" s="764"/>
      <c r="HTR161" s="764"/>
      <c r="HTS161" s="764"/>
      <c r="HTT161" s="764"/>
      <c r="HTU161" s="764"/>
      <c r="HTV161" s="764"/>
      <c r="HTW161" s="764"/>
      <c r="HTX161" s="764"/>
      <c r="HTY161" s="764"/>
      <c r="HTZ161" s="764"/>
      <c r="HUA161" s="764"/>
      <c r="HUB161" s="764"/>
      <c r="HUC161" s="764"/>
      <c r="HUD161" s="764"/>
      <c r="HUE161" s="764"/>
      <c r="HUF161" s="764"/>
      <c r="HUG161" s="764"/>
      <c r="HUH161" s="764"/>
      <c r="HUI161" s="764"/>
      <c r="HUJ161" s="764"/>
      <c r="HUK161" s="764"/>
      <c r="HUL161" s="764"/>
      <c r="HUM161" s="764"/>
      <c r="HUN161" s="764"/>
      <c r="HUO161" s="764"/>
      <c r="HUP161" s="764"/>
      <c r="HUQ161" s="764"/>
      <c r="HUR161" s="764"/>
      <c r="HUS161" s="764"/>
      <c r="HUT161" s="764"/>
      <c r="HUU161" s="764"/>
      <c r="HUV161" s="764"/>
      <c r="HUW161" s="764"/>
      <c r="HUX161" s="764"/>
      <c r="HUY161" s="764"/>
      <c r="HUZ161" s="764"/>
      <c r="HVA161" s="764"/>
      <c r="HVB161" s="764"/>
      <c r="HVC161" s="764"/>
      <c r="HVD161" s="764"/>
      <c r="HVE161" s="764"/>
      <c r="HVF161" s="764"/>
      <c r="HVG161" s="764"/>
      <c r="HVH161" s="764"/>
      <c r="HVI161" s="764"/>
      <c r="HVJ161" s="764"/>
      <c r="HVK161" s="764"/>
      <c r="HVL161" s="764"/>
      <c r="HVM161" s="764"/>
      <c r="HVN161" s="764"/>
      <c r="HVO161" s="764"/>
      <c r="HVP161" s="764"/>
      <c r="HVQ161" s="764"/>
      <c r="HVR161" s="764"/>
      <c r="HVS161" s="764"/>
      <c r="HVT161" s="764"/>
      <c r="HVU161" s="764"/>
      <c r="HVV161" s="764"/>
      <c r="HVW161" s="764"/>
      <c r="HVX161" s="764"/>
      <c r="HVY161" s="764"/>
      <c r="HVZ161" s="764"/>
      <c r="HWA161" s="764"/>
      <c r="HWB161" s="764"/>
      <c r="HWC161" s="764"/>
      <c r="HWD161" s="764"/>
      <c r="HWE161" s="764"/>
      <c r="HWF161" s="764"/>
      <c r="HWG161" s="764"/>
      <c r="HWH161" s="764"/>
      <c r="HWI161" s="764"/>
      <c r="HWJ161" s="764"/>
      <c r="HWK161" s="764"/>
      <c r="HWL161" s="764"/>
      <c r="HWM161" s="764"/>
      <c r="HWN161" s="764"/>
      <c r="HWO161" s="764"/>
      <c r="HWP161" s="764"/>
      <c r="HWQ161" s="764"/>
      <c r="HWR161" s="764"/>
      <c r="HWS161" s="764"/>
      <c r="HWT161" s="764"/>
      <c r="HWU161" s="764"/>
      <c r="HWV161" s="764"/>
      <c r="HWW161" s="764"/>
      <c r="HWX161" s="764"/>
      <c r="HWY161" s="764"/>
      <c r="HWZ161" s="764"/>
      <c r="HXA161" s="764"/>
      <c r="HXB161" s="764"/>
      <c r="HXC161" s="764"/>
      <c r="HXD161" s="764"/>
      <c r="HXE161" s="764"/>
      <c r="HXF161" s="764"/>
      <c r="HXG161" s="764"/>
      <c r="HXH161" s="764"/>
      <c r="HXI161" s="764"/>
      <c r="HXJ161" s="764"/>
      <c r="HXK161" s="764"/>
      <c r="HXL161" s="764"/>
      <c r="HXM161" s="764"/>
      <c r="HXN161" s="764"/>
      <c r="HXO161" s="764"/>
      <c r="HXP161" s="764"/>
      <c r="HXQ161" s="764"/>
      <c r="HXR161" s="764"/>
      <c r="HXS161" s="764"/>
      <c r="HXT161" s="764"/>
      <c r="HXU161" s="764"/>
      <c r="HXV161" s="764"/>
      <c r="HXW161" s="764"/>
      <c r="HXX161" s="764"/>
      <c r="HXY161" s="764"/>
      <c r="HXZ161" s="764"/>
      <c r="HYA161" s="764"/>
      <c r="HYB161" s="764"/>
      <c r="HYC161" s="764"/>
      <c r="HYD161" s="764"/>
      <c r="HYE161" s="764"/>
      <c r="HYF161" s="764"/>
      <c r="HYG161" s="764"/>
      <c r="HYH161" s="764"/>
      <c r="HYI161" s="764"/>
      <c r="HYJ161" s="764"/>
      <c r="HYK161" s="764"/>
      <c r="HYL161" s="764"/>
      <c r="HYM161" s="764"/>
      <c r="HYN161" s="764"/>
      <c r="HYO161" s="764"/>
      <c r="HYP161" s="764"/>
      <c r="HYQ161" s="764"/>
      <c r="HYR161" s="764"/>
      <c r="HYS161" s="764"/>
      <c r="HYT161" s="764"/>
      <c r="HYU161" s="764"/>
      <c r="HYV161" s="764"/>
      <c r="HYW161" s="764"/>
      <c r="HYX161" s="764"/>
      <c r="HYY161" s="764"/>
      <c r="HYZ161" s="764"/>
      <c r="HZA161" s="764"/>
      <c r="HZB161" s="764"/>
      <c r="HZC161" s="764"/>
      <c r="HZD161" s="764"/>
      <c r="HZE161" s="764"/>
      <c r="HZF161" s="764"/>
      <c r="HZG161" s="764"/>
      <c r="HZH161" s="764"/>
      <c r="HZI161" s="764"/>
      <c r="HZJ161" s="764"/>
      <c r="HZK161" s="764"/>
      <c r="HZL161" s="764"/>
      <c r="HZM161" s="764"/>
      <c r="HZN161" s="764"/>
      <c r="HZO161" s="764"/>
      <c r="HZP161" s="764"/>
      <c r="HZQ161" s="764"/>
      <c r="HZR161" s="764"/>
      <c r="HZS161" s="764"/>
      <c r="HZT161" s="764"/>
      <c r="HZU161" s="764"/>
      <c r="HZV161" s="764"/>
      <c r="HZW161" s="764"/>
      <c r="HZX161" s="764"/>
      <c r="HZY161" s="764"/>
      <c r="HZZ161" s="764"/>
      <c r="IAA161" s="764"/>
      <c r="IAB161" s="764"/>
      <c r="IAC161" s="764"/>
      <c r="IAD161" s="764"/>
      <c r="IAE161" s="764"/>
      <c r="IAF161" s="764"/>
      <c r="IAG161" s="764"/>
      <c r="IAH161" s="764"/>
      <c r="IAI161" s="764"/>
      <c r="IAJ161" s="764"/>
      <c r="IAK161" s="764"/>
      <c r="IAL161" s="764"/>
      <c r="IAM161" s="764"/>
      <c r="IAN161" s="764"/>
      <c r="IAO161" s="764"/>
      <c r="IAP161" s="764"/>
      <c r="IAQ161" s="764"/>
      <c r="IAR161" s="764"/>
      <c r="IAS161" s="764"/>
      <c r="IAT161" s="764"/>
      <c r="IAU161" s="764"/>
      <c r="IAV161" s="764"/>
      <c r="IAW161" s="764"/>
      <c r="IAX161" s="764"/>
      <c r="IAY161" s="764"/>
      <c r="IAZ161" s="764"/>
      <c r="IBA161" s="764"/>
      <c r="IBB161" s="764"/>
      <c r="IBC161" s="764"/>
      <c r="IBD161" s="764"/>
      <c r="IBE161" s="764"/>
      <c r="IBF161" s="764"/>
      <c r="IBG161" s="764"/>
      <c r="IBH161" s="764"/>
      <c r="IBI161" s="764"/>
      <c r="IBJ161" s="764"/>
      <c r="IBK161" s="764"/>
      <c r="IBL161" s="764"/>
      <c r="IBM161" s="764"/>
      <c r="IBN161" s="764"/>
      <c r="IBO161" s="764"/>
      <c r="IBP161" s="764"/>
      <c r="IBQ161" s="764"/>
      <c r="IBR161" s="764"/>
      <c r="IBS161" s="764"/>
      <c r="IBT161" s="764"/>
      <c r="IBU161" s="764"/>
      <c r="IBV161" s="764"/>
      <c r="IBW161" s="764"/>
      <c r="IBX161" s="764"/>
      <c r="IBY161" s="764"/>
      <c r="IBZ161" s="764"/>
      <c r="ICA161" s="764"/>
      <c r="ICB161" s="764"/>
      <c r="ICC161" s="764"/>
      <c r="ICD161" s="764"/>
      <c r="ICE161" s="764"/>
      <c r="ICF161" s="764"/>
      <c r="ICG161" s="764"/>
      <c r="ICH161" s="764"/>
      <c r="ICI161" s="764"/>
      <c r="ICJ161" s="764"/>
      <c r="ICK161" s="764"/>
      <c r="ICL161" s="764"/>
      <c r="ICM161" s="764"/>
      <c r="ICN161" s="764"/>
      <c r="ICO161" s="764"/>
      <c r="ICP161" s="764"/>
      <c r="ICQ161" s="764"/>
      <c r="ICR161" s="764"/>
      <c r="ICS161" s="764"/>
      <c r="ICT161" s="764"/>
      <c r="ICU161" s="764"/>
      <c r="ICV161" s="764"/>
      <c r="ICW161" s="764"/>
      <c r="ICX161" s="764"/>
      <c r="ICY161" s="764"/>
      <c r="ICZ161" s="764"/>
      <c r="IDA161" s="764"/>
      <c r="IDB161" s="764"/>
      <c r="IDC161" s="764"/>
      <c r="IDD161" s="764"/>
      <c r="IDE161" s="764"/>
      <c r="IDF161" s="764"/>
      <c r="IDG161" s="764"/>
      <c r="IDH161" s="764"/>
      <c r="IDI161" s="764"/>
      <c r="IDJ161" s="764"/>
      <c r="IDK161" s="764"/>
      <c r="IDL161" s="764"/>
      <c r="IDM161" s="764"/>
      <c r="IDN161" s="764"/>
      <c r="IDO161" s="764"/>
      <c r="IDP161" s="764"/>
      <c r="IDQ161" s="764"/>
      <c r="IDR161" s="764"/>
      <c r="IDS161" s="764"/>
      <c r="IDT161" s="764"/>
      <c r="IDU161" s="764"/>
      <c r="IDV161" s="764"/>
      <c r="IDW161" s="764"/>
      <c r="IDX161" s="764"/>
      <c r="IDY161" s="764"/>
      <c r="IDZ161" s="764"/>
      <c r="IEA161" s="764"/>
      <c r="IEB161" s="764"/>
      <c r="IEC161" s="764"/>
      <c r="IED161" s="764"/>
      <c r="IEE161" s="764"/>
      <c r="IEF161" s="764"/>
      <c r="IEG161" s="764"/>
      <c r="IEH161" s="764"/>
      <c r="IEI161" s="764"/>
      <c r="IEJ161" s="764"/>
      <c r="IEK161" s="764"/>
      <c r="IEL161" s="764"/>
      <c r="IEM161" s="764"/>
      <c r="IEN161" s="764"/>
      <c r="IEO161" s="764"/>
      <c r="IEP161" s="764"/>
      <c r="IEQ161" s="764"/>
      <c r="IER161" s="764"/>
      <c r="IES161" s="764"/>
      <c r="IET161" s="764"/>
      <c r="IEU161" s="764"/>
      <c r="IEV161" s="764"/>
      <c r="IEW161" s="764"/>
      <c r="IEX161" s="764"/>
      <c r="IEY161" s="764"/>
      <c r="IEZ161" s="764"/>
      <c r="IFA161" s="764"/>
      <c r="IFB161" s="764"/>
      <c r="IFC161" s="764"/>
      <c r="IFD161" s="764"/>
      <c r="IFE161" s="764"/>
      <c r="IFF161" s="764"/>
      <c r="IFG161" s="764"/>
      <c r="IFH161" s="764"/>
      <c r="IFI161" s="764"/>
      <c r="IFJ161" s="764"/>
      <c r="IFK161" s="764"/>
      <c r="IFL161" s="764"/>
      <c r="IFM161" s="764"/>
      <c r="IFN161" s="764"/>
      <c r="IFO161" s="764"/>
      <c r="IFP161" s="764"/>
      <c r="IFQ161" s="764"/>
      <c r="IFR161" s="764"/>
      <c r="IFS161" s="764"/>
      <c r="IFT161" s="764"/>
      <c r="IFU161" s="764"/>
      <c r="IFV161" s="764"/>
      <c r="IFW161" s="764"/>
      <c r="IFX161" s="764"/>
      <c r="IFY161" s="764"/>
      <c r="IFZ161" s="764"/>
      <c r="IGA161" s="764"/>
      <c r="IGB161" s="764"/>
      <c r="IGC161" s="764"/>
      <c r="IGD161" s="764"/>
      <c r="IGE161" s="764"/>
      <c r="IGF161" s="764"/>
      <c r="IGG161" s="764"/>
      <c r="IGH161" s="764"/>
      <c r="IGI161" s="764"/>
      <c r="IGJ161" s="764"/>
      <c r="IGK161" s="764"/>
      <c r="IGL161" s="764"/>
      <c r="IGM161" s="764"/>
      <c r="IGN161" s="764"/>
      <c r="IGO161" s="764"/>
      <c r="IGP161" s="764"/>
      <c r="IGQ161" s="764"/>
      <c r="IGR161" s="764"/>
      <c r="IGS161" s="764"/>
      <c r="IGT161" s="764"/>
      <c r="IGU161" s="764"/>
      <c r="IGV161" s="764"/>
      <c r="IGW161" s="764"/>
      <c r="IGX161" s="764"/>
      <c r="IGY161" s="764"/>
      <c r="IGZ161" s="764"/>
      <c r="IHA161" s="764"/>
      <c r="IHB161" s="764"/>
      <c r="IHC161" s="764"/>
      <c r="IHD161" s="764"/>
      <c r="IHE161" s="764"/>
      <c r="IHF161" s="764"/>
      <c r="IHG161" s="764"/>
      <c r="IHH161" s="764"/>
      <c r="IHI161" s="764"/>
      <c r="IHJ161" s="764"/>
      <c r="IHK161" s="764"/>
      <c r="IHL161" s="764"/>
      <c r="IHM161" s="764"/>
      <c r="IHN161" s="764"/>
      <c r="IHO161" s="764"/>
      <c r="IHP161" s="764"/>
      <c r="IHQ161" s="764"/>
      <c r="IHR161" s="764"/>
      <c r="IHS161" s="764"/>
      <c r="IHT161" s="764"/>
      <c r="IHU161" s="764"/>
      <c r="IHV161" s="764"/>
      <c r="IHW161" s="764"/>
      <c r="IHX161" s="764"/>
      <c r="IHY161" s="764"/>
      <c r="IHZ161" s="764"/>
      <c r="IIA161" s="764"/>
      <c r="IIB161" s="764"/>
      <c r="IIC161" s="764"/>
      <c r="IID161" s="764"/>
      <c r="IIE161" s="764"/>
      <c r="IIF161" s="764"/>
      <c r="IIG161" s="764"/>
      <c r="IIH161" s="764"/>
      <c r="III161" s="764"/>
      <c r="IIJ161" s="764"/>
      <c r="IIK161" s="764"/>
      <c r="IIL161" s="764"/>
      <c r="IIM161" s="764"/>
      <c r="IIN161" s="764"/>
      <c r="IIO161" s="764"/>
      <c r="IIP161" s="764"/>
      <c r="IIQ161" s="764"/>
      <c r="IIR161" s="764"/>
      <c r="IIS161" s="764"/>
      <c r="IIT161" s="764"/>
      <c r="IIU161" s="764"/>
      <c r="IIV161" s="764"/>
      <c r="IIW161" s="764"/>
      <c r="IIX161" s="764"/>
      <c r="IIY161" s="764"/>
      <c r="IIZ161" s="764"/>
      <c r="IJA161" s="764"/>
      <c r="IJB161" s="764"/>
      <c r="IJC161" s="764"/>
      <c r="IJD161" s="764"/>
      <c r="IJE161" s="764"/>
      <c r="IJF161" s="764"/>
      <c r="IJG161" s="764"/>
      <c r="IJH161" s="764"/>
      <c r="IJI161" s="764"/>
      <c r="IJJ161" s="764"/>
      <c r="IJK161" s="764"/>
      <c r="IJL161" s="764"/>
      <c r="IJM161" s="764"/>
      <c r="IJN161" s="764"/>
      <c r="IJO161" s="764"/>
      <c r="IJP161" s="764"/>
      <c r="IJQ161" s="764"/>
      <c r="IJR161" s="764"/>
      <c r="IJS161" s="764"/>
      <c r="IJT161" s="764"/>
      <c r="IJU161" s="764"/>
      <c r="IJV161" s="764"/>
      <c r="IJW161" s="764"/>
      <c r="IJX161" s="764"/>
      <c r="IJY161" s="764"/>
      <c r="IJZ161" s="764"/>
      <c r="IKA161" s="764"/>
      <c r="IKB161" s="764"/>
      <c r="IKC161" s="764"/>
      <c r="IKD161" s="764"/>
      <c r="IKE161" s="764"/>
      <c r="IKF161" s="764"/>
      <c r="IKG161" s="764"/>
      <c r="IKH161" s="764"/>
      <c r="IKI161" s="764"/>
      <c r="IKJ161" s="764"/>
      <c r="IKK161" s="764"/>
      <c r="IKL161" s="764"/>
      <c r="IKM161" s="764"/>
      <c r="IKN161" s="764"/>
      <c r="IKO161" s="764"/>
      <c r="IKP161" s="764"/>
      <c r="IKQ161" s="764"/>
      <c r="IKR161" s="764"/>
      <c r="IKS161" s="764"/>
      <c r="IKT161" s="764"/>
      <c r="IKU161" s="764"/>
      <c r="IKV161" s="764"/>
      <c r="IKW161" s="764"/>
      <c r="IKX161" s="764"/>
      <c r="IKY161" s="764"/>
      <c r="IKZ161" s="764"/>
      <c r="ILA161" s="764"/>
      <c r="ILB161" s="764"/>
      <c r="ILC161" s="764"/>
      <c r="ILD161" s="764"/>
      <c r="ILE161" s="764"/>
      <c r="ILF161" s="764"/>
      <c r="ILG161" s="764"/>
      <c r="ILH161" s="764"/>
      <c r="ILI161" s="764"/>
      <c r="ILJ161" s="764"/>
      <c r="ILK161" s="764"/>
      <c r="ILL161" s="764"/>
      <c r="ILM161" s="764"/>
      <c r="ILN161" s="764"/>
      <c r="ILO161" s="764"/>
      <c r="ILP161" s="764"/>
      <c r="ILQ161" s="764"/>
      <c r="ILR161" s="764"/>
      <c r="ILS161" s="764"/>
      <c r="ILT161" s="764"/>
      <c r="ILU161" s="764"/>
      <c r="ILV161" s="764"/>
      <c r="ILW161" s="764"/>
      <c r="ILX161" s="764"/>
      <c r="ILY161" s="764"/>
      <c r="ILZ161" s="764"/>
      <c r="IMA161" s="764"/>
      <c r="IMB161" s="764"/>
      <c r="IMC161" s="764"/>
      <c r="IMD161" s="764"/>
      <c r="IME161" s="764"/>
      <c r="IMF161" s="764"/>
      <c r="IMG161" s="764"/>
      <c r="IMH161" s="764"/>
      <c r="IMI161" s="764"/>
      <c r="IMJ161" s="764"/>
      <c r="IMK161" s="764"/>
      <c r="IML161" s="764"/>
      <c r="IMM161" s="764"/>
      <c r="IMN161" s="764"/>
      <c r="IMO161" s="764"/>
      <c r="IMP161" s="764"/>
      <c r="IMQ161" s="764"/>
      <c r="IMR161" s="764"/>
      <c r="IMS161" s="764"/>
      <c r="IMT161" s="764"/>
      <c r="IMU161" s="764"/>
      <c r="IMV161" s="764"/>
      <c r="IMW161" s="764"/>
      <c r="IMX161" s="764"/>
      <c r="IMY161" s="764"/>
      <c r="IMZ161" s="764"/>
      <c r="INA161" s="764"/>
      <c r="INB161" s="764"/>
      <c r="INC161" s="764"/>
      <c r="IND161" s="764"/>
      <c r="INE161" s="764"/>
      <c r="INF161" s="764"/>
      <c r="ING161" s="764"/>
      <c r="INH161" s="764"/>
      <c r="INI161" s="764"/>
      <c r="INJ161" s="764"/>
      <c r="INK161" s="764"/>
      <c r="INL161" s="764"/>
      <c r="INM161" s="764"/>
      <c r="INN161" s="764"/>
      <c r="INO161" s="764"/>
      <c r="INP161" s="764"/>
      <c r="INQ161" s="764"/>
      <c r="INR161" s="764"/>
      <c r="INS161" s="764"/>
      <c r="INT161" s="764"/>
      <c r="INU161" s="764"/>
      <c r="INV161" s="764"/>
      <c r="INW161" s="764"/>
      <c r="INX161" s="764"/>
      <c r="INY161" s="764"/>
      <c r="INZ161" s="764"/>
      <c r="IOA161" s="764"/>
      <c r="IOB161" s="764"/>
      <c r="IOC161" s="764"/>
      <c r="IOD161" s="764"/>
      <c r="IOE161" s="764"/>
      <c r="IOF161" s="764"/>
      <c r="IOG161" s="764"/>
      <c r="IOH161" s="764"/>
      <c r="IOI161" s="764"/>
      <c r="IOJ161" s="764"/>
      <c r="IOK161" s="764"/>
      <c r="IOL161" s="764"/>
      <c r="IOM161" s="764"/>
      <c r="ION161" s="764"/>
      <c r="IOO161" s="764"/>
      <c r="IOP161" s="764"/>
      <c r="IOQ161" s="764"/>
      <c r="IOR161" s="764"/>
      <c r="IOS161" s="764"/>
      <c r="IOT161" s="764"/>
      <c r="IOU161" s="764"/>
      <c r="IOV161" s="764"/>
      <c r="IOW161" s="764"/>
      <c r="IOX161" s="764"/>
      <c r="IOY161" s="764"/>
      <c r="IOZ161" s="764"/>
      <c r="IPA161" s="764"/>
      <c r="IPB161" s="764"/>
      <c r="IPC161" s="764"/>
      <c r="IPD161" s="764"/>
      <c r="IPE161" s="764"/>
      <c r="IPF161" s="764"/>
      <c r="IPG161" s="764"/>
      <c r="IPH161" s="764"/>
      <c r="IPI161" s="764"/>
      <c r="IPJ161" s="764"/>
      <c r="IPK161" s="764"/>
      <c r="IPL161" s="764"/>
      <c r="IPM161" s="764"/>
      <c r="IPN161" s="764"/>
      <c r="IPO161" s="764"/>
      <c r="IPP161" s="764"/>
      <c r="IPQ161" s="764"/>
      <c r="IPR161" s="764"/>
      <c r="IPS161" s="764"/>
      <c r="IPT161" s="764"/>
      <c r="IPU161" s="764"/>
      <c r="IPV161" s="764"/>
      <c r="IPW161" s="764"/>
      <c r="IPX161" s="764"/>
      <c r="IPY161" s="764"/>
      <c r="IPZ161" s="764"/>
      <c r="IQA161" s="764"/>
      <c r="IQB161" s="764"/>
      <c r="IQC161" s="764"/>
      <c r="IQD161" s="764"/>
      <c r="IQE161" s="764"/>
      <c r="IQF161" s="764"/>
      <c r="IQG161" s="764"/>
      <c r="IQH161" s="764"/>
      <c r="IQI161" s="764"/>
      <c r="IQJ161" s="764"/>
      <c r="IQK161" s="764"/>
      <c r="IQL161" s="764"/>
      <c r="IQM161" s="764"/>
      <c r="IQN161" s="764"/>
      <c r="IQO161" s="764"/>
      <c r="IQP161" s="764"/>
      <c r="IQQ161" s="764"/>
      <c r="IQR161" s="764"/>
      <c r="IQS161" s="764"/>
      <c r="IQT161" s="764"/>
      <c r="IQU161" s="764"/>
      <c r="IQV161" s="764"/>
      <c r="IQW161" s="764"/>
      <c r="IQX161" s="764"/>
      <c r="IQY161" s="764"/>
      <c r="IQZ161" s="764"/>
      <c r="IRA161" s="764"/>
      <c r="IRB161" s="764"/>
      <c r="IRC161" s="764"/>
      <c r="IRD161" s="764"/>
      <c r="IRE161" s="764"/>
      <c r="IRF161" s="764"/>
      <c r="IRG161" s="764"/>
      <c r="IRH161" s="764"/>
      <c r="IRI161" s="764"/>
      <c r="IRJ161" s="764"/>
      <c r="IRK161" s="764"/>
      <c r="IRL161" s="764"/>
      <c r="IRM161" s="764"/>
      <c r="IRN161" s="764"/>
      <c r="IRO161" s="764"/>
      <c r="IRP161" s="764"/>
      <c r="IRQ161" s="764"/>
      <c r="IRR161" s="764"/>
      <c r="IRS161" s="764"/>
      <c r="IRT161" s="764"/>
      <c r="IRU161" s="764"/>
      <c r="IRV161" s="764"/>
      <c r="IRW161" s="764"/>
      <c r="IRX161" s="764"/>
      <c r="IRY161" s="764"/>
      <c r="IRZ161" s="764"/>
      <c r="ISA161" s="764"/>
      <c r="ISB161" s="764"/>
      <c r="ISC161" s="764"/>
      <c r="ISD161" s="764"/>
      <c r="ISE161" s="764"/>
      <c r="ISF161" s="764"/>
      <c r="ISG161" s="764"/>
      <c r="ISH161" s="764"/>
      <c r="ISI161" s="764"/>
      <c r="ISJ161" s="764"/>
      <c r="ISK161" s="764"/>
      <c r="ISL161" s="764"/>
      <c r="ISM161" s="764"/>
      <c r="ISN161" s="764"/>
      <c r="ISO161" s="764"/>
      <c r="ISP161" s="764"/>
      <c r="ISQ161" s="764"/>
      <c r="ISR161" s="764"/>
      <c r="ISS161" s="764"/>
      <c r="IST161" s="764"/>
      <c r="ISU161" s="764"/>
      <c r="ISV161" s="764"/>
      <c r="ISW161" s="764"/>
      <c r="ISX161" s="764"/>
      <c r="ISY161" s="764"/>
      <c r="ISZ161" s="764"/>
      <c r="ITA161" s="764"/>
      <c r="ITB161" s="764"/>
      <c r="ITC161" s="764"/>
      <c r="ITD161" s="764"/>
      <c r="ITE161" s="764"/>
      <c r="ITF161" s="764"/>
      <c r="ITG161" s="764"/>
      <c r="ITH161" s="764"/>
      <c r="ITI161" s="764"/>
      <c r="ITJ161" s="764"/>
      <c r="ITK161" s="764"/>
      <c r="ITL161" s="764"/>
      <c r="ITM161" s="764"/>
      <c r="ITN161" s="764"/>
      <c r="ITO161" s="764"/>
      <c r="ITP161" s="764"/>
      <c r="ITQ161" s="764"/>
      <c r="ITR161" s="764"/>
      <c r="ITS161" s="764"/>
      <c r="ITT161" s="764"/>
      <c r="ITU161" s="764"/>
      <c r="ITV161" s="764"/>
      <c r="ITW161" s="764"/>
      <c r="ITX161" s="764"/>
      <c r="ITY161" s="764"/>
      <c r="ITZ161" s="764"/>
      <c r="IUA161" s="764"/>
      <c r="IUB161" s="764"/>
      <c r="IUC161" s="764"/>
      <c r="IUD161" s="764"/>
      <c r="IUE161" s="764"/>
      <c r="IUF161" s="764"/>
      <c r="IUG161" s="764"/>
      <c r="IUH161" s="764"/>
      <c r="IUI161" s="764"/>
      <c r="IUJ161" s="764"/>
      <c r="IUK161" s="764"/>
      <c r="IUL161" s="764"/>
      <c r="IUM161" s="764"/>
      <c r="IUN161" s="764"/>
      <c r="IUO161" s="764"/>
      <c r="IUP161" s="764"/>
      <c r="IUQ161" s="764"/>
      <c r="IUR161" s="764"/>
      <c r="IUS161" s="764"/>
      <c r="IUT161" s="764"/>
      <c r="IUU161" s="764"/>
      <c r="IUV161" s="764"/>
      <c r="IUW161" s="764"/>
      <c r="IUX161" s="764"/>
      <c r="IUY161" s="764"/>
      <c r="IUZ161" s="764"/>
      <c r="IVA161" s="764"/>
      <c r="IVB161" s="764"/>
      <c r="IVC161" s="764"/>
      <c r="IVD161" s="764"/>
      <c r="IVE161" s="764"/>
      <c r="IVF161" s="764"/>
      <c r="IVG161" s="764"/>
      <c r="IVH161" s="764"/>
      <c r="IVI161" s="764"/>
      <c r="IVJ161" s="764"/>
      <c r="IVK161" s="764"/>
      <c r="IVL161" s="764"/>
      <c r="IVM161" s="764"/>
      <c r="IVN161" s="764"/>
      <c r="IVO161" s="764"/>
      <c r="IVP161" s="764"/>
      <c r="IVQ161" s="764"/>
      <c r="IVR161" s="764"/>
      <c r="IVS161" s="764"/>
      <c r="IVT161" s="764"/>
      <c r="IVU161" s="764"/>
      <c r="IVV161" s="764"/>
      <c r="IVW161" s="764"/>
      <c r="IVX161" s="764"/>
      <c r="IVY161" s="764"/>
      <c r="IVZ161" s="764"/>
      <c r="IWA161" s="764"/>
      <c r="IWB161" s="764"/>
      <c r="IWC161" s="764"/>
      <c r="IWD161" s="764"/>
      <c r="IWE161" s="764"/>
      <c r="IWF161" s="764"/>
      <c r="IWG161" s="764"/>
      <c r="IWH161" s="764"/>
      <c r="IWI161" s="764"/>
      <c r="IWJ161" s="764"/>
      <c r="IWK161" s="764"/>
      <c r="IWL161" s="764"/>
      <c r="IWM161" s="764"/>
      <c r="IWN161" s="764"/>
      <c r="IWO161" s="764"/>
      <c r="IWP161" s="764"/>
      <c r="IWQ161" s="764"/>
      <c r="IWR161" s="764"/>
      <c r="IWS161" s="764"/>
      <c r="IWT161" s="764"/>
      <c r="IWU161" s="764"/>
      <c r="IWV161" s="764"/>
      <c r="IWW161" s="764"/>
      <c r="IWX161" s="764"/>
      <c r="IWY161" s="764"/>
      <c r="IWZ161" s="764"/>
      <c r="IXA161" s="764"/>
      <c r="IXB161" s="764"/>
      <c r="IXC161" s="764"/>
      <c r="IXD161" s="764"/>
      <c r="IXE161" s="764"/>
      <c r="IXF161" s="764"/>
      <c r="IXG161" s="764"/>
      <c r="IXH161" s="764"/>
      <c r="IXI161" s="764"/>
      <c r="IXJ161" s="764"/>
      <c r="IXK161" s="764"/>
      <c r="IXL161" s="764"/>
      <c r="IXM161" s="764"/>
      <c r="IXN161" s="764"/>
      <c r="IXO161" s="764"/>
      <c r="IXP161" s="764"/>
      <c r="IXQ161" s="764"/>
      <c r="IXR161" s="764"/>
      <c r="IXS161" s="764"/>
      <c r="IXT161" s="764"/>
      <c r="IXU161" s="764"/>
      <c r="IXV161" s="764"/>
      <c r="IXW161" s="764"/>
      <c r="IXX161" s="764"/>
      <c r="IXY161" s="764"/>
      <c r="IXZ161" s="764"/>
      <c r="IYA161" s="764"/>
      <c r="IYB161" s="764"/>
      <c r="IYC161" s="764"/>
      <c r="IYD161" s="764"/>
      <c r="IYE161" s="764"/>
      <c r="IYF161" s="764"/>
      <c r="IYG161" s="764"/>
      <c r="IYH161" s="764"/>
      <c r="IYI161" s="764"/>
      <c r="IYJ161" s="764"/>
      <c r="IYK161" s="764"/>
      <c r="IYL161" s="764"/>
      <c r="IYM161" s="764"/>
      <c r="IYN161" s="764"/>
      <c r="IYO161" s="764"/>
      <c r="IYP161" s="764"/>
      <c r="IYQ161" s="764"/>
      <c r="IYR161" s="764"/>
      <c r="IYS161" s="764"/>
      <c r="IYT161" s="764"/>
      <c r="IYU161" s="764"/>
      <c r="IYV161" s="764"/>
      <c r="IYW161" s="764"/>
      <c r="IYX161" s="764"/>
      <c r="IYY161" s="764"/>
      <c r="IYZ161" s="764"/>
      <c r="IZA161" s="764"/>
      <c r="IZB161" s="764"/>
      <c r="IZC161" s="764"/>
      <c r="IZD161" s="764"/>
      <c r="IZE161" s="764"/>
      <c r="IZF161" s="764"/>
      <c r="IZG161" s="764"/>
      <c r="IZH161" s="764"/>
      <c r="IZI161" s="764"/>
      <c r="IZJ161" s="764"/>
      <c r="IZK161" s="764"/>
      <c r="IZL161" s="764"/>
      <c r="IZM161" s="764"/>
      <c r="IZN161" s="764"/>
      <c r="IZO161" s="764"/>
      <c r="IZP161" s="764"/>
      <c r="IZQ161" s="764"/>
      <c r="IZR161" s="764"/>
      <c r="IZS161" s="764"/>
      <c r="IZT161" s="764"/>
      <c r="IZU161" s="764"/>
      <c r="IZV161" s="764"/>
      <c r="IZW161" s="764"/>
      <c r="IZX161" s="764"/>
      <c r="IZY161" s="764"/>
      <c r="IZZ161" s="764"/>
      <c r="JAA161" s="764"/>
      <c r="JAB161" s="764"/>
      <c r="JAC161" s="764"/>
      <c r="JAD161" s="764"/>
      <c r="JAE161" s="764"/>
      <c r="JAF161" s="764"/>
      <c r="JAG161" s="764"/>
      <c r="JAH161" s="764"/>
      <c r="JAI161" s="764"/>
      <c r="JAJ161" s="764"/>
      <c r="JAK161" s="764"/>
      <c r="JAL161" s="764"/>
      <c r="JAM161" s="764"/>
      <c r="JAN161" s="764"/>
      <c r="JAO161" s="764"/>
      <c r="JAP161" s="764"/>
      <c r="JAQ161" s="764"/>
      <c r="JAR161" s="764"/>
      <c r="JAS161" s="764"/>
      <c r="JAT161" s="764"/>
      <c r="JAU161" s="764"/>
      <c r="JAV161" s="764"/>
      <c r="JAW161" s="764"/>
      <c r="JAX161" s="764"/>
      <c r="JAY161" s="764"/>
      <c r="JAZ161" s="764"/>
      <c r="JBA161" s="764"/>
      <c r="JBB161" s="764"/>
      <c r="JBC161" s="764"/>
      <c r="JBD161" s="764"/>
      <c r="JBE161" s="764"/>
      <c r="JBF161" s="764"/>
      <c r="JBG161" s="764"/>
      <c r="JBH161" s="764"/>
      <c r="JBI161" s="764"/>
      <c r="JBJ161" s="764"/>
      <c r="JBK161" s="764"/>
      <c r="JBL161" s="764"/>
      <c r="JBM161" s="764"/>
      <c r="JBN161" s="764"/>
      <c r="JBO161" s="764"/>
      <c r="JBP161" s="764"/>
      <c r="JBQ161" s="764"/>
      <c r="JBR161" s="764"/>
      <c r="JBS161" s="764"/>
      <c r="JBT161" s="764"/>
      <c r="JBU161" s="764"/>
      <c r="JBV161" s="764"/>
      <c r="JBW161" s="764"/>
      <c r="JBX161" s="764"/>
      <c r="JBY161" s="764"/>
      <c r="JBZ161" s="764"/>
      <c r="JCA161" s="764"/>
      <c r="JCB161" s="764"/>
      <c r="JCC161" s="764"/>
      <c r="JCD161" s="764"/>
      <c r="JCE161" s="764"/>
      <c r="JCF161" s="764"/>
      <c r="JCG161" s="764"/>
      <c r="JCH161" s="764"/>
      <c r="JCI161" s="764"/>
      <c r="JCJ161" s="764"/>
      <c r="JCK161" s="764"/>
      <c r="JCL161" s="764"/>
      <c r="JCM161" s="764"/>
      <c r="JCN161" s="764"/>
      <c r="JCO161" s="764"/>
      <c r="JCP161" s="764"/>
      <c r="JCQ161" s="764"/>
      <c r="JCR161" s="764"/>
      <c r="JCS161" s="764"/>
      <c r="JCT161" s="764"/>
      <c r="JCU161" s="764"/>
      <c r="JCV161" s="764"/>
      <c r="JCW161" s="764"/>
      <c r="JCX161" s="764"/>
      <c r="JCY161" s="764"/>
      <c r="JCZ161" s="764"/>
      <c r="JDA161" s="764"/>
      <c r="JDB161" s="764"/>
      <c r="JDC161" s="764"/>
      <c r="JDD161" s="764"/>
      <c r="JDE161" s="764"/>
      <c r="JDF161" s="764"/>
      <c r="JDG161" s="764"/>
      <c r="JDH161" s="764"/>
      <c r="JDI161" s="764"/>
      <c r="JDJ161" s="764"/>
      <c r="JDK161" s="764"/>
      <c r="JDL161" s="764"/>
      <c r="JDM161" s="764"/>
      <c r="JDN161" s="764"/>
      <c r="JDO161" s="764"/>
      <c r="JDP161" s="764"/>
      <c r="JDQ161" s="764"/>
      <c r="JDR161" s="764"/>
      <c r="JDS161" s="764"/>
      <c r="JDT161" s="764"/>
      <c r="JDU161" s="764"/>
      <c r="JDV161" s="764"/>
      <c r="JDW161" s="764"/>
      <c r="JDX161" s="764"/>
      <c r="JDY161" s="764"/>
      <c r="JDZ161" s="764"/>
      <c r="JEA161" s="764"/>
      <c r="JEB161" s="764"/>
      <c r="JEC161" s="764"/>
      <c r="JED161" s="764"/>
      <c r="JEE161" s="764"/>
      <c r="JEF161" s="764"/>
      <c r="JEG161" s="764"/>
      <c r="JEH161" s="764"/>
      <c r="JEI161" s="764"/>
      <c r="JEJ161" s="764"/>
      <c r="JEK161" s="764"/>
      <c r="JEL161" s="764"/>
      <c r="JEM161" s="764"/>
      <c r="JEN161" s="764"/>
      <c r="JEO161" s="764"/>
      <c r="JEP161" s="764"/>
      <c r="JEQ161" s="764"/>
      <c r="JER161" s="764"/>
      <c r="JES161" s="764"/>
      <c r="JET161" s="764"/>
      <c r="JEU161" s="764"/>
      <c r="JEV161" s="764"/>
      <c r="JEW161" s="764"/>
      <c r="JEX161" s="764"/>
      <c r="JEY161" s="764"/>
      <c r="JEZ161" s="764"/>
      <c r="JFA161" s="764"/>
      <c r="JFB161" s="764"/>
      <c r="JFC161" s="764"/>
      <c r="JFD161" s="764"/>
      <c r="JFE161" s="764"/>
      <c r="JFF161" s="764"/>
      <c r="JFG161" s="764"/>
      <c r="JFH161" s="764"/>
      <c r="JFI161" s="764"/>
      <c r="JFJ161" s="764"/>
      <c r="JFK161" s="764"/>
      <c r="JFL161" s="764"/>
      <c r="JFM161" s="764"/>
      <c r="JFN161" s="764"/>
      <c r="JFO161" s="764"/>
      <c r="JFP161" s="764"/>
      <c r="JFQ161" s="764"/>
      <c r="JFR161" s="764"/>
      <c r="JFS161" s="764"/>
      <c r="JFT161" s="764"/>
      <c r="JFU161" s="764"/>
      <c r="JFV161" s="764"/>
      <c r="JFW161" s="764"/>
      <c r="JFX161" s="764"/>
      <c r="JFY161" s="764"/>
      <c r="JFZ161" s="764"/>
      <c r="JGA161" s="764"/>
      <c r="JGB161" s="764"/>
      <c r="JGC161" s="764"/>
      <c r="JGD161" s="764"/>
      <c r="JGE161" s="764"/>
      <c r="JGF161" s="764"/>
      <c r="JGG161" s="764"/>
      <c r="JGH161" s="764"/>
      <c r="JGI161" s="764"/>
      <c r="JGJ161" s="764"/>
      <c r="JGK161" s="764"/>
      <c r="JGL161" s="764"/>
      <c r="JGM161" s="764"/>
      <c r="JGN161" s="764"/>
      <c r="JGO161" s="764"/>
      <c r="JGP161" s="764"/>
      <c r="JGQ161" s="764"/>
      <c r="JGR161" s="764"/>
      <c r="JGS161" s="764"/>
      <c r="JGT161" s="764"/>
      <c r="JGU161" s="764"/>
      <c r="JGV161" s="764"/>
      <c r="JGW161" s="764"/>
      <c r="JGX161" s="764"/>
      <c r="JGY161" s="764"/>
      <c r="JGZ161" s="764"/>
      <c r="JHA161" s="764"/>
      <c r="JHB161" s="764"/>
      <c r="JHC161" s="764"/>
      <c r="JHD161" s="764"/>
      <c r="JHE161" s="764"/>
      <c r="JHF161" s="764"/>
      <c r="JHG161" s="764"/>
      <c r="JHH161" s="764"/>
      <c r="JHI161" s="764"/>
      <c r="JHJ161" s="764"/>
      <c r="JHK161" s="764"/>
      <c r="JHL161" s="764"/>
      <c r="JHM161" s="764"/>
      <c r="JHN161" s="764"/>
      <c r="JHO161" s="764"/>
      <c r="JHP161" s="764"/>
      <c r="JHQ161" s="764"/>
      <c r="JHR161" s="764"/>
      <c r="JHS161" s="764"/>
      <c r="JHT161" s="764"/>
      <c r="JHU161" s="764"/>
      <c r="JHV161" s="764"/>
      <c r="JHW161" s="764"/>
      <c r="JHX161" s="764"/>
      <c r="JHY161" s="764"/>
      <c r="JHZ161" s="764"/>
      <c r="JIA161" s="764"/>
      <c r="JIB161" s="764"/>
      <c r="JIC161" s="764"/>
      <c r="JID161" s="764"/>
      <c r="JIE161" s="764"/>
      <c r="JIF161" s="764"/>
      <c r="JIG161" s="764"/>
      <c r="JIH161" s="764"/>
      <c r="JII161" s="764"/>
      <c r="JIJ161" s="764"/>
      <c r="JIK161" s="764"/>
      <c r="JIL161" s="764"/>
      <c r="JIM161" s="764"/>
      <c r="JIN161" s="764"/>
      <c r="JIO161" s="764"/>
      <c r="JIP161" s="764"/>
      <c r="JIQ161" s="764"/>
      <c r="JIR161" s="764"/>
      <c r="JIS161" s="764"/>
      <c r="JIT161" s="764"/>
      <c r="JIU161" s="764"/>
      <c r="JIV161" s="764"/>
      <c r="JIW161" s="764"/>
      <c r="JIX161" s="764"/>
      <c r="JIY161" s="764"/>
      <c r="JIZ161" s="764"/>
      <c r="JJA161" s="764"/>
      <c r="JJB161" s="764"/>
      <c r="JJC161" s="764"/>
      <c r="JJD161" s="764"/>
      <c r="JJE161" s="764"/>
      <c r="JJF161" s="764"/>
      <c r="JJG161" s="764"/>
      <c r="JJH161" s="764"/>
      <c r="JJI161" s="764"/>
      <c r="JJJ161" s="764"/>
      <c r="JJK161" s="764"/>
      <c r="JJL161" s="764"/>
      <c r="JJM161" s="764"/>
      <c r="JJN161" s="764"/>
      <c r="JJO161" s="764"/>
      <c r="JJP161" s="764"/>
      <c r="JJQ161" s="764"/>
      <c r="JJR161" s="764"/>
      <c r="JJS161" s="764"/>
      <c r="JJT161" s="764"/>
      <c r="JJU161" s="764"/>
      <c r="JJV161" s="764"/>
      <c r="JJW161" s="764"/>
      <c r="JJX161" s="764"/>
      <c r="JJY161" s="764"/>
      <c r="JJZ161" s="764"/>
      <c r="JKA161" s="764"/>
      <c r="JKB161" s="764"/>
      <c r="JKC161" s="764"/>
      <c r="JKD161" s="764"/>
      <c r="JKE161" s="764"/>
      <c r="JKF161" s="764"/>
      <c r="JKG161" s="764"/>
      <c r="JKH161" s="764"/>
      <c r="JKI161" s="764"/>
      <c r="JKJ161" s="764"/>
      <c r="JKK161" s="764"/>
      <c r="JKL161" s="764"/>
      <c r="JKM161" s="764"/>
      <c r="JKN161" s="764"/>
      <c r="JKO161" s="764"/>
      <c r="JKP161" s="764"/>
      <c r="JKQ161" s="764"/>
      <c r="JKR161" s="764"/>
      <c r="JKS161" s="764"/>
      <c r="JKT161" s="764"/>
      <c r="JKU161" s="764"/>
      <c r="JKV161" s="764"/>
      <c r="JKW161" s="764"/>
      <c r="JKX161" s="764"/>
      <c r="JKY161" s="764"/>
      <c r="JKZ161" s="764"/>
      <c r="JLA161" s="764"/>
      <c r="JLB161" s="764"/>
      <c r="JLC161" s="764"/>
      <c r="JLD161" s="764"/>
      <c r="JLE161" s="764"/>
      <c r="JLF161" s="764"/>
      <c r="JLG161" s="764"/>
      <c r="JLH161" s="764"/>
      <c r="JLI161" s="764"/>
      <c r="JLJ161" s="764"/>
      <c r="JLK161" s="764"/>
      <c r="JLL161" s="764"/>
      <c r="JLM161" s="764"/>
      <c r="JLN161" s="764"/>
      <c r="JLO161" s="764"/>
      <c r="JLP161" s="764"/>
      <c r="JLQ161" s="764"/>
      <c r="JLR161" s="764"/>
      <c r="JLS161" s="764"/>
      <c r="JLT161" s="764"/>
      <c r="JLU161" s="764"/>
      <c r="JLV161" s="764"/>
      <c r="JLW161" s="764"/>
      <c r="JLX161" s="764"/>
      <c r="JLY161" s="764"/>
      <c r="JLZ161" s="764"/>
      <c r="JMA161" s="764"/>
      <c r="JMB161" s="764"/>
      <c r="JMC161" s="764"/>
      <c r="JMD161" s="764"/>
      <c r="JME161" s="764"/>
      <c r="JMF161" s="764"/>
      <c r="JMG161" s="764"/>
      <c r="JMH161" s="764"/>
      <c r="JMI161" s="764"/>
      <c r="JMJ161" s="764"/>
      <c r="JMK161" s="764"/>
      <c r="JML161" s="764"/>
      <c r="JMM161" s="764"/>
      <c r="JMN161" s="764"/>
      <c r="JMO161" s="764"/>
      <c r="JMP161" s="764"/>
      <c r="JMQ161" s="764"/>
      <c r="JMR161" s="764"/>
      <c r="JMS161" s="764"/>
      <c r="JMT161" s="764"/>
      <c r="JMU161" s="764"/>
      <c r="JMV161" s="764"/>
      <c r="JMW161" s="764"/>
      <c r="JMX161" s="764"/>
      <c r="JMY161" s="764"/>
      <c r="JMZ161" s="764"/>
      <c r="JNA161" s="764"/>
      <c r="JNB161" s="764"/>
      <c r="JNC161" s="764"/>
      <c r="JND161" s="764"/>
      <c r="JNE161" s="764"/>
      <c r="JNF161" s="764"/>
      <c r="JNG161" s="764"/>
      <c r="JNH161" s="764"/>
      <c r="JNI161" s="764"/>
      <c r="JNJ161" s="764"/>
      <c r="JNK161" s="764"/>
      <c r="JNL161" s="764"/>
      <c r="JNM161" s="764"/>
      <c r="JNN161" s="764"/>
      <c r="JNO161" s="764"/>
      <c r="JNP161" s="764"/>
      <c r="JNQ161" s="764"/>
      <c r="JNR161" s="764"/>
      <c r="JNS161" s="764"/>
      <c r="JNT161" s="764"/>
      <c r="JNU161" s="764"/>
      <c r="JNV161" s="764"/>
      <c r="JNW161" s="764"/>
      <c r="JNX161" s="764"/>
      <c r="JNY161" s="764"/>
      <c r="JNZ161" s="764"/>
      <c r="JOA161" s="764"/>
      <c r="JOB161" s="764"/>
      <c r="JOC161" s="764"/>
      <c r="JOD161" s="764"/>
      <c r="JOE161" s="764"/>
      <c r="JOF161" s="764"/>
      <c r="JOG161" s="764"/>
      <c r="JOH161" s="764"/>
      <c r="JOI161" s="764"/>
      <c r="JOJ161" s="764"/>
      <c r="JOK161" s="764"/>
      <c r="JOL161" s="764"/>
      <c r="JOM161" s="764"/>
      <c r="JON161" s="764"/>
      <c r="JOO161" s="764"/>
      <c r="JOP161" s="764"/>
      <c r="JOQ161" s="764"/>
      <c r="JOR161" s="764"/>
      <c r="JOS161" s="764"/>
      <c r="JOT161" s="764"/>
      <c r="JOU161" s="764"/>
      <c r="JOV161" s="764"/>
      <c r="JOW161" s="764"/>
      <c r="JOX161" s="764"/>
      <c r="JOY161" s="764"/>
      <c r="JOZ161" s="764"/>
      <c r="JPA161" s="764"/>
      <c r="JPB161" s="764"/>
      <c r="JPC161" s="764"/>
      <c r="JPD161" s="764"/>
      <c r="JPE161" s="764"/>
      <c r="JPF161" s="764"/>
      <c r="JPG161" s="764"/>
      <c r="JPH161" s="764"/>
      <c r="JPI161" s="764"/>
      <c r="JPJ161" s="764"/>
      <c r="JPK161" s="764"/>
      <c r="JPL161" s="764"/>
      <c r="JPM161" s="764"/>
      <c r="JPN161" s="764"/>
      <c r="JPO161" s="764"/>
      <c r="JPP161" s="764"/>
      <c r="JPQ161" s="764"/>
      <c r="JPR161" s="764"/>
      <c r="JPS161" s="764"/>
      <c r="JPT161" s="764"/>
      <c r="JPU161" s="764"/>
      <c r="JPV161" s="764"/>
      <c r="JPW161" s="764"/>
      <c r="JPX161" s="764"/>
      <c r="JPY161" s="764"/>
      <c r="JPZ161" s="764"/>
      <c r="JQA161" s="764"/>
      <c r="JQB161" s="764"/>
      <c r="JQC161" s="764"/>
      <c r="JQD161" s="764"/>
      <c r="JQE161" s="764"/>
      <c r="JQF161" s="764"/>
      <c r="JQG161" s="764"/>
      <c r="JQH161" s="764"/>
      <c r="JQI161" s="764"/>
      <c r="JQJ161" s="764"/>
      <c r="JQK161" s="764"/>
      <c r="JQL161" s="764"/>
      <c r="JQM161" s="764"/>
      <c r="JQN161" s="764"/>
      <c r="JQO161" s="764"/>
      <c r="JQP161" s="764"/>
      <c r="JQQ161" s="764"/>
      <c r="JQR161" s="764"/>
      <c r="JQS161" s="764"/>
      <c r="JQT161" s="764"/>
      <c r="JQU161" s="764"/>
      <c r="JQV161" s="764"/>
      <c r="JQW161" s="764"/>
      <c r="JQX161" s="764"/>
      <c r="JQY161" s="764"/>
      <c r="JQZ161" s="764"/>
      <c r="JRA161" s="764"/>
      <c r="JRB161" s="764"/>
      <c r="JRC161" s="764"/>
      <c r="JRD161" s="764"/>
      <c r="JRE161" s="764"/>
      <c r="JRF161" s="764"/>
      <c r="JRG161" s="764"/>
      <c r="JRH161" s="764"/>
      <c r="JRI161" s="764"/>
      <c r="JRJ161" s="764"/>
      <c r="JRK161" s="764"/>
      <c r="JRL161" s="764"/>
      <c r="JRM161" s="764"/>
      <c r="JRN161" s="764"/>
      <c r="JRO161" s="764"/>
      <c r="JRP161" s="764"/>
      <c r="JRQ161" s="764"/>
      <c r="JRR161" s="764"/>
      <c r="JRS161" s="764"/>
      <c r="JRT161" s="764"/>
      <c r="JRU161" s="764"/>
      <c r="JRV161" s="764"/>
      <c r="JRW161" s="764"/>
      <c r="JRX161" s="764"/>
      <c r="JRY161" s="764"/>
      <c r="JRZ161" s="764"/>
      <c r="JSA161" s="764"/>
      <c r="JSB161" s="764"/>
      <c r="JSC161" s="764"/>
      <c r="JSD161" s="764"/>
      <c r="JSE161" s="764"/>
      <c r="JSF161" s="764"/>
      <c r="JSG161" s="764"/>
      <c r="JSH161" s="764"/>
      <c r="JSI161" s="764"/>
      <c r="JSJ161" s="764"/>
      <c r="JSK161" s="764"/>
      <c r="JSL161" s="764"/>
      <c r="JSM161" s="764"/>
      <c r="JSN161" s="764"/>
      <c r="JSO161" s="764"/>
      <c r="JSP161" s="764"/>
      <c r="JSQ161" s="764"/>
      <c r="JSR161" s="764"/>
      <c r="JSS161" s="764"/>
      <c r="JST161" s="764"/>
      <c r="JSU161" s="764"/>
      <c r="JSV161" s="764"/>
      <c r="JSW161" s="764"/>
      <c r="JSX161" s="764"/>
      <c r="JSY161" s="764"/>
      <c r="JSZ161" s="764"/>
      <c r="JTA161" s="764"/>
      <c r="JTB161" s="764"/>
      <c r="JTC161" s="764"/>
      <c r="JTD161" s="764"/>
      <c r="JTE161" s="764"/>
      <c r="JTF161" s="764"/>
      <c r="JTG161" s="764"/>
      <c r="JTH161" s="764"/>
      <c r="JTI161" s="764"/>
      <c r="JTJ161" s="764"/>
      <c r="JTK161" s="764"/>
      <c r="JTL161" s="764"/>
      <c r="JTM161" s="764"/>
      <c r="JTN161" s="764"/>
      <c r="JTO161" s="764"/>
      <c r="JTP161" s="764"/>
      <c r="JTQ161" s="764"/>
      <c r="JTR161" s="764"/>
      <c r="JTS161" s="764"/>
      <c r="JTT161" s="764"/>
      <c r="JTU161" s="764"/>
      <c r="JTV161" s="764"/>
      <c r="JTW161" s="764"/>
      <c r="JTX161" s="764"/>
      <c r="JTY161" s="764"/>
      <c r="JTZ161" s="764"/>
      <c r="JUA161" s="764"/>
      <c r="JUB161" s="764"/>
      <c r="JUC161" s="764"/>
      <c r="JUD161" s="764"/>
      <c r="JUE161" s="764"/>
      <c r="JUF161" s="764"/>
      <c r="JUG161" s="764"/>
      <c r="JUH161" s="764"/>
      <c r="JUI161" s="764"/>
      <c r="JUJ161" s="764"/>
      <c r="JUK161" s="764"/>
      <c r="JUL161" s="764"/>
      <c r="JUM161" s="764"/>
      <c r="JUN161" s="764"/>
      <c r="JUO161" s="764"/>
      <c r="JUP161" s="764"/>
      <c r="JUQ161" s="764"/>
      <c r="JUR161" s="764"/>
      <c r="JUS161" s="764"/>
      <c r="JUT161" s="764"/>
      <c r="JUU161" s="764"/>
      <c r="JUV161" s="764"/>
      <c r="JUW161" s="764"/>
      <c r="JUX161" s="764"/>
      <c r="JUY161" s="764"/>
      <c r="JUZ161" s="764"/>
      <c r="JVA161" s="764"/>
      <c r="JVB161" s="764"/>
      <c r="JVC161" s="764"/>
      <c r="JVD161" s="764"/>
      <c r="JVE161" s="764"/>
      <c r="JVF161" s="764"/>
      <c r="JVG161" s="764"/>
      <c r="JVH161" s="764"/>
      <c r="JVI161" s="764"/>
      <c r="JVJ161" s="764"/>
      <c r="JVK161" s="764"/>
      <c r="JVL161" s="764"/>
      <c r="JVM161" s="764"/>
      <c r="JVN161" s="764"/>
      <c r="JVO161" s="764"/>
      <c r="JVP161" s="764"/>
      <c r="JVQ161" s="764"/>
      <c r="JVR161" s="764"/>
      <c r="JVS161" s="764"/>
      <c r="JVT161" s="764"/>
      <c r="JVU161" s="764"/>
      <c r="JVV161" s="764"/>
      <c r="JVW161" s="764"/>
      <c r="JVX161" s="764"/>
      <c r="JVY161" s="764"/>
      <c r="JVZ161" s="764"/>
      <c r="JWA161" s="764"/>
      <c r="JWB161" s="764"/>
      <c r="JWC161" s="764"/>
      <c r="JWD161" s="764"/>
      <c r="JWE161" s="764"/>
      <c r="JWF161" s="764"/>
      <c r="JWG161" s="764"/>
      <c r="JWH161" s="764"/>
      <c r="JWI161" s="764"/>
      <c r="JWJ161" s="764"/>
      <c r="JWK161" s="764"/>
      <c r="JWL161" s="764"/>
      <c r="JWM161" s="764"/>
      <c r="JWN161" s="764"/>
      <c r="JWO161" s="764"/>
      <c r="JWP161" s="764"/>
      <c r="JWQ161" s="764"/>
      <c r="JWR161" s="764"/>
      <c r="JWS161" s="764"/>
      <c r="JWT161" s="764"/>
      <c r="JWU161" s="764"/>
      <c r="JWV161" s="764"/>
      <c r="JWW161" s="764"/>
      <c r="JWX161" s="764"/>
      <c r="JWY161" s="764"/>
      <c r="JWZ161" s="764"/>
      <c r="JXA161" s="764"/>
      <c r="JXB161" s="764"/>
      <c r="JXC161" s="764"/>
      <c r="JXD161" s="764"/>
      <c r="JXE161" s="764"/>
      <c r="JXF161" s="764"/>
      <c r="JXG161" s="764"/>
      <c r="JXH161" s="764"/>
      <c r="JXI161" s="764"/>
      <c r="JXJ161" s="764"/>
      <c r="JXK161" s="764"/>
      <c r="JXL161" s="764"/>
      <c r="JXM161" s="764"/>
      <c r="JXN161" s="764"/>
      <c r="JXO161" s="764"/>
      <c r="JXP161" s="764"/>
      <c r="JXQ161" s="764"/>
      <c r="JXR161" s="764"/>
      <c r="JXS161" s="764"/>
      <c r="JXT161" s="764"/>
      <c r="JXU161" s="764"/>
      <c r="JXV161" s="764"/>
      <c r="JXW161" s="764"/>
      <c r="JXX161" s="764"/>
      <c r="JXY161" s="764"/>
      <c r="JXZ161" s="764"/>
      <c r="JYA161" s="764"/>
      <c r="JYB161" s="764"/>
      <c r="JYC161" s="764"/>
      <c r="JYD161" s="764"/>
      <c r="JYE161" s="764"/>
      <c r="JYF161" s="764"/>
      <c r="JYG161" s="764"/>
      <c r="JYH161" s="764"/>
      <c r="JYI161" s="764"/>
      <c r="JYJ161" s="764"/>
      <c r="JYK161" s="764"/>
      <c r="JYL161" s="764"/>
      <c r="JYM161" s="764"/>
      <c r="JYN161" s="764"/>
      <c r="JYO161" s="764"/>
      <c r="JYP161" s="764"/>
      <c r="JYQ161" s="764"/>
      <c r="JYR161" s="764"/>
      <c r="JYS161" s="764"/>
      <c r="JYT161" s="764"/>
      <c r="JYU161" s="764"/>
      <c r="JYV161" s="764"/>
      <c r="JYW161" s="764"/>
      <c r="JYX161" s="764"/>
      <c r="JYY161" s="764"/>
      <c r="JYZ161" s="764"/>
      <c r="JZA161" s="764"/>
      <c r="JZB161" s="764"/>
      <c r="JZC161" s="764"/>
      <c r="JZD161" s="764"/>
      <c r="JZE161" s="764"/>
      <c r="JZF161" s="764"/>
      <c r="JZG161" s="764"/>
      <c r="JZH161" s="764"/>
      <c r="JZI161" s="764"/>
      <c r="JZJ161" s="764"/>
      <c r="JZK161" s="764"/>
      <c r="JZL161" s="764"/>
      <c r="JZM161" s="764"/>
      <c r="JZN161" s="764"/>
      <c r="JZO161" s="764"/>
      <c r="JZP161" s="764"/>
      <c r="JZQ161" s="764"/>
      <c r="JZR161" s="764"/>
      <c r="JZS161" s="764"/>
      <c r="JZT161" s="764"/>
      <c r="JZU161" s="764"/>
      <c r="JZV161" s="764"/>
      <c r="JZW161" s="764"/>
      <c r="JZX161" s="764"/>
      <c r="JZY161" s="764"/>
      <c r="JZZ161" s="764"/>
      <c r="KAA161" s="764"/>
      <c r="KAB161" s="764"/>
      <c r="KAC161" s="764"/>
      <c r="KAD161" s="764"/>
      <c r="KAE161" s="764"/>
      <c r="KAF161" s="764"/>
      <c r="KAG161" s="764"/>
      <c r="KAH161" s="764"/>
      <c r="KAI161" s="764"/>
      <c r="KAJ161" s="764"/>
      <c r="KAK161" s="764"/>
      <c r="KAL161" s="764"/>
      <c r="KAM161" s="764"/>
      <c r="KAN161" s="764"/>
      <c r="KAO161" s="764"/>
      <c r="KAP161" s="764"/>
      <c r="KAQ161" s="764"/>
      <c r="KAR161" s="764"/>
      <c r="KAS161" s="764"/>
      <c r="KAT161" s="764"/>
      <c r="KAU161" s="764"/>
      <c r="KAV161" s="764"/>
      <c r="KAW161" s="764"/>
      <c r="KAX161" s="764"/>
      <c r="KAY161" s="764"/>
      <c r="KAZ161" s="764"/>
      <c r="KBA161" s="764"/>
      <c r="KBB161" s="764"/>
      <c r="KBC161" s="764"/>
      <c r="KBD161" s="764"/>
      <c r="KBE161" s="764"/>
      <c r="KBF161" s="764"/>
      <c r="KBG161" s="764"/>
      <c r="KBH161" s="764"/>
      <c r="KBI161" s="764"/>
      <c r="KBJ161" s="764"/>
      <c r="KBK161" s="764"/>
      <c r="KBL161" s="764"/>
      <c r="KBM161" s="764"/>
      <c r="KBN161" s="764"/>
      <c r="KBO161" s="764"/>
      <c r="KBP161" s="764"/>
      <c r="KBQ161" s="764"/>
      <c r="KBR161" s="764"/>
      <c r="KBS161" s="764"/>
      <c r="KBT161" s="764"/>
      <c r="KBU161" s="764"/>
      <c r="KBV161" s="764"/>
      <c r="KBW161" s="764"/>
      <c r="KBX161" s="764"/>
      <c r="KBY161" s="764"/>
      <c r="KBZ161" s="764"/>
      <c r="KCA161" s="764"/>
      <c r="KCB161" s="764"/>
      <c r="KCC161" s="764"/>
      <c r="KCD161" s="764"/>
      <c r="KCE161" s="764"/>
      <c r="KCF161" s="764"/>
      <c r="KCG161" s="764"/>
      <c r="KCH161" s="764"/>
      <c r="KCI161" s="764"/>
      <c r="KCJ161" s="764"/>
      <c r="KCK161" s="764"/>
      <c r="KCL161" s="764"/>
      <c r="KCM161" s="764"/>
      <c r="KCN161" s="764"/>
      <c r="KCO161" s="764"/>
      <c r="KCP161" s="764"/>
      <c r="KCQ161" s="764"/>
      <c r="KCR161" s="764"/>
      <c r="KCS161" s="764"/>
      <c r="KCT161" s="764"/>
      <c r="KCU161" s="764"/>
      <c r="KCV161" s="764"/>
      <c r="KCW161" s="764"/>
      <c r="KCX161" s="764"/>
      <c r="KCY161" s="764"/>
      <c r="KCZ161" s="764"/>
      <c r="KDA161" s="764"/>
      <c r="KDB161" s="764"/>
      <c r="KDC161" s="764"/>
      <c r="KDD161" s="764"/>
      <c r="KDE161" s="764"/>
      <c r="KDF161" s="764"/>
      <c r="KDG161" s="764"/>
      <c r="KDH161" s="764"/>
      <c r="KDI161" s="764"/>
      <c r="KDJ161" s="764"/>
      <c r="KDK161" s="764"/>
      <c r="KDL161" s="764"/>
      <c r="KDM161" s="764"/>
      <c r="KDN161" s="764"/>
      <c r="KDO161" s="764"/>
      <c r="KDP161" s="764"/>
      <c r="KDQ161" s="764"/>
      <c r="KDR161" s="764"/>
      <c r="KDS161" s="764"/>
      <c r="KDT161" s="764"/>
      <c r="KDU161" s="764"/>
      <c r="KDV161" s="764"/>
      <c r="KDW161" s="764"/>
      <c r="KDX161" s="764"/>
      <c r="KDY161" s="764"/>
      <c r="KDZ161" s="764"/>
      <c r="KEA161" s="764"/>
      <c r="KEB161" s="764"/>
      <c r="KEC161" s="764"/>
      <c r="KED161" s="764"/>
      <c r="KEE161" s="764"/>
      <c r="KEF161" s="764"/>
      <c r="KEG161" s="764"/>
      <c r="KEH161" s="764"/>
      <c r="KEI161" s="764"/>
      <c r="KEJ161" s="764"/>
      <c r="KEK161" s="764"/>
      <c r="KEL161" s="764"/>
      <c r="KEM161" s="764"/>
      <c r="KEN161" s="764"/>
      <c r="KEO161" s="764"/>
      <c r="KEP161" s="764"/>
      <c r="KEQ161" s="764"/>
      <c r="KER161" s="764"/>
      <c r="KES161" s="764"/>
      <c r="KET161" s="764"/>
      <c r="KEU161" s="764"/>
      <c r="KEV161" s="764"/>
      <c r="KEW161" s="764"/>
      <c r="KEX161" s="764"/>
      <c r="KEY161" s="764"/>
      <c r="KEZ161" s="764"/>
      <c r="KFA161" s="764"/>
      <c r="KFB161" s="764"/>
      <c r="KFC161" s="764"/>
      <c r="KFD161" s="764"/>
      <c r="KFE161" s="764"/>
      <c r="KFF161" s="764"/>
      <c r="KFG161" s="764"/>
      <c r="KFH161" s="764"/>
      <c r="KFI161" s="764"/>
      <c r="KFJ161" s="764"/>
      <c r="KFK161" s="764"/>
      <c r="KFL161" s="764"/>
      <c r="KFM161" s="764"/>
      <c r="KFN161" s="764"/>
      <c r="KFO161" s="764"/>
      <c r="KFP161" s="764"/>
      <c r="KFQ161" s="764"/>
      <c r="KFR161" s="764"/>
      <c r="KFS161" s="764"/>
      <c r="KFT161" s="764"/>
      <c r="KFU161" s="764"/>
      <c r="KFV161" s="764"/>
      <c r="KFW161" s="764"/>
      <c r="KFX161" s="764"/>
      <c r="KFY161" s="764"/>
      <c r="KFZ161" s="764"/>
      <c r="KGA161" s="764"/>
      <c r="KGB161" s="764"/>
      <c r="KGC161" s="764"/>
      <c r="KGD161" s="764"/>
      <c r="KGE161" s="764"/>
      <c r="KGF161" s="764"/>
      <c r="KGG161" s="764"/>
      <c r="KGH161" s="764"/>
      <c r="KGI161" s="764"/>
      <c r="KGJ161" s="764"/>
      <c r="KGK161" s="764"/>
      <c r="KGL161" s="764"/>
      <c r="KGM161" s="764"/>
      <c r="KGN161" s="764"/>
      <c r="KGO161" s="764"/>
      <c r="KGP161" s="764"/>
      <c r="KGQ161" s="764"/>
      <c r="KGR161" s="764"/>
      <c r="KGS161" s="764"/>
      <c r="KGT161" s="764"/>
      <c r="KGU161" s="764"/>
      <c r="KGV161" s="764"/>
      <c r="KGW161" s="764"/>
      <c r="KGX161" s="764"/>
      <c r="KGY161" s="764"/>
      <c r="KGZ161" s="764"/>
      <c r="KHA161" s="764"/>
      <c r="KHB161" s="764"/>
      <c r="KHC161" s="764"/>
      <c r="KHD161" s="764"/>
      <c r="KHE161" s="764"/>
      <c r="KHF161" s="764"/>
      <c r="KHG161" s="764"/>
      <c r="KHH161" s="764"/>
      <c r="KHI161" s="764"/>
      <c r="KHJ161" s="764"/>
      <c r="KHK161" s="764"/>
      <c r="KHL161" s="764"/>
      <c r="KHM161" s="764"/>
      <c r="KHN161" s="764"/>
      <c r="KHO161" s="764"/>
      <c r="KHP161" s="764"/>
      <c r="KHQ161" s="764"/>
      <c r="KHR161" s="764"/>
      <c r="KHS161" s="764"/>
      <c r="KHT161" s="764"/>
      <c r="KHU161" s="764"/>
      <c r="KHV161" s="764"/>
      <c r="KHW161" s="764"/>
      <c r="KHX161" s="764"/>
      <c r="KHY161" s="764"/>
      <c r="KHZ161" s="764"/>
      <c r="KIA161" s="764"/>
      <c r="KIB161" s="764"/>
      <c r="KIC161" s="764"/>
      <c r="KID161" s="764"/>
      <c r="KIE161" s="764"/>
      <c r="KIF161" s="764"/>
      <c r="KIG161" s="764"/>
      <c r="KIH161" s="764"/>
      <c r="KII161" s="764"/>
      <c r="KIJ161" s="764"/>
      <c r="KIK161" s="764"/>
      <c r="KIL161" s="764"/>
      <c r="KIM161" s="764"/>
      <c r="KIN161" s="764"/>
      <c r="KIO161" s="764"/>
      <c r="KIP161" s="764"/>
      <c r="KIQ161" s="764"/>
      <c r="KIR161" s="764"/>
      <c r="KIS161" s="764"/>
      <c r="KIT161" s="764"/>
      <c r="KIU161" s="764"/>
      <c r="KIV161" s="764"/>
      <c r="KIW161" s="764"/>
      <c r="KIX161" s="764"/>
      <c r="KIY161" s="764"/>
      <c r="KIZ161" s="764"/>
      <c r="KJA161" s="764"/>
      <c r="KJB161" s="764"/>
      <c r="KJC161" s="764"/>
      <c r="KJD161" s="764"/>
      <c r="KJE161" s="764"/>
      <c r="KJF161" s="764"/>
      <c r="KJG161" s="764"/>
      <c r="KJH161" s="764"/>
      <c r="KJI161" s="764"/>
      <c r="KJJ161" s="764"/>
      <c r="KJK161" s="764"/>
      <c r="KJL161" s="764"/>
      <c r="KJM161" s="764"/>
      <c r="KJN161" s="764"/>
      <c r="KJO161" s="764"/>
      <c r="KJP161" s="764"/>
      <c r="KJQ161" s="764"/>
      <c r="KJR161" s="764"/>
      <c r="KJS161" s="764"/>
      <c r="KJT161" s="764"/>
      <c r="KJU161" s="764"/>
      <c r="KJV161" s="764"/>
      <c r="KJW161" s="764"/>
      <c r="KJX161" s="764"/>
      <c r="KJY161" s="764"/>
      <c r="KJZ161" s="764"/>
      <c r="KKA161" s="764"/>
      <c r="KKB161" s="764"/>
      <c r="KKC161" s="764"/>
      <c r="KKD161" s="764"/>
      <c r="KKE161" s="764"/>
      <c r="KKF161" s="764"/>
      <c r="KKG161" s="764"/>
      <c r="KKH161" s="764"/>
      <c r="KKI161" s="764"/>
      <c r="KKJ161" s="764"/>
      <c r="KKK161" s="764"/>
      <c r="KKL161" s="764"/>
      <c r="KKM161" s="764"/>
      <c r="KKN161" s="764"/>
      <c r="KKO161" s="764"/>
      <c r="KKP161" s="764"/>
      <c r="KKQ161" s="764"/>
      <c r="KKR161" s="764"/>
      <c r="KKS161" s="764"/>
      <c r="KKT161" s="764"/>
      <c r="KKU161" s="764"/>
      <c r="KKV161" s="764"/>
      <c r="KKW161" s="764"/>
      <c r="KKX161" s="764"/>
      <c r="KKY161" s="764"/>
      <c r="KKZ161" s="764"/>
      <c r="KLA161" s="764"/>
      <c r="KLB161" s="764"/>
      <c r="KLC161" s="764"/>
      <c r="KLD161" s="764"/>
      <c r="KLE161" s="764"/>
      <c r="KLF161" s="764"/>
      <c r="KLG161" s="764"/>
      <c r="KLH161" s="764"/>
      <c r="KLI161" s="764"/>
      <c r="KLJ161" s="764"/>
      <c r="KLK161" s="764"/>
      <c r="KLL161" s="764"/>
      <c r="KLM161" s="764"/>
      <c r="KLN161" s="764"/>
      <c r="KLO161" s="764"/>
      <c r="KLP161" s="764"/>
      <c r="KLQ161" s="764"/>
      <c r="KLR161" s="764"/>
      <c r="KLS161" s="764"/>
      <c r="KLT161" s="764"/>
      <c r="KLU161" s="764"/>
      <c r="KLV161" s="764"/>
      <c r="KLW161" s="764"/>
      <c r="KLX161" s="764"/>
      <c r="KLY161" s="764"/>
      <c r="KLZ161" s="764"/>
      <c r="KMA161" s="764"/>
      <c r="KMB161" s="764"/>
      <c r="KMC161" s="764"/>
      <c r="KMD161" s="764"/>
      <c r="KME161" s="764"/>
      <c r="KMF161" s="764"/>
      <c r="KMG161" s="764"/>
      <c r="KMH161" s="764"/>
      <c r="KMI161" s="764"/>
      <c r="KMJ161" s="764"/>
      <c r="KMK161" s="764"/>
      <c r="KML161" s="764"/>
      <c r="KMM161" s="764"/>
      <c r="KMN161" s="764"/>
      <c r="KMO161" s="764"/>
      <c r="KMP161" s="764"/>
      <c r="KMQ161" s="764"/>
      <c r="KMR161" s="764"/>
      <c r="KMS161" s="764"/>
      <c r="KMT161" s="764"/>
      <c r="KMU161" s="764"/>
      <c r="KMV161" s="764"/>
      <c r="KMW161" s="764"/>
      <c r="KMX161" s="764"/>
      <c r="KMY161" s="764"/>
      <c r="KMZ161" s="764"/>
      <c r="KNA161" s="764"/>
      <c r="KNB161" s="764"/>
      <c r="KNC161" s="764"/>
      <c r="KND161" s="764"/>
      <c r="KNE161" s="764"/>
      <c r="KNF161" s="764"/>
      <c r="KNG161" s="764"/>
      <c r="KNH161" s="764"/>
      <c r="KNI161" s="764"/>
      <c r="KNJ161" s="764"/>
      <c r="KNK161" s="764"/>
      <c r="KNL161" s="764"/>
      <c r="KNM161" s="764"/>
      <c r="KNN161" s="764"/>
      <c r="KNO161" s="764"/>
      <c r="KNP161" s="764"/>
      <c r="KNQ161" s="764"/>
      <c r="KNR161" s="764"/>
      <c r="KNS161" s="764"/>
      <c r="KNT161" s="764"/>
      <c r="KNU161" s="764"/>
      <c r="KNV161" s="764"/>
      <c r="KNW161" s="764"/>
      <c r="KNX161" s="764"/>
      <c r="KNY161" s="764"/>
      <c r="KNZ161" s="764"/>
      <c r="KOA161" s="764"/>
      <c r="KOB161" s="764"/>
      <c r="KOC161" s="764"/>
      <c r="KOD161" s="764"/>
      <c r="KOE161" s="764"/>
      <c r="KOF161" s="764"/>
      <c r="KOG161" s="764"/>
      <c r="KOH161" s="764"/>
      <c r="KOI161" s="764"/>
      <c r="KOJ161" s="764"/>
      <c r="KOK161" s="764"/>
      <c r="KOL161" s="764"/>
      <c r="KOM161" s="764"/>
      <c r="KON161" s="764"/>
      <c r="KOO161" s="764"/>
      <c r="KOP161" s="764"/>
      <c r="KOQ161" s="764"/>
      <c r="KOR161" s="764"/>
      <c r="KOS161" s="764"/>
      <c r="KOT161" s="764"/>
      <c r="KOU161" s="764"/>
      <c r="KOV161" s="764"/>
      <c r="KOW161" s="764"/>
      <c r="KOX161" s="764"/>
      <c r="KOY161" s="764"/>
      <c r="KOZ161" s="764"/>
      <c r="KPA161" s="764"/>
      <c r="KPB161" s="764"/>
      <c r="KPC161" s="764"/>
      <c r="KPD161" s="764"/>
      <c r="KPE161" s="764"/>
      <c r="KPF161" s="764"/>
      <c r="KPG161" s="764"/>
      <c r="KPH161" s="764"/>
      <c r="KPI161" s="764"/>
      <c r="KPJ161" s="764"/>
      <c r="KPK161" s="764"/>
      <c r="KPL161" s="764"/>
      <c r="KPM161" s="764"/>
      <c r="KPN161" s="764"/>
      <c r="KPO161" s="764"/>
      <c r="KPP161" s="764"/>
      <c r="KPQ161" s="764"/>
      <c r="KPR161" s="764"/>
      <c r="KPS161" s="764"/>
      <c r="KPT161" s="764"/>
      <c r="KPU161" s="764"/>
      <c r="KPV161" s="764"/>
      <c r="KPW161" s="764"/>
      <c r="KPX161" s="764"/>
      <c r="KPY161" s="764"/>
      <c r="KPZ161" s="764"/>
      <c r="KQA161" s="764"/>
      <c r="KQB161" s="764"/>
      <c r="KQC161" s="764"/>
      <c r="KQD161" s="764"/>
      <c r="KQE161" s="764"/>
      <c r="KQF161" s="764"/>
      <c r="KQG161" s="764"/>
      <c r="KQH161" s="764"/>
      <c r="KQI161" s="764"/>
      <c r="KQJ161" s="764"/>
      <c r="KQK161" s="764"/>
      <c r="KQL161" s="764"/>
      <c r="KQM161" s="764"/>
      <c r="KQN161" s="764"/>
      <c r="KQO161" s="764"/>
      <c r="KQP161" s="764"/>
      <c r="KQQ161" s="764"/>
      <c r="KQR161" s="764"/>
      <c r="KQS161" s="764"/>
      <c r="KQT161" s="764"/>
      <c r="KQU161" s="764"/>
      <c r="KQV161" s="764"/>
      <c r="KQW161" s="764"/>
      <c r="KQX161" s="764"/>
      <c r="KQY161" s="764"/>
      <c r="KQZ161" s="764"/>
      <c r="KRA161" s="764"/>
      <c r="KRB161" s="764"/>
      <c r="KRC161" s="764"/>
      <c r="KRD161" s="764"/>
      <c r="KRE161" s="764"/>
      <c r="KRF161" s="764"/>
      <c r="KRG161" s="764"/>
      <c r="KRH161" s="764"/>
      <c r="KRI161" s="764"/>
      <c r="KRJ161" s="764"/>
      <c r="KRK161" s="764"/>
      <c r="KRL161" s="764"/>
      <c r="KRM161" s="764"/>
      <c r="KRN161" s="764"/>
      <c r="KRO161" s="764"/>
      <c r="KRP161" s="764"/>
      <c r="KRQ161" s="764"/>
      <c r="KRR161" s="764"/>
      <c r="KRS161" s="764"/>
      <c r="KRT161" s="764"/>
      <c r="KRU161" s="764"/>
      <c r="KRV161" s="764"/>
      <c r="KRW161" s="764"/>
      <c r="KRX161" s="764"/>
      <c r="KRY161" s="764"/>
      <c r="KRZ161" s="764"/>
      <c r="KSA161" s="764"/>
      <c r="KSB161" s="764"/>
      <c r="KSC161" s="764"/>
      <c r="KSD161" s="764"/>
      <c r="KSE161" s="764"/>
      <c r="KSF161" s="764"/>
      <c r="KSG161" s="764"/>
      <c r="KSH161" s="764"/>
      <c r="KSI161" s="764"/>
      <c r="KSJ161" s="764"/>
      <c r="KSK161" s="764"/>
      <c r="KSL161" s="764"/>
      <c r="KSM161" s="764"/>
      <c r="KSN161" s="764"/>
      <c r="KSO161" s="764"/>
      <c r="KSP161" s="764"/>
      <c r="KSQ161" s="764"/>
      <c r="KSR161" s="764"/>
      <c r="KSS161" s="764"/>
      <c r="KST161" s="764"/>
      <c r="KSU161" s="764"/>
      <c r="KSV161" s="764"/>
      <c r="KSW161" s="764"/>
      <c r="KSX161" s="764"/>
      <c r="KSY161" s="764"/>
      <c r="KSZ161" s="764"/>
      <c r="KTA161" s="764"/>
      <c r="KTB161" s="764"/>
      <c r="KTC161" s="764"/>
      <c r="KTD161" s="764"/>
      <c r="KTE161" s="764"/>
      <c r="KTF161" s="764"/>
      <c r="KTG161" s="764"/>
      <c r="KTH161" s="764"/>
      <c r="KTI161" s="764"/>
      <c r="KTJ161" s="764"/>
      <c r="KTK161" s="764"/>
      <c r="KTL161" s="764"/>
      <c r="KTM161" s="764"/>
      <c r="KTN161" s="764"/>
      <c r="KTO161" s="764"/>
      <c r="KTP161" s="764"/>
      <c r="KTQ161" s="764"/>
      <c r="KTR161" s="764"/>
      <c r="KTS161" s="764"/>
      <c r="KTT161" s="764"/>
      <c r="KTU161" s="764"/>
      <c r="KTV161" s="764"/>
      <c r="KTW161" s="764"/>
      <c r="KTX161" s="764"/>
      <c r="KTY161" s="764"/>
      <c r="KTZ161" s="764"/>
      <c r="KUA161" s="764"/>
      <c r="KUB161" s="764"/>
      <c r="KUC161" s="764"/>
      <c r="KUD161" s="764"/>
      <c r="KUE161" s="764"/>
      <c r="KUF161" s="764"/>
      <c r="KUG161" s="764"/>
      <c r="KUH161" s="764"/>
      <c r="KUI161" s="764"/>
      <c r="KUJ161" s="764"/>
      <c r="KUK161" s="764"/>
      <c r="KUL161" s="764"/>
      <c r="KUM161" s="764"/>
      <c r="KUN161" s="764"/>
      <c r="KUO161" s="764"/>
      <c r="KUP161" s="764"/>
      <c r="KUQ161" s="764"/>
      <c r="KUR161" s="764"/>
      <c r="KUS161" s="764"/>
      <c r="KUT161" s="764"/>
      <c r="KUU161" s="764"/>
      <c r="KUV161" s="764"/>
      <c r="KUW161" s="764"/>
      <c r="KUX161" s="764"/>
      <c r="KUY161" s="764"/>
      <c r="KUZ161" s="764"/>
      <c r="KVA161" s="764"/>
      <c r="KVB161" s="764"/>
      <c r="KVC161" s="764"/>
      <c r="KVD161" s="764"/>
      <c r="KVE161" s="764"/>
      <c r="KVF161" s="764"/>
      <c r="KVG161" s="764"/>
      <c r="KVH161" s="764"/>
      <c r="KVI161" s="764"/>
      <c r="KVJ161" s="764"/>
      <c r="KVK161" s="764"/>
      <c r="KVL161" s="764"/>
      <c r="KVM161" s="764"/>
      <c r="KVN161" s="764"/>
      <c r="KVO161" s="764"/>
      <c r="KVP161" s="764"/>
      <c r="KVQ161" s="764"/>
      <c r="KVR161" s="764"/>
      <c r="KVS161" s="764"/>
      <c r="KVT161" s="764"/>
      <c r="KVU161" s="764"/>
      <c r="KVV161" s="764"/>
      <c r="KVW161" s="764"/>
      <c r="KVX161" s="764"/>
      <c r="KVY161" s="764"/>
      <c r="KVZ161" s="764"/>
      <c r="KWA161" s="764"/>
      <c r="KWB161" s="764"/>
      <c r="KWC161" s="764"/>
      <c r="KWD161" s="764"/>
      <c r="KWE161" s="764"/>
      <c r="KWF161" s="764"/>
      <c r="KWG161" s="764"/>
      <c r="KWH161" s="764"/>
      <c r="KWI161" s="764"/>
      <c r="KWJ161" s="764"/>
      <c r="KWK161" s="764"/>
      <c r="KWL161" s="764"/>
      <c r="KWM161" s="764"/>
      <c r="KWN161" s="764"/>
      <c r="KWO161" s="764"/>
      <c r="KWP161" s="764"/>
      <c r="KWQ161" s="764"/>
      <c r="KWR161" s="764"/>
      <c r="KWS161" s="764"/>
      <c r="KWT161" s="764"/>
      <c r="KWU161" s="764"/>
      <c r="KWV161" s="764"/>
      <c r="KWW161" s="764"/>
      <c r="KWX161" s="764"/>
      <c r="KWY161" s="764"/>
      <c r="KWZ161" s="764"/>
      <c r="KXA161" s="764"/>
      <c r="KXB161" s="764"/>
      <c r="KXC161" s="764"/>
      <c r="KXD161" s="764"/>
      <c r="KXE161" s="764"/>
      <c r="KXF161" s="764"/>
      <c r="KXG161" s="764"/>
      <c r="KXH161" s="764"/>
      <c r="KXI161" s="764"/>
      <c r="KXJ161" s="764"/>
      <c r="KXK161" s="764"/>
      <c r="KXL161" s="764"/>
      <c r="KXM161" s="764"/>
      <c r="KXN161" s="764"/>
      <c r="KXO161" s="764"/>
      <c r="KXP161" s="764"/>
      <c r="KXQ161" s="764"/>
      <c r="KXR161" s="764"/>
      <c r="KXS161" s="764"/>
      <c r="KXT161" s="764"/>
      <c r="KXU161" s="764"/>
      <c r="KXV161" s="764"/>
      <c r="KXW161" s="764"/>
      <c r="KXX161" s="764"/>
      <c r="KXY161" s="764"/>
      <c r="KXZ161" s="764"/>
      <c r="KYA161" s="764"/>
      <c r="KYB161" s="764"/>
      <c r="KYC161" s="764"/>
      <c r="KYD161" s="764"/>
      <c r="KYE161" s="764"/>
      <c r="KYF161" s="764"/>
      <c r="KYG161" s="764"/>
      <c r="KYH161" s="764"/>
      <c r="KYI161" s="764"/>
      <c r="KYJ161" s="764"/>
      <c r="KYK161" s="764"/>
      <c r="KYL161" s="764"/>
      <c r="KYM161" s="764"/>
      <c r="KYN161" s="764"/>
      <c r="KYO161" s="764"/>
      <c r="KYP161" s="764"/>
      <c r="KYQ161" s="764"/>
      <c r="KYR161" s="764"/>
      <c r="KYS161" s="764"/>
      <c r="KYT161" s="764"/>
      <c r="KYU161" s="764"/>
      <c r="KYV161" s="764"/>
      <c r="KYW161" s="764"/>
      <c r="KYX161" s="764"/>
      <c r="KYY161" s="764"/>
      <c r="KYZ161" s="764"/>
      <c r="KZA161" s="764"/>
      <c r="KZB161" s="764"/>
      <c r="KZC161" s="764"/>
      <c r="KZD161" s="764"/>
      <c r="KZE161" s="764"/>
      <c r="KZF161" s="764"/>
      <c r="KZG161" s="764"/>
      <c r="KZH161" s="764"/>
      <c r="KZI161" s="764"/>
      <c r="KZJ161" s="764"/>
      <c r="KZK161" s="764"/>
      <c r="KZL161" s="764"/>
      <c r="KZM161" s="764"/>
      <c r="KZN161" s="764"/>
      <c r="KZO161" s="764"/>
      <c r="KZP161" s="764"/>
      <c r="KZQ161" s="764"/>
      <c r="KZR161" s="764"/>
      <c r="KZS161" s="764"/>
      <c r="KZT161" s="764"/>
      <c r="KZU161" s="764"/>
      <c r="KZV161" s="764"/>
      <c r="KZW161" s="764"/>
      <c r="KZX161" s="764"/>
      <c r="KZY161" s="764"/>
      <c r="KZZ161" s="764"/>
      <c r="LAA161" s="764"/>
      <c r="LAB161" s="764"/>
      <c r="LAC161" s="764"/>
      <c r="LAD161" s="764"/>
      <c r="LAE161" s="764"/>
      <c r="LAF161" s="764"/>
      <c r="LAG161" s="764"/>
      <c r="LAH161" s="764"/>
      <c r="LAI161" s="764"/>
      <c r="LAJ161" s="764"/>
      <c r="LAK161" s="764"/>
      <c r="LAL161" s="764"/>
      <c r="LAM161" s="764"/>
      <c r="LAN161" s="764"/>
      <c r="LAO161" s="764"/>
      <c r="LAP161" s="764"/>
      <c r="LAQ161" s="764"/>
      <c r="LAR161" s="764"/>
      <c r="LAS161" s="764"/>
      <c r="LAT161" s="764"/>
      <c r="LAU161" s="764"/>
      <c r="LAV161" s="764"/>
      <c r="LAW161" s="764"/>
      <c r="LAX161" s="764"/>
      <c r="LAY161" s="764"/>
      <c r="LAZ161" s="764"/>
      <c r="LBA161" s="764"/>
      <c r="LBB161" s="764"/>
      <c r="LBC161" s="764"/>
      <c r="LBD161" s="764"/>
      <c r="LBE161" s="764"/>
      <c r="LBF161" s="764"/>
      <c r="LBG161" s="764"/>
      <c r="LBH161" s="764"/>
      <c r="LBI161" s="764"/>
      <c r="LBJ161" s="764"/>
      <c r="LBK161" s="764"/>
      <c r="LBL161" s="764"/>
      <c r="LBM161" s="764"/>
      <c r="LBN161" s="764"/>
      <c r="LBO161" s="764"/>
      <c r="LBP161" s="764"/>
      <c r="LBQ161" s="764"/>
      <c r="LBR161" s="764"/>
      <c r="LBS161" s="764"/>
      <c r="LBT161" s="764"/>
      <c r="LBU161" s="764"/>
      <c r="LBV161" s="764"/>
      <c r="LBW161" s="764"/>
      <c r="LBX161" s="764"/>
      <c r="LBY161" s="764"/>
      <c r="LBZ161" s="764"/>
      <c r="LCA161" s="764"/>
      <c r="LCB161" s="764"/>
      <c r="LCC161" s="764"/>
      <c r="LCD161" s="764"/>
      <c r="LCE161" s="764"/>
      <c r="LCF161" s="764"/>
      <c r="LCG161" s="764"/>
      <c r="LCH161" s="764"/>
      <c r="LCI161" s="764"/>
      <c r="LCJ161" s="764"/>
      <c r="LCK161" s="764"/>
      <c r="LCL161" s="764"/>
      <c r="LCM161" s="764"/>
      <c r="LCN161" s="764"/>
      <c r="LCO161" s="764"/>
      <c r="LCP161" s="764"/>
      <c r="LCQ161" s="764"/>
      <c r="LCR161" s="764"/>
      <c r="LCS161" s="764"/>
      <c r="LCT161" s="764"/>
      <c r="LCU161" s="764"/>
      <c r="LCV161" s="764"/>
      <c r="LCW161" s="764"/>
      <c r="LCX161" s="764"/>
      <c r="LCY161" s="764"/>
      <c r="LCZ161" s="764"/>
      <c r="LDA161" s="764"/>
      <c r="LDB161" s="764"/>
      <c r="LDC161" s="764"/>
      <c r="LDD161" s="764"/>
      <c r="LDE161" s="764"/>
      <c r="LDF161" s="764"/>
      <c r="LDG161" s="764"/>
      <c r="LDH161" s="764"/>
      <c r="LDI161" s="764"/>
      <c r="LDJ161" s="764"/>
      <c r="LDK161" s="764"/>
      <c r="LDL161" s="764"/>
      <c r="LDM161" s="764"/>
      <c r="LDN161" s="764"/>
      <c r="LDO161" s="764"/>
      <c r="LDP161" s="764"/>
      <c r="LDQ161" s="764"/>
      <c r="LDR161" s="764"/>
      <c r="LDS161" s="764"/>
      <c r="LDT161" s="764"/>
      <c r="LDU161" s="764"/>
      <c r="LDV161" s="764"/>
      <c r="LDW161" s="764"/>
      <c r="LDX161" s="764"/>
      <c r="LDY161" s="764"/>
      <c r="LDZ161" s="764"/>
      <c r="LEA161" s="764"/>
      <c r="LEB161" s="764"/>
      <c r="LEC161" s="764"/>
      <c r="LED161" s="764"/>
      <c r="LEE161" s="764"/>
      <c r="LEF161" s="764"/>
      <c r="LEG161" s="764"/>
      <c r="LEH161" s="764"/>
      <c r="LEI161" s="764"/>
      <c r="LEJ161" s="764"/>
      <c r="LEK161" s="764"/>
      <c r="LEL161" s="764"/>
      <c r="LEM161" s="764"/>
      <c r="LEN161" s="764"/>
      <c r="LEO161" s="764"/>
      <c r="LEP161" s="764"/>
      <c r="LEQ161" s="764"/>
      <c r="LER161" s="764"/>
      <c r="LES161" s="764"/>
      <c r="LET161" s="764"/>
      <c r="LEU161" s="764"/>
      <c r="LEV161" s="764"/>
      <c r="LEW161" s="764"/>
      <c r="LEX161" s="764"/>
      <c r="LEY161" s="764"/>
      <c r="LEZ161" s="764"/>
      <c r="LFA161" s="764"/>
      <c r="LFB161" s="764"/>
      <c r="LFC161" s="764"/>
      <c r="LFD161" s="764"/>
      <c r="LFE161" s="764"/>
      <c r="LFF161" s="764"/>
      <c r="LFG161" s="764"/>
      <c r="LFH161" s="764"/>
      <c r="LFI161" s="764"/>
      <c r="LFJ161" s="764"/>
      <c r="LFK161" s="764"/>
      <c r="LFL161" s="764"/>
      <c r="LFM161" s="764"/>
      <c r="LFN161" s="764"/>
      <c r="LFO161" s="764"/>
      <c r="LFP161" s="764"/>
      <c r="LFQ161" s="764"/>
      <c r="LFR161" s="764"/>
      <c r="LFS161" s="764"/>
      <c r="LFT161" s="764"/>
      <c r="LFU161" s="764"/>
      <c r="LFV161" s="764"/>
      <c r="LFW161" s="764"/>
      <c r="LFX161" s="764"/>
      <c r="LFY161" s="764"/>
      <c r="LFZ161" s="764"/>
      <c r="LGA161" s="764"/>
      <c r="LGB161" s="764"/>
      <c r="LGC161" s="764"/>
      <c r="LGD161" s="764"/>
      <c r="LGE161" s="764"/>
      <c r="LGF161" s="764"/>
      <c r="LGG161" s="764"/>
      <c r="LGH161" s="764"/>
      <c r="LGI161" s="764"/>
      <c r="LGJ161" s="764"/>
      <c r="LGK161" s="764"/>
      <c r="LGL161" s="764"/>
      <c r="LGM161" s="764"/>
      <c r="LGN161" s="764"/>
      <c r="LGO161" s="764"/>
      <c r="LGP161" s="764"/>
      <c r="LGQ161" s="764"/>
      <c r="LGR161" s="764"/>
      <c r="LGS161" s="764"/>
      <c r="LGT161" s="764"/>
      <c r="LGU161" s="764"/>
      <c r="LGV161" s="764"/>
      <c r="LGW161" s="764"/>
      <c r="LGX161" s="764"/>
      <c r="LGY161" s="764"/>
      <c r="LGZ161" s="764"/>
      <c r="LHA161" s="764"/>
      <c r="LHB161" s="764"/>
      <c r="LHC161" s="764"/>
      <c r="LHD161" s="764"/>
      <c r="LHE161" s="764"/>
      <c r="LHF161" s="764"/>
      <c r="LHG161" s="764"/>
      <c r="LHH161" s="764"/>
      <c r="LHI161" s="764"/>
      <c r="LHJ161" s="764"/>
      <c r="LHK161" s="764"/>
      <c r="LHL161" s="764"/>
      <c r="LHM161" s="764"/>
      <c r="LHN161" s="764"/>
      <c r="LHO161" s="764"/>
      <c r="LHP161" s="764"/>
      <c r="LHQ161" s="764"/>
      <c r="LHR161" s="764"/>
      <c r="LHS161" s="764"/>
      <c r="LHT161" s="764"/>
      <c r="LHU161" s="764"/>
      <c r="LHV161" s="764"/>
      <c r="LHW161" s="764"/>
      <c r="LHX161" s="764"/>
      <c r="LHY161" s="764"/>
      <c r="LHZ161" s="764"/>
      <c r="LIA161" s="764"/>
      <c r="LIB161" s="764"/>
      <c r="LIC161" s="764"/>
      <c r="LID161" s="764"/>
      <c r="LIE161" s="764"/>
      <c r="LIF161" s="764"/>
      <c r="LIG161" s="764"/>
      <c r="LIH161" s="764"/>
      <c r="LII161" s="764"/>
      <c r="LIJ161" s="764"/>
      <c r="LIK161" s="764"/>
      <c r="LIL161" s="764"/>
      <c r="LIM161" s="764"/>
      <c r="LIN161" s="764"/>
      <c r="LIO161" s="764"/>
      <c r="LIP161" s="764"/>
      <c r="LIQ161" s="764"/>
      <c r="LIR161" s="764"/>
      <c r="LIS161" s="764"/>
      <c r="LIT161" s="764"/>
      <c r="LIU161" s="764"/>
      <c r="LIV161" s="764"/>
      <c r="LIW161" s="764"/>
      <c r="LIX161" s="764"/>
      <c r="LIY161" s="764"/>
      <c r="LIZ161" s="764"/>
      <c r="LJA161" s="764"/>
      <c r="LJB161" s="764"/>
      <c r="LJC161" s="764"/>
      <c r="LJD161" s="764"/>
      <c r="LJE161" s="764"/>
      <c r="LJF161" s="764"/>
      <c r="LJG161" s="764"/>
      <c r="LJH161" s="764"/>
      <c r="LJI161" s="764"/>
      <c r="LJJ161" s="764"/>
      <c r="LJK161" s="764"/>
      <c r="LJL161" s="764"/>
      <c r="LJM161" s="764"/>
      <c r="LJN161" s="764"/>
      <c r="LJO161" s="764"/>
      <c r="LJP161" s="764"/>
      <c r="LJQ161" s="764"/>
      <c r="LJR161" s="764"/>
      <c r="LJS161" s="764"/>
      <c r="LJT161" s="764"/>
      <c r="LJU161" s="764"/>
      <c r="LJV161" s="764"/>
      <c r="LJW161" s="764"/>
      <c r="LJX161" s="764"/>
      <c r="LJY161" s="764"/>
      <c r="LJZ161" s="764"/>
      <c r="LKA161" s="764"/>
      <c r="LKB161" s="764"/>
      <c r="LKC161" s="764"/>
      <c r="LKD161" s="764"/>
      <c r="LKE161" s="764"/>
      <c r="LKF161" s="764"/>
      <c r="LKG161" s="764"/>
      <c r="LKH161" s="764"/>
      <c r="LKI161" s="764"/>
      <c r="LKJ161" s="764"/>
      <c r="LKK161" s="764"/>
      <c r="LKL161" s="764"/>
      <c r="LKM161" s="764"/>
      <c r="LKN161" s="764"/>
      <c r="LKO161" s="764"/>
      <c r="LKP161" s="764"/>
      <c r="LKQ161" s="764"/>
      <c r="LKR161" s="764"/>
      <c r="LKS161" s="764"/>
      <c r="LKT161" s="764"/>
      <c r="LKU161" s="764"/>
      <c r="LKV161" s="764"/>
      <c r="LKW161" s="764"/>
      <c r="LKX161" s="764"/>
      <c r="LKY161" s="764"/>
      <c r="LKZ161" s="764"/>
      <c r="LLA161" s="764"/>
      <c r="LLB161" s="764"/>
      <c r="LLC161" s="764"/>
      <c r="LLD161" s="764"/>
      <c r="LLE161" s="764"/>
      <c r="LLF161" s="764"/>
      <c r="LLG161" s="764"/>
      <c r="LLH161" s="764"/>
      <c r="LLI161" s="764"/>
      <c r="LLJ161" s="764"/>
      <c r="LLK161" s="764"/>
      <c r="LLL161" s="764"/>
      <c r="LLM161" s="764"/>
      <c r="LLN161" s="764"/>
      <c r="LLO161" s="764"/>
      <c r="LLP161" s="764"/>
      <c r="LLQ161" s="764"/>
      <c r="LLR161" s="764"/>
      <c r="LLS161" s="764"/>
      <c r="LLT161" s="764"/>
      <c r="LLU161" s="764"/>
      <c r="LLV161" s="764"/>
      <c r="LLW161" s="764"/>
      <c r="LLX161" s="764"/>
      <c r="LLY161" s="764"/>
      <c r="LLZ161" s="764"/>
      <c r="LMA161" s="764"/>
      <c r="LMB161" s="764"/>
      <c r="LMC161" s="764"/>
      <c r="LMD161" s="764"/>
      <c r="LME161" s="764"/>
      <c r="LMF161" s="764"/>
      <c r="LMG161" s="764"/>
      <c r="LMH161" s="764"/>
      <c r="LMI161" s="764"/>
      <c r="LMJ161" s="764"/>
      <c r="LMK161" s="764"/>
      <c r="LML161" s="764"/>
      <c r="LMM161" s="764"/>
      <c r="LMN161" s="764"/>
      <c r="LMO161" s="764"/>
      <c r="LMP161" s="764"/>
      <c r="LMQ161" s="764"/>
      <c r="LMR161" s="764"/>
      <c r="LMS161" s="764"/>
      <c r="LMT161" s="764"/>
      <c r="LMU161" s="764"/>
      <c r="LMV161" s="764"/>
      <c r="LMW161" s="764"/>
      <c r="LMX161" s="764"/>
      <c r="LMY161" s="764"/>
      <c r="LMZ161" s="764"/>
      <c r="LNA161" s="764"/>
      <c r="LNB161" s="764"/>
      <c r="LNC161" s="764"/>
      <c r="LND161" s="764"/>
      <c r="LNE161" s="764"/>
      <c r="LNF161" s="764"/>
      <c r="LNG161" s="764"/>
      <c r="LNH161" s="764"/>
      <c r="LNI161" s="764"/>
      <c r="LNJ161" s="764"/>
      <c r="LNK161" s="764"/>
      <c r="LNL161" s="764"/>
      <c r="LNM161" s="764"/>
      <c r="LNN161" s="764"/>
      <c r="LNO161" s="764"/>
      <c r="LNP161" s="764"/>
      <c r="LNQ161" s="764"/>
      <c r="LNR161" s="764"/>
      <c r="LNS161" s="764"/>
      <c r="LNT161" s="764"/>
      <c r="LNU161" s="764"/>
      <c r="LNV161" s="764"/>
      <c r="LNW161" s="764"/>
      <c r="LNX161" s="764"/>
      <c r="LNY161" s="764"/>
      <c r="LNZ161" s="764"/>
      <c r="LOA161" s="764"/>
      <c r="LOB161" s="764"/>
      <c r="LOC161" s="764"/>
      <c r="LOD161" s="764"/>
      <c r="LOE161" s="764"/>
      <c r="LOF161" s="764"/>
      <c r="LOG161" s="764"/>
      <c r="LOH161" s="764"/>
      <c r="LOI161" s="764"/>
      <c r="LOJ161" s="764"/>
      <c r="LOK161" s="764"/>
      <c r="LOL161" s="764"/>
      <c r="LOM161" s="764"/>
      <c r="LON161" s="764"/>
      <c r="LOO161" s="764"/>
      <c r="LOP161" s="764"/>
      <c r="LOQ161" s="764"/>
      <c r="LOR161" s="764"/>
      <c r="LOS161" s="764"/>
      <c r="LOT161" s="764"/>
      <c r="LOU161" s="764"/>
      <c r="LOV161" s="764"/>
      <c r="LOW161" s="764"/>
      <c r="LOX161" s="764"/>
      <c r="LOY161" s="764"/>
      <c r="LOZ161" s="764"/>
      <c r="LPA161" s="764"/>
      <c r="LPB161" s="764"/>
      <c r="LPC161" s="764"/>
      <c r="LPD161" s="764"/>
      <c r="LPE161" s="764"/>
      <c r="LPF161" s="764"/>
      <c r="LPG161" s="764"/>
      <c r="LPH161" s="764"/>
      <c r="LPI161" s="764"/>
      <c r="LPJ161" s="764"/>
      <c r="LPK161" s="764"/>
      <c r="LPL161" s="764"/>
      <c r="LPM161" s="764"/>
      <c r="LPN161" s="764"/>
      <c r="LPO161" s="764"/>
      <c r="LPP161" s="764"/>
      <c r="LPQ161" s="764"/>
      <c r="LPR161" s="764"/>
      <c r="LPS161" s="764"/>
      <c r="LPT161" s="764"/>
      <c r="LPU161" s="764"/>
      <c r="LPV161" s="764"/>
      <c r="LPW161" s="764"/>
      <c r="LPX161" s="764"/>
      <c r="LPY161" s="764"/>
      <c r="LPZ161" s="764"/>
      <c r="LQA161" s="764"/>
      <c r="LQB161" s="764"/>
      <c r="LQC161" s="764"/>
      <c r="LQD161" s="764"/>
      <c r="LQE161" s="764"/>
      <c r="LQF161" s="764"/>
      <c r="LQG161" s="764"/>
      <c r="LQH161" s="764"/>
      <c r="LQI161" s="764"/>
      <c r="LQJ161" s="764"/>
      <c r="LQK161" s="764"/>
      <c r="LQL161" s="764"/>
      <c r="LQM161" s="764"/>
      <c r="LQN161" s="764"/>
      <c r="LQO161" s="764"/>
      <c r="LQP161" s="764"/>
      <c r="LQQ161" s="764"/>
      <c r="LQR161" s="764"/>
      <c r="LQS161" s="764"/>
      <c r="LQT161" s="764"/>
      <c r="LQU161" s="764"/>
      <c r="LQV161" s="764"/>
      <c r="LQW161" s="764"/>
      <c r="LQX161" s="764"/>
      <c r="LQY161" s="764"/>
      <c r="LQZ161" s="764"/>
      <c r="LRA161" s="764"/>
      <c r="LRB161" s="764"/>
      <c r="LRC161" s="764"/>
      <c r="LRD161" s="764"/>
      <c r="LRE161" s="764"/>
      <c r="LRF161" s="764"/>
      <c r="LRG161" s="764"/>
      <c r="LRH161" s="764"/>
      <c r="LRI161" s="764"/>
      <c r="LRJ161" s="764"/>
      <c r="LRK161" s="764"/>
      <c r="LRL161" s="764"/>
      <c r="LRM161" s="764"/>
      <c r="LRN161" s="764"/>
      <c r="LRO161" s="764"/>
      <c r="LRP161" s="764"/>
      <c r="LRQ161" s="764"/>
      <c r="LRR161" s="764"/>
      <c r="LRS161" s="764"/>
      <c r="LRT161" s="764"/>
      <c r="LRU161" s="764"/>
      <c r="LRV161" s="764"/>
      <c r="LRW161" s="764"/>
      <c r="LRX161" s="764"/>
      <c r="LRY161" s="764"/>
      <c r="LRZ161" s="764"/>
      <c r="LSA161" s="764"/>
      <c r="LSB161" s="764"/>
      <c r="LSC161" s="764"/>
      <c r="LSD161" s="764"/>
      <c r="LSE161" s="764"/>
      <c r="LSF161" s="764"/>
      <c r="LSG161" s="764"/>
      <c r="LSH161" s="764"/>
      <c r="LSI161" s="764"/>
      <c r="LSJ161" s="764"/>
      <c r="LSK161" s="764"/>
      <c r="LSL161" s="764"/>
      <c r="LSM161" s="764"/>
      <c r="LSN161" s="764"/>
      <c r="LSO161" s="764"/>
      <c r="LSP161" s="764"/>
      <c r="LSQ161" s="764"/>
      <c r="LSR161" s="764"/>
      <c r="LSS161" s="764"/>
      <c r="LST161" s="764"/>
      <c r="LSU161" s="764"/>
      <c r="LSV161" s="764"/>
      <c r="LSW161" s="764"/>
      <c r="LSX161" s="764"/>
      <c r="LSY161" s="764"/>
      <c r="LSZ161" s="764"/>
      <c r="LTA161" s="764"/>
      <c r="LTB161" s="764"/>
      <c r="LTC161" s="764"/>
      <c r="LTD161" s="764"/>
      <c r="LTE161" s="764"/>
      <c r="LTF161" s="764"/>
      <c r="LTG161" s="764"/>
      <c r="LTH161" s="764"/>
      <c r="LTI161" s="764"/>
      <c r="LTJ161" s="764"/>
      <c r="LTK161" s="764"/>
      <c r="LTL161" s="764"/>
      <c r="LTM161" s="764"/>
      <c r="LTN161" s="764"/>
      <c r="LTO161" s="764"/>
      <c r="LTP161" s="764"/>
      <c r="LTQ161" s="764"/>
      <c r="LTR161" s="764"/>
      <c r="LTS161" s="764"/>
      <c r="LTT161" s="764"/>
      <c r="LTU161" s="764"/>
      <c r="LTV161" s="764"/>
      <c r="LTW161" s="764"/>
      <c r="LTX161" s="764"/>
      <c r="LTY161" s="764"/>
      <c r="LTZ161" s="764"/>
      <c r="LUA161" s="764"/>
      <c r="LUB161" s="764"/>
      <c r="LUC161" s="764"/>
      <c r="LUD161" s="764"/>
      <c r="LUE161" s="764"/>
      <c r="LUF161" s="764"/>
      <c r="LUG161" s="764"/>
      <c r="LUH161" s="764"/>
      <c r="LUI161" s="764"/>
      <c r="LUJ161" s="764"/>
      <c r="LUK161" s="764"/>
      <c r="LUL161" s="764"/>
      <c r="LUM161" s="764"/>
      <c r="LUN161" s="764"/>
      <c r="LUO161" s="764"/>
      <c r="LUP161" s="764"/>
      <c r="LUQ161" s="764"/>
      <c r="LUR161" s="764"/>
      <c r="LUS161" s="764"/>
      <c r="LUT161" s="764"/>
      <c r="LUU161" s="764"/>
      <c r="LUV161" s="764"/>
      <c r="LUW161" s="764"/>
      <c r="LUX161" s="764"/>
      <c r="LUY161" s="764"/>
      <c r="LUZ161" s="764"/>
      <c r="LVA161" s="764"/>
      <c r="LVB161" s="764"/>
      <c r="LVC161" s="764"/>
      <c r="LVD161" s="764"/>
      <c r="LVE161" s="764"/>
      <c r="LVF161" s="764"/>
      <c r="LVG161" s="764"/>
      <c r="LVH161" s="764"/>
      <c r="LVI161" s="764"/>
      <c r="LVJ161" s="764"/>
      <c r="LVK161" s="764"/>
      <c r="LVL161" s="764"/>
      <c r="LVM161" s="764"/>
      <c r="LVN161" s="764"/>
      <c r="LVO161" s="764"/>
      <c r="LVP161" s="764"/>
      <c r="LVQ161" s="764"/>
      <c r="LVR161" s="764"/>
      <c r="LVS161" s="764"/>
      <c r="LVT161" s="764"/>
      <c r="LVU161" s="764"/>
      <c r="LVV161" s="764"/>
      <c r="LVW161" s="764"/>
      <c r="LVX161" s="764"/>
      <c r="LVY161" s="764"/>
      <c r="LVZ161" s="764"/>
      <c r="LWA161" s="764"/>
      <c r="LWB161" s="764"/>
      <c r="LWC161" s="764"/>
      <c r="LWD161" s="764"/>
      <c r="LWE161" s="764"/>
      <c r="LWF161" s="764"/>
      <c r="LWG161" s="764"/>
      <c r="LWH161" s="764"/>
      <c r="LWI161" s="764"/>
      <c r="LWJ161" s="764"/>
      <c r="LWK161" s="764"/>
      <c r="LWL161" s="764"/>
      <c r="LWM161" s="764"/>
      <c r="LWN161" s="764"/>
      <c r="LWO161" s="764"/>
      <c r="LWP161" s="764"/>
      <c r="LWQ161" s="764"/>
      <c r="LWR161" s="764"/>
      <c r="LWS161" s="764"/>
      <c r="LWT161" s="764"/>
      <c r="LWU161" s="764"/>
      <c r="LWV161" s="764"/>
      <c r="LWW161" s="764"/>
      <c r="LWX161" s="764"/>
      <c r="LWY161" s="764"/>
      <c r="LWZ161" s="764"/>
      <c r="LXA161" s="764"/>
      <c r="LXB161" s="764"/>
      <c r="LXC161" s="764"/>
      <c r="LXD161" s="764"/>
      <c r="LXE161" s="764"/>
      <c r="LXF161" s="764"/>
      <c r="LXG161" s="764"/>
      <c r="LXH161" s="764"/>
      <c r="LXI161" s="764"/>
      <c r="LXJ161" s="764"/>
      <c r="LXK161" s="764"/>
      <c r="LXL161" s="764"/>
      <c r="LXM161" s="764"/>
      <c r="LXN161" s="764"/>
      <c r="LXO161" s="764"/>
      <c r="LXP161" s="764"/>
      <c r="LXQ161" s="764"/>
      <c r="LXR161" s="764"/>
      <c r="LXS161" s="764"/>
      <c r="LXT161" s="764"/>
      <c r="LXU161" s="764"/>
      <c r="LXV161" s="764"/>
      <c r="LXW161" s="764"/>
      <c r="LXX161" s="764"/>
      <c r="LXY161" s="764"/>
      <c r="LXZ161" s="764"/>
      <c r="LYA161" s="764"/>
      <c r="LYB161" s="764"/>
      <c r="LYC161" s="764"/>
      <c r="LYD161" s="764"/>
      <c r="LYE161" s="764"/>
      <c r="LYF161" s="764"/>
      <c r="LYG161" s="764"/>
      <c r="LYH161" s="764"/>
      <c r="LYI161" s="764"/>
      <c r="LYJ161" s="764"/>
      <c r="LYK161" s="764"/>
      <c r="LYL161" s="764"/>
      <c r="LYM161" s="764"/>
      <c r="LYN161" s="764"/>
      <c r="LYO161" s="764"/>
      <c r="LYP161" s="764"/>
      <c r="LYQ161" s="764"/>
      <c r="LYR161" s="764"/>
      <c r="LYS161" s="764"/>
      <c r="LYT161" s="764"/>
      <c r="LYU161" s="764"/>
      <c r="LYV161" s="764"/>
      <c r="LYW161" s="764"/>
      <c r="LYX161" s="764"/>
      <c r="LYY161" s="764"/>
      <c r="LYZ161" s="764"/>
      <c r="LZA161" s="764"/>
      <c r="LZB161" s="764"/>
      <c r="LZC161" s="764"/>
      <c r="LZD161" s="764"/>
      <c r="LZE161" s="764"/>
      <c r="LZF161" s="764"/>
      <c r="LZG161" s="764"/>
      <c r="LZH161" s="764"/>
      <c r="LZI161" s="764"/>
      <c r="LZJ161" s="764"/>
      <c r="LZK161" s="764"/>
      <c r="LZL161" s="764"/>
      <c r="LZM161" s="764"/>
      <c r="LZN161" s="764"/>
      <c r="LZO161" s="764"/>
      <c r="LZP161" s="764"/>
      <c r="LZQ161" s="764"/>
      <c r="LZR161" s="764"/>
      <c r="LZS161" s="764"/>
      <c r="LZT161" s="764"/>
      <c r="LZU161" s="764"/>
      <c r="LZV161" s="764"/>
      <c r="LZW161" s="764"/>
      <c r="LZX161" s="764"/>
      <c r="LZY161" s="764"/>
      <c r="LZZ161" s="764"/>
      <c r="MAA161" s="764"/>
      <c r="MAB161" s="764"/>
      <c r="MAC161" s="764"/>
      <c r="MAD161" s="764"/>
      <c r="MAE161" s="764"/>
      <c r="MAF161" s="764"/>
      <c r="MAG161" s="764"/>
      <c r="MAH161" s="764"/>
      <c r="MAI161" s="764"/>
      <c r="MAJ161" s="764"/>
      <c r="MAK161" s="764"/>
      <c r="MAL161" s="764"/>
      <c r="MAM161" s="764"/>
      <c r="MAN161" s="764"/>
      <c r="MAO161" s="764"/>
      <c r="MAP161" s="764"/>
      <c r="MAQ161" s="764"/>
      <c r="MAR161" s="764"/>
      <c r="MAS161" s="764"/>
      <c r="MAT161" s="764"/>
      <c r="MAU161" s="764"/>
      <c r="MAV161" s="764"/>
      <c r="MAW161" s="764"/>
      <c r="MAX161" s="764"/>
      <c r="MAY161" s="764"/>
      <c r="MAZ161" s="764"/>
      <c r="MBA161" s="764"/>
      <c r="MBB161" s="764"/>
      <c r="MBC161" s="764"/>
      <c r="MBD161" s="764"/>
      <c r="MBE161" s="764"/>
      <c r="MBF161" s="764"/>
      <c r="MBG161" s="764"/>
      <c r="MBH161" s="764"/>
      <c r="MBI161" s="764"/>
      <c r="MBJ161" s="764"/>
      <c r="MBK161" s="764"/>
      <c r="MBL161" s="764"/>
      <c r="MBM161" s="764"/>
      <c r="MBN161" s="764"/>
      <c r="MBO161" s="764"/>
      <c r="MBP161" s="764"/>
      <c r="MBQ161" s="764"/>
      <c r="MBR161" s="764"/>
      <c r="MBS161" s="764"/>
      <c r="MBT161" s="764"/>
      <c r="MBU161" s="764"/>
      <c r="MBV161" s="764"/>
      <c r="MBW161" s="764"/>
      <c r="MBX161" s="764"/>
      <c r="MBY161" s="764"/>
      <c r="MBZ161" s="764"/>
      <c r="MCA161" s="764"/>
      <c r="MCB161" s="764"/>
      <c r="MCC161" s="764"/>
      <c r="MCD161" s="764"/>
      <c r="MCE161" s="764"/>
      <c r="MCF161" s="764"/>
      <c r="MCG161" s="764"/>
      <c r="MCH161" s="764"/>
      <c r="MCI161" s="764"/>
      <c r="MCJ161" s="764"/>
      <c r="MCK161" s="764"/>
      <c r="MCL161" s="764"/>
      <c r="MCM161" s="764"/>
      <c r="MCN161" s="764"/>
      <c r="MCO161" s="764"/>
      <c r="MCP161" s="764"/>
      <c r="MCQ161" s="764"/>
      <c r="MCR161" s="764"/>
      <c r="MCS161" s="764"/>
      <c r="MCT161" s="764"/>
      <c r="MCU161" s="764"/>
      <c r="MCV161" s="764"/>
      <c r="MCW161" s="764"/>
      <c r="MCX161" s="764"/>
      <c r="MCY161" s="764"/>
      <c r="MCZ161" s="764"/>
      <c r="MDA161" s="764"/>
      <c r="MDB161" s="764"/>
      <c r="MDC161" s="764"/>
      <c r="MDD161" s="764"/>
      <c r="MDE161" s="764"/>
      <c r="MDF161" s="764"/>
      <c r="MDG161" s="764"/>
      <c r="MDH161" s="764"/>
      <c r="MDI161" s="764"/>
      <c r="MDJ161" s="764"/>
      <c r="MDK161" s="764"/>
      <c r="MDL161" s="764"/>
      <c r="MDM161" s="764"/>
      <c r="MDN161" s="764"/>
      <c r="MDO161" s="764"/>
      <c r="MDP161" s="764"/>
      <c r="MDQ161" s="764"/>
      <c r="MDR161" s="764"/>
      <c r="MDS161" s="764"/>
      <c r="MDT161" s="764"/>
      <c r="MDU161" s="764"/>
      <c r="MDV161" s="764"/>
      <c r="MDW161" s="764"/>
      <c r="MDX161" s="764"/>
      <c r="MDY161" s="764"/>
      <c r="MDZ161" s="764"/>
      <c r="MEA161" s="764"/>
      <c r="MEB161" s="764"/>
      <c r="MEC161" s="764"/>
      <c r="MED161" s="764"/>
      <c r="MEE161" s="764"/>
      <c r="MEF161" s="764"/>
      <c r="MEG161" s="764"/>
      <c r="MEH161" s="764"/>
      <c r="MEI161" s="764"/>
      <c r="MEJ161" s="764"/>
      <c r="MEK161" s="764"/>
      <c r="MEL161" s="764"/>
      <c r="MEM161" s="764"/>
      <c r="MEN161" s="764"/>
      <c r="MEO161" s="764"/>
      <c r="MEP161" s="764"/>
      <c r="MEQ161" s="764"/>
      <c r="MER161" s="764"/>
      <c r="MES161" s="764"/>
      <c r="MET161" s="764"/>
      <c r="MEU161" s="764"/>
      <c r="MEV161" s="764"/>
      <c r="MEW161" s="764"/>
      <c r="MEX161" s="764"/>
      <c r="MEY161" s="764"/>
      <c r="MEZ161" s="764"/>
      <c r="MFA161" s="764"/>
      <c r="MFB161" s="764"/>
      <c r="MFC161" s="764"/>
      <c r="MFD161" s="764"/>
      <c r="MFE161" s="764"/>
      <c r="MFF161" s="764"/>
      <c r="MFG161" s="764"/>
      <c r="MFH161" s="764"/>
      <c r="MFI161" s="764"/>
      <c r="MFJ161" s="764"/>
      <c r="MFK161" s="764"/>
      <c r="MFL161" s="764"/>
      <c r="MFM161" s="764"/>
      <c r="MFN161" s="764"/>
      <c r="MFO161" s="764"/>
      <c r="MFP161" s="764"/>
      <c r="MFQ161" s="764"/>
      <c r="MFR161" s="764"/>
      <c r="MFS161" s="764"/>
      <c r="MFT161" s="764"/>
      <c r="MFU161" s="764"/>
      <c r="MFV161" s="764"/>
      <c r="MFW161" s="764"/>
      <c r="MFX161" s="764"/>
      <c r="MFY161" s="764"/>
      <c r="MFZ161" s="764"/>
      <c r="MGA161" s="764"/>
      <c r="MGB161" s="764"/>
      <c r="MGC161" s="764"/>
      <c r="MGD161" s="764"/>
      <c r="MGE161" s="764"/>
      <c r="MGF161" s="764"/>
      <c r="MGG161" s="764"/>
      <c r="MGH161" s="764"/>
      <c r="MGI161" s="764"/>
      <c r="MGJ161" s="764"/>
      <c r="MGK161" s="764"/>
      <c r="MGL161" s="764"/>
      <c r="MGM161" s="764"/>
      <c r="MGN161" s="764"/>
      <c r="MGO161" s="764"/>
      <c r="MGP161" s="764"/>
      <c r="MGQ161" s="764"/>
      <c r="MGR161" s="764"/>
      <c r="MGS161" s="764"/>
      <c r="MGT161" s="764"/>
      <c r="MGU161" s="764"/>
      <c r="MGV161" s="764"/>
      <c r="MGW161" s="764"/>
      <c r="MGX161" s="764"/>
      <c r="MGY161" s="764"/>
      <c r="MGZ161" s="764"/>
      <c r="MHA161" s="764"/>
      <c r="MHB161" s="764"/>
      <c r="MHC161" s="764"/>
      <c r="MHD161" s="764"/>
      <c r="MHE161" s="764"/>
      <c r="MHF161" s="764"/>
      <c r="MHG161" s="764"/>
      <c r="MHH161" s="764"/>
      <c r="MHI161" s="764"/>
      <c r="MHJ161" s="764"/>
      <c r="MHK161" s="764"/>
      <c r="MHL161" s="764"/>
      <c r="MHM161" s="764"/>
      <c r="MHN161" s="764"/>
      <c r="MHO161" s="764"/>
      <c r="MHP161" s="764"/>
      <c r="MHQ161" s="764"/>
      <c r="MHR161" s="764"/>
      <c r="MHS161" s="764"/>
      <c r="MHT161" s="764"/>
      <c r="MHU161" s="764"/>
      <c r="MHV161" s="764"/>
      <c r="MHW161" s="764"/>
      <c r="MHX161" s="764"/>
      <c r="MHY161" s="764"/>
      <c r="MHZ161" s="764"/>
      <c r="MIA161" s="764"/>
      <c r="MIB161" s="764"/>
      <c r="MIC161" s="764"/>
      <c r="MID161" s="764"/>
      <c r="MIE161" s="764"/>
      <c r="MIF161" s="764"/>
      <c r="MIG161" s="764"/>
      <c r="MIH161" s="764"/>
      <c r="MII161" s="764"/>
      <c r="MIJ161" s="764"/>
      <c r="MIK161" s="764"/>
      <c r="MIL161" s="764"/>
      <c r="MIM161" s="764"/>
      <c r="MIN161" s="764"/>
      <c r="MIO161" s="764"/>
      <c r="MIP161" s="764"/>
      <c r="MIQ161" s="764"/>
      <c r="MIR161" s="764"/>
      <c r="MIS161" s="764"/>
      <c r="MIT161" s="764"/>
      <c r="MIU161" s="764"/>
      <c r="MIV161" s="764"/>
      <c r="MIW161" s="764"/>
      <c r="MIX161" s="764"/>
      <c r="MIY161" s="764"/>
      <c r="MIZ161" s="764"/>
      <c r="MJA161" s="764"/>
      <c r="MJB161" s="764"/>
      <c r="MJC161" s="764"/>
      <c r="MJD161" s="764"/>
      <c r="MJE161" s="764"/>
      <c r="MJF161" s="764"/>
      <c r="MJG161" s="764"/>
      <c r="MJH161" s="764"/>
      <c r="MJI161" s="764"/>
      <c r="MJJ161" s="764"/>
      <c r="MJK161" s="764"/>
      <c r="MJL161" s="764"/>
      <c r="MJM161" s="764"/>
      <c r="MJN161" s="764"/>
      <c r="MJO161" s="764"/>
      <c r="MJP161" s="764"/>
      <c r="MJQ161" s="764"/>
      <c r="MJR161" s="764"/>
      <c r="MJS161" s="764"/>
      <c r="MJT161" s="764"/>
      <c r="MJU161" s="764"/>
      <c r="MJV161" s="764"/>
      <c r="MJW161" s="764"/>
      <c r="MJX161" s="764"/>
      <c r="MJY161" s="764"/>
      <c r="MJZ161" s="764"/>
      <c r="MKA161" s="764"/>
      <c r="MKB161" s="764"/>
      <c r="MKC161" s="764"/>
      <c r="MKD161" s="764"/>
      <c r="MKE161" s="764"/>
      <c r="MKF161" s="764"/>
      <c r="MKG161" s="764"/>
      <c r="MKH161" s="764"/>
      <c r="MKI161" s="764"/>
      <c r="MKJ161" s="764"/>
      <c r="MKK161" s="764"/>
      <c r="MKL161" s="764"/>
      <c r="MKM161" s="764"/>
      <c r="MKN161" s="764"/>
      <c r="MKO161" s="764"/>
      <c r="MKP161" s="764"/>
      <c r="MKQ161" s="764"/>
      <c r="MKR161" s="764"/>
      <c r="MKS161" s="764"/>
      <c r="MKT161" s="764"/>
      <c r="MKU161" s="764"/>
      <c r="MKV161" s="764"/>
      <c r="MKW161" s="764"/>
      <c r="MKX161" s="764"/>
      <c r="MKY161" s="764"/>
      <c r="MKZ161" s="764"/>
      <c r="MLA161" s="764"/>
      <c r="MLB161" s="764"/>
      <c r="MLC161" s="764"/>
      <c r="MLD161" s="764"/>
      <c r="MLE161" s="764"/>
      <c r="MLF161" s="764"/>
      <c r="MLG161" s="764"/>
      <c r="MLH161" s="764"/>
      <c r="MLI161" s="764"/>
      <c r="MLJ161" s="764"/>
      <c r="MLK161" s="764"/>
      <c r="MLL161" s="764"/>
      <c r="MLM161" s="764"/>
      <c r="MLN161" s="764"/>
      <c r="MLO161" s="764"/>
      <c r="MLP161" s="764"/>
      <c r="MLQ161" s="764"/>
      <c r="MLR161" s="764"/>
      <c r="MLS161" s="764"/>
      <c r="MLT161" s="764"/>
      <c r="MLU161" s="764"/>
      <c r="MLV161" s="764"/>
      <c r="MLW161" s="764"/>
      <c r="MLX161" s="764"/>
      <c r="MLY161" s="764"/>
      <c r="MLZ161" s="764"/>
      <c r="MMA161" s="764"/>
      <c r="MMB161" s="764"/>
      <c r="MMC161" s="764"/>
      <c r="MMD161" s="764"/>
      <c r="MME161" s="764"/>
      <c r="MMF161" s="764"/>
      <c r="MMG161" s="764"/>
      <c r="MMH161" s="764"/>
      <c r="MMI161" s="764"/>
      <c r="MMJ161" s="764"/>
      <c r="MMK161" s="764"/>
      <c r="MML161" s="764"/>
      <c r="MMM161" s="764"/>
      <c r="MMN161" s="764"/>
      <c r="MMO161" s="764"/>
      <c r="MMP161" s="764"/>
      <c r="MMQ161" s="764"/>
      <c r="MMR161" s="764"/>
      <c r="MMS161" s="764"/>
      <c r="MMT161" s="764"/>
      <c r="MMU161" s="764"/>
      <c r="MMV161" s="764"/>
      <c r="MMW161" s="764"/>
      <c r="MMX161" s="764"/>
      <c r="MMY161" s="764"/>
      <c r="MMZ161" s="764"/>
      <c r="MNA161" s="764"/>
      <c r="MNB161" s="764"/>
      <c r="MNC161" s="764"/>
      <c r="MND161" s="764"/>
      <c r="MNE161" s="764"/>
      <c r="MNF161" s="764"/>
      <c r="MNG161" s="764"/>
      <c r="MNH161" s="764"/>
      <c r="MNI161" s="764"/>
      <c r="MNJ161" s="764"/>
      <c r="MNK161" s="764"/>
      <c r="MNL161" s="764"/>
      <c r="MNM161" s="764"/>
      <c r="MNN161" s="764"/>
      <c r="MNO161" s="764"/>
      <c r="MNP161" s="764"/>
      <c r="MNQ161" s="764"/>
      <c r="MNR161" s="764"/>
      <c r="MNS161" s="764"/>
      <c r="MNT161" s="764"/>
      <c r="MNU161" s="764"/>
      <c r="MNV161" s="764"/>
      <c r="MNW161" s="764"/>
      <c r="MNX161" s="764"/>
      <c r="MNY161" s="764"/>
      <c r="MNZ161" s="764"/>
      <c r="MOA161" s="764"/>
      <c r="MOB161" s="764"/>
      <c r="MOC161" s="764"/>
      <c r="MOD161" s="764"/>
      <c r="MOE161" s="764"/>
      <c r="MOF161" s="764"/>
      <c r="MOG161" s="764"/>
      <c r="MOH161" s="764"/>
      <c r="MOI161" s="764"/>
      <c r="MOJ161" s="764"/>
      <c r="MOK161" s="764"/>
      <c r="MOL161" s="764"/>
      <c r="MOM161" s="764"/>
      <c r="MON161" s="764"/>
      <c r="MOO161" s="764"/>
      <c r="MOP161" s="764"/>
      <c r="MOQ161" s="764"/>
      <c r="MOR161" s="764"/>
      <c r="MOS161" s="764"/>
      <c r="MOT161" s="764"/>
      <c r="MOU161" s="764"/>
      <c r="MOV161" s="764"/>
      <c r="MOW161" s="764"/>
      <c r="MOX161" s="764"/>
      <c r="MOY161" s="764"/>
      <c r="MOZ161" s="764"/>
      <c r="MPA161" s="764"/>
      <c r="MPB161" s="764"/>
      <c r="MPC161" s="764"/>
      <c r="MPD161" s="764"/>
      <c r="MPE161" s="764"/>
      <c r="MPF161" s="764"/>
      <c r="MPG161" s="764"/>
      <c r="MPH161" s="764"/>
      <c r="MPI161" s="764"/>
      <c r="MPJ161" s="764"/>
      <c r="MPK161" s="764"/>
      <c r="MPL161" s="764"/>
      <c r="MPM161" s="764"/>
      <c r="MPN161" s="764"/>
      <c r="MPO161" s="764"/>
      <c r="MPP161" s="764"/>
      <c r="MPQ161" s="764"/>
      <c r="MPR161" s="764"/>
      <c r="MPS161" s="764"/>
      <c r="MPT161" s="764"/>
      <c r="MPU161" s="764"/>
      <c r="MPV161" s="764"/>
      <c r="MPW161" s="764"/>
      <c r="MPX161" s="764"/>
      <c r="MPY161" s="764"/>
      <c r="MPZ161" s="764"/>
      <c r="MQA161" s="764"/>
      <c r="MQB161" s="764"/>
      <c r="MQC161" s="764"/>
      <c r="MQD161" s="764"/>
      <c r="MQE161" s="764"/>
      <c r="MQF161" s="764"/>
      <c r="MQG161" s="764"/>
      <c r="MQH161" s="764"/>
      <c r="MQI161" s="764"/>
      <c r="MQJ161" s="764"/>
      <c r="MQK161" s="764"/>
      <c r="MQL161" s="764"/>
      <c r="MQM161" s="764"/>
      <c r="MQN161" s="764"/>
      <c r="MQO161" s="764"/>
      <c r="MQP161" s="764"/>
      <c r="MQQ161" s="764"/>
      <c r="MQR161" s="764"/>
      <c r="MQS161" s="764"/>
      <c r="MQT161" s="764"/>
      <c r="MQU161" s="764"/>
      <c r="MQV161" s="764"/>
      <c r="MQW161" s="764"/>
      <c r="MQX161" s="764"/>
      <c r="MQY161" s="764"/>
      <c r="MQZ161" s="764"/>
      <c r="MRA161" s="764"/>
      <c r="MRB161" s="764"/>
      <c r="MRC161" s="764"/>
      <c r="MRD161" s="764"/>
      <c r="MRE161" s="764"/>
      <c r="MRF161" s="764"/>
      <c r="MRG161" s="764"/>
      <c r="MRH161" s="764"/>
      <c r="MRI161" s="764"/>
      <c r="MRJ161" s="764"/>
      <c r="MRK161" s="764"/>
      <c r="MRL161" s="764"/>
      <c r="MRM161" s="764"/>
      <c r="MRN161" s="764"/>
      <c r="MRO161" s="764"/>
      <c r="MRP161" s="764"/>
      <c r="MRQ161" s="764"/>
      <c r="MRR161" s="764"/>
      <c r="MRS161" s="764"/>
      <c r="MRT161" s="764"/>
      <c r="MRU161" s="764"/>
      <c r="MRV161" s="764"/>
      <c r="MRW161" s="764"/>
      <c r="MRX161" s="764"/>
      <c r="MRY161" s="764"/>
      <c r="MRZ161" s="764"/>
      <c r="MSA161" s="764"/>
      <c r="MSB161" s="764"/>
      <c r="MSC161" s="764"/>
      <c r="MSD161" s="764"/>
      <c r="MSE161" s="764"/>
      <c r="MSF161" s="764"/>
      <c r="MSG161" s="764"/>
      <c r="MSH161" s="764"/>
      <c r="MSI161" s="764"/>
      <c r="MSJ161" s="764"/>
      <c r="MSK161" s="764"/>
      <c r="MSL161" s="764"/>
      <c r="MSM161" s="764"/>
      <c r="MSN161" s="764"/>
      <c r="MSO161" s="764"/>
      <c r="MSP161" s="764"/>
      <c r="MSQ161" s="764"/>
      <c r="MSR161" s="764"/>
      <c r="MSS161" s="764"/>
      <c r="MST161" s="764"/>
      <c r="MSU161" s="764"/>
      <c r="MSV161" s="764"/>
      <c r="MSW161" s="764"/>
      <c r="MSX161" s="764"/>
      <c r="MSY161" s="764"/>
      <c r="MSZ161" s="764"/>
      <c r="MTA161" s="764"/>
      <c r="MTB161" s="764"/>
      <c r="MTC161" s="764"/>
      <c r="MTD161" s="764"/>
      <c r="MTE161" s="764"/>
      <c r="MTF161" s="764"/>
      <c r="MTG161" s="764"/>
      <c r="MTH161" s="764"/>
      <c r="MTI161" s="764"/>
      <c r="MTJ161" s="764"/>
      <c r="MTK161" s="764"/>
      <c r="MTL161" s="764"/>
      <c r="MTM161" s="764"/>
      <c r="MTN161" s="764"/>
      <c r="MTO161" s="764"/>
      <c r="MTP161" s="764"/>
      <c r="MTQ161" s="764"/>
      <c r="MTR161" s="764"/>
      <c r="MTS161" s="764"/>
      <c r="MTT161" s="764"/>
      <c r="MTU161" s="764"/>
      <c r="MTV161" s="764"/>
      <c r="MTW161" s="764"/>
      <c r="MTX161" s="764"/>
      <c r="MTY161" s="764"/>
      <c r="MTZ161" s="764"/>
      <c r="MUA161" s="764"/>
      <c r="MUB161" s="764"/>
      <c r="MUC161" s="764"/>
      <c r="MUD161" s="764"/>
      <c r="MUE161" s="764"/>
      <c r="MUF161" s="764"/>
      <c r="MUG161" s="764"/>
      <c r="MUH161" s="764"/>
      <c r="MUI161" s="764"/>
      <c r="MUJ161" s="764"/>
      <c r="MUK161" s="764"/>
      <c r="MUL161" s="764"/>
      <c r="MUM161" s="764"/>
      <c r="MUN161" s="764"/>
      <c r="MUO161" s="764"/>
      <c r="MUP161" s="764"/>
      <c r="MUQ161" s="764"/>
      <c r="MUR161" s="764"/>
      <c r="MUS161" s="764"/>
      <c r="MUT161" s="764"/>
      <c r="MUU161" s="764"/>
      <c r="MUV161" s="764"/>
      <c r="MUW161" s="764"/>
      <c r="MUX161" s="764"/>
      <c r="MUY161" s="764"/>
      <c r="MUZ161" s="764"/>
      <c r="MVA161" s="764"/>
      <c r="MVB161" s="764"/>
      <c r="MVC161" s="764"/>
      <c r="MVD161" s="764"/>
      <c r="MVE161" s="764"/>
      <c r="MVF161" s="764"/>
      <c r="MVG161" s="764"/>
      <c r="MVH161" s="764"/>
      <c r="MVI161" s="764"/>
      <c r="MVJ161" s="764"/>
      <c r="MVK161" s="764"/>
      <c r="MVL161" s="764"/>
      <c r="MVM161" s="764"/>
      <c r="MVN161" s="764"/>
      <c r="MVO161" s="764"/>
      <c r="MVP161" s="764"/>
      <c r="MVQ161" s="764"/>
      <c r="MVR161" s="764"/>
      <c r="MVS161" s="764"/>
      <c r="MVT161" s="764"/>
      <c r="MVU161" s="764"/>
      <c r="MVV161" s="764"/>
      <c r="MVW161" s="764"/>
      <c r="MVX161" s="764"/>
      <c r="MVY161" s="764"/>
      <c r="MVZ161" s="764"/>
      <c r="MWA161" s="764"/>
      <c r="MWB161" s="764"/>
      <c r="MWC161" s="764"/>
      <c r="MWD161" s="764"/>
      <c r="MWE161" s="764"/>
      <c r="MWF161" s="764"/>
      <c r="MWG161" s="764"/>
      <c r="MWH161" s="764"/>
      <c r="MWI161" s="764"/>
      <c r="MWJ161" s="764"/>
      <c r="MWK161" s="764"/>
      <c r="MWL161" s="764"/>
      <c r="MWM161" s="764"/>
      <c r="MWN161" s="764"/>
      <c r="MWO161" s="764"/>
      <c r="MWP161" s="764"/>
      <c r="MWQ161" s="764"/>
      <c r="MWR161" s="764"/>
      <c r="MWS161" s="764"/>
      <c r="MWT161" s="764"/>
      <c r="MWU161" s="764"/>
      <c r="MWV161" s="764"/>
      <c r="MWW161" s="764"/>
      <c r="MWX161" s="764"/>
      <c r="MWY161" s="764"/>
      <c r="MWZ161" s="764"/>
      <c r="MXA161" s="764"/>
      <c r="MXB161" s="764"/>
      <c r="MXC161" s="764"/>
      <c r="MXD161" s="764"/>
      <c r="MXE161" s="764"/>
      <c r="MXF161" s="764"/>
      <c r="MXG161" s="764"/>
      <c r="MXH161" s="764"/>
      <c r="MXI161" s="764"/>
      <c r="MXJ161" s="764"/>
      <c r="MXK161" s="764"/>
      <c r="MXL161" s="764"/>
      <c r="MXM161" s="764"/>
      <c r="MXN161" s="764"/>
      <c r="MXO161" s="764"/>
      <c r="MXP161" s="764"/>
      <c r="MXQ161" s="764"/>
      <c r="MXR161" s="764"/>
      <c r="MXS161" s="764"/>
      <c r="MXT161" s="764"/>
      <c r="MXU161" s="764"/>
      <c r="MXV161" s="764"/>
      <c r="MXW161" s="764"/>
      <c r="MXX161" s="764"/>
      <c r="MXY161" s="764"/>
      <c r="MXZ161" s="764"/>
      <c r="MYA161" s="764"/>
      <c r="MYB161" s="764"/>
      <c r="MYC161" s="764"/>
      <c r="MYD161" s="764"/>
      <c r="MYE161" s="764"/>
      <c r="MYF161" s="764"/>
      <c r="MYG161" s="764"/>
      <c r="MYH161" s="764"/>
      <c r="MYI161" s="764"/>
      <c r="MYJ161" s="764"/>
      <c r="MYK161" s="764"/>
      <c r="MYL161" s="764"/>
      <c r="MYM161" s="764"/>
      <c r="MYN161" s="764"/>
      <c r="MYO161" s="764"/>
      <c r="MYP161" s="764"/>
      <c r="MYQ161" s="764"/>
      <c r="MYR161" s="764"/>
      <c r="MYS161" s="764"/>
      <c r="MYT161" s="764"/>
      <c r="MYU161" s="764"/>
      <c r="MYV161" s="764"/>
      <c r="MYW161" s="764"/>
      <c r="MYX161" s="764"/>
      <c r="MYY161" s="764"/>
      <c r="MYZ161" s="764"/>
      <c r="MZA161" s="764"/>
      <c r="MZB161" s="764"/>
      <c r="MZC161" s="764"/>
      <c r="MZD161" s="764"/>
      <c r="MZE161" s="764"/>
      <c r="MZF161" s="764"/>
      <c r="MZG161" s="764"/>
      <c r="MZH161" s="764"/>
      <c r="MZI161" s="764"/>
      <c r="MZJ161" s="764"/>
      <c r="MZK161" s="764"/>
      <c r="MZL161" s="764"/>
      <c r="MZM161" s="764"/>
      <c r="MZN161" s="764"/>
      <c r="MZO161" s="764"/>
      <c r="MZP161" s="764"/>
      <c r="MZQ161" s="764"/>
      <c r="MZR161" s="764"/>
      <c r="MZS161" s="764"/>
      <c r="MZT161" s="764"/>
      <c r="MZU161" s="764"/>
      <c r="MZV161" s="764"/>
      <c r="MZW161" s="764"/>
      <c r="MZX161" s="764"/>
      <c r="MZY161" s="764"/>
      <c r="MZZ161" s="764"/>
      <c r="NAA161" s="764"/>
      <c r="NAB161" s="764"/>
      <c r="NAC161" s="764"/>
      <c r="NAD161" s="764"/>
      <c r="NAE161" s="764"/>
      <c r="NAF161" s="764"/>
      <c r="NAG161" s="764"/>
      <c r="NAH161" s="764"/>
      <c r="NAI161" s="764"/>
      <c r="NAJ161" s="764"/>
      <c r="NAK161" s="764"/>
      <c r="NAL161" s="764"/>
      <c r="NAM161" s="764"/>
      <c r="NAN161" s="764"/>
      <c r="NAO161" s="764"/>
      <c r="NAP161" s="764"/>
      <c r="NAQ161" s="764"/>
      <c r="NAR161" s="764"/>
      <c r="NAS161" s="764"/>
      <c r="NAT161" s="764"/>
      <c r="NAU161" s="764"/>
      <c r="NAV161" s="764"/>
      <c r="NAW161" s="764"/>
      <c r="NAX161" s="764"/>
      <c r="NAY161" s="764"/>
      <c r="NAZ161" s="764"/>
      <c r="NBA161" s="764"/>
      <c r="NBB161" s="764"/>
      <c r="NBC161" s="764"/>
      <c r="NBD161" s="764"/>
      <c r="NBE161" s="764"/>
      <c r="NBF161" s="764"/>
      <c r="NBG161" s="764"/>
      <c r="NBH161" s="764"/>
      <c r="NBI161" s="764"/>
      <c r="NBJ161" s="764"/>
      <c r="NBK161" s="764"/>
      <c r="NBL161" s="764"/>
      <c r="NBM161" s="764"/>
      <c r="NBN161" s="764"/>
      <c r="NBO161" s="764"/>
      <c r="NBP161" s="764"/>
      <c r="NBQ161" s="764"/>
      <c r="NBR161" s="764"/>
      <c r="NBS161" s="764"/>
      <c r="NBT161" s="764"/>
      <c r="NBU161" s="764"/>
      <c r="NBV161" s="764"/>
      <c r="NBW161" s="764"/>
      <c r="NBX161" s="764"/>
      <c r="NBY161" s="764"/>
      <c r="NBZ161" s="764"/>
      <c r="NCA161" s="764"/>
      <c r="NCB161" s="764"/>
      <c r="NCC161" s="764"/>
      <c r="NCD161" s="764"/>
      <c r="NCE161" s="764"/>
      <c r="NCF161" s="764"/>
      <c r="NCG161" s="764"/>
      <c r="NCH161" s="764"/>
      <c r="NCI161" s="764"/>
      <c r="NCJ161" s="764"/>
      <c r="NCK161" s="764"/>
      <c r="NCL161" s="764"/>
      <c r="NCM161" s="764"/>
      <c r="NCN161" s="764"/>
      <c r="NCO161" s="764"/>
      <c r="NCP161" s="764"/>
      <c r="NCQ161" s="764"/>
      <c r="NCR161" s="764"/>
      <c r="NCS161" s="764"/>
      <c r="NCT161" s="764"/>
      <c r="NCU161" s="764"/>
      <c r="NCV161" s="764"/>
      <c r="NCW161" s="764"/>
      <c r="NCX161" s="764"/>
      <c r="NCY161" s="764"/>
      <c r="NCZ161" s="764"/>
      <c r="NDA161" s="764"/>
      <c r="NDB161" s="764"/>
      <c r="NDC161" s="764"/>
      <c r="NDD161" s="764"/>
      <c r="NDE161" s="764"/>
      <c r="NDF161" s="764"/>
      <c r="NDG161" s="764"/>
      <c r="NDH161" s="764"/>
      <c r="NDI161" s="764"/>
      <c r="NDJ161" s="764"/>
      <c r="NDK161" s="764"/>
      <c r="NDL161" s="764"/>
      <c r="NDM161" s="764"/>
      <c r="NDN161" s="764"/>
      <c r="NDO161" s="764"/>
      <c r="NDP161" s="764"/>
      <c r="NDQ161" s="764"/>
      <c r="NDR161" s="764"/>
      <c r="NDS161" s="764"/>
      <c r="NDT161" s="764"/>
      <c r="NDU161" s="764"/>
      <c r="NDV161" s="764"/>
      <c r="NDW161" s="764"/>
      <c r="NDX161" s="764"/>
      <c r="NDY161" s="764"/>
      <c r="NDZ161" s="764"/>
      <c r="NEA161" s="764"/>
      <c r="NEB161" s="764"/>
      <c r="NEC161" s="764"/>
      <c r="NED161" s="764"/>
      <c r="NEE161" s="764"/>
      <c r="NEF161" s="764"/>
      <c r="NEG161" s="764"/>
      <c r="NEH161" s="764"/>
      <c r="NEI161" s="764"/>
      <c r="NEJ161" s="764"/>
      <c r="NEK161" s="764"/>
      <c r="NEL161" s="764"/>
      <c r="NEM161" s="764"/>
      <c r="NEN161" s="764"/>
      <c r="NEO161" s="764"/>
      <c r="NEP161" s="764"/>
      <c r="NEQ161" s="764"/>
      <c r="NER161" s="764"/>
      <c r="NES161" s="764"/>
      <c r="NET161" s="764"/>
      <c r="NEU161" s="764"/>
      <c r="NEV161" s="764"/>
      <c r="NEW161" s="764"/>
      <c r="NEX161" s="764"/>
      <c r="NEY161" s="764"/>
      <c r="NEZ161" s="764"/>
      <c r="NFA161" s="764"/>
      <c r="NFB161" s="764"/>
      <c r="NFC161" s="764"/>
      <c r="NFD161" s="764"/>
      <c r="NFE161" s="764"/>
      <c r="NFF161" s="764"/>
      <c r="NFG161" s="764"/>
      <c r="NFH161" s="764"/>
      <c r="NFI161" s="764"/>
      <c r="NFJ161" s="764"/>
      <c r="NFK161" s="764"/>
      <c r="NFL161" s="764"/>
      <c r="NFM161" s="764"/>
      <c r="NFN161" s="764"/>
      <c r="NFO161" s="764"/>
      <c r="NFP161" s="764"/>
      <c r="NFQ161" s="764"/>
      <c r="NFR161" s="764"/>
      <c r="NFS161" s="764"/>
      <c r="NFT161" s="764"/>
      <c r="NFU161" s="764"/>
      <c r="NFV161" s="764"/>
      <c r="NFW161" s="764"/>
      <c r="NFX161" s="764"/>
      <c r="NFY161" s="764"/>
      <c r="NFZ161" s="764"/>
      <c r="NGA161" s="764"/>
      <c r="NGB161" s="764"/>
      <c r="NGC161" s="764"/>
      <c r="NGD161" s="764"/>
      <c r="NGE161" s="764"/>
      <c r="NGF161" s="764"/>
      <c r="NGG161" s="764"/>
      <c r="NGH161" s="764"/>
      <c r="NGI161" s="764"/>
      <c r="NGJ161" s="764"/>
      <c r="NGK161" s="764"/>
      <c r="NGL161" s="764"/>
      <c r="NGM161" s="764"/>
      <c r="NGN161" s="764"/>
      <c r="NGO161" s="764"/>
      <c r="NGP161" s="764"/>
      <c r="NGQ161" s="764"/>
      <c r="NGR161" s="764"/>
      <c r="NGS161" s="764"/>
      <c r="NGT161" s="764"/>
      <c r="NGU161" s="764"/>
      <c r="NGV161" s="764"/>
      <c r="NGW161" s="764"/>
      <c r="NGX161" s="764"/>
      <c r="NGY161" s="764"/>
      <c r="NGZ161" s="764"/>
      <c r="NHA161" s="764"/>
      <c r="NHB161" s="764"/>
      <c r="NHC161" s="764"/>
      <c r="NHD161" s="764"/>
      <c r="NHE161" s="764"/>
      <c r="NHF161" s="764"/>
      <c r="NHG161" s="764"/>
      <c r="NHH161" s="764"/>
      <c r="NHI161" s="764"/>
      <c r="NHJ161" s="764"/>
      <c r="NHK161" s="764"/>
      <c r="NHL161" s="764"/>
      <c r="NHM161" s="764"/>
      <c r="NHN161" s="764"/>
      <c r="NHO161" s="764"/>
      <c r="NHP161" s="764"/>
      <c r="NHQ161" s="764"/>
      <c r="NHR161" s="764"/>
      <c r="NHS161" s="764"/>
      <c r="NHT161" s="764"/>
      <c r="NHU161" s="764"/>
      <c r="NHV161" s="764"/>
      <c r="NHW161" s="764"/>
      <c r="NHX161" s="764"/>
      <c r="NHY161" s="764"/>
      <c r="NHZ161" s="764"/>
      <c r="NIA161" s="764"/>
      <c r="NIB161" s="764"/>
      <c r="NIC161" s="764"/>
      <c r="NID161" s="764"/>
      <c r="NIE161" s="764"/>
      <c r="NIF161" s="764"/>
      <c r="NIG161" s="764"/>
      <c r="NIH161" s="764"/>
      <c r="NII161" s="764"/>
      <c r="NIJ161" s="764"/>
      <c r="NIK161" s="764"/>
      <c r="NIL161" s="764"/>
      <c r="NIM161" s="764"/>
      <c r="NIN161" s="764"/>
      <c r="NIO161" s="764"/>
      <c r="NIP161" s="764"/>
      <c r="NIQ161" s="764"/>
      <c r="NIR161" s="764"/>
      <c r="NIS161" s="764"/>
      <c r="NIT161" s="764"/>
      <c r="NIU161" s="764"/>
      <c r="NIV161" s="764"/>
      <c r="NIW161" s="764"/>
      <c r="NIX161" s="764"/>
      <c r="NIY161" s="764"/>
      <c r="NIZ161" s="764"/>
      <c r="NJA161" s="764"/>
      <c r="NJB161" s="764"/>
      <c r="NJC161" s="764"/>
      <c r="NJD161" s="764"/>
      <c r="NJE161" s="764"/>
      <c r="NJF161" s="764"/>
      <c r="NJG161" s="764"/>
      <c r="NJH161" s="764"/>
      <c r="NJI161" s="764"/>
      <c r="NJJ161" s="764"/>
      <c r="NJK161" s="764"/>
      <c r="NJL161" s="764"/>
      <c r="NJM161" s="764"/>
      <c r="NJN161" s="764"/>
      <c r="NJO161" s="764"/>
      <c r="NJP161" s="764"/>
      <c r="NJQ161" s="764"/>
      <c r="NJR161" s="764"/>
      <c r="NJS161" s="764"/>
      <c r="NJT161" s="764"/>
      <c r="NJU161" s="764"/>
      <c r="NJV161" s="764"/>
      <c r="NJW161" s="764"/>
      <c r="NJX161" s="764"/>
      <c r="NJY161" s="764"/>
      <c r="NJZ161" s="764"/>
      <c r="NKA161" s="764"/>
      <c r="NKB161" s="764"/>
      <c r="NKC161" s="764"/>
      <c r="NKD161" s="764"/>
      <c r="NKE161" s="764"/>
      <c r="NKF161" s="764"/>
      <c r="NKG161" s="764"/>
      <c r="NKH161" s="764"/>
      <c r="NKI161" s="764"/>
      <c r="NKJ161" s="764"/>
      <c r="NKK161" s="764"/>
      <c r="NKL161" s="764"/>
      <c r="NKM161" s="764"/>
      <c r="NKN161" s="764"/>
      <c r="NKO161" s="764"/>
      <c r="NKP161" s="764"/>
      <c r="NKQ161" s="764"/>
      <c r="NKR161" s="764"/>
      <c r="NKS161" s="764"/>
      <c r="NKT161" s="764"/>
      <c r="NKU161" s="764"/>
      <c r="NKV161" s="764"/>
      <c r="NKW161" s="764"/>
      <c r="NKX161" s="764"/>
      <c r="NKY161" s="764"/>
      <c r="NKZ161" s="764"/>
      <c r="NLA161" s="764"/>
      <c r="NLB161" s="764"/>
      <c r="NLC161" s="764"/>
      <c r="NLD161" s="764"/>
      <c r="NLE161" s="764"/>
      <c r="NLF161" s="764"/>
      <c r="NLG161" s="764"/>
      <c r="NLH161" s="764"/>
      <c r="NLI161" s="764"/>
      <c r="NLJ161" s="764"/>
      <c r="NLK161" s="764"/>
      <c r="NLL161" s="764"/>
      <c r="NLM161" s="764"/>
      <c r="NLN161" s="764"/>
      <c r="NLO161" s="764"/>
      <c r="NLP161" s="764"/>
      <c r="NLQ161" s="764"/>
      <c r="NLR161" s="764"/>
      <c r="NLS161" s="764"/>
      <c r="NLT161" s="764"/>
      <c r="NLU161" s="764"/>
      <c r="NLV161" s="764"/>
      <c r="NLW161" s="764"/>
      <c r="NLX161" s="764"/>
      <c r="NLY161" s="764"/>
      <c r="NLZ161" s="764"/>
      <c r="NMA161" s="764"/>
      <c r="NMB161" s="764"/>
      <c r="NMC161" s="764"/>
      <c r="NMD161" s="764"/>
      <c r="NME161" s="764"/>
      <c r="NMF161" s="764"/>
      <c r="NMG161" s="764"/>
      <c r="NMH161" s="764"/>
      <c r="NMI161" s="764"/>
      <c r="NMJ161" s="764"/>
      <c r="NMK161" s="764"/>
      <c r="NML161" s="764"/>
      <c r="NMM161" s="764"/>
      <c r="NMN161" s="764"/>
      <c r="NMO161" s="764"/>
      <c r="NMP161" s="764"/>
      <c r="NMQ161" s="764"/>
      <c r="NMR161" s="764"/>
      <c r="NMS161" s="764"/>
      <c r="NMT161" s="764"/>
      <c r="NMU161" s="764"/>
      <c r="NMV161" s="764"/>
      <c r="NMW161" s="764"/>
      <c r="NMX161" s="764"/>
      <c r="NMY161" s="764"/>
      <c r="NMZ161" s="764"/>
      <c r="NNA161" s="764"/>
      <c r="NNB161" s="764"/>
      <c r="NNC161" s="764"/>
      <c r="NND161" s="764"/>
      <c r="NNE161" s="764"/>
      <c r="NNF161" s="764"/>
      <c r="NNG161" s="764"/>
      <c r="NNH161" s="764"/>
      <c r="NNI161" s="764"/>
      <c r="NNJ161" s="764"/>
      <c r="NNK161" s="764"/>
      <c r="NNL161" s="764"/>
      <c r="NNM161" s="764"/>
      <c r="NNN161" s="764"/>
      <c r="NNO161" s="764"/>
      <c r="NNP161" s="764"/>
      <c r="NNQ161" s="764"/>
      <c r="NNR161" s="764"/>
      <c r="NNS161" s="764"/>
      <c r="NNT161" s="764"/>
      <c r="NNU161" s="764"/>
      <c r="NNV161" s="764"/>
      <c r="NNW161" s="764"/>
      <c r="NNX161" s="764"/>
      <c r="NNY161" s="764"/>
      <c r="NNZ161" s="764"/>
      <c r="NOA161" s="764"/>
      <c r="NOB161" s="764"/>
      <c r="NOC161" s="764"/>
      <c r="NOD161" s="764"/>
      <c r="NOE161" s="764"/>
      <c r="NOF161" s="764"/>
      <c r="NOG161" s="764"/>
      <c r="NOH161" s="764"/>
      <c r="NOI161" s="764"/>
      <c r="NOJ161" s="764"/>
      <c r="NOK161" s="764"/>
      <c r="NOL161" s="764"/>
      <c r="NOM161" s="764"/>
      <c r="NON161" s="764"/>
      <c r="NOO161" s="764"/>
      <c r="NOP161" s="764"/>
      <c r="NOQ161" s="764"/>
      <c r="NOR161" s="764"/>
      <c r="NOS161" s="764"/>
      <c r="NOT161" s="764"/>
      <c r="NOU161" s="764"/>
      <c r="NOV161" s="764"/>
      <c r="NOW161" s="764"/>
      <c r="NOX161" s="764"/>
      <c r="NOY161" s="764"/>
      <c r="NOZ161" s="764"/>
      <c r="NPA161" s="764"/>
      <c r="NPB161" s="764"/>
      <c r="NPC161" s="764"/>
      <c r="NPD161" s="764"/>
      <c r="NPE161" s="764"/>
      <c r="NPF161" s="764"/>
      <c r="NPG161" s="764"/>
      <c r="NPH161" s="764"/>
      <c r="NPI161" s="764"/>
      <c r="NPJ161" s="764"/>
      <c r="NPK161" s="764"/>
      <c r="NPL161" s="764"/>
      <c r="NPM161" s="764"/>
      <c r="NPN161" s="764"/>
      <c r="NPO161" s="764"/>
      <c r="NPP161" s="764"/>
      <c r="NPQ161" s="764"/>
      <c r="NPR161" s="764"/>
      <c r="NPS161" s="764"/>
      <c r="NPT161" s="764"/>
      <c r="NPU161" s="764"/>
      <c r="NPV161" s="764"/>
      <c r="NPW161" s="764"/>
      <c r="NPX161" s="764"/>
      <c r="NPY161" s="764"/>
      <c r="NPZ161" s="764"/>
      <c r="NQA161" s="764"/>
      <c r="NQB161" s="764"/>
      <c r="NQC161" s="764"/>
      <c r="NQD161" s="764"/>
      <c r="NQE161" s="764"/>
      <c r="NQF161" s="764"/>
      <c r="NQG161" s="764"/>
      <c r="NQH161" s="764"/>
      <c r="NQI161" s="764"/>
      <c r="NQJ161" s="764"/>
      <c r="NQK161" s="764"/>
      <c r="NQL161" s="764"/>
      <c r="NQM161" s="764"/>
      <c r="NQN161" s="764"/>
      <c r="NQO161" s="764"/>
      <c r="NQP161" s="764"/>
      <c r="NQQ161" s="764"/>
      <c r="NQR161" s="764"/>
      <c r="NQS161" s="764"/>
      <c r="NQT161" s="764"/>
      <c r="NQU161" s="764"/>
      <c r="NQV161" s="764"/>
      <c r="NQW161" s="764"/>
      <c r="NQX161" s="764"/>
      <c r="NQY161" s="764"/>
      <c r="NQZ161" s="764"/>
      <c r="NRA161" s="764"/>
      <c r="NRB161" s="764"/>
      <c r="NRC161" s="764"/>
      <c r="NRD161" s="764"/>
      <c r="NRE161" s="764"/>
      <c r="NRF161" s="764"/>
      <c r="NRG161" s="764"/>
      <c r="NRH161" s="764"/>
      <c r="NRI161" s="764"/>
      <c r="NRJ161" s="764"/>
      <c r="NRK161" s="764"/>
      <c r="NRL161" s="764"/>
      <c r="NRM161" s="764"/>
      <c r="NRN161" s="764"/>
      <c r="NRO161" s="764"/>
      <c r="NRP161" s="764"/>
      <c r="NRQ161" s="764"/>
      <c r="NRR161" s="764"/>
      <c r="NRS161" s="764"/>
      <c r="NRT161" s="764"/>
      <c r="NRU161" s="764"/>
      <c r="NRV161" s="764"/>
      <c r="NRW161" s="764"/>
      <c r="NRX161" s="764"/>
      <c r="NRY161" s="764"/>
      <c r="NRZ161" s="764"/>
      <c r="NSA161" s="764"/>
      <c r="NSB161" s="764"/>
      <c r="NSC161" s="764"/>
      <c r="NSD161" s="764"/>
      <c r="NSE161" s="764"/>
      <c r="NSF161" s="764"/>
      <c r="NSG161" s="764"/>
      <c r="NSH161" s="764"/>
      <c r="NSI161" s="764"/>
      <c r="NSJ161" s="764"/>
      <c r="NSK161" s="764"/>
      <c r="NSL161" s="764"/>
      <c r="NSM161" s="764"/>
      <c r="NSN161" s="764"/>
      <c r="NSO161" s="764"/>
      <c r="NSP161" s="764"/>
      <c r="NSQ161" s="764"/>
      <c r="NSR161" s="764"/>
      <c r="NSS161" s="764"/>
      <c r="NST161" s="764"/>
      <c r="NSU161" s="764"/>
      <c r="NSV161" s="764"/>
      <c r="NSW161" s="764"/>
      <c r="NSX161" s="764"/>
      <c r="NSY161" s="764"/>
      <c r="NSZ161" s="764"/>
      <c r="NTA161" s="764"/>
      <c r="NTB161" s="764"/>
      <c r="NTC161" s="764"/>
      <c r="NTD161" s="764"/>
      <c r="NTE161" s="764"/>
      <c r="NTF161" s="764"/>
      <c r="NTG161" s="764"/>
      <c r="NTH161" s="764"/>
      <c r="NTI161" s="764"/>
      <c r="NTJ161" s="764"/>
      <c r="NTK161" s="764"/>
      <c r="NTL161" s="764"/>
      <c r="NTM161" s="764"/>
      <c r="NTN161" s="764"/>
      <c r="NTO161" s="764"/>
      <c r="NTP161" s="764"/>
      <c r="NTQ161" s="764"/>
      <c r="NTR161" s="764"/>
      <c r="NTS161" s="764"/>
      <c r="NTT161" s="764"/>
      <c r="NTU161" s="764"/>
      <c r="NTV161" s="764"/>
      <c r="NTW161" s="764"/>
      <c r="NTX161" s="764"/>
      <c r="NTY161" s="764"/>
      <c r="NTZ161" s="764"/>
      <c r="NUA161" s="764"/>
      <c r="NUB161" s="764"/>
      <c r="NUC161" s="764"/>
      <c r="NUD161" s="764"/>
      <c r="NUE161" s="764"/>
      <c r="NUF161" s="764"/>
      <c r="NUG161" s="764"/>
      <c r="NUH161" s="764"/>
      <c r="NUI161" s="764"/>
      <c r="NUJ161" s="764"/>
      <c r="NUK161" s="764"/>
      <c r="NUL161" s="764"/>
      <c r="NUM161" s="764"/>
      <c r="NUN161" s="764"/>
      <c r="NUO161" s="764"/>
      <c r="NUP161" s="764"/>
      <c r="NUQ161" s="764"/>
      <c r="NUR161" s="764"/>
      <c r="NUS161" s="764"/>
      <c r="NUT161" s="764"/>
      <c r="NUU161" s="764"/>
      <c r="NUV161" s="764"/>
      <c r="NUW161" s="764"/>
      <c r="NUX161" s="764"/>
      <c r="NUY161" s="764"/>
      <c r="NUZ161" s="764"/>
      <c r="NVA161" s="764"/>
      <c r="NVB161" s="764"/>
      <c r="NVC161" s="764"/>
      <c r="NVD161" s="764"/>
      <c r="NVE161" s="764"/>
      <c r="NVF161" s="764"/>
      <c r="NVG161" s="764"/>
      <c r="NVH161" s="764"/>
      <c r="NVI161" s="764"/>
      <c r="NVJ161" s="764"/>
      <c r="NVK161" s="764"/>
      <c r="NVL161" s="764"/>
      <c r="NVM161" s="764"/>
      <c r="NVN161" s="764"/>
      <c r="NVO161" s="764"/>
      <c r="NVP161" s="764"/>
      <c r="NVQ161" s="764"/>
      <c r="NVR161" s="764"/>
      <c r="NVS161" s="764"/>
      <c r="NVT161" s="764"/>
      <c r="NVU161" s="764"/>
      <c r="NVV161" s="764"/>
      <c r="NVW161" s="764"/>
      <c r="NVX161" s="764"/>
      <c r="NVY161" s="764"/>
      <c r="NVZ161" s="764"/>
      <c r="NWA161" s="764"/>
      <c r="NWB161" s="764"/>
      <c r="NWC161" s="764"/>
      <c r="NWD161" s="764"/>
      <c r="NWE161" s="764"/>
      <c r="NWF161" s="764"/>
      <c r="NWG161" s="764"/>
      <c r="NWH161" s="764"/>
      <c r="NWI161" s="764"/>
      <c r="NWJ161" s="764"/>
      <c r="NWK161" s="764"/>
      <c r="NWL161" s="764"/>
      <c r="NWM161" s="764"/>
      <c r="NWN161" s="764"/>
      <c r="NWO161" s="764"/>
      <c r="NWP161" s="764"/>
      <c r="NWQ161" s="764"/>
      <c r="NWR161" s="764"/>
      <c r="NWS161" s="764"/>
      <c r="NWT161" s="764"/>
      <c r="NWU161" s="764"/>
      <c r="NWV161" s="764"/>
      <c r="NWW161" s="764"/>
      <c r="NWX161" s="764"/>
      <c r="NWY161" s="764"/>
      <c r="NWZ161" s="764"/>
      <c r="NXA161" s="764"/>
      <c r="NXB161" s="764"/>
      <c r="NXC161" s="764"/>
      <c r="NXD161" s="764"/>
      <c r="NXE161" s="764"/>
      <c r="NXF161" s="764"/>
      <c r="NXG161" s="764"/>
      <c r="NXH161" s="764"/>
      <c r="NXI161" s="764"/>
      <c r="NXJ161" s="764"/>
      <c r="NXK161" s="764"/>
      <c r="NXL161" s="764"/>
      <c r="NXM161" s="764"/>
      <c r="NXN161" s="764"/>
      <c r="NXO161" s="764"/>
      <c r="NXP161" s="764"/>
      <c r="NXQ161" s="764"/>
      <c r="NXR161" s="764"/>
      <c r="NXS161" s="764"/>
      <c r="NXT161" s="764"/>
      <c r="NXU161" s="764"/>
      <c r="NXV161" s="764"/>
      <c r="NXW161" s="764"/>
      <c r="NXX161" s="764"/>
      <c r="NXY161" s="764"/>
      <c r="NXZ161" s="764"/>
      <c r="NYA161" s="764"/>
      <c r="NYB161" s="764"/>
      <c r="NYC161" s="764"/>
      <c r="NYD161" s="764"/>
      <c r="NYE161" s="764"/>
      <c r="NYF161" s="764"/>
      <c r="NYG161" s="764"/>
      <c r="NYH161" s="764"/>
      <c r="NYI161" s="764"/>
      <c r="NYJ161" s="764"/>
      <c r="NYK161" s="764"/>
      <c r="NYL161" s="764"/>
      <c r="NYM161" s="764"/>
      <c r="NYN161" s="764"/>
      <c r="NYO161" s="764"/>
      <c r="NYP161" s="764"/>
      <c r="NYQ161" s="764"/>
      <c r="NYR161" s="764"/>
      <c r="NYS161" s="764"/>
      <c r="NYT161" s="764"/>
      <c r="NYU161" s="764"/>
      <c r="NYV161" s="764"/>
      <c r="NYW161" s="764"/>
      <c r="NYX161" s="764"/>
      <c r="NYY161" s="764"/>
      <c r="NYZ161" s="764"/>
      <c r="NZA161" s="764"/>
      <c r="NZB161" s="764"/>
      <c r="NZC161" s="764"/>
      <c r="NZD161" s="764"/>
      <c r="NZE161" s="764"/>
      <c r="NZF161" s="764"/>
      <c r="NZG161" s="764"/>
      <c r="NZH161" s="764"/>
      <c r="NZI161" s="764"/>
      <c r="NZJ161" s="764"/>
      <c r="NZK161" s="764"/>
      <c r="NZL161" s="764"/>
      <c r="NZM161" s="764"/>
      <c r="NZN161" s="764"/>
      <c r="NZO161" s="764"/>
      <c r="NZP161" s="764"/>
      <c r="NZQ161" s="764"/>
      <c r="NZR161" s="764"/>
      <c r="NZS161" s="764"/>
      <c r="NZT161" s="764"/>
      <c r="NZU161" s="764"/>
      <c r="NZV161" s="764"/>
      <c r="NZW161" s="764"/>
      <c r="NZX161" s="764"/>
      <c r="NZY161" s="764"/>
      <c r="NZZ161" s="764"/>
      <c r="OAA161" s="764"/>
      <c r="OAB161" s="764"/>
      <c r="OAC161" s="764"/>
      <c r="OAD161" s="764"/>
      <c r="OAE161" s="764"/>
      <c r="OAF161" s="764"/>
      <c r="OAG161" s="764"/>
      <c r="OAH161" s="764"/>
      <c r="OAI161" s="764"/>
      <c r="OAJ161" s="764"/>
      <c r="OAK161" s="764"/>
      <c r="OAL161" s="764"/>
      <c r="OAM161" s="764"/>
      <c r="OAN161" s="764"/>
      <c r="OAO161" s="764"/>
      <c r="OAP161" s="764"/>
      <c r="OAQ161" s="764"/>
      <c r="OAR161" s="764"/>
      <c r="OAS161" s="764"/>
      <c r="OAT161" s="764"/>
      <c r="OAU161" s="764"/>
      <c r="OAV161" s="764"/>
      <c r="OAW161" s="764"/>
      <c r="OAX161" s="764"/>
      <c r="OAY161" s="764"/>
      <c r="OAZ161" s="764"/>
      <c r="OBA161" s="764"/>
      <c r="OBB161" s="764"/>
      <c r="OBC161" s="764"/>
      <c r="OBD161" s="764"/>
      <c r="OBE161" s="764"/>
      <c r="OBF161" s="764"/>
      <c r="OBG161" s="764"/>
      <c r="OBH161" s="764"/>
      <c r="OBI161" s="764"/>
      <c r="OBJ161" s="764"/>
      <c r="OBK161" s="764"/>
      <c r="OBL161" s="764"/>
      <c r="OBM161" s="764"/>
      <c r="OBN161" s="764"/>
      <c r="OBO161" s="764"/>
      <c r="OBP161" s="764"/>
      <c r="OBQ161" s="764"/>
      <c r="OBR161" s="764"/>
      <c r="OBS161" s="764"/>
      <c r="OBT161" s="764"/>
      <c r="OBU161" s="764"/>
      <c r="OBV161" s="764"/>
      <c r="OBW161" s="764"/>
      <c r="OBX161" s="764"/>
      <c r="OBY161" s="764"/>
      <c r="OBZ161" s="764"/>
      <c r="OCA161" s="764"/>
      <c r="OCB161" s="764"/>
      <c r="OCC161" s="764"/>
      <c r="OCD161" s="764"/>
      <c r="OCE161" s="764"/>
      <c r="OCF161" s="764"/>
      <c r="OCG161" s="764"/>
      <c r="OCH161" s="764"/>
      <c r="OCI161" s="764"/>
      <c r="OCJ161" s="764"/>
      <c r="OCK161" s="764"/>
      <c r="OCL161" s="764"/>
      <c r="OCM161" s="764"/>
      <c r="OCN161" s="764"/>
      <c r="OCO161" s="764"/>
      <c r="OCP161" s="764"/>
      <c r="OCQ161" s="764"/>
      <c r="OCR161" s="764"/>
      <c r="OCS161" s="764"/>
      <c r="OCT161" s="764"/>
      <c r="OCU161" s="764"/>
      <c r="OCV161" s="764"/>
      <c r="OCW161" s="764"/>
      <c r="OCX161" s="764"/>
      <c r="OCY161" s="764"/>
      <c r="OCZ161" s="764"/>
      <c r="ODA161" s="764"/>
      <c r="ODB161" s="764"/>
      <c r="ODC161" s="764"/>
      <c r="ODD161" s="764"/>
      <c r="ODE161" s="764"/>
      <c r="ODF161" s="764"/>
      <c r="ODG161" s="764"/>
      <c r="ODH161" s="764"/>
      <c r="ODI161" s="764"/>
      <c r="ODJ161" s="764"/>
      <c r="ODK161" s="764"/>
      <c r="ODL161" s="764"/>
      <c r="ODM161" s="764"/>
      <c r="ODN161" s="764"/>
      <c r="ODO161" s="764"/>
      <c r="ODP161" s="764"/>
      <c r="ODQ161" s="764"/>
      <c r="ODR161" s="764"/>
      <c r="ODS161" s="764"/>
      <c r="ODT161" s="764"/>
      <c r="ODU161" s="764"/>
      <c r="ODV161" s="764"/>
      <c r="ODW161" s="764"/>
      <c r="ODX161" s="764"/>
      <c r="ODY161" s="764"/>
      <c r="ODZ161" s="764"/>
      <c r="OEA161" s="764"/>
      <c r="OEB161" s="764"/>
      <c r="OEC161" s="764"/>
      <c r="OED161" s="764"/>
      <c r="OEE161" s="764"/>
      <c r="OEF161" s="764"/>
      <c r="OEG161" s="764"/>
      <c r="OEH161" s="764"/>
      <c r="OEI161" s="764"/>
      <c r="OEJ161" s="764"/>
      <c r="OEK161" s="764"/>
      <c r="OEL161" s="764"/>
      <c r="OEM161" s="764"/>
      <c r="OEN161" s="764"/>
      <c r="OEO161" s="764"/>
      <c r="OEP161" s="764"/>
      <c r="OEQ161" s="764"/>
      <c r="OER161" s="764"/>
      <c r="OES161" s="764"/>
      <c r="OET161" s="764"/>
      <c r="OEU161" s="764"/>
      <c r="OEV161" s="764"/>
      <c r="OEW161" s="764"/>
      <c r="OEX161" s="764"/>
      <c r="OEY161" s="764"/>
      <c r="OEZ161" s="764"/>
      <c r="OFA161" s="764"/>
      <c r="OFB161" s="764"/>
      <c r="OFC161" s="764"/>
      <c r="OFD161" s="764"/>
      <c r="OFE161" s="764"/>
      <c r="OFF161" s="764"/>
      <c r="OFG161" s="764"/>
      <c r="OFH161" s="764"/>
      <c r="OFI161" s="764"/>
      <c r="OFJ161" s="764"/>
      <c r="OFK161" s="764"/>
      <c r="OFL161" s="764"/>
      <c r="OFM161" s="764"/>
      <c r="OFN161" s="764"/>
      <c r="OFO161" s="764"/>
      <c r="OFP161" s="764"/>
      <c r="OFQ161" s="764"/>
      <c r="OFR161" s="764"/>
      <c r="OFS161" s="764"/>
      <c r="OFT161" s="764"/>
      <c r="OFU161" s="764"/>
      <c r="OFV161" s="764"/>
      <c r="OFW161" s="764"/>
      <c r="OFX161" s="764"/>
      <c r="OFY161" s="764"/>
      <c r="OFZ161" s="764"/>
      <c r="OGA161" s="764"/>
      <c r="OGB161" s="764"/>
      <c r="OGC161" s="764"/>
      <c r="OGD161" s="764"/>
      <c r="OGE161" s="764"/>
      <c r="OGF161" s="764"/>
      <c r="OGG161" s="764"/>
      <c r="OGH161" s="764"/>
      <c r="OGI161" s="764"/>
      <c r="OGJ161" s="764"/>
      <c r="OGK161" s="764"/>
      <c r="OGL161" s="764"/>
      <c r="OGM161" s="764"/>
      <c r="OGN161" s="764"/>
      <c r="OGO161" s="764"/>
      <c r="OGP161" s="764"/>
      <c r="OGQ161" s="764"/>
      <c r="OGR161" s="764"/>
      <c r="OGS161" s="764"/>
      <c r="OGT161" s="764"/>
      <c r="OGU161" s="764"/>
      <c r="OGV161" s="764"/>
      <c r="OGW161" s="764"/>
      <c r="OGX161" s="764"/>
      <c r="OGY161" s="764"/>
      <c r="OGZ161" s="764"/>
      <c r="OHA161" s="764"/>
      <c r="OHB161" s="764"/>
      <c r="OHC161" s="764"/>
      <c r="OHD161" s="764"/>
      <c r="OHE161" s="764"/>
      <c r="OHF161" s="764"/>
      <c r="OHG161" s="764"/>
      <c r="OHH161" s="764"/>
      <c r="OHI161" s="764"/>
      <c r="OHJ161" s="764"/>
      <c r="OHK161" s="764"/>
      <c r="OHL161" s="764"/>
      <c r="OHM161" s="764"/>
      <c r="OHN161" s="764"/>
      <c r="OHO161" s="764"/>
      <c r="OHP161" s="764"/>
      <c r="OHQ161" s="764"/>
      <c r="OHR161" s="764"/>
      <c r="OHS161" s="764"/>
      <c r="OHT161" s="764"/>
      <c r="OHU161" s="764"/>
      <c r="OHV161" s="764"/>
      <c r="OHW161" s="764"/>
      <c r="OHX161" s="764"/>
      <c r="OHY161" s="764"/>
      <c r="OHZ161" s="764"/>
      <c r="OIA161" s="764"/>
      <c r="OIB161" s="764"/>
      <c r="OIC161" s="764"/>
      <c r="OID161" s="764"/>
      <c r="OIE161" s="764"/>
      <c r="OIF161" s="764"/>
      <c r="OIG161" s="764"/>
      <c r="OIH161" s="764"/>
      <c r="OII161" s="764"/>
      <c r="OIJ161" s="764"/>
      <c r="OIK161" s="764"/>
      <c r="OIL161" s="764"/>
      <c r="OIM161" s="764"/>
      <c r="OIN161" s="764"/>
      <c r="OIO161" s="764"/>
      <c r="OIP161" s="764"/>
      <c r="OIQ161" s="764"/>
      <c r="OIR161" s="764"/>
      <c r="OIS161" s="764"/>
      <c r="OIT161" s="764"/>
      <c r="OIU161" s="764"/>
      <c r="OIV161" s="764"/>
      <c r="OIW161" s="764"/>
      <c r="OIX161" s="764"/>
      <c r="OIY161" s="764"/>
      <c r="OIZ161" s="764"/>
      <c r="OJA161" s="764"/>
      <c r="OJB161" s="764"/>
      <c r="OJC161" s="764"/>
      <c r="OJD161" s="764"/>
      <c r="OJE161" s="764"/>
      <c r="OJF161" s="764"/>
      <c r="OJG161" s="764"/>
      <c r="OJH161" s="764"/>
      <c r="OJI161" s="764"/>
      <c r="OJJ161" s="764"/>
      <c r="OJK161" s="764"/>
      <c r="OJL161" s="764"/>
      <c r="OJM161" s="764"/>
      <c r="OJN161" s="764"/>
      <c r="OJO161" s="764"/>
      <c r="OJP161" s="764"/>
      <c r="OJQ161" s="764"/>
      <c r="OJR161" s="764"/>
      <c r="OJS161" s="764"/>
      <c r="OJT161" s="764"/>
      <c r="OJU161" s="764"/>
      <c r="OJV161" s="764"/>
      <c r="OJW161" s="764"/>
      <c r="OJX161" s="764"/>
      <c r="OJY161" s="764"/>
      <c r="OJZ161" s="764"/>
      <c r="OKA161" s="764"/>
      <c r="OKB161" s="764"/>
      <c r="OKC161" s="764"/>
      <c r="OKD161" s="764"/>
      <c r="OKE161" s="764"/>
      <c r="OKF161" s="764"/>
      <c r="OKG161" s="764"/>
      <c r="OKH161" s="764"/>
      <c r="OKI161" s="764"/>
      <c r="OKJ161" s="764"/>
      <c r="OKK161" s="764"/>
      <c r="OKL161" s="764"/>
      <c r="OKM161" s="764"/>
      <c r="OKN161" s="764"/>
      <c r="OKO161" s="764"/>
      <c r="OKP161" s="764"/>
      <c r="OKQ161" s="764"/>
      <c r="OKR161" s="764"/>
      <c r="OKS161" s="764"/>
      <c r="OKT161" s="764"/>
      <c r="OKU161" s="764"/>
      <c r="OKV161" s="764"/>
      <c r="OKW161" s="764"/>
      <c r="OKX161" s="764"/>
      <c r="OKY161" s="764"/>
      <c r="OKZ161" s="764"/>
      <c r="OLA161" s="764"/>
      <c r="OLB161" s="764"/>
      <c r="OLC161" s="764"/>
      <c r="OLD161" s="764"/>
      <c r="OLE161" s="764"/>
      <c r="OLF161" s="764"/>
      <c r="OLG161" s="764"/>
      <c r="OLH161" s="764"/>
      <c r="OLI161" s="764"/>
      <c r="OLJ161" s="764"/>
      <c r="OLK161" s="764"/>
      <c r="OLL161" s="764"/>
      <c r="OLM161" s="764"/>
      <c r="OLN161" s="764"/>
      <c r="OLO161" s="764"/>
      <c r="OLP161" s="764"/>
      <c r="OLQ161" s="764"/>
      <c r="OLR161" s="764"/>
      <c r="OLS161" s="764"/>
      <c r="OLT161" s="764"/>
      <c r="OLU161" s="764"/>
      <c r="OLV161" s="764"/>
      <c r="OLW161" s="764"/>
      <c r="OLX161" s="764"/>
      <c r="OLY161" s="764"/>
      <c r="OLZ161" s="764"/>
      <c r="OMA161" s="764"/>
      <c r="OMB161" s="764"/>
      <c r="OMC161" s="764"/>
      <c r="OMD161" s="764"/>
      <c r="OME161" s="764"/>
      <c r="OMF161" s="764"/>
      <c r="OMG161" s="764"/>
      <c r="OMH161" s="764"/>
      <c r="OMI161" s="764"/>
      <c r="OMJ161" s="764"/>
      <c r="OMK161" s="764"/>
      <c r="OML161" s="764"/>
      <c r="OMM161" s="764"/>
      <c r="OMN161" s="764"/>
      <c r="OMO161" s="764"/>
      <c r="OMP161" s="764"/>
      <c r="OMQ161" s="764"/>
      <c r="OMR161" s="764"/>
      <c r="OMS161" s="764"/>
      <c r="OMT161" s="764"/>
      <c r="OMU161" s="764"/>
      <c r="OMV161" s="764"/>
      <c r="OMW161" s="764"/>
      <c r="OMX161" s="764"/>
      <c r="OMY161" s="764"/>
      <c r="OMZ161" s="764"/>
      <c r="ONA161" s="764"/>
      <c r="ONB161" s="764"/>
      <c r="ONC161" s="764"/>
      <c r="OND161" s="764"/>
      <c r="ONE161" s="764"/>
      <c r="ONF161" s="764"/>
      <c r="ONG161" s="764"/>
      <c r="ONH161" s="764"/>
      <c r="ONI161" s="764"/>
      <c r="ONJ161" s="764"/>
      <c r="ONK161" s="764"/>
      <c r="ONL161" s="764"/>
      <c r="ONM161" s="764"/>
      <c r="ONN161" s="764"/>
      <c r="ONO161" s="764"/>
      <c r="ONP161" s="764"/>
      <c r="ONQ161" s="764"/>
      <c r="ONR161" s="764"/>
      <c r="ONS161" s="764"/>
      <c r="ONT161" s="764"/>
      <c r="ONU161" s="764"/>
      <c r="ONV161" s="764"/>
      <c r="ONW161" s="764"/>
      <c r="ONX161" s="764"/>
      <c r="ONY161" s="764"/>
      <c r="ONZ161" s="764"/>
      <c r="OOA161" s="764"/>
      <c r="OOB161" s="764"/>
      <c r="OOC161" s="764"/>
      <c r="OOD161" s="764"/>
      <c r="OOE161" s="764"/>
      <c r="OOF161" s="764"/>
      <c r="OOG161" s="764"/>
      <c r="OOH161" s="764"/>
      <c r="OOI161" s="764"/>
      <c r="OOJ161" s="764"/>
      <c r="OOK161" s="764"/>
      <c r="OOL161" s="764"/>
      <c r="OOM161" s="764"/>
      <c r="OON161" s="764"/>
      <c r="OOO161" s="764"/>
      <c r="OOP161" s="764"/>
      <c r="OOQ161" s="764"/>
      <c r="OOR161" s="764"/>
      <c r="OOS161" s="764"/>
      <c r="OOT161" s="764"/>
      <c r="OOU161" s="764"/>
      <c r="OOV161" s="764"/>
      <c r="OOW161" s="764"/>
      <c r="OOX161" s="764"/>
      <c r="OOY161" s="764"/>
      <c r="OOZ161" s="764"/>
      <c r="OPA161" s="764"/>
      <c r="OPB161" s="764"/>
      <c r="OPC161" s="764"/>
      <c r="OPD161" s="764"/>
      <c r="OPE161" s="764"/>
      <c r="OPF161" s="764"/>
      <c r="OPG161" s="764"/>
      <c r="OPH161" s="764"/>
      <c r="OPI161" s="764"/>
      <c r="OPJ161" s="764"/>
      <c r="OPK161" s="764"/>
      <c r="OPL161" s="764"/>
      <c r="OPM161" s="764"/>
      <c r="OPN161" s="764"/>
      <c r="OPO161" s="764"/>
      <c r="OPP161" s="764"/>
      <c r="OPQ161" s="764"/>
      <c r="OPR161" s="764"/>
      <c r="OPS161" s="764"/>
      <c r="OPT161" s="764"/>
      <c r="OPU161" s="764"/>
      <c r="OPV161" s="764"/>
      <c r="OPW161" s="764"/>
      <c r="OPX161" s="764"/>
      <c r="OPY161" s="764"/>
      <c r="OPZ161" s="764"/>
      <c r="OQA161" s="764"/>
      <c r="OQB161" s="764"/>
      <c r="OQC161" s="764"/>
      <c r="OQD161" s="764"/>
      <c r="OQE161" s="764"/>
      <c r="OQF161" s="764"/>
      <c r="OQG161" s="764"/>
      <c r="OQH161" s="764"/>
      <c r="OQI161" s="764"/>
      <c r="OQJ161" s="764"/>
      <c r="OQK161" s="764"/>
      <c r="OQL161" s="764"/>
      <c r="OQM161" s="764"/>
      <c r="OQN161" s="764"/>
      <c r="OQO161" s="764"/>
      <c r="OQP161" s="764"/>
      <c r="OQQ161" s="764"/>
      <c r="OQR161" s="764"/>
      <c r="OQS161" s="764"/>
      <c r="OQT161" s="764"/>
      <c r="OQU161" s="764"/>
      <c r="OQV161" s="764"/>
      <c r="OQW161" s="764"/>
      <c r="OQX161" s="764"/>
      <c r="OQY161" s="764"/>
      <c r="OQZ161" s="764"/>
      <c r="ORA161" s="764"/>
      <c r="ORB161" s="764"/>
      <c r="ORC161" s="764"/>
      <c r="ORD161" s="764"/>
      <c r="ORE161" s="764"/>
      <c r="ORF161" s="764"/>
      <c r="ORG161" s="764"/>
      <c r="ORH161" s="764"/>
      <c r="ORI161" s="764"/>
      <c r="ORJ161" s="764"/>
      <c r="ORK161" s="764"/>
      <c r="ORL161" s="764"/>
      <c r="ORM161" s="764"/>
      <c r="ORN161" s="764"/>
      <c r="ORO161" s="764"/>
      <c r="ORP161" s="764"/>
      <c r="ORQ161" s="764"/>
      <c r="ORR161" s="764"/>
      <c r="ORS161" s="764"/>
      <c r="ORT161" s="764"/>
      <c r="ORU161" s="764"/>
      <c r="ORV161" s="764"/>
      <c r="ORW161" s="764"/>
      <c r="ORX161" s="764"/>
      <c r="ORY161" s="764"/>
      <c r="ORZ161" s="764"/>
      <c r="OSA161" s="764"/>
      <c r="OSB161" s="764"/>
      <c r="OSC161" s="764"/>
      <c r="OSD161" s="764"/>
      <c r="OSE161" s="764"/>
      <c r="OSF161" s="764"/>
      <c r="OSG161" s="764"/>
      <c r="OSH161" s="764"/>
      <c r="OSI161" s="764"/>
      <c r="OSJ161" s="764"/>
      <c r="OSK161" s="764"/>
      <c r="OSL161" s="764"/>
      <c r="OSM161" s="764"/>
      <c r="OSN161" s="764"/>
      <c r="OSO161" s="764"/>
      <c r="OSP161" s="764"/>
      <c r="OSQ161" s="764"/>
      <c r="OSR161" s="764"/>
      <c r="OSS161" s="764"/>
      <c r="OST161" s="764"/>
      <c r="OSU161" s="764"/>
      <c r="OSV161" s="764"/>
      <c r="OSW161" s="764"/>
      <c r="OSX161" s="764"/>
      <c r="OSY161" s="764"/>
      <c r="OSZ161" s="764"/>
      <c r="OTA161" s="764"/>
      <c r="OTB161" s="764"/>
      <c r="OTC161" s="764"/>
      <c r="OTD161" s="764"/>
      <c r="OTE161" s="764"/>
      <c r="OTF161" s="764"/>
      <c r="OTG161" s="764"/>
      <c r="OTH161" s="764"/>
      <c r="OTI161" s="764"/>
      <c r="OTJ161" s="764"/>
      <c r="OTK161" s="764"/>
      <c r="OTL161" s="764"/>
      <c r="OTM161" s="764"/>
      <c r="OTN161" s="764"/>
      <c r="OTO161" s="764"/>
      <c r="OTP161" s="764"/>
      <c r="OTQ161" s="764"/>
      <c r="OTR161" s="764"/>
      <c r="OTS161" s="764"/>
      <c r="OTT161" s="764"/>
      <c r="OTU161" s="764"/>
      <c r="OTV161" s="764"/>
      <c r="OTW161" s="764"/>
      <c r="OTX161" s="764"/>
      <c r="OTY161" s="764"/>
      <c r="OTZ161" s="764"/>
      <c r="OUA161" s="764"/>
      <c r="OUB161" s="764"/>
      <c r="OUC161" s="764"/>
      <c r="OUD161" s="764"/>
      <c r="OUE161" s="764"/>
      <c r="OUF161" s="764"/>
      <c r="OUG161" s="764"/>
      <c r="OUH161" s="764"/>
      <c r="OUI161" s="764"/>
      <c r="OUJ161" s="764"/>
      <c r="OUK161" s="764"/>
      <c r="OUL161" s="764"/>
      <c r="OUM161" s="764"/>
      <c r="OUN161" s="764"/>
      <c r="OUO161" s="764"/>
      <c r="OUP161" s="764"/>
      <c r="OUQ161" s="764"/>
      <c r="OUR161" s="764"/>
      <c r="OUS161" s="764"/>
      <c r="OUT161" s="764"/>
      <c r="OUU161" s="764"/>
      <c r="OUV161" s="764"/>
      <c r="OUW161" s="764"/>
      <c r="OUX161" s="764"/>
      <c r="OUY161" s="764"/>
      <c r="OUZ161" s="764"/>
      <c r="OVA161" s="764"/>
      <c r="OVB161" s="764"/>
      <c r="OVC161" s="764"/>
      <c r="OVD161" s="764"/>
      <c r="OVE161" s="764"/>
      <c r="OVF161" s="764"/>
      <c r="OVG161" s="764"/>
      <c r="OVH161" s="764"/>
      <c r="OVI161" s="764"/>
      <c r="OVJ161" s="764"/>
      <c r="OVK161" s="764"/>
      <c r="OVL161" s="764"/>
      <c r="OVM161" s="764"/>
      <c r="OVN161" s="764"/>
      <c r="OVO161" s="764"/>
      <c r="OVP161" s="764"/>
      <c r="OVQ161" s="764"/>
      <c r="OVR161" s="764"/>
      <c r="OVS161" s="764"/>
      <c r="OVT161" s="764"/>
      <c r="OVU161" s="764"/>
      <c r="OVV161" s="764"/>
      <c r="OVW161" s="764"/>
      <c r="OVX161" s="764"/>
      <c r="OVY161" s="764"/>
      <c r="OVZ161" s="764"/>
      <c r="OWA161" s="764"/>
      <c r="OWB161" s="764"/>
      <c r="OWC161" s="764"/>
      <c r="OWD161" s="764"/>
      <c r="OWE161" s="764"/>
      <c r="OWF161" s="764"/>
      <c r="OWG161" s="764"/>
      <c r="OWH161" s="764"/>
      <c r="OWI161" s="764"/>
      <c r="OWJ161" s="764"/>
      <c r="OWK161" s="764"/>
      <c r="OWL161" s="764"/>
      <c r="OWM161" s="764"/>
      <c r="OWN161" s="764"/>
      <c r="OWO161" s="764"/>
      <c r="OWP161" s="764"/>
      <c r="OWQ161" s="764"/>
      <c r="OWR161" s="764"/>
      <c r="OWS161" s="764"/>
      <c r="OWT161" s="764"/>
      <c r="OWU161" s="764"/>
      <c r="OWV161" s="764"/>
      <c r="OWW161" s="764"/>
      <c r="OWX161" s="764"/>
      <c r="OWY161" s="764"/>
      <c r="OWZ161" s="764"/>
      <c r="OXA161" s="764"/>
      <c r="OXB161" s="764"/>
      <c r="OXC161" s="764"/>
      <c r="OXD161" s="764"/>
      <c r="OXE161" s="764"/>
      <c r="OXF161" s="764"/>
      <c r="OXG161" s="764"/>
      <c r="OXH161" s="764"/>
      <c r="OXI161" s="764"/>
      <c r="OXJ161" s="764"/>
      <c r="OXK161" s="764"/>
      <c r="OXL161" s="764"/>
      <c r="OXM161" s="764"/>
      <c r="OXN161" s="764"/>
      <c r="OXO161" s="764"/>
      <c r="OXP161" s="764"/>
      <c r="OXQ161" s="764"/>
      <c r="OXR161" s="764"/>
      <c r="OXS161" s="764"/>
      <c r="OXT161" s="764"/>
      <c r="OXU161" s="764"/>
      <c r="OXV161" s="764"/>
      <c r="OXW161" s="764"/>
      <c r="OXX161" s="764"/>
      <c r="OXY161" s="764"/>
      <c r="OXZ161" s="764"/>
      <c r="OYA161" s="764"/>
      <c r="OYB161" s="764"/>
      <c r="OYC161" s="764"/>
      <c r="OYD161" s="764"/>
      <c r="OYE161" s="764"/>
      <c r="OYF161" s="764"/>
      <c r="OYG161" s="764"/>
      <c r="OYH161" s="764"/>
      <c r="OYI161" s="764"/>
      <c r="OYJ161" s="764"/>
      <c r="OYK161" s="764"/>
      <c r="OYL161" s="764"/>
      <c r="OYM161" s="764"/>
      <c r="OYN161" s="764"/>
      <c r="OYO161" s="764"/>
      <c r="OYP161" s="764"/>
      <c r="OYQ161" s="764"/>
      <c r="OYR161" s="764"/>
      <c r="OYS161" s="764"/>
      <c r="OYT161" s="764"/>
      <c r="OYU161" s="764"/>
      <c r="OYV161" s="764"/>
      <c r="OYW161" s="764"/>
      <c r="OYX161" s="764"/>
      <c r="OYY161" s="764"/>
      <c r="OYZ161" s="764"/>
      <c r="OZA161" s="764"/>
      <c r="OZB161" s="764"/>
      <c r="OZC161" s="764"/>
      <c r="OZD161" s="764"/>
      <c r="OZE161" s="764"/>
      <c r="OZF161" s="764"/>
      <c r="OZG161" s="764"/>
      <c r="OZH161" s="764"/>
      <c r="OZI161" s="764"/>
      <c r="OZJ161" s="764"/>
      <c r="OZK161" s="764"/>
      <c r="OZL161" s="764"/>
      <c r="OZM161" s="764"/>
      <c r="OZN161" s="764"/>
      <c r="OZO161" s="764"/>
      <c r="OZP161" s="764"/>
      <c r="OZQ161" s="764"/>
      <c r="OZR161" s="764"/>
      <c r="OZS161" s="764"/>
      <c r="OZT161" s="764"/>
      <c r="OZU161" s="764"/>
      <c r="OZV161" s="764"/>
      <c r="OZW161" s="764"/>
      <c r="OZX161" s="764"/>
      <c r="OZY161" s="764"/>
      <c r="OZZ161" s="764"/>
      <c r="PAA161" s="764"/>
      <c r="PAB161" s="764"/>
      <c r="PAC161" s="764"/>
      <c r="PAD161" s="764"/>
      <c r="PAE161" s="764"/>
      <c r="PAF161" s="764"/>
      <c r="PAG161" s="764"/>
      <c r="PAH161" s="764"/>
      <c r="PAI161" s="764"/>
      <c r="PAJ161" s="764"/>
      <c r="PAK161" s="764"/>
      <c r="PAL161" s="764"/>
      <c r="PAM161" s="764"/>
      <c r="PAN161" s="764"/>
      <c r="PAO161" s="764"/>
      <c r="PAP161" s="764"/>
      <c r="PAQ161" s="764"/>
      <c r="PAR161" s="764"/>
      <c r="PAS161" s="764"/>
      <c r="PAT161" s="764"/>
      <c r="PAU161" s="764"/>
      <c r="PAV161" s="764"/>
      <c r="PAW161" s="764"/>
      <c r="PAX161" s="764"/>
      <c r="PAY161" s="764"/>
      <c r="PAZ161" s="764"/>
      <c r="PBA161" s="764"/>
      <c r="PBB161" s="764"/>
      <c r="PBC161" s="764"/>
      <c r="PBD161" s="764"/>
      <c r="PBE161" s="764"/>
      <c r="PBF161" s="764"/>
      <c r="PBG161" s="764"/>
      <c r="PBH161" s="764"/>
      <c r="PBI161" s="764"/>
      <c r="PBJ161" s="764"/>
      <c r="PBK161" s="764"/>
      <c r="PBL161" s="764"/>
      <c r="PBM161" s="764"/>
      <c r="PBN161" s="764"/>
      <c r="PBO161" s="764"/>
      <c r="PBP161" s="764"/>
      <c r="PBQ161" s="764"/>
      <c r="PBR161" s="764"/>
      <c r="PBS161" s="764"/>
      <c r="PBT161" s="764"/>
      <c r="PBU161" s="764"/>
      <c r="PBV161" s="764"/>
      <c r="PBW161" s="764"/>
      <c r="PBX161" s="764"/>
      <c r="PBY161" s="764"/>
      <c r="PBZ161" s="764"/>
      <c r="PCA161" s="764"/>
      <c r="PCB161" s="764"/>
      <c r="PCC161" s="764"/>
      <c r="PCD161" s="764"/>
      <c r="PCE161" s="764"/>
      <c r="PCF161" s="764"/>
      <c r="PCG161" s="764"/>
      <c r="PCH161" s="764"/>
      <c r="PCI161" s="764"/>
      <c r="PCJ161" s="764"/>
      <c r="PCK161" s="764"/>
      <c r="PCL161" s="764"/>
      <c r="PCM161" s="764"/>
      <c r="PCN161" s="764"/>
      <c r="PCO161" s="764"/>
      <c r="PCP161" s="764"/>
      <c r="PCQ161" s="764"/>
      <c r="PCR161" s="764"/>
      <c r="PCS161" s="764"/>
      <c r="PCT161" s="764"/>
      <c r="PCU161" s="764"/>
      <c r="PCV161" s="764"/>
      <c r="PCW161" s="764"/>
      <c r="PCX161" s="764"/>
      <c r="PCY161" s="764"/>
      <c r="PCZ161" s="764"/>
      <c r="PDA161" s="764"/>
      <c r="PDB161" s="764"/>
      <c r="PDC161" s="764"/>
      <c r="PDD161" s="764"/>
      <c r="PDE161" s="764"/>
      <c r="PDF161" s="764"/>
      <c r="PDG161" s="764"/>
      <c r="PDH161" s="764"/>
      <c r="PDI161" s="764"/>
      <c r="PDJ161" s="764"/>
      <c r="PDK161" s="764"/>
      <c r="PDL161" s="764"/>
      <c r="PDM161" s="764"/>
      <c r="PDN161" s="764"/>
      <c r="PDO161" s="764"/>
      <c r="PDP161" s="764"/>
      <c r="PDQ161" s="764"/>
      <c r="PDR161" s="764"/>
      <c r="PDS161" s="764"/>
      <c r="PDT161" s="764"/>
      <c r="PDU161" s="764"/>
      <c r="PDV161" s="764"/>
      <c r="PDW161" s="764"/>
      <c r="PDX161" s="764"/>
      <c r="PDY161" s="764"/>
      <c r="PDZ161" s="764"/>
      <c r="PEA161" s="764"/>
      <c r="PEB161" s="764"/>
      <c r="PEC161" s="764"/>
      <c r="PED161" s="764"/>
      <c r="PEE161" s="764"/>
      <c r="PEF161" s="764"/>
      <c r="PEG161" s="764"/>
      <c r="PEH161" s="764"/>
      <c r="PEI161" s="764"/>
      <c r="PEJ161" s="764"/>
      <c r="PEK161" s="764"/>
      <c r="PEL161" s="764"/>
      <c r="PEM161" s="764"/>
      <c r="PEN161" s="764"/>
      <c r="PEO161" s="764"/>
      <c r="PEP161" s="764"/>
      <c r="PEQ161" s="764"/>
      <c r="PER161" s="764"/>
      <c r="PES161" s="764"/>
      <c r="PET161" s="764"/>
      <c r="PEU161" s="764"/>
      <c r="PEV161" s="764"/>
      <c r="PEW161" s="764"/>
      <c r="PEX161" s="764"/>
      <c r="PEY161" s="764"/>
      <c r="PEZ161" s="764"/>
      <c r="PFA161" s="764"/>
      <c r="PFB161" s="764"/>
      <c r="PFC161" s="764"/>
      <c r="PFD161" s="764"/>
      <c r="PFE161" s="764"/>
      <c r="PFF161" s="764"/>
      <c r="PFG161" s="764"/>
      <c r="PFH161" s="764"/>
      <c r="PFI161" s="764"/>
      <c r="PFJ161" s="764"/>
      <c r="PFK161" s="764"/>
      <c r="PFL161" s="764"/>
      <c r="PFM161" s="764"/>
      <c r="PFN161" s="764"/>
      <c r="PFO161" s="764"/>
      <c r="PFP161" s="764"/>
      <c r="PFQ161" s="764"/>
      <c r="PFR161" s="764"/>
      <c r="PFS161" s="764"/>
      <c r="PFT161" s="764"/>
      <c r="PFU161" s="764"/>
      <c r="PFV161" s="764"/>
      <c r="PFW161" s="764"/>
      <c r="PFX161" s="764"/>
      <c r="PFY161" s="764"/>
      <c r="PFZ161" s="764"/>
      <c r="PGA161" s="764"/>
      <c r="PGB161" s="764"/>
      <c r="PGC161" s="764"/>
      <c r="PGD161" s="764"/>
      <c r="PGE161" s="764"/>
      <c r="PGF161" s="764"/>
      <c r="PGG161" s="764"/>
      <c r="PGH161" s="764"/>
      <c r="PGI161" s="764"/>
      <c r="PGJ161" s="764"/>
      <c r="PGK161" s="764"/>
      <c r="PGL161" s="764"/>
      <c r="PGM161" s="764"/>
      <c r="PGN161" s="764"/>
      <c r="PGO161" s="764"/>
      <c r="PGP161" s="764"/>
      <c r="PGQ161" s="764"/>
      <c r="PGR161" s="764"/>
      <c r="PGS161" s="764"/>
      <c r="PGT161" s="764"/>
      <c r="PGU161" s="764"/>
      <c r="PGV161" s="764"/>
      <c r="PGW161" s="764"/>
      <c r="PGX161" s="764"/>
      <c r="PGY161" s="764"/>
      <c r="PGZ161" s="764"/>
      <c r="PHA161" s="764"/>
      <c r="PHB161" s="764"/>
      <c r="PHC161" s="764"/>
      <c r="PHD161" s="764"/>
      <c r="PHE161" s="764"/>
      <c r="PHF161" s="764"/>
      <c r="PHG161" s="764"/>
      <c r="PHH161" s="764"/>
      <c r="PHI161" s="764"/>
      <c r="PHJ161" s="764"/>
      <c r="PHK161" s="764"/>
      <c r="PHL161" s="764"/>
      <c r="PHM161" s="764"/>
      <c r="PHN161" s="764"/>
      <c r="PHO161" s="764"/>
      <c r="PHP161" s="764"/>
      <c r="PHQ161" s="764"/>
      <c r="PHR161" s="764"/>
      <c r="PHS161" s="764"/>
      <c r="PHT161" s="764"/>
      <c r="PHU161" s="764"/>
      <c r="PHV161" s="764"/>
      <c r="PHW161" s="764"/>
      <c r="PHX161" s="764"/>
      <c r="PHY161" s="764"/>
      <c r="PHZ161" s="764"/>
      <c r="PIA161" s="764"/>
      <c r="PIB161" s="764"/>
      <c r="PIC161" s="764"/>
      <c r="PID161" s="764"/>
      <c r="PIE161" s="764"/>
      <c r="PIF161" s="764"/>
      <c r="PIG161" s="764"/>
      <c r="PIH161" s="764"/>
      <c r="PII161" s="764"/>
      <c r="PIJ161" s="764"/>
      <c r="PIK161" s="764"/>
      <c r="PIL161" s="764"/>
      <c r="PIM161" s="764"/>
      <c r="PIN161" s="764"/>
      <c r="PIO161" s="764"/>
      <c r="PIP161" s="764"/>
      <c r="PIQ161" s="764"/>
      <c r="PIR161" s="764"/>
      <c r="PIS161" s="764"/>
      <c r="PIT161" s="764"/>
      <c r="PIU161" s="764"/>
      <c r="PIV161" s="764"/>
      <c r="PIW161" s="764"/>
      <c r="PIX161" s="764"/>
      <c r="PIY161" s="764"/>
      <c r="PIZ161" s="764"/>
      <c r="PJA161" s="764"/>
      <c r="PJB161" s="764"/>
      <c r="PJC161" s="764"/>
      <c r="PJD161" s="764"/>
      <c r="PJE161" s="764"/>
      <c r="PJF161" s="764"/>
      <c r="PJG161" s="764"/>
      <c r="PJH161" s="764"/>
      <c r="PJI161" s="764"/>
      <c r="PJJ161" s="764"/>
      <c r="PJK161" s="764"/>
      <c r="PJL161" s="764"/>
      <c r="PJM161" s="764"/>
      <c r="PJN161" s="764"/>
      <c r="PJO161" s="764"/>
      <c r="PJP161" s="764"/>
      <c r="PJQ161" s="764"/>
      <c r="PJR161" s="764"/>
      <c r="PJS161" s="764"/>
      <c r="PJT161" s="764"/>
      <c r="PJU161" s="764"/>
      <c r="PJV161" s="764"/>
      <c r="PJW161" s="764"/>
      <c r="PJX161" s="764"/>
      <c r="PJY161" s="764"/>
      <c r="PJZ161" s="764"/>
      <c r="PKA161" s="764"/>
      <c r="PKB161" s="764"/>
      <c r="PKC161" s="764"/>
      <c r="PKD161" s="764"/>
      <c r="PKE161" s="764"/>
      <c r="PKF161" s="764"/>
      <c r="PKG161" s="764"/>
      <c r="PKH161" s="764"/>
      <c r="PKI161" s="764"/>
      <c r="PKJ161" s="764"/>
      <c r="PKK161" s="764"/>
      <c r="PKL161" s="764"/>
      <c r="PKM161" s="764"/>
      <c r="PKN161" s="764"/>
      <c r="PKO161" s="764"/>
      <c r="PKP161" s="764"/>
      <c r="PKQ161" s="764"/>
      <c r="PKR161" s="764"/>
      <c r="PKS161" s="764"/>
      <c r="PKT161" s="764"/>
      <c r="PKU161" s="764"/>
      <c r="PKV161" s="764"/>
      <c r="PKW161" s="764"/>
      <c r="PKX161" s="764"/>
      <c r="PKY161" s="764"/>
      <c r="PKZ161" s="764"/>
      <c r="PLA161" s="764"/>
      <c r="PLB161" s="764"/>
      <c r="PLC161" s="764"/>
      <c r="PLD161" s="764"/>
      <c r="PLE161" s="764"/>
      <c r="PLF161" s="764"/>
      <c r="PLG161" s="764"/>
      <c r="PLH161" s="764"/>
      <c r="PLI161" s="764"/>
      <c r="PLJ161" s="764"/>
      <c r="PLK161" s="764"/>
      <c r="PLL161" s="764"/>
      <c r="PLM161" s="764"/>
      <c r="PLN161" s="764"/>
      <c r="PLO161" s="764"/>
      <c r="PLP161" s="764"/>
      <c r="PLQ161" s="764"/>
      <c r="PLR161" s="764"/>
      <c r="PLS161" s="764"/>
      <c r="PLT161" s="764"/>
      <c r="PLU161" s="764"/>
      <c r="PLV161" s="764"/>
      <c r="PLW161" s="764"/>
      <c r="PLX161" s="764"/>
      <c r="PLY161" s="764"/>
      <c r="PLZ161" s="764"/>
      <c r="PMA161" s="764"/>
      <c r="PMB161" s="764"/>
      <c r="PMC161" s="764"/>
      <c r="PMD161" s="764"/>
      <c r="PME161" s="764"/>
      <c r="PMF161" s="764"/>
      <c r="PMG161" s="764"/>
      <c r="PMH161" s="764"/>
      <c r="PMI161" s="764"/>
      <c r="PMJ161" s="764"/>
      <c r="PMK161" s="764"/>
      <c r="PML161" s="764"/>
      <c r="PMM161" s="764"/>
      <c r="PMN161" s="764"/>
      <c r="PMO161" s="764"/>
      <c r="PMP161" s="764"/>
      <c r="PMQ161" s="764"/>
      <c r="PMR161" s="764"/>
      <c r="PMS161" s="764"/>
      <c r="PMT161" s="764"/>
      <c r="PMU161" s="764"/>
      <c r="PMV161" s="764"/>
      <c r="PMW161" s="764"/>
      <c r="PMX161" s="764"/>
      <c r="PMY161" s="764"/>
      <c r="PMZ161" s="764"/>
      <c r="PNA161" s="764"/>
      <c r="PNB161" s="764"/>
      <c r="PNC161" s="764"/>
      <c r="PND161" s="764"/>
      <c r="PNE161" s="764"/>
      <c r="PNF161" s="764"/>
      <c r="PNG161" s="764"/>
      <c r="PNH161" s="764"/>
      <c r="PNI161" s="764"/>
      <c r="PNJ161" s="764"/>
      <c r="PNK161" s="764"/>
      <c r="PNL161" s="764"/>
      <c r="PNM161" s="764"/>
      <c r="PNN161" s="764"/>
      <c r="PNO161" s="764"/>
      <c r="PNP161" s="764"/>
      <c r="PNQ161" s="764"/>
      <c r="PNR161" s="764"/>
      <c r="PNS161" s="764"/>
      <c r="PNT161" s="764"/>
      <c r="PNU161" s="764"/>
      <c r="PNV161" s="764"/>
      <c r="PNW161" s="764"/>
      <c r="PNX161" s="764"/>
      <c r="PNY161" s="764"/>
      <c r="PNZ161" s="764"/>
      <c r="POA161" s="764"/>
      <c r="POB161" s="764"/>
      <c r="POC161" s="764"/>
      <c r="POD161" s="764"/>
      <c r="POE161" s="764"/>
      <c r="POF161" s="764"/>
      <c r="POG161" s="764"/>
      <c r="POH161" s="764"/>
      <c r="POI161" s="764"/>
      <c r="POJ161" s="764"/>
      <c r="POK161" s="764"/>
      <c r="POL161" s="764"/>
      <c r="POM161" s="764"/>
      <c r="PON161" s="764"/>
      <c r="POO161" s="764"/>
      <c r="POP161" s="764"/>
      <c r="POQ161" s="764"/>
      <c r="POR161" s="764"/>
      <c r="POS161" s="764"/>
      <c r="POT161" s="764"/>
      <c r="POU161" s="764"/>
      <c r="POV161" s="764"/>
      <c r="POW161" s="764"/>
      <c r="POX161" s="764"/>
      <c r="POY161" s="764"/>
      <c r="POZ161" s="764"/>
      <c r="PPA161" s="764"/>
      <c r="PPB161" s="764"/>
      <c r="PPC161" s="764"/>
      <c r="PPD161" s="764"/>
      <c r="PPE161" s="764"/>
      <c r="PPF161" s="764"/>
      <c r="PPG161" s="764"/>
      <c r="PPH161" s="764"/>
      <c r="PPI161" s="764"/>
      <c r="PPJ161" s="764"/>
      <c r="PPK161" s="764"/>
      <c r="PPL161" s="764"/>
      <c r="PPM161" s="764"/>
      <c r="PPN161" s="764"/>
      <c r="PPO161" s="764"/>
      <c r="PPP161" s="764"/>
      <c r="PPQ161" s="764"/>
      <c r="PPR161" s="764"/>
      <c r="PPS161" s="764"/>
      <c r="PPT161" s="764"/>
      <c r="PPU161" s="764"/>
      <c r="PPV161" s="764"/>
      <c r="PPW161" s="764"/>
      <c r="PPX161" s="764"/>
      <c r="PPY161" s="764"/>
      <c r="PPZ161" s="764"/>
      <c r="PQA161" s="764"/>
      <c r="PQB161" s="764"/>
      <c r="PQC161" s="764"/>
      <c r="PQD161" s="764"/>
      <c r="PQE161" s="764"/>
      <c r="PQF161" s="764"/>
      <c r="PQG161" s="764"/>
      <c r="PQH161" s="764"/>
      <c r="PQI161" s="764"/>
      <c r="PQJ161" s="764"/>
      <c r="PQK161" s="764"/>
      <c r="PQL161" s="764"/>
      <c r="PQM161" s="764"/>
      <c r="PQN161" s="764"/>
      <c r="PQO161" s="764"/>
      <c r="PQP161" s="764"/>
      <c r="PQQ161" s="764"/>
      <c r="PQR161" s="764"/>
      <c r="PQS161" s="764"/>
      <c r="PQT161" s="764"/>
      <c r="PQU161" s="764"/>
      <c r="PQV161" s="764"/>
      <c r="PQW161" s="764"/>
      <c r="PQX161" s="764"/>
      <c r="PQY161" s="764"/>
      <c r="PQZ161" s="764"/>
      <c r="PRA161" s="764"/>
      <c r="PRB161" s="764"/>
      <c r="PRC161" s="764"/>
      <c r="PRD161" s="764"/>
      <c r="PRE161" s="764"/>
      <c r="PRF161" s="764"/>
      <c r="PRG161" s="764"/>
      <c r="PRH161" s="764"/>
      <c r="PRI161" s="764"/>
      <c r="PRJ161" s="764"/>
      <c r="PRK161" s="764"/>
      <c r="PRL161" s="764"/>
      <c r="PRM161" s="764"/>
      <c r="PRN161" s="764"/>
      <c r="PRO161" s="764"/>
      <c r="PRP161" s="764"/>
      <c r="PRQ161" s="764"/>
      <c r="PRR161" s="764"/>
      <c r="PRS161" s="764"/>
      <c r="PRT161" s="764"/>
      <c r="PRU161" s="764"/>
      <c r="PRV161" s="764"/>
      <c r="PRW161" s="764"/>
      <c r="PRX161" s="764"/>
      <c r="PRY161" s="764"/>
      <c r="PRZ161" s="764"/>
      <c r="PSA161" s="764"/>
      <c r="PSB161" s="764"/>
      <c r="PSC161" s="764"/>
      <c r="PSD161" s="764"/>
      <c r="PSE161" s="764"/>
      <c r="PSF161" s="764"/>
      <c r="PSG161" s="764"/>
      <c r="PSH161" s="764"/>
      <c r="PSI161" s="764"/>
      <c r="PSJ161" s="764"/>
      <c r="PSK161" s="764"/>
      <c r="PSL161" s="764"/>
      <c r="PSM161" s="764"/>
      <c r="PSN161" s="764"/>
      <c r="PSO161" s="764"/>
      <c r="PSP161" s="764"/>
      <c r="PSQ161" s="764"/>
      <c r="PSR161" s="764"/>
      <c r="PSS161" s="764"/>
      <c r="PST161" s="764"/>
      <c r="PSU161" s="764"/>
      <c r="PSV161" s="764"/>
      <c r="PSW161" s="764"/>
      <c r="PSX161" s="764"/>
      <c r="PSY161" s="764"/>
      <c r="PSZ161" s="764"/>
      <c r="PTA161" s="764"/>
      <c r="PTB161" s="764"/>
      <c r="PTC161" s="764"/>
      <c r="PTD161" s="764"/>
      <c r="PTE161" s="764"/>
      <c r="PTF161" s="764"/>
      <c r="PTG161" s="764"/>
      <c r="PTH161" s="764"/>
      <c r="PTI161" s="764"/>
      <c r="PTJ161" s="764"/>
      <c r="PTK161" s="764"/>
      <c r="PTL161" s="764"/>
      <c r="PTM161" s="764"/>
      <c r="PTN161" s="764"/>
      <c r="PTO161" s="764"/>
      <c r="PTP161" s="764"/>
      <c r="PTQ161" s="764"/>
      <c r="PTR161" s="764"/>
      <c r="PTS161" s="764"/>
      <c r="PTT161" s="764"/>
      <c r="PTU161" s="764"/>
      <c r="PTV161" s="764"/>
      <c r="PTW161" s="764"/>
      <c r="PTX161" s="764"/>
      <c r="PTY161" s="764"/>
      <c r="PTZ161" s="764"/>
      <c r="PUA161" s="764"/>
      <c r="PUB161" s="764"/>
      <c r="PUC161" s="764"/>
      <c r="PUD161" s="764"/>
      <c r="PUE161" s="764"/>
      <c r="PUF161" s="764"/>
      <c r="PUG161" s="764"/>
      <c r="PUH161" s="764"/>
      <c r="PUI161" s="764"/>
      <c r="PUJ161" s="764"/>
      <c r="PUK161" s="764"/>
      <c r="PUL161" s="764"/>
      <c r="PUM161" s="764"/>
      <c r="PUN161" s="764"/>
      <c r="PUO161" s="764"/>
      <c r="PUP161" s="764"/>
      <c r="PUQ161" s="764"/>
      <c r="PUR161" s="764"/>
      <c r="PUS161" s="764"/>
      <c r="PUT161" s="764"/>
      <c r="PUU161" s="764"/>
      <c r="PUV161" s="764"/>
      <c r="PUW161" s="764"/>
      <c r="PUX161" s="764"/>
      <c r="PUY161" s="764"/>
      <c r="PUZ161" s="764"/>
      <c r="PVA161" s="764"/>
      <c r="PVB161" s="764"/>
      <c r="PVC161" s="764"/>
      <c r="PVD161" s="764"/>
      <c r="PVE161" s="764"/>
      <c r="PVF161" s="764"/>
      <c r="PVG161" s="764"/>
      <c r="PVH161" s="764"/>
      <c r="PVI161" s="764"/>
      <c r="PVJ161" s="764"/>
      <c r="PVK161" s="764"/>
      <c r="PVL161" s="764"/>
      <c r="PVM161" s="764"/>
      <c r="PVN161" s="764"/>
      <c r="PVO161" s="764"/>
      <c r="PVP161" s="764"/>
      <c r="PVQ161" s="764"/>
      <c r="PVR161" s="764"/>
      <c r="PVS161" s="764"/>
      <c r="PVT161" s="764"/>
      <c r="PVU161" s="764"/>
      <c r="PVV161" s="764"/>
      <c r="PVW161" s="764"/>
      <c r="PVX161" s="764"/>
      <c r="PVY161" s="764"/>
      <c r="PVZ161" s="764"/>
      <c r="PWA161" s="764"/>
      <c r="PWB161" s="764"/>
      <c r="PWC161" s="764"/>
      <c r="PWD161" s="764"/>
      <c r="PWE161" s="764"/>
      <c r="PWF161" s="764"/>
      <c r="PWG161" s="764"/>
      <c r="PWH161" s="764"/>
      <c r="PWI161" s="764"/>
      <c r="PWJ161" s="764"/>
      <c r="PWK161" s="764"/>
      <c r="PWL161" s="764"/>
      <c r="PWM161" s="764"/>
      <c r="PWN161" s="764"/>
      <c r="PWO161" s="764"/>
      <c r="PWP161" s="764"/>
      <c r="PWQ161" s="764"/>
      <c r="PWR161" s="764"/>
      <c r="PWS161" s="764"/>
      <c r="PWT161" s="764"/>
      <c r="PWU161" s="764"/>
      <c r="PWV161" s="764"/>
      <c r="PWW161" s="764"/>
      <c r="PWX161" s="764"/>
      <c r="PWY161" s="764"/>
      <c r="PWZ161" s="764"/>
      <c r="PXA161" s="764"/>
      <c r="PXB161" s="764"/>
      <c r="PXC161" s="764"/>
      <c r="PXD161" s="764"/>
      <c r="PXE161" s="764"/>
      <c r="PXF161" s="764"/>
      <c r="PXG161" s="764"/>
      <c r="PXH161" s="764"/>
      <c r="PXI161" s="764"/>
      <c r="PXJ161" s="764"/>
      <c r="PXK161" s="764"/>
      <c r="PXL161" s="764"/>
      <c r="PXM161" s="764"/>
      <c r="PXN161" s="764"/>
      <c r="PXO161" s="764"/>
      <c r="PXP161" s="764"/>
      <c r="PXQ161" s="764"/>
      <c r="PXR161" s="764"/>
      <c r="PXS161" s="764"/>
      <c r="PXT161" s="764"/>
      <c r="PXU161" s="764"/>
      <c r="PXV161" s="764"/>
      <c r="PXW161" s="764"/>
      <c r="PXX161" s="764"/>
      <c r="PXY161" s="764"/>
      <c r="PXZ161" s="764"/>
      <c r="PYA161" s="764"/>
      <c r="PYB161" s="764"/>
      <c r="PYC161" s="764"/>
      <c r="PYD161" s="764"/>
      <c r="PYE161" s="764"/>
      <c r="PYF161" s="764"/>
      <c r="PYG161" s="764"/>
      <c r="PYH161" s="764"/>
      <c r="PYI161" s="764"/>
      <c r="PYJ161" s="764"/>
      <c r="PYK161" s="764"/>
      <c r="PYL161" s="764"/>
      <c r="PYM161" s="764"/>
      <c r="PYN161" s="764"/>
      <c r="PYO161" s="764"/>
      <c r="PYP161" s="764"/>
      <c r="PYQ161" s="764"/>
      <c r="PYR161" s="764"/>
      <c r="PYS161" s="764"/>
      <c r="PYT161" s="764"/>
      <c r="PYU161" s="764"/>
      <c r="PYV161" s="764"/>
      <c r="PYW161" s="764"/>
      <c r="PYX161" s="764"/>
      <c r="PYY161" s="764"/>
      <c r="PYZ161" s="764"/>
      <c r="PZA161" s="764"/>
      <c r="PZB161" s="764"/>
      <c r="PZC161" s="764"/>
      <c r="PZD161" s="764"/>
      <c r="PZE161" s="764"/>
      <c r="PZF161" s="764"/>
      <c r="PZG161" s="764"/>
      <c r="PZH161" s="764"/>
      <c r="PZI161" s="764"/>
      <c r="PZJ161" s="764"/>
      <c r="PZK161" s="764"/>
      <c r="PZL161" s="764"/>
      <c r="PZM161" s="764"/>
      <c r="PZN161" s="764"/>
      <c r="PZO161" s="764"/>
      <c r="PZP161" s="764"/>
      <c r="PZQ161" s="764"/>
      <c r="PZR161" s="764"/>
      <c r="PZS161" s="764"/>
      <c r="PZT161" s="764"/>
      <c r="PZU161" s="764"/>
      <c r="PZV161" s="764"/>
      <c r="PZW161" s="764"/>
      <c r="PZX161" s="764"/>
      <c r="PZY161" s="764"/>
      <c r="PZZ161" s="764"/>
      <c r="QAA161" s="764"/>
      <c r="QAB161" s="764"/>
      <c r="QAC161" s="764"/>
      <c r="QAD161" s="764"/>
      <c r="QAE161" s="764"/>
      <c r="QAF161" s="764"/>
      <c r="QAG161" s="764"/>
      <c r="QAH161" s="764"/>
      <c r="QAI161" s="764"/>
      <c r="QAJ161" s="764"/>
      <c r="QAK161" s="764"/>
      <c r="QAL161" s="764"/>
      <c r="QAM161" s="764"/>
      <c r="QAN161" s="764"/>
      <c r="QAO161" s="764"/>
      <c r="QAP161" s="764"/>
      <c r="QAQ161" s="764"/>
      <c r="QAR161" s="764"/>
      <c r="QAS161" s="764"/>
      <c r="QAT161" s="764"/>
      <c r="QAU161" s="764"/>
      <c r="QAV161" s="764"/>
      <c r="QAW161" s="764"/>
      <c r="QAX161" s="764"/>
      <c r="QAY161" s="764"/>
      <c r="QAZ161" s="764"/>
      <c r="QBA161" s="764"/>
      <c r="QBB161" s="764"/>
      <c r="QBC161" s="764"/>
      <c r="QBD161" s="764"/>
      <c r="QBE161" s="764"/>
      <c r="QBF161" s="764"/>
      <c r="QBG161" s="764"/>
      <c r="QBH161" s="764"/>
      <c r="QBI161" s="764"/>
      <c r="QBJ161" s="764"/>
      <c r="QBK161" s="764"/>
      <c r="QBL161" s="764"/>
      <c r="QBM161" s="764"/>
      <c r="QBN161" s="764"/>
      <c r="QBO161" s="764"/>
      <c r="QBP161" s="764"/>
      <c r="QBQ161" s="764"/>
      <c r="QBR161" s="764"/>
      <c r="QBS161" s="764"/>
      <c r="QBT161" s="764"/>
      <c r="QBU161" s="764"/>
      <c r="QBV161" s="764"/>
      <c r="QBW161" s="764"/>
      <c r="QBX161" s="764"/>
      <c r="QBY161" s="764"/>
      <c r="QBZ161" s="764"/>
      <c r="QCA161" s="764"/>
      <c r="QCB161" s="764"/>
      <c r="QCC161" s="764"/>
      <c r="QCD161" s="764"/>
      <c r="QCE161" s="764"/>
      <c r="QCF161" s="764"/>
      <c r="QCG161" s="764"/>
      <c r="QCH161" s="764"/>
      <c r="QCI161" s="764"/>
      <c r="QCJ161" s="764"/>
      <c r="QCK161" s="764"/>
      <c r="QCL161" s="764"/>
      <c r="QCM161" s="764"/>
      <c r="QCN161" s="764"/>
      <c r="QCO161" s="764"/>
      <c r="QCP161" s="764"/>
      <c r="QCQ161" s="764"/>
      <c r="QCR161" s="764"/>
      <c r="QCS161" s="764"/>
      <c r="QCT161" s="764"/>
      <c r="QCU161" s="764"/>
      <c r="QCV161" s="764"/>
      <c r="QCW161" s="764"/>
      <c r="QCX161" s="764"/>
      <c r="QCY161" s="764"/>
      <c r="QCZ161" s="764"/>
      <c r="QDA161" s="764"/>
      <c r="QDB161" s="764"/>
      <c r="QDC161" s="764"/>
      <c r="QDD161" s="764"/>
      <c r="QDE161" s="764"/>
      <c r="QDF161" s="764"/>
      <c r="QDG161" s="764"/>
      <c r="QDH161" s="764"/>
      <c r="QDI161" s="764"/>
      <c r="QDJ161" s="764"/>
      <c r="QDK161" s="764"/>
      <c r="QDL161" s="764"/>
      <c r="QDM161" s="764"/>
      <c r="QDN161" s="764"/>
      <c r="QDO161" s="764"/>
      <c r="QDP161" s="764"/>
      <c r="QDQ161" s="764"/>
      <c r="QDR161" s="764"/>
      <c r="QDS161" s="764"/>
      <c r="QDT161" s="764"/>
      <c r="QDU161" s="764"/>
      <c r="QDV161" s="764"/>
      <c r="QDW161" s="764"/>
      <c r="QDX161" s="764"/>
      <c r="QDY161" s="764"/>
      <c r="QDZ161" s="764"/>
      <c r="QEA161" s="764"/>
      <c r="QEB161" s="764"/>
      <c r="QEC161" s="764"/>
      <c r="QED161" s="764"/>
      <c r="QEE161" s="764"/>
      <c r="QEF161" s="764"/>
      <c r="QEG161" s="764"/>
      <c r="QEH161" s="764"/>
      <c r="QEI161" s="764"/>
      <c r="QEJ161" s="764"/>
      <c r="QEK161" s="764"/>
      <c r="QEL161" s="764"/>
      <c r="QEM161" s="764"/>
      <c r="QEN161" s="764"/>
      <c r="QEO161" s="764"/>
      <c r="QEP161" s="764"/>
      <c r="QEQ161" s="764"/>
      <c r="QER161" s="764"/>
      <c r="QES161" s="764"/>
      <c r="QET161" s="764"/>
      <c r="QEU161" s="764"/>
      <c r="QEV161" s="764"/>
      <c r="QEW161" s="764"/>
      <c r="QEX161" s="764"/>
      <c r="QEY161" s="764"/>
      <c r="QEZ161" s="764"/>
      <c r="QFA161" s="764"/>
      <c r="QFB161" s="764"/>
      <c r="QFC161" s="764"/>
      <c r="QFD161" s="764"/>
      <c r="QFE161" s="764"/>
      <c r="QFF161" s="764"/>
      <c r="QFG161" s="764"/>
      <c r="QFH161" s="764"/>
      <c r="QFI161" s="764"/>
      <c r="QFJ161" s="764"/>
      <c r="QFK161" s="764"/>
      <c r="QFL161" s="764"/>
      <c r="QFM161" s="764"/>
      <c r="QFN161" s="764"/>
      <c r="QFO161" s="764"/>
      <c r="QFP161" s="764"/>
      <c r="QFQ161" s="764"/>
      <c r="QFR161" s="764"/>
      <c r="QFS161" s="764"/>
      <c r="QFT161" s="764"/>
      <c r="QFU161" s="764"/>
      <c r="QFV161" s="764"/>
      <c r="QFW161" s="764"/>
      <c r="QFX161" s="764"/>
      <c r="QFY161" s="764"/>
      <c r="QFZ161" s="764"/>
      <c r="QGA161" s="764"/>
      <c r="QGB161" s="764"/>
      <c r="QGC161" s="764"/>
      <c r="QGD161" s="764"/>
      <c r="QGE161" s="764"/>
      <c r="QGF161" s="764"/>
      <c r="QGG161" s="764"/>
      <c r="QGH161" s="764"/>
      <c r="QGI161" s="764"/>
      <c r="QGJ161" s="764"/>
      <c r="QGK161" s="764"/>
      <c r="QGL161" s="764"/>
      <c r="QGM161" s="764"/>
      <c r="QGN161" s="764"/>
      <c r="QGO161" s="764"/>
      <c r="QGP161" s="764"/>
      <c r="QGQ161" s="764"/>
      <c r="QGR161" s="764"/>
      <c r="QGS161" s="764"/>
      <c r="QGT161" s="764"/>
      <c r="QGU161" s="764"/>
      <c r="QGV161" s="764"/>
      <c r="QGW161" s="764"/>
      <c r="QGX161" s="764"/>
      <c r="QGY161" s="764"/>
      <c r="QGZ161" s="764"/>
      <c r="QHA161" s="764"/>
      <c r="QHB161" s="764"/>
      <c r="QHC161" s="764"/>
      <c r="QHD161" s="764"/>
      <c r="QHE161" s="764"/>
      <c r="QHF161" s="764"/>
      <c r="QHG161" s="764"/>
      <c r="QHH161" s="764"/>
      <c r="QHI161" s="764"/>
      <c r="QHJ161" s="764"/>
      <c r="QHK161" s="764"/>
      <c r="QHL161" s="764"/>
      <c r="QHM161" s="764"/>
      <c r="QHN161" s="764"/>
      <c r="QHO161" s="764"/>
      <c r="QHP161" s="764"/>
      <c r="QHQ161" s="764"/>
      <c r="QHR161" s="764"/>
      <c r="QHS161" s="764"/>
      <c r="QHT161" s="764"/>
      <c r="QHU161" s="764"/>
      <c r="QHV161" s="764"/>
      <c r="QHW161" s="764"/>
      <c r="QHX161" s="764"/>
      <c r="QHY161" s="764"/>
      <c r="QHZ161" s="764"/>
      <c r="QIA161" s="764"/>
      <c r="QIB161" s="764"/>
      <c r="QIC161" s="764"/>
      <c r="QID161" s="764"/>
      <c r="QIE161" s="764"/>
      <c r="QIF161" s="764"/>
      <c r="QIG161" s="764"/>
      <c r="QIH161" s="764"/>
      <c r="QII161" s="764"/>
      <c r="QIJ161" s="764"/>
      <c r="QIK161" s="764"/>
      <c r="QIL161" s="764"/>
      <c r="QIM161" s="764"/>
      <c r="QIN161" s="764"/>
      <c r="QIO161" s="764"/>
      <c r="QIP161" s="764"/>
      <c r="QIQ161" s="764"/>
      <c r="QIR161" s="764"/>
      <c r="QIS161" s="764"/>
      <c r="QIT161" s="764"/>
      <c r="QIU161" s="764"/>
      <c r="QIV161" s="764"/>
      <c r="QIW161" s="764"/>
      <c r="QIX161" s="764"/>
      <c r="QIY161" s="764"/>
      <c r="QIZ161" s="764"/>
      <c r="QJA161" s="764"/>
      <c r="QJB161" s="764"/>
      <c r="QJC161" s="764"/>
      <c r="QJD161" s="764"/>
      <c r="QJE161" s="764"/>
      <c r="QJF161" s="764"/>
      <c r="QJG161" s="764"/>
      <c r="QJH161" s="764"/>
      <c r="QJI161" s="764"/>
      <c r="QJJ161" s="764"/>
      <c r="QJK161" s="764"/>
      <c r="QJL161" s="764"/>
      <c r="QJM161" s="764"/>
      <c r="QJN161" s="764"/>
      <c r="QJO161" s="764"/>
      <c r="QJP161" s="764"/>
      <c r="QJQ161" s="764"/>
      <c r="QJR161" s="764"/>
      <c r="QJS161" s="764"/>
      <c r="QJT161" s="764"/>
      <c r="QJU161" s="764"/>
      <c r="QJV161" s="764"/>
      <c r="QJW161" s="764"/>
      <c r="QJX161" s="764"/>
      <c r="QJY161" s="764"/>
      <c r="QJZ161" s="764"/>
      <c r="QKA161" s="764"/>
      <c r="QKB161" s="764"/>
      <c r="QKC161" s="764"/>
      <c r="QKD161" s="764"/>
      <c r="QKE161" s="764"/>
      <c r="QKF161" s="764"/>
      <c r="QKG161" s="764"/>
      <c r="QKH161" s="764"/>
      <c r="QKI161" s="764"/>
      <c r="QKJ161" s="764"/>
      <c r="QKK161" s="764"/>
      <c r="QKL161" s="764"/>
      <c r="QKM161" s="764"/>
      <c r="QKN161" s="764"/>
      <c r="QKO161" s="764"/>
      <c r="QKP161" s="764"/>
      <c r="QKQ161" s="764"/>
      <c r="QKR161" s="764"/>
      <c r="QKS161" s="764"/>
      <c r="QKT161" s="764"/>
      <c r="QKU161" s="764"/>
      <c r="QKV161" s="764"/>
      <c r="QKW161" s="764"/>
      <c r="QKX161" s="764"/>
      <c r="QKY161" s="764"/>
      <c r="QKZ161" s="764"/>
      <c r="QLA161" s="764"/>
      <c r="QLB161" s="764"/>
      <c r="QLC161" s="764"/>
      <c r="QLD161" s="764"/>
      <c r="QLE161" s="764"/>
      <c r="QLF161" s="764"/>
      <c r="QLG161" s="764"/>
      <c r="QLH161" s="764"/>
      <c r="QLI161" s="764"/>
      <c r="QLJ161" s="764"/>
      <c r="QLK161" s="764"/>
      <c r="QLL161" s="764"/>
      <c r="QLM161" s="764"/>
      <c r="QLN161" s="764"/>
      <c r="QLO161" s="764"/>
      <c r="QLP161" s="764"/>
      <c r="QLQ161" s="764"/>
      <c r="QLR161" s="764"/>
      <c r="QLS161" s="764"/>
      <c r="QLT161" s="764"/>
      <c r="QLU161" s="764"/>
      <c r="QLV161" s="764"/>
      <c r="QLW161" s="764"/>
      <c r="QLX161" s="764"/>
      <c r="QLY161" s="764"/>
      <c r="QLZ161" s="764"/>
      <c r="QMA161" s="764"/>
      <c r="QMB161" s="764"/>
      <c r="QMC161" s="764"/>
      <c r="QMD161" s="764"/>
      <c r="QME161" s="764"/>
      <c r="QMF161" s="764"/>
      <c r="QMG161" s="764"/>
      <c r="QMH161" s="764"/>
      <c r="QMI161" s="764"/>
      <c r="QMJ161" s="764"/>
      <c r="QMK161" s="764"/>
      <c r="QML161" s="764"/>
      <c r="QMM161" s="764"/>
      <c r="QMN161" s="764"/>
      <c r="QMO161" s="764"/>
      <c r="QMP161" s="764"/>
      <c r="QMQ161" s="764"/>
      <c r="QMR161" s="764"/>
      <c r="QMS161" s="764"/>
      <c r="QMT161" s="764"/>
      <c r="QMU161" s="764"/>
      <c r="QMV161" s="764"/>
      <c r="QMW161" s="764"/>
      <c r="QMX161" s="764"/>
      <c r="QMY161" s="764"/>
      <c r="QMZ161" s="764"/>
      <c r="QNA161" s="764"/>
      <c r="QNB161" s="764"/>
      <c r="QNC161" s="764"/>
      <c r="QND161" s="764"/>
      <c r="QNE161" s="764"/>
      <c r="QNF161" s="764"/>
      <c r="QNG161" s="764"/>
      <c r="QNH161" s="764"/>
      <c r="QNI161" s="764"/>
      <c r="QNJ161" s="764"/>
      <c r="QNK161" s="764"/>
      <c r="QNL161" s="764"/>
      <c r="QNM161" s="764"/>
      <c r="QNN161" s="764"/>
      <c r="QNO161" s="764"/>
      <c r="QNP161" s="764"/>
      <c r="QNQ161" s="764"/>
      <c r="QNR161" s="764"/>
      <c r="QNS161" s="764"/>
      <c r="QNT161" s="764"/>
      <c r="QNU161" s="764"/>
      <c r="QNV161" s="764"/>
      <c r="QNW161" s="764"/>
      <c r="QNX161" s="764"/>
      <c r="QNY161" s="764"/>
      <c r="QNZ161" s="764"/>
      <c r="QOA161" s="764"/>
      <c r="QOB161" s="764"/>
      <c r="QOC161" s="764"/>
      <c r="QOD161" s="764"/>
      <c r="QOE161" s="764"/>
      <c r="QOF161" s="764"/>
      <c r="QOG161" s="764"/>
      <c r="QOH161" s="764"/>
      <c r="QOI161" s="764"/>
      <c r="QOJ161" s="764"/>
      <c r="QOK161" s="764"/>
      <c r="QOL161" s="764"/>
      <c r="QOM161" s="764"/>
      <c r="QON161" s="764"/>
      <c r="QOO161" s="764"/>
      <c r="QOP161" s="764"/>
      <c r="QOQ161" s="764"/>
      <c r="QOR161" s="764"/>
      <c r="QOS161" s="764"/>
      <c r="QOT161" s="764"/>
      <c r="QOU161" s="764"/>
      <c r="QOV161" s="764"/>
      <c r="QOW161" s="764"/>
      <c r="QOX161" s="764"/>
      <c r="QOY161" s="764"/>
      <c r="QOZ161" s="764"/>
      <c r="QPA161" s="764"/>
      <c r="QPB161" s="764"/>
      <c r="QPC161" s="764"/>
      <c r="QPD161" s="764"/>
      <c r="QPE161" s="764"/>
      <c r="QPF161" s="764"/>
      <c r="QPG161" s="764"/>
      <c r="QPH161" s="764"/>
      <c r="QPI161" s="764"/>
      <c r="QPJ161" s="764"/>
      <c r="QPK161" s="764"/>
      <c r="QPL161" s="764"/>
      <c r="QPM161" s="764"/>
      <c r="QPN161" s="764"/>
      <c r="QPO161" s="764"/>
      <c r="QPP161" s="764"/>
      <c r="QPQ161" s="764"/>
      <c r="QPR161" s="764"/>
      <c r="QPS161" s="764"/>
      <c r="QPT161" s="764"/>
      <c r="QPU161" s="764"/>
      <c r="QPV161" s="764"/>
      <c r="QPW161" s="764"/>
      <c r="QPX161" s="764"/>
      <c r="QPY161" s="764"/>
      <c r="QPZ161" s="764"/>
      <c r="QQA161" s="764"/>
      <c r="QQB161" s="764"/>
      <c r="QQC161" s="764"/>
      <c r="QQD161" s="764"/>
      <c r="QQE161" s="764"/>
      <c r="QQF161" s="764"/>
      <c r="QQG161" s="764"/>
      <c r="QQH161" s="764"/>
      <c r="QQI161" s="764"/>
      <c r="QQJ161" s="764"/>
      <c r="QQK161" s="764"/>
      <c r="QQL161" s="764"/>
      <c r="QQM161" s="764"/>
      <c r="QQN161" s="764"/>
      <c r="QQO161" s="764"/>
      <c r="QQP161" s="764"/>
      <c r="QQQ161" s="764"/>
      <c r="QQR161" s="764"/>
      <c r="QQS161" s="764"/>
      <c r="QQT161" s="764"/>
      <c r="QQU161" s="764"/>
      <c r="QQV161" s="764"/>
      <c r="QQW161" s="764"/>
      <c r="QQX161" s="764"/>
      <c r="QQY161" s="764"/>
      <c r="QQZ161" s="764"/>
      <c r="QRA161" s="764"/>
      <c r="QRB161" s="764"/>
      <c r="QRC161" s="764"/>
      <c r="QRD161" s="764"/>
      <c r="QRE161" s="764"/>
      <c r="QRF161" s="764"/>
      <c r="QRG161" s="764"/>
      <c r="QRH161" s="764"/>
      <c r="QRI161" s="764"/>
      <c r="QRJ161" s="764"/>
      <c r="QRK161" s="764"/>
      <c r="QRL161" s="764"/>
      <c r="QRM161" s="764"/>
      <c r="QRN161" s="764"/>
      <c r="QRO161" s="764"/>
      <c r="QRP161" s="764"/>
      <c r="QRQ161" s="764"/>
      <c r="QRR161" s="764"/>
      <c r="QRS161" s="764"/>
      <c r="QRT161" s="764"/>
      <c r="QRU161" s="764"/>
      <c r="QRV161" s="764"/>
      <c r="QRW161" s="764"/>
      <c r="QRX161" s="764"/>
      <c r="QRY161" s="764"/>
      <c r="QRZ161" s="764"/>
      <c r="QSA161" s="764"/>
      <c r="QSB161" s="764"/>
      <c r="QSC161" s="764"/>
      <c r="QSD161" s="764"/>
      <c r="QSE161" s="764"/>
      <c r="QSF161" s="764"/>
      <c r="QSG161" s="764"/>
      <c r="QSH161" s="764"/>
      <c r="QSI161" s="764"/>
      <c r="QSJ161" s="764"/>
      <c r="QSK161" s="764"/>
      <c r="QSL161" s="764"/>
      <c r="QSM161" s="764"/>
      <c r="QSN161" s="764"/>
      <c r="QSO161" s="764"/>
      <c r="QSP161" s="764"/>
      <c r="QSQ161" s="764"/>
      <c r="QSR161" s="764"/>
      <c r="QSS161" s="764"/>
      <c r="QST161" s="764"/>
      <c r="QSU161" s="764"/>
      <c r="QSV161" s="764"/>
      <c r="QSW161" s="764"/>
      <c r="QSX161" s="764"/>
      <c r="QSY161" s="764"/>
      <c r="QSZ161" s="764"/>
      <c r="QTA161" s="764"/>
      <c r="QTB161" s="764"/>
      <c r="QTC161" s="764"/>
      <c r="QTD161" s="764"/>
      <c r="QTE161" s="764"/>
      <c r="QTF161" s="764"/>
      <c r="QTG161" s="764"/>
      <c r="QTH161" s="764"/>
      <c r="QTI161" s="764"/>
      <c r="QTJ161" s="764"/>
      <c r="QTK161" s="764"/>
      <c r="QTL161" s="764"/>
      <c r="QTM161" s="764"/>
      <c r="QTN161" s="764"/>
      <c r="QTO161" s="764"/>
      <c r="QTP161" s="764"/>
      <c r="QTQ161" s="764"/>
      <c r="QTR161" s="764"/>
      <c r="QTS161" s="764"/>
      <c r="QTT161" s="764"/>
      <c r="QTU161" s="764"/>
      <c r="QTV161" s="764"/>
      <c r="QTW161" s="764"/>
      <c r="QTX161" s="764"/>
      <c r="QTY161" s="764"/>
      <c r="QTZ161" s="764"/>
      <c r="QUA161" s="764"/>
      <c r="QUB161" s="764"/>
      <c r="QUC161" s="764"/>
      <c r="QUD161" s="764"/>
      <c r="QUE161" s="764"/>
      <c r="QUF161" s="764"/>
      <c r="QUG161" s="764"/>
      <c r="QUH161" s="764"/>
      <c r="QUI161" s="764"/>
      <c r="QUJ161" s="764"/>
      <c r="QUK161" s="764"/>
      <c r="QUL161" s="764"/>
      <c r="QUM161" s="764"/>
      <c r="QUN161" s="764"/>
      <c r="QUO161" s="764"/>
      <c r="QUP161" s="764"/>
      <c r="QUQ161" s="764"/>
      <c r="QUR161" s="764"/>
      <c r="QUS161" s="764"/>
      <c r="QUT161" s="764"/>
      <c r="QUU161" s="764"/>
      <c r="QUV161" s="764"/>
      <c r="QUW161" s="764"/>
      <c r="QUX161" s="764"/>
      <c r="QUY161" s="764"/>
      <c r="QUZ161" s="764"/>
      <c r="QVA161" s="764"/>
      <c r="QVB161" s="764"/>
      <c r="QVC161" s="764"/>
      <c r="QVD161" s="764"/>
      <c r="QVE161" s="764"/>
      <c r="QVF161" s="764"/>
      <c r="QVG161" s="764"/>
      <c r="QVH161" s="764"/>
      <c r="QVI161" s="764"/>
      <c r="QVJ161" s="764"/>
      <c r="QVK161" s="764"/>
      <c r="QVL161" s="764"/>
      <c r="QVM161" s="764"/>
      <c r="QVN161" s="764"/>
      <c r="QVO161" s="764"/>
      <c r="QVP161" s="764"/>
      <c r="QVQ161" s="764"/>
      <c r="QVR161" s="764"/>
      <c r="QVS161" s="764"/>
      <c r="QVT161" s="764"/>
      <c r="QVU161" s="764"/>
      <c r="QVV161" s="764"/>
      <c r="QVW161" s="764"/>
      <c r="QVX161" s="764"/>
      <c r="QVY161" s="764"/>
      <c r="QVZ161" s="764"/>
      <c r="QWA161" s="764"/>
      <c r="QWB161" s="764"/>
      <c r="QWC161" s="764"/>
      <c r="QWD161" s="764"/>
      <c r="QWE161" s="764"/>
      <c r="QWF161" s="764"/>
      <c r="QWG161" s="764"/>
      <c r="QWH161" s="764"/>
      <c r="QWI161" s="764"/>
      <c r="QWJ161" s="764"/>
      <c r="QWK161" s="764"/>
      <c r="QWL161" s="764"/>
      <c r="QWM161" s="764"/>
      <c r="QWN161" s="764"/>
      <c r="QWO161" s="764"/>
      <c r="QWP161" s="764"/>
      <c r="QWQ161" s="764"/>
      <c r="QWR161" s="764"/>
      <c r="QWS161" s="764"/>
      <c r="QWT161" s="764"/>
      <c r="QWU161" s="764"/>
      <c r="QWV161" s="764"/>
      <c r="QWW161" s="764"/>
      <c r="QWX161" s="764"/>
      <c r="QWY161" s="764"/>
      <c r="QWZ161" s="764"/>
      <c r="QXA161" s="764"/>
      <c r="QXB161" s="764"/>
      <c r="QXC161" s="764"/>
      <c r="QXD161" s="764"/>
      <c r="QXE161" s="764"/>
      <c r="QXF161" s="764"/>
      <c r="QXG161" s="764"/>
      <c r="QXH161" s="764"/>
      <c r="QXI161" s="764"/>
      <c r="QXJ161" s="764"/>
      <c r="QXK161" s="764"/>
      <c r="QXL161" s="764"/>
      <c r="QXM161" s="764"/>
      <c r="QXN161" s="764"/>
      <c r="QXO161" s="764"/>
      <c r="QXP161" s="764"/>
      <c r="QXQ161" s="764"/>
      <c r="QXR161" s="764"/>
      <c r="QXS161" s="764"/>
      <c r="QXT161" s="764"/>
      <c r="QXU161" s="764"/>
      <c r="QXV161" s="764"/>
      <c r="QXW161" s="764"/>
      <c r="QXX161" s="764"/>
      <c r="QXY161" s="764"/>
      <c r="QXZ161" s="764"/>
      <c r="QYA161" s="764"/>
      <c r="QYB161" s="764"/>
      <c r="QYC161" s="764"/>
      <c r="QYD161" s="764"/>
      <c r="QYE161" s="764"/>
      <c r="QYF161" s="764"/>
      <c r="QYG161" s="764"/>
      <c r="QYH161" s="764"/>
      <c r="QYI161" s="764"/>
      <c r="QYJ161" s="764"/>
      <c r="QYK161" s="764"/>
      <c r="QYL161" s="764"/>
      <c r="QYM161" s="764"/>
      <c r="QYN161" s="764"/>
      <c r="QYO161" s="764"/>
      <c r="QYP161" s="764"/>
      <c r="QYQ161" s="764"/>
      <c r="QYR161" s="764"/>
      <c r="QYS161" s="764"/>
      <c r="QYT161" s="764"/>
      <c r="QYU161" s="764"/>
      <c r="QYV161" s="764"/>
      <c r="QYW161" s="764"/>
      <c r="QYX161" s="764"/>
      <c r="QYY161" s="764"/>
      <c r="QYZ161" s="764"/>
      <c r="QZA161" s="764"/>
      <c r="QZB161" s="764"/>
      <c r="QZC161" s="764"/>
      <c r="QZD161" s="764"/>
      <c r="QZE161" s="764"/>
      <c r="QZF161" s="764"/>
      <c r="QZG161" s="764"/>
      <c r="QZH161" s="764"/>
      <c r="QZI161" s="764"/>
      <c r="QZJ161" s="764"/>
      <c r="QZK161" s="764"/>
      <c r="QZL161" s="764"/>
      <c r="QZM161" s="764"/>
      <c r="QZN161" s="764"/>
      <c r="QZO161" s="764"/>
      <c r="QZP161" s="764"/>
      <c r="QZQ161" s="764"/>
      <c r="QZR161" s="764"/>
      <c r="QZS161" s="764"/>
      <c r="QZT161" s="764"/>
      <c r="QZU161" s="764"/>
      <c r="QZV161" s="764"/>
      <c r="QZW161" s="764"/>
      <c r="QZX161" s="764"/>
      <c r="QZY161" s="764"/>
      <c r="QZZ161" s="764"/>
      <c r="RAA161" s="764"/>
      <c r="RAB161" s="764"/>
      <c r="RAC161" s="764"/>
      <c r="RAD161" s="764"/>
      <c r="RAE161" s="764"/>
      <c r="RAF161" s="764"/>
      <c r="RAG161" s="764"/>
      <c r="RAH161" s="764"/>
      <c r="RAI161" s="764"/>
      <c r="RAJ161" s="764"/>
      <c r="RAK161" s="764"/>
      <c r="RAL161" s="764"/>
      <c r="RAM161" s="764"/>
      <c r="RAN161" s="764"/>
      <c r="RAO161" s="764"/>
      <c r="RAP161" s="764"/>
      <c r="RAQ161" s="764"/>
      <c r="RAR161" s="764"/>
      <c r="RAS161" s="764"/>
      <c r="RAT161" s="764"/>
      <c r="RAU161" s="764"/>
      <c r="RAV161" s="764"/>
      <c r="RAW161" s="764"/>
      <c r="RAX161" s="764"/>
      <c r="RAY161" s="764"/>
      <c r="RAZ161" s="764"/>
      <c r="RBA161" s="764"/>
      <c r="RBB161" s="764"/>
      <c r="RBC161" s="764"/>
      <c r="RBD161" s="764"/>
      <c r="RBE161" s="764"/>
      <c r="RBF161" s="764"/>
      <c r="RBG161" s="764"/>
      <c r="RBH161" s="764"/>
      <c r="RBI161" s="764"/>
      <c r="RBJ161" s="764"/>
      <c r="RBK161" s="764"/>
      <c r="RBL161" s="764"/>
      <c r="RBM161" s="764"/>
      <c r="RBN161" s="764"/>
      <c r="RBO161" s="764"/>
      <c r="RBP161" s="764"/>
      <c r="RBQ161" s="764"/>
      <c r="RBR161" s="764"/>
      <c r="RBS161" s="764"/>
      <c r="RBT161" s="764"/>
      <c r="RBU161" s="764"/>
      <c r="RBV161" s="764"/>
      <c r="RBW161" s="764"/>
      <c r="RBX161" s="764"/>
      <c r="RBY161" s="764"/>
      <c r="RBZ161" s="764"/>
      <c r="RCA161" s="764"/>
      <c r="RCB161" s="764"/>
      <c r="RCC161" s="764"/>
      <c r="RCD161" s="764"/>
      <c r="RCE161" s="764"/>
      <c r="RCF161" s="764"/>
      <c r="RCG161" s="764"/>
      <c r="RCH161" s="764"/>
      <c r="RCI161" s="764"/>
      <c r="RCJ161" s="764"/>
      <c r="RCK161" s="764"/>
      <c r="RCL161" s="764"/>
      <c r="RCM161" s="764"/>
      <c r="RCN161" s="764"/>
      <c r="RCO161" s="764"/>
      <c r="RCP161" s="764"/>
      <c r="RCQ161" s="764"/>
      <c r="RCR161" s="764"/>
      <c r="RCS161" s="764"/>
      <c r="RCT161" s="764"/>
      <c r="RCU161" s="764"/>
      <c r="RCV161" s="764"/>
      <c r="RCW161" s="764"/>
      <c r="RCX161" s="764"/>
      <c r="RCY161" s="764"/>
      <c r="RCZ161" s="764"/>
      <c r="RDA161" s="764"/>
      <c r="RDB161" s="764"/>
      <c r="RDC161" s="764"/>
      <c r="RDD161" s="764"/>
      <c r="RDE161" s="764"/>
      <c r="RDF161" s="764"/>
      <c r="RDG161" s="764"/>
      <c r="RDH161" s="764"/>
      <c r="RDI161" s="764"/>
      <c r="RDJ161" s="764"/>
      <c r="RDK161" s="764"/>
      <c r="RDL161" s="764"/>
      <c r="RDM161" s="764"/>
      <c r="RDN161" s="764"/>
      <c r="RDO161" s="764"/>
      <c r="RDP161" s="764"/>
      <c r="RDQ161" s="764"/>
      <c r="RDR161" s="764"/>
      <c r="RDS161" s="764"/>
      <c r="RDT161" s="764"/>
      <c r="RDU161" s="764"/>
      <c r="RDV161" s="764"/>
      <c r="RDW161" s="764"/>
      <c r="RDX161" s="764"/>
      <c r="RDY161" s="764"/>
      <c r="RDZ161" s="764"/>
      <c r="REA161" s="764"/>
      <c r="REB161" s="764"/>
      <c r="REC161" s="764"/>
      <c r="RED161" s="764"/>
      <c r="REE161" s="764"/>
      <c r="REF161" s="764"/>
      <c r="REG161" s="764"/>
      <c r="REH161" s="764"/>
      <c r="REI161" s="764"/>
      <c r="REJ161" s="764"/>
      <c r="REK161" s="764"/>
      <c r="REL161" s="764"/>
      <c r="REM161" s="764"/>
      <c r="REN161" s="764"/>
      <c r="REO161" s="764"/>
      <c r="REP161" s="764"/>
      <c r="REQ161" s="764"/>
      <c r="RER161" s="764"/>
      <c r="RES161" s="764"/>
      <c r="RET161" s="764"/>
      <c r="REU161" s="764"/>
      <c r="REV161" s="764"/>
      <c r="REW161" s="764"/>
      <c r="REX161" s="764"/>
      <c r="REY161" s="764"/>
      <c r="REZ161" s="764"/>
      <c r="RFA161" s="764"/>
      <c r="RFB161" s="764"/>
      <c r="RFC161" s="764"/>
      <c r="RFD161" s="764"/>
      <c r="RFE161" s="764"/>
      <c r="RFF161" s="764"/>
      <c r="RFG161" s="764"/>
      <c r="RFH161" s="764"/>
      <c r="RFI161" s="764"/>
      <c r="RFJ161" s="764"/>
      <c r="RFK161" s="764"/>
      <c r="RFL161" s="764"/>
      <c r="RFM161" s="764"/>
      <c r="RFN161" s="764"/>
      <c r="RFO161" s="764"/>
      <c r="RFP161" s="764"/>
      <c r="RFQ161" s="764"/>
      <c r="RFR161" s="764"/>
      <c r="RFS161" s="764"/>
      <c r="RFT161" s="764"/>
      <c r="RFU161" s="764"/>
      <c r="RFV161" s="764"/>
      <c r="RFW161" s="764"/>
      <c r="RFX161" s="764"/>
      <c r="RFY161" s="764"/>
      <c r="RFZ161" s="764"/>
      <c r="RGA161" s="764"/>
      <c r="RGB161" s="764"/>
      <c r="RGC161" s="764"/>
      <c r="RGD161" s="764"/>
      <c r="RGE161" s="764"/>
      <c r="RGF161" s="764"/>
      <c r="RGG161" s="764"/>
      <c r="RGH161" s="764"/>
      <c r="RGI161" s="764"/>
      <c r="RGJ161" s="764"/>
      <c r="RGK161" s="764"/>
      <c r="RGL161" s="764"/>
      <c r="RGM161" s="764"/>
      <c r="RGN161" s="764"/>
      <c r="RGO161" s="764"/>
      <c r="RGP161" s="764"/>
      <c r="RGQ161" s="764"/>
      <c r="RGR161" s="764"/>
      <c r="RGS161" s="764"/>
      <c r="RGT161" s="764"/>
      <c r="RGU161" s="764"/>
      <c r="RGV161" s="764"/>
      <c r="RGW161" s="764"/>
      <c r="RGX161" s="764"/>
      <c r="RGY161" s="764"/>
      <c r="RGZ161" s="764"/>
      <c r="RHA161" s="764"/>
      <c r="RHB161" s="764"/>
      <c r="RHC161" s="764"/>
      <c r="RHD161" s="764"/>
      <c r="RHE161" s="764"/>
      <c r="RHF161" s="764"/>
      <c r="RHG161" s="764"/>
      <c r="RHH161" s="764"/>
      <c r="RHI161" s="764"/>
      <c r="RHJ161" s="764"/>
      <c r="RHK161" s="764"/>
      <c r="RHL161" s="764"/>
      <c r="RHM161" s="764"/>
      <c r="RHN161" s="764"/>
      <c r="RHO161" s="764"/>
      <c r="RHP161" s="764"/>
      <c r="RHQ161" s="764"/>
      <c r="RHR161" s="764"/>
      <c r="RHS161" s="764"/>
      <c r="RHT161" s="764"/>
      <c r="RHU161" s="764"/>
      <c r="RHV161" s="764"/>
      <c r="RHW161" s="764"/>
      <c r="RHX161" s="764"/>
      <c r="RHY161" s="764"/>
      <c r="RHZ161" s="764"/>
      <c r="RIA161" s="764"/>
      <c r="RIB161" s="764"/>
      <c r="RIC161" s="764"/>
      <c r="RID161" s="764"/>
      <c r="RIE161" s="764"/>
      <c r="RIF161" s="764"/>
      <c r="RIG161" s="764"/>
      <c r="RIH161" s="764"/>
      <c r="RII161" s="764"/>
      <c r="RIJ161" s="764"/>
      <c r="RIK161" s="764"/>
      <c r="RIL161" s="764"/>
      <c r="RIM161" s="764"/>
      <c r="RIN161" s="764"/>
      <c r="RIO161" s="764"/>
      <c r="RIP161" s="764"/>
      <c r="RIQ161" s="764"/>
      <c r="RIR161" s="764"/>
      <c r="RIS161" s="764"/>
      <c r="RIT161" s="764"/>
      <c r="RIU161" s="764"/>
      <c r="RIV161" s="764"/>
      <c r="RIW161" s="764"/>
      <c r="RIX161" s="764"/>
      <c r="RIY161" s="764"/>
      <c r="RIZ161" s="764"/>
      <c r="RJA161" s="764"/>
      <c r="RJB161" s="764"/>
      <c r="RJC161" s="764"/>
      <c r="RJD161" s="764"/>
      <c r="RJE161" s="764"/>
      <c r="RJF161" s="764"/>
      <c r="RJG161" s="764"/>
      <c r="RJH161" s="764"/>
      <c r="RJI161" s="764"/>
      <c r="RJJ161" s="764"/>
      <c r="RJK161" s="764"/>
      <c r="RJL161" s="764"/>
      <c r="RJM161" s="764"/>
      <c r="RJN161" s="764"/>
      <c r="RJO161" s="764"/>
      <c r="RJP161" s="764"/>
      <c r="RJQ161" s="764"/>
      <c r="RJR161" s="764"/>
      <c r="RJS161" s="764"/>
      <c r="RJT161" s="764"/>
      <c r="RJU161" s="764"/>
      <c r="RJV161" s="764"/>
      <c r="RJW161" s="764"/>
      <c r="RJX161" s="764"/>
      <c r="RJY161" s="764"/>
      <c r="RJZ161" s="764"/>
      <c r="RKA161" s="764"/>
      <c r="RKB161" s="764"/>
      <c r="RKC161" s="764"/>
      <c r="RKD161" s="764"/>
      <c r="RKE161" s="764"/>
      <c r="RKF161" s="764"/>
      <c r="RKG161" s="764"/>
      <c r="RKH161" s="764"/>
      <c r="RKI161" s="764"/>
      <c r="RKJ161" s="764"/>
      <c r="RKK161" s="764"/>
      <c r="RKL161" s="764"/>
      <c r="RKM161" s="764"/>
      <c r="RKN161" s="764"/>
      <c r="RKO161" s="764"/>
      <c r="RKP161" s="764"/>
      <c r="RKQ161" s="764"/>
      <c r="RKR161" s="764"/>
      <c r="RKS161" s="764"/>
      <c r="RKT161" s="764"/>
      <c r="RKU161" s="764"/>
      <c r="RKV161" s="764"/>
      <c r="RKW161" s="764"/>
      <c r="RKX161" s="764"/>
      <c r="RKY161" s="764"/>
      <c r="RKZ161" s="764"/>
      <c r="RLA161" s="764"/>
      <c r="RLB161" s="764"/>
      <c r="RLC161" s="764"/>
      <c r="RLD161" s="764"/>
      <c r="RLE161" s="764"/>
      <c r="RLF161" s="764"/>
      <c r="RLG161" s="764"/>
      <c r="RLH161" s="764"/>
      <c r="RLI161" s="764"/>
      <c r="RLJ161" s="764"/>
      <c r="RLK161" s="764"/>
      <c r="RLL161" s="764"/>
      <c r="RLM161" s="764"/>
      <c r="RLN161" s="764"/>
      <c r="RLO161" s="764"/>
      <c r="RLP161" s="764"/>
      <c r="RLQ161" s="764"/>
      <c r="RLR161" s="764"/>
      <c r="RLS161" s="764"/>
      <c r="RLT161" s="764"/>
      <c r="RLU161" s="764"/>
      <c r="RLV161" s="764"/>
      <c r="RLW161" s="764"/>
      <c r="RLX161" s="764"/>
      <c r="RLY161" s="764"/>
      <c r="RLZ161" s="764"/>
      <c r="RMA161" s="764"/>
      <c r="RMB161" s="764"/>
      <c r="RMC161" s="764"/>
      <c r="RMD161" s="764"/>
      <c r="RME161" s="764"/>
      <c r="RMF161" s="764"/>
      <c r="RMG161" s="764"/>
      <c r="RMH161" s="764"/>
      <c r="RMI161" s="764"/>
      <c r="RMJ161" s="764"/>
      <c r="RMK161" s="764"/>
      <c r="RML161" s="764"/>
      <c r="RMM161" s="764"/>
      <c r="RMN161" s="764"/>
      <c r="RMO161" s="764"/>
      <c r="RMP161" s="764"/>
      <c r="RMQ161" s="764"/>
      <c r="RMR161" s="764"/>
      <c r="RMS161" s="764"/>
      <c r="RMT161" s="764"/>
      <c r="RMU161" s="764"/>
      <c r="RMV161" s="764"/>
      <c r="RMW161" s="764"/>
      <c r="RMX161" s="764"/>
      <c r="RMY161" s="764"/>
      <c r="RMZ161" s="764"/>
      <c r="RNA161" s="764"/>
      <c r="RNB161" s="764"/>
      <c r="RNC161" s="764"/>
      <c r="RND161" s="764"/>
      <c r="RNE161" s="764"/>
      <c r="RNF161" s="764"/>
      <c r="RNG161" s="764"/>
      <c r="RNH161" s="764"/>
      <c r="RNI161" s="764"/>
      <c r="RNJ161" s="764"/>
      <c r="RNK161" s="764"/>
      <c r="RNL161" s="764"/>
      <c r="RNM161" s="764"/>
      <c r="RNN161" s="764"/>
      <c r="RNO161" s="764"/>
      <c r="RNP161" s="764"/>
      <c r="RNQ161" s="764"/>
      <c r="RNR161" s="764"/>
      <c r="RNS161" s="764"/>
      <c r="RNT161" s="764"/>
      <c r="RNU161" s="764"/>
      <c r="RNV161" s="764"/>
      <c r="RNW161" s="764"/>
      <c r="RNX161" s="764"/>
      <c r="RNY161" s="764"/>
      <c r="RNZ161" s="764"/>
      <c r="ROA161" s="764"/>
      <c r="ROB161" s="764"/>
      <c r="ROC161" s="764"/>
      <c r="ROD161" s="764"/>
      <c r="ROE161" s="764"/>
      <c r="ROF161" s="764"/>
      <c r="ROG161" s="764"/>
      <c r="ROH161" s="764"/>
      <c r="ROI161" s="764"/>
      <c r="ROJ161" s="764"/>
      <c r="ROK161" s="764"/>
      <c r="ROL161" s="764"/>
      <c r="ROM161" s="764"/>
      <c r="RON161" s="764"/>
      <c r="ROO161" s="764"/>
      <c r="ROP161" s="764"/>
      <c r="ROQ161" s="764"/>
      <c r="ROR161" s="764"/>
      <c r="ROS161" s="764"/>
      <c r="ROT161" s="764"/>
      <c r="ROU161" s="764"/>
      <c r="ROV161" s="764"/>
      <c r="ROW161" s="764"/>
      <c r="ROX161" s="764"/>
      <c r="ROY161" s="764"/>
      <c r="ROZ161" s="764"/>
      <c r="RPA161" s="764"/>
      <c r="RPB161" s="764"/>
      <c r="RPC161" s="764"/>
      <c r="RPD161" s="764"/>
      <c r="RPE161" s="764"/>
      <c r="RPF161" s="764"/>
      <c r="RPG161" s="764"/>
      <c r="RPH161" s="764"/>
      <c r="RPI161" s="764"/>
      <c r="RPJ161" s="764"/>
      <c r="RPK161" s="764"/>
      <c r="RPL161" s="764"/>
      <c r="RPM161" s="764"/>
      <c r="RPN161" s="764"/>
      <c r="RPO161" s="764"/>
      <c r="RPP161" s="764"/>
      <c r="RPQ161" s="764"/>
      <c r="RPR161" s="764"/>
      <c r="RPS161" s="764"/>
      <c r="RPT161" s="764"/>
      <c r="RPU161" s="764"/>
      <c r="RPV161" s="764"/>
      <c r="RPW161" s="764"/>
      <c r="RPX161" s="764"/>
      <c r="RPY161" s="764"/>
      <c r="RPZ161" s="764"/>
      <c r="RQA161" s="764"/>
      <c r="RQB161" s="764"/>
      <c r="RQC161" s="764"/>
      <c r="RQD161" s="764"/>
      <c r="RQE161" s="764"/>
      <c r="RQF161" s="764"/>
      <c r="RQG161" s="764"/>
      <c r="RQH161" s="764"/>
      <c r="RQI161" s="764"/>
      <c r="RQJ161" s="764"/>
      <c r="RQK161" s="764"/>
      <c r="RQL161" s="764"/>
      <c r="RQM161" s="764"/>
      <c r="RQN161" s="764"/>
      <c r="RQO161" s="764"/>
      <c r="RQP161" s="764"/>
      <c r="RQQ161" s="764"/>
      <c r="RQR161" s="764"/>
      <c r="RQS161" s="764"/>
      <c r="RQT161" s="764"/>
      <c r="RQU161" s="764"/>
      <c r="RQV161" s="764"/>
      <c r="RQW161" s="764"/>
      <c r="RQX161" s="764"/>
      <c r="RQY161" s="764"/>
      <c r="RQZ161" s="764"/>
      <c r="RRA161" s="764"/>
      <c r="RRB161" s="764"/>
      <c r="RRC161" s="764"/>
      <c r="RRD161" s="764"/>
      <c r="RRE161" s="764"/>
      <c r="RRF161" s="764"/>
      <c r="RRG161" s="764"/>
      <c r="RRH161" s="764"/>
      <c r="RRI161" s="764"/>
      <c r="RRJ161" s="764"/>
      <c r="RRK161" s="764"/>
      <c r="RRL161" s="764"/>
      <c r="RRM161" s="764"/>
      <c r="RRN161" s="764"/>
      <c r="RRO161" s="764"/>
      <c r="RRP161" s="764"/>
      <c r="RRQ161" s="764"/>
      <c r="RRR161" s="764"/>
      <c r="RRS161" s="764"/>
      <c r="RRT161" s="764"/>
      <c r="RRU161" s="764"/>
      <c r="RRV161" s="764"/>
      <c r="RRW161" s="764"/>
      <c r="RRX161" s="764"/>
      <c r="RRY161" s="764"/>
      <c r="RRZ161" s="764"/>
      <c r="RSA161" s="764"/>
      <c r="RSB161" s="764"/>
      <c r="RSC161" s="764"/>
      <c r="RSD161" s="764"/>
      <c r="RSE161" s="764"/>
      <c r="RSF161" s="764"/>
      <c r="RSG161" s="764"/>
      <c r="RSH161" s="764"/>
      <c r="RSI161" s="764"/>
      <c r="RSJ161" s="764"/>
      <c r="RSK161" s="764"/>
      <c r="RSL161" s="764"/>
      <c r="RSM161" s="764"/>
      <c r="RSN161" s="764"/>
      <c r="RSO161" s="764"/>
      <c r="RSP161" s="764"/>
      <c r="RSQ161" s="764"/>
      <c r="RSR161" s="764"/>
      <c r="RSS161" s="764"/>
      <c r="RST161" s="764"/>
      <c r="RSU161" s="764"/>
      <c r="RSV161" s="764"/>
      <c r="RSW161" s="764"/>
      <c r="RSX161" s="764"/>
      <c r="RSY161" s="764"/>
      <c r="RSZ161" s="764"/>
      <c r="RTA161" s="764"/>
      <c r="RTB161" s="764"/>
      <c r="RTC161" s="764"/>
      <c r="RTD161" s="764"/>
      <c r="RTE161" s="764"/>
      <c r="RTF161" s="764"/>
      <c r="RTG161" s="764"/>
      <c r="RTH161" s="764"/>
      <c r="RTI161" s="764"/>
      <c r="RTJ161" s="764"/>
      <c r="RTK161" s="764"/>
      <c r="RTL161" s="764"/>
      <c r="RTM161" s="764"/>
      <c r="RTN161" s="764"/>
      <c r="RTO161" s="764"/>
      <c r="RTP161" s="764"/>
      <c r="RTQ161" s="764"/>
      <c r="RTR161" s="764"/>
      <c r="RTS161" s="764"/>
      <c r="RTT161" s="764"/>
      <c r="RTU161" s="764"/>
      <c r="RTV161" s="764"/>
      <c r="RTW161" s="764"/>
      <c r="RTX161" s="764"/>
      <c r="RTY161" s="764"/>
      <c r="RTZ161" s="764"/>
      <c r="RUA161" s="764"/>
      <c r="RUB161" s="764"/>
      <c r="RUC161" s="764"/>
      <c r="RUD161" s="764"/>
      <c r="RUE161" s="764"/>
      <c r="RUF161" s="764"/>
      <c r="RUG161" s="764"/>
      <c r="RUH161" s="764"/>
      <c r="RUI161" s="764"/>
      <c r="RUJ161" s="764"/>
      <c r="RUK161" s="764"/>
      <c r="RUL161" s="764"/>
      <c r="RUM161" s="764"/>
      <c r="RUN161" s="764"/>
      <c r="RUO161" s="764"/>
      <c r="RUP161" s="764"/>
      <c r="RUQ161" s="764"/>
      <c r="RUR161" s="764"/>
      <c r="RUS161" s="764"/>
      <c r="RUT161" s="764"/>
      <c r="RUU161" s="764"/>
      <c r="RUV161" s="764"/>
      <c r="RUW161" s="764"/>
      <c r="RUX161" s="764"/>
      <c r="RUY161" s="764"/>
      <c r="RUZ161" s="764"/>
      <c r="RVA161" s="764"/>
      <c r="RVB161" s="764"/>
      <c r="RVC161" s="764"/>
      <c r="RVD161" s="764"/>
      <c r="RVE161" s="764"/>
      <c r="RVF161" s="764"/>
      <c r="RVG161" s="764"/>
      <c r="RVH161" s="764"/>
      <c r="RVI161" s="764"/>
      <c r="RVJ161" s="764"/>
      <c r="RVK161" s="764"/>
      <c r="RVL161" s="764"/>
      <c r="RVM161" s="764"/>
      <c r="RVN161" s="764"/>
      <c r="RVO161" s="764"/>
      <c r="RVP161" s="764"/>
      <c r="RVQ161" s="764"/>
      <c r="RVR161" s="764"/>
      <c r="RVS161" s="764"/>
      <c r="RVT161" s="764"/>
      <c r="RVU161" s="764"/>
      <c r="RVV161" s="764"/>
      <c r="RVW161" s="764"/>
      <c r="RVX161" s="764"/>
      <c r="RVY161" s="764"/>
      <c r="RVZ161" s="764"/>
      <c r="RWA161" s="764"/>
      <c r="RWB161" s="764"/>
      <c r="RWC161" s="764"/>
      <c r="RWD161" s="764"/>
      <c r="RWE161" s="764"/>
      <c r="RWF161" s="764"/>
      <c r="RWG161" s="764"/>
      <c r="RWH161" s="764"/>
      <c r="RWI161" s="764"/>
      <c r="RWJ161" s="764"/>
      <c r="RWK161" s="764"/>
      <c r="RWL161" s="764"/>
      <c r="RWM161" s="764"/>
      <c r="RWN161" s="764"/>
      <c r="RWO161" s="764"/>
      <c r="RWP161" s="764"/>
      <c r="RWQ161" s="764"/>
      <c r="RWR161" s="764"/>
      <c r="RWS161" s="764"/>
      <c r="RWT161" s="764"/>
      <c r="RWU161" s="764"/>
      <c r="RWV161" s="764"/>
      <c r="RWW161" s="764"/>
      <c r="RWX161" s="764"/>
      <c r="RWY161" s="764"/>
      <c r="RWZ161" s="764"/>
      <c r="RXA161" s="764"/>
      <c r="RXB161" s="764"/>
      <c r="RXC161" s="764"/>
      <c r="RXD161" s="764"/>
      <c r="RXE161" s="764"/>
      <c r="RXF161" s="764"/>
      <c r="RXG161" s="764"/>
      <c r="RXH161" s="764"/>
      <c r="RXI161" s="764"/>
      <c r="RXJ161" s="764"/>
      <c r="RXK161" s="764"/>
      <c r="RXL161" s="764"/>
      <c r="RXM161" s="764"/>
      <c r="RXN161" s="764"/>
      <c r="RXO161" s="764"/>
      <c r="RXP161" s="764"/>
      <c r="RXQ161" s="764"/>
      <c r="RXR161" s="764"/>
      <c r="RXS161" s="764"/>
      <c r="RXT161" s="764"/>
      <c r="RXU161" s="764"/>
      <c r="RXV161" s="764"/>
      <c r="RXW161" s="764"/>
      <c r="RXX161" s="764"/>
      <c r="RXY161" s="764"/>
      <c r="RXZ161" s="764"/>
      <c r="RYA161" s="764"/>
      <c r="RYB161" s="764"/>
      <c r="RYC161" s="764"/>
      <c r="RYD161" s="764"/>
      <c r="RYE161" s="764"/>
      <c r="RYF161" s="764"/>
      <c r="RYG161" s="764"/>
      <c r="RYH161" s="764"/>
      <c r="RYI161" s="764"/>
      <c r="RYJ161" s="764"/>
      <c r="RYK161" s="764"/>
      <c r="RYL161" s="764"/>
      <c r="RYM161" s="764"/>
      <c r="RYN161" s="764"/>
      <c r="RYO161" s="764"/>
      <c r="RYP161" s="764"/>
      <c r="RYQ161" s="764"/>
      <c r="RYR161" s="764"/>
      <c r="RYS161" s="764"/>
      <c r="RYT161" s="764"/>
      <c r="RYU161" s="764"/>
      <c r="RYV161" s="764"/>
      <c r="RYW161" s="764"/>
      <c r="RYX161" s="764"/>
      <c r="RYY161" s="764"/>
      <c r="RYZ161" s="764"/>
      <c r="RZA161" s="764"/>
      <c r="RZB161" s="764"/>
      <c r="RZC161" s="764"/>
      <c r="RZD161" s="764"/>
      <c r="RZE161" s="764"/>
      <c r="RZF161" s="764"/>
      <c r="RZG161" s="764"/>
      <c r="RZH161" s="764"/>
      <c r="RZI161" s="764"/>
      <c r="RZJ161" s="764"/>
      <c r="RZK161" s="764"/>
      <c r="RZL161" s="764"/>
      <c r="RZM161" s="764"/>
      <c r="RZN161" s="764"/>
      <c r="RZO161" s="764"/>
      <c r="RZP161" s="764"/>
      <c r="RZQ161" s="764"/>
      <c r="RZR161" s="764"/>
      <c r="RZS161" s="764"/>
      <c r="RZT161" s="764"/>
      <c r="RZU161" s="764"/>
      <c r="RZV161" s="764"/>
      <c r="RZW161" s="764"/>
      <c r="RZX161" s="764"/>
      <c r="RZY161" s="764"/>
      <c r="RZZ161" s="764"/>
      <c r="SAA161" s="764"/>
      <c r="SAB161" s="764"/>
      <c r="SAC161" s="764"/>
      <c r="SAD161" s="764"/>
      <c r="SAE161" s="764"/>
      <c r="SAF161" s="764"/>
      <c r="SAG161" s="764"/>
      <c r="SAH161" s="764"/>
      <c r="SAI161" s="764"/>
      <c r="SAJ161" s="764"/>
      <c r="SAK161" s="764"/>
      <c r="SAL161" s="764"/>
      <c r="SAM161" s="764"/>
      <c r="SAN161" s="764"/>
      <c r="SAO161" s="764"/>
      <c r="SAP161" s="764"/>
      <c r="SAQ161" s="764"/>
      <c r="SAR161" s="764"/>
      <c r="SAS161" s="764"/>
      <c r="SAT161" s="764"/>
      <c r="SAU161" s="764"/>
      <c r="SAV161" s="764"/>
      <c r="SAW161" s="764"/>
      <c r="SAX161" s="764"/>
      <c r="SAY161" s="764"/>
      <c r="SAZ161" s="764"/>
      <c r="SBA161" s="764"/>
      <c r="SBB161" s="764"/>
      <c r="SBC161" s="764"/>
      <c r="SBD161" s="764"/>
      <c r="SBE161" s="764"/>
      <c r="SBF161" s="764"/>
      <c r="SBG161" s="764"/>
      <c r="SBH161" s="764"/>
      <c r="SBI161" s="764"/>
      <c r="SBJ161" s="764"/>
      <c r="SBK161" s="764"/>
      <c r="SBL161" s="764"/>
      <c r="SBM161" s="764"/>
      <c r="SBN161" s="764"/>
      <c r="SBO161" s="764"/>
      <c r="SBP161" s="764"/>
      <c r="SBQ161" s="764"/>
      <c r="SBR161" s="764"/>
      <c r="SBS161" s="764"/>
      <c r="SBT161" s="764"/>
      <c r="SBU161" s="764"/>
      <c r="SBV161" s="764"/>
      <c r="SBW161" s="764"/>
      <c r="SBX161" s="764"/>
      <c r="SBY161" s="764"/>
      <c r="SBZ161" s="764"/>
      <c r="SCA161" s="764"/>
      <c r="SCB161" s="764"/>
      <c r="SCC161" s="764"/>
      <c r="SCD161" s="764"/>
      <c r="SCE161" s="764"/>
      <c r="SCF161" s="764"/>
      <c r="SCG161" s="764"/>
      <c r="SCH161" s="764"/>
      <c r="SCI161" s="764"/>
      <c r="SCJ161" s="764"/>
      <c r="SCK161" s="764"/>
      <c r="SCL161" s="764"/>
      <c r="SCM161" s="764"/>
      <c r="SCN161" s="764"/>
      <c r="SCO161" s="764"/>
      <c r="SCP161" s="764"/>
      <c r="SCQ161" s="764"/>
      <c r="SCR161" s="764"/>
      <c r="SCS161" s="764"/>
      <c r="SCT161" s="764"/>
      <c r="SCU161" s="764"/>
      <c r="SCV161" s="764"/>
      <c r="SCW161" s="764"/>
      <c r="SCX161" s="764"/>
      <c r="SCY161" s="764"/>
      <c r="SCZ161" s="764"/>
      <c r="SDA161" s="764"/>
      <c r="SDB161" s="764"/>
      <c r="SDC161" s="764"/>
      <c r="SDD161" s="764"/>
      <c r="SDE161" s="764"/>
      <c r="SDF161" s="764"/>
      <c r="SDG161" s="764"/>
      <c r="SDH161" s="764"/>
      <c r="SDI161" s="764"/>
      <c r="SDJ161" s="764"/>
      <c r="SDK161" s="764"/>
      <c r="SDL161" s="764"/>
      <c r="SDM161" s="764"/>
      <c r="SDN161" s="764"/>
      <c r="SDO161" s="764"/>
      <c r="SDP161" s="764"/>
      <c r="SDQ161" s="764"/>
      <c r="SDR161" s="764"/>
      <c r="SDS161" s="764"/>
      <c r="SDT161" s="764"/>
      <c r="SDU161" s="764"/>
      <c r="SDV161" s="764"/>
      <c r="SDW161" s="764"/>
      <c r="SDX161" s="764"/>
      <c r="SDY161" s="764"/>
      <c r="SDZ161" s="764"/>
      <c r="SEA161" s="764"/>
      <c r="SEB161" s="764"/>
      <c r="SEC161" s="764"/>
      <c r="SED161" s="764"/>
      <c r="SEE161" s="764"/>
      <c r="SEF161" s="764"/>
      <c r="SEG161" s="764"/>
      <c r="SEH161" s="764"/>
      <c r="SEI161" s="764"/>
      <c r="SEJ161" s="764"/>
      <c r="SEK161" s="764"/>
      <c r="SEL161" s="764"/>
      <c r="SEM161" s="764"/>
      <c r="SEN161" s="764"/>
      <c r="SEO161" s="764"/>
      <c r="SEP161" s="764"/>
      <c r="SEQ161" s="764"/>
      <c r="SER161" s="764"/>
      <c r="SES161" s="764"/>
      <c r="SET161" s="764"/>
      <c r="SEU161" s="764"/>
      <c r="SEV161" s="764"/>
      <c r="SEW161" s="764"/>
      <c r="SEX161" s="764"/>
      <c r="SEY161" s="764"/>
      <c r="SEZ161" s="764"/>
      <c r="SFA161" s="764"/>
      <c r="SFB161" s="764"/>
      <c r="SFC161" s="764"/>
      <c r="SFD161" s="764"/>
      <c r="SFE161" s="764"/>
      <c r="SFF161" s="764"/>
      <c r="SFG161" s="764"/>
      <c r="SFH161" s="764"/>
      <c r="SFI161" s="764"/>
      <c r="SFJ161" s="764"/>
      <c r="SFK161" s="764"/>
      <c r="SFL161" s="764"/>
      <c r="SFM161" s="764"/>
      <c r="SFN161" s="764"/>
      <c r="SFO161" s="764"/>
      <c r="SFP161" s="764"/>
      <c r="SFQ161" s="764"/>
      <c r="SFR161" s="764"/>
      <c r="SFS161" s="764"/>
      <c r="SFT161" s="764"/>
      <c r="SFU161" s="764"/>
      <c r="SFV161" s="764"/>
      <c r="SFW161" s="764"/>
      <c r="SFX161" s="764"/>
      <c r="SFY161" s="764"/>
      <c r="SFZ161" s="764"/>
      <c r="SGA161" s="764"/>
      <c r="SGB161" s="764"/>
      <c r="SGC161" s="764"/>
      <c r="SGD161" s="764"/>
      <c r="SGE161" s="764"/>
      <c r="SGF161" s="764"/>
      <c r="SGG161" s="764"/>
      <c r="SGH161" s="764"/>
      <c r="SGI161" s="764"/>
      <c r="SGJ161" s="764"/>
      <c r="SGK161" s="764"/>
      <c r="SGL161" s="764"/>
      <c r="SGM161" s="764"/>
      <c r="SGN161" s="764"/>
      <c r="SGO161" s="764"/>
      <c r="SGP161" s="764"/>
      <c r="SGQ161" s="764"/>
      <c r="SGR161" s="764"/>
      <c r="SGS161" s="764"/>
      <c r="SGT161" s="764"/>
      <c r="SGU161" s="764"/>
      <c r="SGV161" s="764"/>
      <c r="SGW161" s="764"/>
      <c r="SGX161" s="764"/>
      <c r="SGY161" s="764"/>
      <c r="SGZ161" s="764"/>
      <c r="SHA161" s="764"/>
      <c r="SHB161" s="764"/>
      <c r="SHC161" s="764"/>
      <c r="SHD161" s="764"/>
      <c r="SHE161" s="764"/>
      <c r="SHF161" s="764"/>
      <c r="SHG161" s="764"/>
      <c r="SHH161" s="764"/>
      <c r="SHI161" s="764"/>
      <c r="SHJ161" s="764"/>
      <c r="SHK161" s="764"/>
      <c r="SHL161" s="764"/>
      <c r="SHM161" s="764"/>
      <c r="SHN161" s="764"/>
      <c r="SHO161" s="764"/>
      <c r="SHP161" s="764"/>
      <c r="SHQ161" s="764"/>
      <c r="SHR161" s="764"/>
      <c r="SHS161" s="764"/>
      <c r="SHT161" s="764"/>
      <c r="SHU161" s="764"/>
      <c r="SHV161" s="764"/>
      <c r="SHW161" s="764"/>
      <c r="SHX161" s="764"/>
      <c r="SHY161" s="764"/>
      <c r="SHZ161" s="764"/>
      <c r="SIA161" s="764"/>
      <c r="SIB161" s="764"/>
      <c r="SIC161" s="764"/>
      <c r="SID161" s="764"/>
      <c r="SIE161" s="764"/>
      <c r="SIF161" s="764"/>
      <c r="SIG161" s="764"/>
      <c r="SIH161" s="764"/>
      <c r="SII161" s="764"/>
      <c r="SIJ161" s="764"/>
      <c r="SIK161" s="764"/>
      <c r="SIL161" s="764"/>
      <c r="SIM161" s="764"/>
      <c r="SIN161" s="764"/>
      <c r="SIO161" s="764"/>
      <c r="SIP161" s="764"/>
      <c r="SIQ161" s="764"/>
      <c r="SIR161" s="764"/>
      <c r="SIS161" s="764"/>
      <c r="SIT161" s="764"/>
      <c r="SIU161" s="764"/>
      <c r="SIV161" s="764"/>
      <c r="SIW161" s="764"/>
      <c r="SIX161" s="764"/>
      <c r="SIY161" s="764"/>
      <c r="SIZ161" s="764"/>
      <c r="SJA161" s="764"/>
      <c r="SJB161" s="764"/>
      <c r="SJC161" s="764"/>
      <c r="SJD161" s="764"/>
      <c r="SJE161" s="764"/>
      <c r="SJF161" s="764"/>
      <c r="SJG161" s="764"/>
      <c r="SJH161" s="764"/>
      <c r="SJI161" s="764"/>
      <c r="SJJ161" s="764"/>
      <c r="SJK161" s="764"/>
      <c r="SJL161" s="764"/>
      <c r="SJM161" s="764"/>
      <c r="SJN161" s="764"/>
      <c r="SJO161" s="764"/>
      <c r="SJP161" s="764"/>
      <c r="SJQ161" s="764"/>
      <c r="SJR161" s="764"/>
      <c r="SJS161" s="764"/>
      <c r="SJT161" s="764"/>
      <c r="SJU161" s="764"/>
      <c r="SJV161" s="764"/>
      <c r="SJW161" s="764"/>
      <c r="SJX161" s="764"/>
      <c r="SJY161" s="764"/>
      <c r="SJZ161" s="764"/>
      <c r="SKA161" s="764"/>
      <c r="SKB161" s="764"/>
      <c r="SKC161" s="764"/>
      <c r="SKD161" s="764"/>
      <c r="SKE161" s="764"/>
      <c r="SKF161" s="764"/>
      <c r="SKG161" s="764"/>
      <c r="SKH161" s="764"/>
      <c r="SKI161" s="764"/>
      <c r="SKJ161" s="764"/>
      <c r="SKK161" s="764"/>
      <c r="SKL161" s="764"/>
      <c r="SKM161" s="764"/>
      <c r="SKN161" s="764"/>
      <c r="SKO161" s="764"/>
      <c r="SKP161" s="764"/>
      <c r="SKQ161" s="764"/>
      <c r="SKR161" s="764"/>
      <c r="SKS161" s="764"/>
      <c r="SKT161" s="764"/>
      <c r="SKU161" s="764"/>
      <c r="SKV161" s="764"/>
      <c r="SKW161" s="764"/>
      <c r="SKX161" s="764"/>
      <c r="SKY161" s="764"/>
      <c r="SKZ161" s="764"/>
      <c r="SLA161" s="764"/>
      <c r="SLB161" s="764"/>
      <c r="SLC161" s="764"/>
      <c r="SLD161" s="764"/>
      <c r="SLE161" s="764"/>
      <c r="SLF161" s="764"/>
      <c r="SLG161" s="764"/>
      <c r="SLH161" s="764"/>
      <c r="SLI161" s="764"/>
      <c r="SLJ161" s="764"/>
      <c r="SLK161" s="764"/>
      <c r="SLL161" s="764"/>
      <c r="SLM161" s="764"/>
      <c r="SLN161" s="764"/>
      <c r="SLO161" s="764"/>
      <c r="SLP161" s="764"/>
      <c r="SLQ161" s="764"/>
      <c r="SLR161" s="764"/>
      <c r="SLS161" s="764"/>
      <c r="SLT161" s="764"/>
      <c r="SLU161" s="764"/>
      <c r="SLV161" s="764"/>
      <c r="SLW161" s="764"/>
      <c r="SLX161" s="764"/>
      <c r="SLY161" s="764"/>
      <c r="SLZ161" s="764"/>
      <c r="SMA161" s="764"/>
      <c r="SMB161" s="764"/>
      <c r="SMC161" s="764"/>
      <c r="SMD161" s="764"/>
      <c r="SME161" s="764"/>
      <c r="SMF161" s="764"/>
      <c r="SMG161" s="764"/>
      <c r="SMH161" s="764"/>
      <c r="SMI161" s="764"/>
      <c r="SMJ161" s="764"/>
      <c r="SMK161" s="764"/>
      <c r="SML161" s="764"/>
      <c r="SMM161" s="764"/>
      <c r="SMN161" s="764"/>
      <c r="SMO161" s="764"/>
      <c r="SMP161" s="764"/>
      <c r="SMQ161" s="764"/>
      <c r="SMR161" s="764"/>
      <c r="SMS161" s="764"/>
      <c r="SMT161" s="764"/>
      <c r="SMU161" s="764"/>
      <c r="SMV161" s="764"/>
      <c r="SMW161" s="764"/>
      <c r="SMX161" s="764"/>
      <c r="SMY161" s="764"/>
      <c r="SMZ161" s="764"/>
      <c r="SNA161" s="764"/>
      <c r="SNB161" s="764"/>
      <c r="SNC161" s="764"/>
      <c r="SND161" s="764"/>
      <c r="SNE161" s="764"/>
      <c r="SNF161" s="764"/>
      <c r="SNG161" s="764"/>
      <c r="SNH161" s="764"/>
      <c r="SNI161" s="764"/>
      <c r="SNJ161" s="764"/>
      <c r="SNK161" s="764"/>
      <c r="SNL161" s="764"/>
      <c r="SNM161" s="764"/>
      <c r="SNN161" s="764"/>
      <c r="SNO161" s="764"/>
      <c r="SNP161" s="764"/>
      <c r="SNQ161" s="764"/>
      <c r="SNR161" s="764"/>
      <c r="SNS161" s="764"/>
      <c r="SNT161" s="764"/>
      <c r="SNU161" s="764"/>
      <c r="SNV161" s="764"/>
      <c r="SNW161" s="764"/>
      <c r="SNX161" s="764"/>
      <c r="SNY161" s="764"/>
      <c r="SNZ161" s="764"/>
      <c r="SOA161" s="764"/>
      <c r="SOB161" s="764"/>
      <c r="SOC161" s="764"/>
      <c r="SOD161" s="764"/>
      <c r="SOE161" s="764"/>
      <c r="SOF161" s="764"/>
      <c r="SOG161" s="764"/>
      <c r="SOH161" s="764"/>
      <c r="SOI161" s="764"/>
      <c r="SOJ161" s="764"/>
      <c r="SOK161" s="764"/>
      <c r="SOL161" s="764"/>
      <c r="SOM161" s="764"/>
      <c r="SON161" s="764"/>
      <c r="SOO161" s="764"/>
      <c r="SOP161" s="764"/>
      <c r="SOQ161" s="764"/>
      <c r="SOR161" s="764"/>
      <c r="SOS161" s="764"/>
      <c r="SOT161" s="764"/>
      <c r="SOU161" s="764"/>
      <c r="SOV161" s="764"/>
      <c r="SOW161" s="764"/>
      <c r="SOX161" s="764"/>
      <c r="SOY161" s="764"/>
      <c r="SOZ161" s="764"/>
      <c r="SPA161" s="764"/>
      <c r="SPB161" s="764"/>
      <c r="SPC161" s="764"/>
      <c r="SPD161" s="764"/>
      <c r="SPE161" s="764"/>
      <c r="SPF161" s="764"/>
      <c r="SPG161" s="764"/>
      <c r="SPH161" s="764"/>
      <c r="SPI161" s="764"/>
      <c r="SPJ161" s="764"/>
      <c r="SPK161" s="764"/>
      <c r="SPL161" s="764"/>
      <c r="SPM161" s="764"/>
      <c r="SPN161" s="764"/>
      <c r="SPO161" s="764"/>
      <c r="SPP161" s="764"/>
      <c r="SPQ161" s="764"/>
      <c r="SPR161" s="764"/>
      <c r="SPS161" s="764"/>
      <c r="SPT161" s="764"/>
      <c r="SPU161" s="764"/>
      <c r="SPV161" s="764"/>
      <c r="SPW161" s="764"/>
      <c r="SPX161" s="764"/>
      <c r="SPY161" s="764"/>
      <c r="SPZ161" s="764"/>
      <c r="SQA161" s="764"/>
      <c r="SQB161" s="764"/>
      <c r="SQC161" s="764"/>
      <c r="SQD161" s="764"/>
      <c r="SQE161" s="764"/>
      <c r="SQF161" s="764"/>
      <c r="SQG161" s="764"/>
      <c r="SQH161" s="764"/>
      <c r="SQI161" s="764"/>
      <c r="SQJ161" s="764"/>
      <c r="SQK161" s="764"/>
      <c r="SQL161" s="764"/>
      <c r="SQM161" s="764"/>
      <c r="SQN161" s="764"/>
      <c r="SQO161" s="764"/>
      <c r="SQP161" s="764"/>
      <c r="SQQ161" s="764"/>
      <c r="SQR161" s="764"/>
      <c r="SQS161" s="764"/>
      <c r="SQT161" s="764"/>
      <c r="SQU161" s="764"/>
      <c r="SQV161" s="764"/>
      <c r="SQW161" s="764"/>
      <c r="SQX161" s="764"/>
      <c r="SQY161" s="764"/>
      <c r="SQZ161" s="764"/>
      <c r="SRA161" s="764"/>
      <c r="SRB161" s="764"/>
      <c r="SRC161" s="764"/>
      <c r="SRD161" s="764"/>
      <c r="SRE161" s="764"/>
      <c r="SRF161" s="764"/>
      <c r="SRG161" s="764"/>
      <c r="SRH161" s="764"/>
      <c r="SRI161" s="764"/>
      <c r="SRJ161" s="764"/>
      <c r="SRK161" s="764"/>
      <c r="SRL161" s="764"/>
      <c r="SRM161" s="764"/>
      <c r="SRN161" s="764"/>
      <c r="SRO161" s="764"/>
      <c r="SRP161" s="764"/>
      <c r="SRQ161" s="764"/>
      <c r="SRR161" s="764"/>
      <c r="SRS161" s="764"/>
      <c r="SRT161" s="764"/>
      <c r="SRU161" s="764"/>
      <c r="SRV161" s="764"/>
      <c r="SRW161" s="764"/>
      <c r="SRX161" s="764"/>
      <c r="SRY161" s="764"/>
      <c r="SRZ161" s="764"/>
      <c r="SSA161" s="764"/>
      <c r="SSB161" s="764"/>
      <c r="SSC161" s="764"/>
      <c r="SSD161" s="764"/>
      <c r="SSE161" s="764"/>
      <c r="SSF161" s="764"/>
      <c r="SSG161" s="764"/>
      <c r="SSH161" s="764"/>
      <c r="SSI161" s="764"/>
      <c r="SSJ161" s="764"/>
      <c r="SSK161" s="764"/>
      <c r="SSL161" s="764"/>
      <c r="SSM161" s="764"/>
      <c r="SSN161" s="764"/>
      <c r="SSO161" s="764"/>
      <c r="SSP161" s="764"/>
      <c r="SSQ161" s="764"/>
      <c r="SSR161" s="764"/>
      <c r="SSS161" s="764"/>
      <c r="SST161" s="764"/>
      <c r="SSU161" s="764"/>
      <c r="SSV161" s="764"/>
      <c r="SSW161" s="764"/>
      <c r="SSX161" s="764"/>
      <c r="SSY161" s="764"/>
      <c r="SSZ161" s="764"/>
      <c r="STA161" s="764"/>
      <c r="STB161" s="764"/>
      <c r="STC161" s="764"/>
      <c r="STD161" s="764"/>
      <c r="STE161" s="764"/>
      <c r="STF161" s="764"/>
      <c r="STG161" s="764"/>
      <c r="STH161" s="764"/>
      <c r="STI161" s="764"/>
      <c r="STJ161" s="764"/>
      <c r="STK161" s="764"/>
      <c r="STL161" s="764"/>
      <c r="STM161" s="764"/>
      <c r="STN161" s="764"/>
      <c r="STO161" s="764"/>
      <c r="STP161" s="764"/>
      <c r="STQ161" s="764"/>
      <c r="STR161" s="764"/>
      <c r="STS161" s="764"/>
      <c r="STT161" s="764"/>
      <c r="STU161" s="764"/>
      <c r="STV161" s="764"/>
      <c r="STW161" s="764"/>
      <c r="STX161" s="764"/>
      <c r="STY161" s="764"/>
      <c r="STZ161" s="764"/>
      <c r="SUA161" s="764"/>
      <c r="SUB161" s="764"/>
      <c r="SUC161" s="764"/>
      <c r="SUD161" s="764"/>
      <c r="SUE161" s="764"/>
      <c r="SUF161" s="764"/>
      <c r="SUG161" s="764"/>
      <c r="SUH161" s="764"/>
      <c r="SUI161" s="764"/>
      <c r="SUJ161" s="764"/>
      <c r="SUK161" s="764"/>
      <c r="SUL161" s="764"/>
      <c r="SUM161" s="764"/>
      <c r="SUN161" s="764"/>
      <c r="SUO161" s="764"/>
      <c r="SUP161" s="764"/>
      <c r="SUQ161" s="764"/>
      <c r="SUR161" s="764"/>
      <c r="SUS161" s="764"/>
      <c r="SUT161" s="764"/>
      <c r="SUU161" s="764"/>
      <c r="SUV161" s="764"/>
      <c r="SUW161" s="764"/>
      <c r="SUX161" s="764"/>
      <c r="SUY161" s="764"/>
      <c r="SUZ161" s="764"/>
      <c r="SVA161" s="764"/>
      <c r="SVB161" s="764"/>
      <c r="SVC161" s="764"/>
      <c r="SVD161" s="764"/>
      <c r="SVE161" s="764"/>
      <c r="SVF161" s="764"/>
      <c r="SVG161" s="764"/>
      <c r="SVH161" s="764"/>
      <c r="SVI161" s="764"/>
      <c r="SVJ161" s="764"/>
      <c r="SVK161" s="764"/>
      <c r="SVL161" s="764"/>
      <c r="SVM161" s="764"/>
      <c r="SVN161" s="764"/>
      <c r="SVO161" s="764"/>
      <c r="SVP161" s="764"/>
      <c r="SVQ161" s="764"/>
      <c r="SVR161" s="764"/>
      <c r="SVS161" s="764"/>
      <c r="SVT161" s="764"/>
      <c r="SVU161" s="764"/>
      <c r="SVV161" s="764"/>
      <c r="SVW161" s="764"/>
      <c r="SVX161" s="764"/>
      <c r="SVY161" s="764"/>
      <c r="SVZ161" s="764"/>
      <c r="SWA161" s="764"/>
      <c r="SWB161" s="764"/>
      <c r="SWC161" s="764"/>
      <c r="SWD161" s="764"/>
      <c r="SWE161" s="764"/>
      <c r="SWF161" s="764"/>
      <c r="SWG161" s="764"/>
      <c r="SWH161" s="764"/>
      <c r="SWI161" s="764"/>
      <c r="SWJ161" s="764"/>
      <c r="SWK161" s="764"/>
      <c r="SWL161" s="764"/>
      <c r="SWM161" s="764"/>
      <c r="SWN161" s="764"/>
      <c r="SWO161" s="764"/>
      <c r="SWP161" s="764"/>
      <c r="SWQ161" s="764"/>
      <c r="SWR161" s="764"/>
      <c r="SWS161" s="764"/>
      <c r="SWT161" s="764"/>
      <c r="SWU161" s="764"/>
      <c r="SWV161" s="764"/>
      <c r="SWW161" s="764"/>
      <c r="SWX161" s="764"/>
      <c r="SWY161" s="764"/>
      <c r="SWZ161" s="764"/>
      <c r="SXA161" s="764"/>
      <c r="SXB161" s="764"/>
      <c r="SXC161" s="764"/>
      <c r="SXD161" s="764"/>
      <c r="SXE161" s="764"/>
      <c r="SXF161" s="764"/>
      <c r="SXG161" s="764"/>
      <c r="SXH161" s="764"/>
      <c r="SXI161" s="764"/>
      <c r="SXJ161" s="764"/>
      <c r="SXK161" s="764"/>
      <c r="SXL161" s="764"/>
      <c r="SXM161" s="764"/>
      <c r="SXN161" s="764"/>
      <c r="SXO161" s="764"/>
      <c r="SXP161" s="764"/>
      <c r="SXQ161" s="764"/>
      <c r="SXR161" s="764"/>
      <c r="SXS161" s="764"/>
      <c r="SXT161" s="764"/>
      <c r="SXU161" s="764"/>
      <c r="SXV161" s="764"/>
      <c r="SXW161" s="764"/>
      <c r="SXX161" s="764"/>
      <c r="SXY161" s="764"/>
      <c r="SXZ161" s="764"/>
      <c r="SYA161" s="764"/>
      <c r="SYB161" s="764"/>
      <c r="SYC161" s="764"/>
      <c r="SYD161" s="764"/>
      <c r="SYE161" s="764"/>
      <c r="SYF161" s="764"/>
      <c r="SYG161" s="764"/>
      <c r="SYH161" s="764"/>
      <c r="SYI161" s="764"/>
      <c r="SYJ161" s="764"/>
      <c r="SYK161" s="764"/>
      <c r="SYL161" s="764"/>
      <c r="SYM161" s="764"/>
      <c r="SYN161" s="764"/>
      <c r="SYO161" s="764"/>
      <c r="SYP161" s="764"/>
      <c r="SYQ161" s="764"/>
      <c r="SYR161" s="764"/>
      <c r="SYS161" s="764"/>
      <c r="SYT161" s="764"/>
      <c r="SYU161" s="764"/>
      <c r="SYV161" s="764"/>
      <c r="SYW161" s="764"/>
      <c r="SYX161" s="764"/>
      <c r="SYY161" s="764"/>
      <c r="SYZ161" s="764"/>
      <c r="SZA161" s="764"/>
      <c r="SZB161" s="764"/>
      <c r="SZC161" s="764"/>
      <c r="SZD161" s="764"/>
      <c r="SZE161" s="764"/>
      <c r="SZF161" s="764"/>
      <c r="SZG161" s="764"/>
      <c r="SZH161" s="764"/>
      <c r="SZI161" s="764"/>
      <c r="SZJ161" s="764"/>
      <c r="SZK161" s="764"/>
      <c r="SZL161" s="764"/>
      <c r="SZM161" s="764"/>
      <c r="SZN161" s="764"/>
      <c r="SZO161" s="764"/>
      <c r="SZP161" s="764"/>
      <c r="SZQ161" s="764"/>
      <c r="SZR161" s="764"/>
      <c r="SZS161" s="764"/>
      <c r="SZT161" s="764"/>
      <c r="SZU161" s="764"/>
      <c r="SZV161" s="764"/>
      <c r="SZW161" s="764"/>
      <c r="SZX161" s="764"/>
      <c r="SZY161" s="764"/>
      <c r="SZZ161" s="764"/>
      <c r="TAA161" s="764"/>
      <c r="TAB161" s="764"/>
      <c r="TAC161" s="764"/>
      <c r="TAD161" s="764"/>
      <c r="TAE161" s="764"/>
      <c r="TAF161" s="764"/>
      <c r="TAG161" s="764"/>
      <c r="TAH161" s="764"/>
      <c r="TAI161" s="764"/>
      <c r="TAJ161" s="764"/>
      <c r="TAK161" s="764"/>
      <c r="TAL161" s="764"/>
      <c r="TAM161" s="764"/>
      <c r="TAN161" s="764"/>
      <c r="TAO161" s="764"/>
      <c r="TAP161" s="764"/>
      <c r="TAQ161" s="764"/>
      <c r="TAR161" s="764"/>
      <c r="TAS161" s="764"/>
      <c r="TAT161" s="764"/>
      <c r="TAU161" s="764"/>
      <c r="TAV161" s="764"/>
      <c r="TAW161" s="764"/>
      <c r="TAX161" s="764"/>
      <c r="TAY161" s="764"/>
      <c r="TAZ161" s="764"/>
      <c r="TBA161" s="764"/>
      <c r="TBB161" s="764"/>
      <c r="TBC161" s="764"/>
      <c r="TBD161" s="764"/>
      <c r="TBE161" s="764"/>
      <c r="TBF161" s="764"/>
      <c r="TBG161" s="764"/>
      <c r="TBH161" s="764"/>
      <c r="TBI161" s="764"/>
      <c r="TBJ161" s="764"/>
      <c r="TBK161" s="764"/>
      <c r="TBL161" s="764"/>
      <c r="TBM161" s="764"/>
      <c r="TBN161" s="764"/>
      <c r="TBO161" s="764"/>
      <c r="TBP161" s="764"/>
      <c r="TBQ161" s="764"/>
      <c r="TBR161" s="764"/>
      <c r="TBS161" s="764"/>
      <c r="TBT161" s="764"/>
      <c r="TBU161" s="764"/>
      <c r="TBV161" s="764"/>
      <c r="TBW161" s="764"/>
      <c r="TBX161" s="764"/>
      <c r="TBY161" s="764"/>
      <c r="TBZ161" s="764"/>
      <c r="TCA161" s="764"/>
      <c r="TCB161" s="764"/>
      <c r="TCC161" s="764"/>
      <c r="TCD161" s="764"/>
      <c r="TCE161" s="764"/>
      <c r="TCF161" s="764"/>
      <c r="TCG161" s="764"/>
      <c r="TCH161" s="764"/>
      <c r="TCI161" s="764"/>
      <c r="TCJ161" s="764"/>
      <c r="TCK161" s="764"/>
      <c r="TCL161" s="764"/>
      <c r="TCM161" s="764"/>
      <c r="TCN161" s="764"/>
      <c r="TCO161" s="764"/>
      <c r="TCP161" s="764"/>
      <c r="TCQ161" s="764"/>
      <c r="TCR161" s="764"/>
      <c r="TCS161" s="764"/>
      <c r="TCT161" s="764"/>
      <c r="TCU161" s="764"/>
      <c r="TCV161" s="764"/>
      <c r="TCW161" s="764"/>
      <c r="TCX161" s="764"/>
      <c r="TCY161" s="764"/>
      <c r="TCZ161" s="764"/>
      <c r="TDA161" s="764"/>
      <c r="TDB161" s="764"/>
      <c r="TDC161" s="764"/>
      <c r="TDD161" s="764"/>
      <c r="TDE161" s="764"/>
      <c r="TDF161" s="764"/>
      <c r="TDG161" s="764"/>
      <c r="TDH161" s="764"/>
      <c r="TDI161" s="764"/>
      <c r="TDJ161" s="764"/>
      <c r="TDK161" s="764"/>
      <c r="TDL161" s="764"/>
      <c r="TDM161" s="764"/>
      <c r="TDN161" s="764"/>
      <c r="TDO161" s="764"/>
      <c r="TDP161" s="764"/>
      <c r="TDQ161" s="764"/>
      <c r="TDR161" s="764"/>
      <c r="TDS161" s="764"/>
      <c r="TDT161" s="764"/>
      <c r="TDU161" s="764"/>
      <c r="TDV161" s="764"/>
      <c r="TDW161" s="764"/>
      <c r="TDX161" s="764"/>
      <c r="TDY161" s="764"/>
      <c r="TDZ161" s="764"/>
      <c r="TEA161" s="764"/>
      <c r="TEB161" s="764"/>
      <c r="TEC161" s="764"/>
      <c r="TED161" s="764"/>
      <c r="TEE161" s="764"/>
      <c r="TEF161" s="764"/>
      <c r="TEG161" s="764"/>
      <c r="TEH161" s="764"/>
      <c r="TEI161" s="764"/>
      <c r="TEJ161" s="764"/>
      <c r="TEK161" s="764"/>
      <c r="TEL161" s="764"/>
      <c r="TEM161" s="764"/>
      <c r="TEN161" s="764"/>
      <c r="TEO161" s="764"/>
      <c r="TEP161" s="764"/>
      <c r="TEQ161" s="764"/>
      <c r="TER161" s="764"/>
      <c r="TES161" s="764"/>
      <c r="TET161" s="764"/>
      <c r="TEU161" s="764"/>
      <c r="TEV161" s="764"/>
      <c r="TEW161" s="764"/>
      <c r="TEX161" s="764"/>
      <c r="TEY161" s="764"/>
      <c r="TEZ161" s="764"/>
      <c r="TFA161" s="764"/>
      <c r="TFB161" s="764"/>
      <c r="TFC161" s="764"/>
      <c r="TFD161" s="764"/>
      <c r="TFE161" s="764"/>
      <c r="TFF161" s="764"/>
      <c r="TFG161" s="764"/>
      <c r="TFH161" s="764"/>
      <c r="TFI161" s="764"/>
      <c r="TFJ161" s="764"/>
      <c r="TFK161" s="764"/>
      <c r="TFL161" s="764"/>
      <c r="TFM161" s="764"/>
      <c r="TFN161" s="764"/>
      <c r="TFO161" s="764"/>
      <c r="TFP161" s="764"/>
      <c r="TFQ161" s="764"/>
      <c r="TFR161" s="764"/>
      <c r="TFS161" s="764"/>
      <c r="TFT161" s="764"/>
      <c r="TFU161" s="764"/>
      <c r="TFV161" s="764"/>
      <c r="TFW161" s="764"/>
      <c r="TFX161" s="764"/>
      <c r="TFY161" s="764"/>
      <c r="TFZ161" s="764"/>
      <c r="TGA161" s="764"/>
      <c r="TGB161" s="764"/>
      <c r="TGC161" s="764"/>
      <c r="TGD161" s="764"/>
      <c r="TGE161" s="764"/>
      <c r="TGF161" s="764"/>
      <c r="TGG161" s="764"/>
      <c r="TGH161" s="764"/>
      <c r="TGI161" s="764"/>
      <c r="TGJ161" s="764"/>
      <c r="TGK161" s="764"/>
      <c r="TGL161" s="764"/>
      <c r="TGM161" s="764"/>
      <c r="TGN161" s="764"/>
      <c r="TGO161" s="764"/>
      <c r="TGP161" s="764"/>
      <c r="TGQ161" s="764"/>
      <c r="TGR161" s="764"/>
      <c r="TGS161" s="764"/>
      <c r="TGT161" s="764"/>
      <c r="TGU161" s="764"/>
      <c r="TGV161" s="764"/>
      <c r="TGW161" s="764"/>
      <c r="TGX161" s="764"/>
      <c r="TGY161" s="764"/>
      <c r="TGZ161" s="764"/>
      <c r="THA161" s="764"/>
      <c r="THB161" s="764"/>
      <c r="THC161" s="764"/>
      <c r="THD161" s="764"/>
      <c r="THE161" s="764"/>
      <c r="THF161" s="764"/>
      <c r="THG161" s="764"/>
      <c r="THH161" s="764"/>
      <c r="THI161" s="764"/>
      <c r="THJ161" s="764"/>
      <c r="THK161" s="764"/>
      <c r="THL161" s="764"/>
      <c r="THM161" s="764"/>
      <c r="THN161" s="764"/>
      <c r="THO161" s="764"/>
      <c r="THP161" s="764"/>
      <c r="THQ161" s="764"/>
      <c r="THR161" s="764"/>
      <c r="THS161" s="764"/>
      <c r="THT161" s="764"/>
      <c r="THU161" s="764"/>
      <c r="THV161" s="764"/>
      <c r="THW161" s="764"/>
      <c r="THX161" s="764"/>
      <c r="THY161" s="764"/>
      <c r="THZ161" s="764"/>
      <c r="TIA161" s="764"/>
      <c r="TIB161" s="764"/>
      <c r="TIC161" s="764"/>
      <c r="TID161" s="764"/>
      <c r="TIE161" s="764"/>
      <c r="TIF161" s="764"/>
      <c r="TIG161" s="764"/>
      <c r="TIH161" s="764"/>
      <c r="TII161" s="764"/>
      <c r="TIJ161" s="764"/>
      <c r="TIK161" s="764"/>
      <c r="TIL161" s="764"/>
      <c r="TIM161" s="764"/>
      <c r="TIN161" s="764"/>
      <c r="TIO161" s="764"/>
      <c r="TIP161" s="764"/>
      <c r="TIQ161" s="764"/>
      <c r="TIR161" s="764"/>
      <c r="TIS161" s="764"/>
      <c r="TIT161" s="764"/>
      <c r="TIU161" s="764"/>
      <c r="TIV161" s="764"/>
      <c r="TIW161" s="764"/>
      <c r="TIX161" s="764"/>
      <c r="TIY161" s="764"/>
      <c r="TIZ161" s="764"/>
      <c r="TJA161" s="764"/>
      <c r="TJB161" s="764"/>
      <c r="TJC161" s="764"/>
      <c r="TJD161" s="764"/>
      <c r="TJE161" s="764"/>
      <c r="TJF161" s="764"/>
      <c r="TJG161" s="764"/>
      <c r="TJH161" s="764"/>
      <c r="TJI161" s="764"/>
      <c r="TJJ161" s="764"/>
      <c r="TJK161" s="764"/>
      <c r="TJL161" s="764"/>
      <c r="TJM161" s="764"/>
      <c r="TJN161" s="764"/>
      <c r="TJO161" s="764"/>
      <c r="TJP161" s="764"/>
      <c r="TJQ161" s="764"/>
      <c r="TJR161" s="764"/>
      <c r="TJS161" s="764"/>
      <c r="TJT161" s="764"/>
      <c r="TJU161" s="764"/>
      <c r="TJV161" s="764"/>
      <c r="TJW161" s="764"/>
      <c r="TJX161" s="764"/>
      <c r="TJY161" s="764"/>
      <c r="TJZ161" s="764"/>
      <c r="TKA161" s="764"/>
      <c r="TKB161" s="764"/>
      <c r="TKC161" s="764"/>
      <c r="TKD161" s="764"/>
      <c r="TKE161" s="764"/>
      <c r="TKF161" s="764"/>
      <c r="TKG161" s="764"/>
      <c r="TKH161" s="764"/>
      <c r="TKI161" s="764"/>
      <c r="TKJ161" s="764"/>
      <c r="TKK161" s="764"/>
      <c r="TKL161" s="764"/>
      <c r="TKM161" s="764"/>
      <c r="TKN161" s="764"/>
      <c r="TKO161" s="764"/>
      <c r="TKP161" s="764"/>
      <c r="TKQ161" s="764"/>
      <c r="TKR161" s="764"/>
      <c r="TKS161" s="764"/>
      <c r="TKT161" s="764"/>
      <c r="TKU161" s="764"/>
      <c r="TKV161" s="764"/>
      <c r="TKW161" s="764"/>
      <c r="TKX161" s="764"/>
      <c r="TKY161" s="764"/>
      <c r="TKZ161" s="764"/>
      <c r="TLA161" s="764"/>
      <c r="TLB161" s="764"/>
      <c r="TLC161" s="764"/>
      <c r="TLD161" s="764"/>
      <c r="TLE161" s="764"/>
      <c r="TLF161" s="764"/>
      <c r="TLG161" s="764"/>
      <c r="TLH161" s="764"/>
      <c r="TLI161" s="764"/>
      <c r="TLJ161" s="764"/>
      <c r="TLK161" s="764"/>
      <c r="TLL161" s="764"/>
      <c r="TLM161" s="764"/>
      <c r="TLN161" s="764"/>
      <c r="TLO161" s="764"/>
      <c r="TLP161" s="764"/>
      <c r="TLQ161" s="764"/>
      <c r="TLR161" s="764"/>
      <c r="TLS161" s="764"/>
      <c r="TLT161" s="764"/>
      <c r="TLU161" s="764"/>
      <c r="TLV161" s="764"/>
      <c r="TLW161" s="764"/>
      <c r="TLX161" s="764"/>
      <c r="TLY161" s="764"/>
      <c r="TLZ161" s="764"/>
      <c r="TMA161" s="764"/>
      <c r="TMB161" s="764"/>
      <c r="TMC161" s="764"/>
      <c r="TMD161" s="764"/>
      <c r="TME161" s="764"/>
      <c r="TMF161" s="764"/>
      <c r="TMG161" s="764"/>
      <c r="TMH161" s="764"/>
      <c r="TMI161" s="764"/>
      <c r="TMJ161" s="764"/>
      <c r="TMK161" s="764"/>
      <c r="TML161" s="764"/>
      <c r="TMM161" s="764"/>
      <c r="TMN161" s="764"/>
      <c r="TMO161" s="764"/>
      <c r="TMP161" s="764"/>
      <c r="TMQ161" s="764"/>
      <c r="TMR161" s="764"/>
      <c r="TMS161" s="764"/>
      <c r="TMT161" s="764"/>
      <c r="TMU161" s="764"/>
      <c r="TMV161" s="764"/>
      <c r="TMW161" s="764"/>
      <c r="TMX161" s="764"/>
      <c r="TMY161" s="764"/>
      <c r="TMZ161" s="764"/>
      <c r="TNA161" s="764"/>
      <c r="TNB161" s="764"/>
      <c r="TNC161" s="764"/>
      <c r="TND161" s="764"/>
      <c r="TNE161" s="764"/>
      <c r="TNF161" s="764"/>
      <c r="TNG161" s="764"/>
      <c r="TNH161" s="764"/>
      <c r="TNI161" s="764"/>
      <c r="TNJ161" s="764"/>
      <c r="TNK161" s="764"/>
      <c r="TNL161" s="764"/>
      <c r="TNM161" s="764"/>
      <c r="TNN161" s="764"/>
      <c r="TNO161" s="764"/>
      <c r="TNP161" s="764"/>
      <c r="TNQ161" s="764"/>
      <c r="TNR161" s="764"/>
      <c r="TNS161" s="764"/>
      <c r="TNT161" s="764"/>
      <c r="TNU161" s="764"/>
      <c r="TNV161" s="764"/>
      <c r="TNW161" s="764"/>
      <c r="TNX161" s="764"/>
      <c r="TNY161" s="764"/>
      <c r="TNZ161" s="764"/>
      <c r="TOA161" s="764"/>
      <c r="TOB161" s="764"/>
      <c r="TOC161" s="764"/>
      <c r="TOD161" s="764"/>
      <c r="TOE161" s="764"/>
      <c r="TOF161" s="764"/>
      <c r="TOG161" s="764"/>
      <c r="TOH161" s="764"/>
      <c r="TOI161" s="764"/>
      <c r="TOJ161" s="764"/>
      <c r="TOK161" s="764"/>
      <c r="TOL161" s="764"/>
      <c r="TOM161" s="764"/>
      <c r="TON161" s="764"/>
      <c r="TOO161" s="764"/>
      <c r="TOP161" s="764"/>
      <c r="TOQ161" s="764"/>
      <c r="TOR161" s="764"/>
      <c r="TOS161" s="764"/>
      <c r="TOT161" s="764"/>
      <c r="TOU161" s="764"/>
      <c r="TOV161" s="764"/>
      <c r="TOW161" s="764"/>
      <c r="TOX161" s="764"/>
      <c r="TOY161" s="764"/>
      <c r="TOZ161" s="764"/>
      <c r="TPA161" s="764"/>
      <c r="TPB161" s="764"/>
      <c r="TPC161" s="764"/>
      <c r="TPD161" s="764"/>
      <c r="TPE161" s="764"/>
      <c r="TPF161" s="764"/>
      <c r="TPG161" s="764"/>
      <c r="TPH161" s="764"/>
      <c r="TPI161" s="764"/>
      <c r="TPJ161" s="764"/>
      <c r="TPK161" s="764"/>
      <c r="TPL161" s="764"/>
      <c r="TPM161" s="764"/>
      <c r="TPN161" s="764"/>
      <c r="TPO161" s="764"/>
      <c r="TPP161" s="764"/>
      <c r="TPQ161" s="764"/>
      <c r="TPR161" s="764"/>
      <c r="TPS161" s="764"/>
      <c r="TPT161" s="764"/>
      <c r="TPU161" s="764"/>
      <c r="TPV161" s="764"/>
      <c r="TPW161" s="764"/>
      <c r="TPX161" s="764"/>
      <c r="TPY161" s="764"/>
      <c r="TPZ161" s="764"/>
      <c r="TQA161" s="764"/>
      <c r="TQB161" s="764"/>
      <c r="TQC161" s="764"/>
      <c r="TQD161" s="764"/>
      <c r="TQE161" s="764"/>
      <c r="TQF161" s="764"/>
      <c r="TQG161" s="764"/>
      <c r="TQH161" s="764"/>
      <c r="TQI161" s="764"/>
      <c r="TQJ161" s="764"/>
      <c r="TQK161" s="764"/>
      <c r="TQL161" s="764"/>
      <c r="TQM161" s="764"/>
      <c r="TQN161" s="764"/>
      <c r="TQO161" s="764"/>
      <c r="TQP161" s="764"/>
      <c r="TQQ161" s="764"/>
      <c r="TQR161" s="764"/>
      <c r="TQS161" s="764"/>
      <c r="TQT161" s="764"/>
      <c r="TQU161" s="764"/>
      <c r="TQV161" s="764"/>
      <c r="TQW161" s="764"/>
      <c r="TQX161" s="764"/>
      <c r="TQY161" s="764"/>
      <c r="TQZ161" s="764"/>
      <c r="TRA161" s="764"/>
      <c r="TRB161" s="764"/>
      <c r="TRC161" s="764"/>
      <c r="TRD161" s="764"/>
      <c r="TRE161" s="764"/>
      <c r="TRF161" s="764"/>
      <c r="TRG161" s="764"/>
      <c r="TRH161" s="764"/>
      <c r="TRI161" s="764"/>
      <c r="TRJ161" s="764"/>
      <c r="TRK161" s="764"/>
      <c r="TRL161" s="764"/>
      <c r="TRM161" s="764"/>
      <c r="TRN161" s="764"/>
      <c r="TRO161" s="764"/>
      <c r="TRP161" s="764"/>
      <c r="TRQ161" s="764"/>
      <c r="TRR161" s="764"/>
      <c r="TRS161" s="764"/>
      <c r="TRT161" s="764"/>
      <c r="TRU161" s="764"/>
      <c r="TRV161" s="764"/>
      <c r="TRW161" s="764"/>
      <c r="TRX161" s="764"/>
      <c r="TRY161" s="764"/>
      <c r="TRZ161" s="764"/>
      <c r="TSA161" s="764"/>
      <c r="TSB161" s="764"/>
      <c r="TSC161" s="764"/>
      <c r="TSD161" s="764"/>
      <c r="TSE161" s="764"/>
      <c r="TSF161" s="764"/>
      <c r="TSG161" s="764"/>
      <c r="TSH161" s="764"/>
      <c r="TSI161" s="764"/>
      <c r="TSJ161" s="764"/>
      <c r="TSK161" s="764"/>
      <c r="TSL161" s="764"/>
      <c r="TSM161" s="764"/>
      <c r="TSN161" s="764"/>
      <c r="TSO161" s="764"/>
      <c r="TSP161" s="764"/>
      <c r="TSQ161" s="764"/>
      <c r="TSR161" s="764"/>
      <c r="TSS161" s="764"/>
      <c r="TST161" s="764"/>
      <c r="TSU161" s="764"/>
      <c r="TSV161" s="764"/>
      <c r="TSW161" s="764"/>
      <c r="TSX161" s="764"/>
      <c r="TSY161" s="764"/>
      <c r="TSZ161" s="764"/>
      <c r="TTA161" s="764"/>
      <c r="TTB161" s="764"/>
      <c r="TTC161" s="764"/>
      <c r="TTD161" s="764"/>
      <c r="TTE161" s="764"/>
      <c r="TTF161" s="764"/>
      <c r="TTG161" s="764"/>
      <c r="TTH161" s="764"/>
      <c r="TTI161" s="764"/>
      <c r="TTJ161" s="764"/>
      <c r="TTK161" s="764"/>
      <c r="TTL161" s="764"/>
      <c r="TTM161" s="764"/>
      <c r="TTN161" s="764"/>
      <c r="TTO161" s="764"/>
      <c r="TTP161" s="764"/>
      <c r="TTQ161" s="764"/>
      <c r="TTR161" s="764"/>
      <c r="TTS161" s="764"/>
      <c r="TTT161" s="764"/>
      <c r="TTU161" s="764"/>
      <c r="TTV161" s="764"/>
      <c r="TTW161" s="764"/>
      <c r="TTX161" s="764"/>
      <c r="TTY161" s="764"/>
      <c r="TTZ161" s="764"/>
      <c r="TUA161" s="764"/>
      <c r="TUB161" s="764"/>
      <c r="TUC161" s="764"/>
      <c r="TUD161" s="764"/>
      <c r="TUE161" s="764"/>
      <c r="TUF161" s="764"/>
      <c r="TUG161" s="764"/>
      <c r="TUH161" s="764"/>
      <c r="TUI161" s="764"/>
      <c r="TUJ161" s="764"/>
      <c r="TUK161" s="764"/>
      <c r="TUL161" s="764"/>
      <c r="TUM161" s="764"/>
      <c r="TUN161" s="764"/>
      <c r="TUO161" s="764"/>
      <c r="TUP161" s="764"/>
      <c r="TUQ161" s="764"/>
      <c r="TUR161" s="764"/>
      <c r="TUS161" s="764"/>
      <c r="TUT161" s="764"/>
      <c r="TUU161" s="764"/>
      <c r="TUV161" s="764"/>
      <c r="TUW161" s="764"/>
      <c r="TUX161" s="764"/>
      <c r="TUY161" s="764"/>
      <c r="TUZ161" s="764"/>
      <c r="TVA161" s="764"/>
      <c r="TVB161" s="764"/>
      <c r="TVC161" s="764"/>
      <c r="TVD161" s="764"/>
      <c r="TVE161" s="764"/>
      <c r="TVF161" s="764"/>
      <c r="TVG161" s="764"/>
      <c r="TVH161" s="764"/>
      <c r="TVI161" s="764"/>
      <c r="TVJ161" s="764"/>
      <c r="TVK161" s="764"/>
      <c r="TVL161" s="764"/>
      <c r="TVM161" s="764"/>
      <c r="TVN161" s="764"/>
      <c r="TVO161" s="764"/>
      <c r="TVP161" s="764"/>
      <c r="TVQ161" s="764"/>
      <c r="TVR161" s="764"/>
      <c r="TVS161" s="764"/>
      <c r="TVT161" s="764"/>
      <c r="TVU161" s="764"/>
      <c r="TVV161" s="764"/>
      <c r="TVW161" s="764"/>
      <c r="TVX161" s="764"/>
      <c r="TVY161" s="764"/>
      <c r="TVZ161" s="764"/>
      <c r="TWA161" s="764"/>
      <c r="TWB161" s="764"/>
      <c r="TWC161" s="764"/>
      <c r="TWD161" s="764"/>
      <c r="TWE161" s="764"/>
      <c r="TWF161" s="764"/>
      <c r="TWG161" s="764"/>
      <c r="TWH161" s="764"/>
      <c r="TWI161" s="764"/>
      <c r="TWJ161" s="764"/>
      <c r="TWK161" s="764"/>
      <c r="TWL161" s="764"/>
      <c r="TWM161" s="764"/>
      <c r="TWN161" s="764"/>
      <c r="TWO161" s="764"/>
      <c r="TWP161" s="764"/>
      <c r="TWQ161" s="764"/>
      <c r="TWR161" s="764"/>
      <c r="TWS161" s="764"/>
      <c r="TWT161" s="764"/>
      <c r="TWU161" s="764"/>
      <c r="TWV161" s="764"/>
      <c r="TWW161" s="764"/>
      <c r="TWX161" s="764"/>
      <c r="TWY161" s="764"/>
      <c r="TWZ161" s="764"/>
      <c r="TXA161" s="764"/>
      <c r="TXB161" s="764"/>
      <c r="TXC161" s="764"/>
      <c r="TXD161" s="764"/>
      <c r="TXE161" s="764"/>
      <c r="TXF161" s="764"/>
      <c r="TXG161" s="764"/>
      <c r="TXH161" s="764"/>
      <c r="TXI161" s="764"/>
      <c r="TXJ161" s="764"/>
      <c r="TXK161" s="764"/>
      <c r="TXL161" s="764"/>
      <c r="TXM161" s="764"/>
      <c r="TXN161" s="764"/>
      <c r="TXO161" s="764"/>
      <c r="TXP161" s="764"/>
      <c r="TXQ161" s="764"/>
      <c r="TXR161" s="764"/>
      <c r="TXS161" s="764"/>
      <c r="TXT161" s="764"/>
      <c r="TXU161" s="764"/>
      <c r="TXV161" s="764"/>
      <c r="TXW161" s="764"/>
      <c r="TXX161" s="764"/>
      <c r="TXY161" s="764"/>
      <c r="TXZ161" s="764"/>
      <c r="TYA161" s="764"/>
      <c r="TYB161" s="764"/>
      <c r="TYC161" s="764"/>
      <c r="TYD161" s="764"/>
      <c r="TYE161" s="764"/>
      <c r="TYF161" s="764"/>
      <c r="TYG161" s="764"/>
      <c r="TYH161" s="764"/>
      <c r="TYI161" s="764"/>
      <c r="TYJ161" s="764"/>
      <c r="TYK161" s="764"/>
      <c r="TYL161" s="764"/>
      <c r="TYM161" s="764"/>
      <c r="TYN161" s="764"/>
      <c r="TYO161" s="764"/>
      <c r="TYP161" s="764"/>
      <c r="TYQ161" s="764"/>
      <c r="TYR161" s="764"/>
      <c r="TYS161" s="764"/>
      <c r="TYT161" s="764"/>
      <c r="TYU161" s="764"/>
      <c r="TYV161" s="764"/>
      <c r="TYW161" s="764"/>
      <c r="TYX161" s="764"/>
      <c r="TYY161" s="764"/>
      <c r="TYZ161" s="764"/>
      <c r="TZA161" s="764"/>
      <c r="TZB161" s="764"/>
      <c r="TZC161" s="764"/>
      <c r="TZD161" s="764"/>
      <c r="TZE161" s="764"/>
      <c r="TZF161" s="764"/>
      <c r="TZG161" s="764"/>
      <c r="TZH161" s="764"/>
      <c r="TZI161" s="764"/>
      <c r="TZJ161" s="764"/>
      <c r="TZK161" s="764"/>
      <c r="TZL161" s="764"/>
      <c r="TZM161" s="764"/>
      <c r="TZN161" s="764"/>
      <c r="TZO161" s="764"/>
      <c r="TZP161" s="764"/>
      <c r="TZQ161" s="764"/>
      <c r="TZR161" s="764"/>
      <c r="TZS161" s="764"/>
      <c r="TZT161" s="764"/>
      <c r="TZU161" s="764"/>
      <c r="TZV161" s="764"/>
      <c r="TZW161" s="764"/>
      <c r="TZX161" s="764"/>
      <c r="TZY161" s="764"/>
      <c r="TZZ161" s="764"/>
      <c r="UAA161" s="764"/>
      <c r="UAB161" s="764"/>
      <c r="UAC161" s="764"/>
      <c r="UAD161" s="764"/>
      <c r="UAE161" s="764"/>
      <c r="UAF161" s="764"/>
      <c r="UAG161" s="764"/>
      <c r="UAH161" s="764"/>
      <c r="UAI161" s="764"/>
      <c r="UAJ161" s="764"/>
      <c r="UAK161" s="764"/>
      <c r="UAL161" s="764"/>
      <c r="UAM161" s="764"/>
      <c r="UAN161" s="764"/>
      <c r="UAO161" s="764"/>
      <c r="UAP161" s="764"/>
      <c r="UAQ161" s="764"/>
      <c r="UAR161" s="764"/>
      <c r="UAS161" s="764"/>
      <c r="UAT161" s="764"/>
      <c r="UAU161" s="764"/>
      <c r="UAV161" s="764"/>
      <c r="UAW161" s="764"/>
      <c r="UAX161" s="764"/>
      <c r="UAY161" s="764"/>
      <c r="UAZ161" s="764"/>
      <c r="UBA161" s="764"/>
      <c r="UBB161" s="764"/>
      <c r="UBC161" s="764"/>
      <c r="UBD161" s="764"/>
      <c r="UBE161" s="764"/>
      <c r="UBF161" s="764"/>
      <c r="UBG161" s="764"/>
      <c r="UBH161" s="764"/>
      <c r="UBI161" s="764"/>
      <c r="UBJ161" s="764"/>
      <c r="UBK161" s="764"/>
      <c r="UBL161" s="764"/>
      <c r="UBM161" s="764"/>
      <c r="UBN161" s="764"/>
      <c r="UBO161" s="764"/>
      <c r="UBP161" s="764"/>
      <c r="UBQ161" s="764"/>
      <c r="UBR161" s="764"/>
      <c r="UBS161" s="764"/>
      <c r="UBT161" s="764"/>
      <c r="UBU161" s="764"/>
      <c r="UBV161" s="764"/>
      <c r="UBW161" s="764"/>
      <c r="UBX161" s="764"/>
      <c r="UBY161" s="764"/>
      <c r="UBZ161" s="764"/>
      <c r="UCA161" s="764"/>
      <c r="UCB161" s="764"/>
      <c r="UCC161" s="764"/>
      <c r="UCD161" s="764"/>
      <c r="UCE161" s="764"/>
      <c r="UCF161" s="764"/>
      <c r="UCG161" s="764"/>
      <c r="UCH161" s="764"/>
      <c r="UCI161" s="764"/>
      <c r="UCJ161" s="764"/>
      <c r="UCK161" s="764"/>
      <c r="UCL161" s="764"/>
      <c r="UCM161" s="764"/>
      <c r="UCN161" s="764"/>
      <c r="UCO161" s="764"/>
      <c r="UCP161" s="764"/>
      <c r="UCQ161" s="764"/>
      <c r="UCR161" s="764"/>
      <c r="UCS161" s="764"/>
      <c r="UCT161" s="764"/>
      <c r="UCU161" s="764"/>
      <c r="UCV161" s="764"/>
      <c r="UCW161" s="764"/>
      <c r="UCX161" s="764"/>
      <c r="UCY161" s="764"/>
      <c r="UCZ161" s="764"/>
      <c r="UDA161" s="764"/>
      <c r="UDB161" s="764"/>
      <c r="UDC161" s="764"/>
      <c r="UDD161" s="764"/>
      <c r="UDE161" s="764"/>
      <c r="UDF161" s="764"/>
      <c r="UDG161" s="764"/>
      <c r="UDH161" s="764"/>
      <c r="UDI161" s="764"/>
      <c r="UDJ161" s="764"/>
      <c r="UDK161" s="764"/>
      <c r="UDL161" s="764"/>
      <c r="UDM161" s="764"/>
      <c r="UDN161" s="764"/>
      <c r="UDO161" s="764"/>
      <c r="UDP161" s="764"/>
      <c r="UDQ161" s="764"/>
      <c r="UDR161" s="764"/>
      <c r="UDS161" s="764"/>
      <c r="UDT161" s="764"/>
      <c r="UDU161" s="764"/>
      <c r="UDV161" s="764"/>
      <c r="UDW161" s="764"/>
      <c r="UDX161" s="764"/>
      <c r="UDY161" s="764"/>
      <c r="UDZ161" s="764"/>
      <c r="UEA161" s="764"/>
      <c r="UEB161" s="764"/>
      <c r="UEC161" s="764"/>
      <c r="UED161" s="764"/>
      <c r="UEE161" s="764"/>
      <c r="UEF161" s="764"/>
      <c r="UEG161" s="764"/>
      <c r="UEH161" s="764"/>
      <c r="UEI161" s="764"/>
      <c r="UEJ161" s="764"/>
      <c r="UEK161" s="764"/>
      <c r="UEL161" s="764"/>
      <c r="UEM161" s="764"/>
      <c r="UEN161" s="764"/>
      <c r="UEO161" s="764"/>
      <c r="UEP161" s="764"/>
      <c r="UEQ161" s="764"/>
      <c r="UER161" s="764"/>
      <c r="UES161" s="764"/>
      <c r="UET161" s="764"/>
      <c r="UEU161" s="764"/>
      <c r="UEV161" s="764"/>
      <c r="UEW161" s="764"/>
      <c r="UEX161" s="764"/>
      <c r="UEY161" s="764"/>
      <c r="UEZ161" s="764"/>
      <c r="UFA161" s="764"/>
      <c r="UFB161" s="764"/>
      <c r="UFC161" s="764"/>
      <c r="UFD161" s="764"/>
      <c r="UFE161" s="764"/>
      <c r="UFF161" s="764"/>
      <c r="UFG161" s="764"/>
      <c r="UFH161" s="764"/>
      <c r="UFI161" s="764"/>
      <c r="UFJ161" s="764"/>
      <c r="UFK161" s="764"/>
      <c r="UFL161" s="764"/>
      <c r="UFM161" s="764"/>
      <c r="UFN161" s="764"/>
      <c r="UFO161" s="764"/>
      <c r="UFP161" s="764"/>
      <c r="UFQ161" s="764"/>
      <c r="UFR161" s="764"/>
      <c r="UFS161" s="764"/>
      <c r="UFT161" s="764"/>
      <c r="UFU161" s="764"/>
      <c r="UFV161" s="764"/>
      <c r="UFW161" s="764"/>
      <c r="UFX161" s="764"/>
      <c r="UFY161" s="764"/>
      <c r="UFZ161" s="764"/>
      <c r="UGA161" s="764"/>
      <c r="UGB161" s="764"/>
      <c r="UGC161" s="764"/>
      <c r="UGD161" s="764"/>
      <c r="UGE161" s="764"/>
      <c r="UGF161" s="764"/>
      <c r="UGG161" s="764"/>
      <c r="UGH161" s="764"/>
      <c r="UGI161" s="764"/>
      <c r="UGJ161" s="764"/>
      <c r="UGK161" s="764"/>
      <c r="UGL161" s="764"/>
      <c r="UGM161" s="764"/>
      <c r="UGN161" s="764"/>
      <c r="UGO161" s="764"/>
      <c r="UGP161" s="764"/>
      <c r="UGQ161" s="764"/>
      <c r="UGR161" s="764"/>
      <c r="UGS161" s="764"/>
      <c r="UGT161" s="764"/>
      <c r="UGU161" s="764"/>
      <c r="UGV161" s="764"/>
      <c r="UGW161" s="764"/>
      <c r="UGX161" s="764"/>
      <c r="UGY161" s="764"/>
      <c r="UGZ161" s="764"/>
      <c r="UHA161" s="764"/>
      <c r="UHB161" s="764"/>
      <c r="UHC161" s="764"/>
      <c r="UHD161" s="764"/>
      <c r="UHE161" s="764"/>
      <c r="UHF161" s="764"/>
      <c r="UHG161" s="764"/>
      <c r="UHH161" s="764"/>
      <c r="UHI161" s="764"/>
      <c r="UHJ161" s="764"/>
      <c r="UHK161" s="764"/>
      <c r="UHL161" s="764"/>
      <c r="UHM161" s="764"/>
      <c r="UHN161" s="764"/>
      <c r="UHO161" s="764"/>
      <c r="UHP161" s="764"/>
      <c r="UHQ161" s="764"/>
      <c r="UHR161" s="764"/>
      <c r="UHS161" s="764"/>
      <c r="UHT161" s="764"/>
      <c r="UHU161" s="764"/>
      <c r="UHV161" s="764"/>
      <c r="UHW161" s="764"/>
      <c r="UHX161" s="764"/>
      <c r="UHY161" s="764"/>
      <c r="UHZ161" s="764"/>
      <c r="UIA161" s="764"/>
      <c r="UIB161" s="764"/>
      <c r="UIC161" s="764"/>
      <c r="UID161" s="764"/>
      <c r="UIE161" s="764"/>
      <c r="UIF161" s="764"/>
      <c r="UIG161" s="764"/>
      <c r="UIH161" s="764"/>
      <c r="UII161" s="764"/>
      <c r="UIJ161" s="764"/>
      <c r="UIK161" s="764"/>
      <c r="UIL161" s="764"/>
      <c r="UIM161" s="764"/>
      <c r="UIN161" s="764"/>
      <c r="UIO161" s="764"/>
      <c r="UIP161" s="764"/>
      <c r="UIQ161" s="764"/>
      <c r="UIR161" s="764"/>
      <c r="UIS161" s="764"/>
      <c r="UIT161" s="764"/>
      <c r="UIU161" s="764"/>
      <c r="UIV161" s="764"/>
      <c r="UIW161" s="764"/>
      <c r="UIX161" s="764"/>
      <c r="UIY161" s="764"/>
      <c r="UIZ161" s="764"/>
      <c r="UJA161" s="764"/>
      <c r="UJB161" s="764"/>
      <c r="UJC161" s="764"/>
      <c r="UJD161" s="764"/>
      <c r="UJE161" s="764"/>
      <c r="UJF161" s="764"/>
      <c r="UJG161" s="764"/>
      <c r="UJH161" s="764"/>
      <c r="UJI161" s="764"/>
      <c r="UJJ161" s="764"/>
      <c r="UJK161" s="764"/>
      <c r="UJL161" s="764"/>
      <c r="UJM161" s="764"/>
      <c r="UJN161" s="764"/>
      <c r="UJO161" s="764"/>
      <c r="UJP161" s="764"/>
      <c r="UJQ161" s="764"/>
      <c r="UJR161" s="764"/>
      <c r="UJS161" s="764"/>
      <c r="UJT161" s="764"/>
      <c r="UJU161" s="764"/>
      <c r="UJV161" s="764"/>
      <c r="UJW161" s="764"/>
      <c r="UJX161" s="764"/>
      <c r="UJY161" s="764"/>
      <c r="UJZ161" s="764"/>
      <c r="UKA161" s="764"/>
      <c r="UKB161" s="764"/>
      <c r="UKC161" s="764"/>
      <c r="UKD161" s="764"/>
      <c r="UKE161" s="764"/>
      <c r="UKF161" s="764"/>
      <c r="UKG161" s="764"/>
      <c r="UKH161" s="764"/>
      <c r="UKI161" s="764"/>
      <c r="UKJ161" s="764"/>
      <c r="UKK161" s="764"/>
      <c r="UKL161" s="764"/>
      <c r="UKM161" s="764"/>
      <c r="UKN161" s="764"/>
      <c r="UKO161" s="764"/>
      <c r="UKP161" s="764"/>
      <c r="UKQ161" s="764"/>
      <c r="UKR161" s="764"/>
      <c r="UKS161" s="764"/>
      <c r="UKT161" s="764"/>
      <c r="UKU161" s="764"/>
      <c r="UKV161" s="764"/>
      <c r="UKW161" s="764"/>
      <c r="UKX161" s="764"/>
      <c r="UKY161" s="764"/>
      <c r="UKZ161" s="764"/>
      <c r="ULA161" s="764"/>
      <c r="ULB161" s="764"/>
      <c r="ULC161" s="764"/>
      <c r="ULD161" s="764"/>
      <c r="ULE161" s="764"/>
      <c r="ULF161" s="764"/>
      <c r="ULG161" s="764"/>
      <c r="ULH161" s="764"/>
      <c r="ULI161" s="764"/>
      <c r="ULJ161" s="764"/>
      <c r="ULK161" s="764"/>
      <c r="ULL161" s="764"/>
      <c r="ULM161" s="764"/>
      <c r="ULN161" s="764"/>
      <c r="ULO161" s="764"/>
      <c r="ULP161" s="764"/>
      <c r="ULQ161" s="764"/>
      <c r="ULR161" s="764"/>
      <c r="ULS161" s="764"/>
      <c r="ULT161" s="764"/>
      <c r="ULU161" s="764"/>
      <c r="ULV161" s="764"/>
      <c r="ULW161" s="764"/>
      <c r="ULX161" s="764"/>
      <c r="ULY161" s="764"/>
      <c r="ULZ161" s="764"/>
      <c r="UMA161" s="764"/>
      <c r="UMB161" s="764"/>
      <c r="UMC161" s="764"/>
      <c r="UMD161" s="764"/>
      <c r="UME161" s="764"/>
      <c r="UMF161" s="764"/>
      <c r="UMG161" s="764"/>
      <c r="UMH161" s="764"/>
      <c r="UMI161" s="764"/>
      <c r="UMJ161" s="764"/>
      <c r="UMK161" s="764"/>
      <c r="UML161" s="764"/>
      <c r="UMM161" s="764"/>
      <c r="UMN161" s="764"/>
      <c r="UMO161" s="764"/>
      <c r="UMP161" s="764"/>
      <c r="UMQ161" s="764"/>
      <c r="UMR161" s="764"/>
      <c r="UMS161" s="764"/>
      <c r="UMT161" s="764"/>
      <c r="UMU161" s="764"/>
      <c r="UMV161" s="764"/>
      <c r="UMW161" s="764"/>
      <c r="UMX161" s="764"/>
      <c r="UMY161" s="764"/>
      <c r="UMZ161" s="764"/>
      <c r="UNA161" s="764"/>
      <c r="UNB161" s="764"/>
      <c r="UNC161" s="764"/>
      <c r="UND161" s="764"/>
      <c r="UNE161" s="764"/>
      <c r="UNF161" s="764"/>
      <c r="UNG161" s="764"/>
      <c r="UNH161" s="764"/>
      <c r="UNI161" s="764"/>
      <c r="UNJ161" s="764"/>
      <c r="UNK161" s="764"/>
      <c r="UNL161" s="764"/>
      <c r="UNM161" s="764"/>
      <c r="UNN161" s="764"/>
      <c r="UNO161" s="764"/>
      <c r="UNP161" s="764"/>
      <c r="UNQ161" s="764"/>
      <c r="UNR161" s="764"/>
      <c r="UNS161" s="764"/>
      <c r="UNT161" s="764"/>
      <c r="UNU161" s="764"/>
      <c r="UNV161" s="764"/>
      <c r="UNW161" s="764"/>
      <c r="UNX161" s="764"/>
      <c r="UNY161" s="764"/>
      <c r="UNZ161" s="764"/>
      <c r="UOA161" s="764"/>
      <c r="UOB161" s="764"/>
      <c r="UOC161" s="764"/>
      <c r="UOD161" s="764"/>
      <c r="UOE161" s="764"/>
      <c r="UOF161" s="764"/>
      <c r="UOG161" s="764"/>
      <c r="UOH161" s="764"/>
      <c r="UOI161" s="764"/>
      <c r="UOJ161" s="764"/>
      <c r="UOK161" s="764"/>
      <c r="UOL161" s="764"/>
      <c r="UOM161" s="764"/>
      <c r="UON161" s="764"/>
      <c r="UOO161" s="764"/>
      <c r="UOP161" s="764"/>
      <c r="UOQ161" s="764"/>
      <c r="UOR161" s="764"/>
      <c r="UOS161" s="764"/>
      <c r="UOT161" s="764"/>
      <c r="UOU161" s="764"/>
      <c r="UOV161" s="764"/>
      <c r="UOW161" s="764"/>
      <c r="UOX161" s="764"/>
      <c r="UOY161" s="764"/>
      <c r="UOZ161" s="764"/>
      <c r="UPA161" s="764"/>
      <c r="UPB161" s="764"/>
      <c r="UPC161" s="764"/>
      <c r="UPD161" s="764"/>
      <c r="UPE161" s="764"/>
      <c r="UPF161" s="764"/>
      <c r="UPG161" s="764"/>
      <c r="UPH161" s="764"/>
      <c r="UPI161" s="764"/>
      <c r="UPJ161" s="764"/>
      <c r="UPK161" s="764"/>
      <c r="UPL161" s="764"/>
      <c r="UPM161" s="764"/>
      <c r="UPN161" s="764"/>
      <c r="UPO161" s="764"/>
      <c r="UPP161" s="764"/>
      <c r="UPQ161" s="764"/>
      <c r="UPR161" s="764"/>
      <c r="UPS161" s="764"/>
      <c r="UPT161" s="764"/>
      <c r="UPU161" s="764"/>
      <c r="UPV161" s="764"/>
      <c r="UPW161" s="764"/>
      <c r="UPX161" s="764"/>
      <c r="UPY161" s="764"/>
      <c r="UPZ161" s="764"/>
      <c r="UQA161" s="764"/>
      <c r="UQB161" s="764"/>
      <c r="UQC161" s="764"/>
      <c r="UQD161" s="764"/>
      <c r="UQE161" s="764"/>
      <c r="UQF161" s="764"/>
      <c r="UQG161" s="764"/>
      <c r="UQH161" s="764"/>
      <c r="UQI161" s="764"/>
      <c r="UQJ161" s="764"/>
      <c r="UQK161" s="764"/>
      <c r="UQL161" s="764"/>
      <c r="UQM161" s="764"/>
      <c r="UQN161" s="764"/>
      <c r="UQO161" s="764"/>
      <c r="UQP161" s="764"/>
      <c r="UQQ161" s="764"/>
      <c r="UQR161" s="764"/>
      <c r="UQS161" s="764"/>
      <c r="UQT161" s="764"/>
      <c r="UQU161" s="764"/>
      <c r="UQV161" s="764"/>
      <c r="UQW161" s="764"/>
      <c r="UQX161" s="764"/>
      <c r="UQY161" s="764"/>
      <c r="UQZ161" s="764"/>
      <c r="URA161" s="764"/>
      <c r="URB161" s="764"/>
      <c r="URC161" s="764"/>
      <c r="URD161" s="764"/>
      <c r="URE161" s="764"/>
      <c r="URF161" s="764"/>
      <c r="URG161" s="764"/>
      <c r="URH161" s="764"/>
      <c r="URI161" s="764"/>
      <c r="URJ161" s="764"/>
      <c r="URK161" s="764"/>
      <c r="URL161" s="764"/>
      <c r="URM161" s="764"/>
      <c r="URN161" s="764"/>
      <c r="URO161" s="764"/>
      <c r="URP161" s="764"/>
      <c r="URQ161" s="764"/>
      <c r="URR161" s="764"/>
      <c r="URS161" s="764"/>
      <c r="URT161" s="764"/>
      <c r="URU161" s="764"/>
      <c r="URV161" s="764"/>
      <c r="URW161" s="764"/>
      <c r="URX161" s="764"/>
      <c r="URY161" s="764"/>
      <c r="URZ161" s="764"/>
      <c r="USA161" s="764"/>
      <c r="USB161" s="764"/>
      <c r="USC161" s="764"/>
      <c r="USD161" s="764"/>
      <c r="USE161" s="764"/>
      <c r="USF161" s="764"/>
      <c r="USG161" s="764"/>
      <c r="USH161" s="764"/>
      <c r="USI161" s="764"/>
      <c r="USJ161" s="764"/>
      <c r="USK161" s="764"/>
      <c r="USL161" s="764"/>
      <c r="USM161" s="764"/>
      <c r="USN161" s="764"/>
      <c r="USO161" s="764"/>
      <c r="USP161" s="764"/>
      <c r="USQ161" s="764"/>
      <c r="USR161" s="764"/>
      <c r="USS161" s="764"/>
      <c r="UST161" s="764"/>
      <c r="USU161" s="764"/>
      <c r="USV161" s="764"/>
      <c r="USW161" s="764"/>
      <c r="USX161" s="764"/>
      <c r="USY161" s="764"/>
      <c r="USZ161" s="764"/>
      <c r="UTA161" s="764"/>
      <c r="UTB161" s="764"/>
      <c r="UTC161" s="764"/>
      <c r="UTD161" s="764"/>
      <c r="UTE161" s="764"/>
      <c r="UTF161" s="764"/>
      <c r="UTG161" s="764"/>
      <c r="UTH161" s="764"/>
      <c r="UTI161" s="764"/>
      <c r="UTJ161" s="764"/>
      <c r="UTK161" s="764"/>
      <c r="UTL161" s="764"/>
      <c r="UTM161" s="764"/>
      <c r="UTN161" s="764"/>
      <c r="UTO161" s="764"/>
      <c r="UTP161" s="764"/>
      <c r="UTQ161" s="764"/>
      <c r="UTR161" s="764"/>
      <c r="UTS161" s="764"/>
      <c r="UTT161" s="764"/>
      <c r="UTU161" s="764"/>
      <c r="UTV161" s="764"/>
      <c r="UTW161" s="764"/>
      <c r="UTX161" s="764"/>
      <c r="UTY161" s="764"/>
      <c r="UTZ161" s="764"/>
      <c r="UUA161" s="764"/>
      <c r="UUB161" s="764"/>
      <c r="UUC161" s="764"/>
      <c r="UUD161" s="764"/>
      <c r="UUE161" s="764"/>
      <c r="UUF161" s="764"/>
      <c r="UUG161" s="764"/>
      <c r="UUH161" s="764"/>
      <c r="UUI161" s="764"/>
      <c r="UUJ161" s="764"/>
      <c r="UUK161" s="764"/>
      <c r="UUL161" s="764"/>
      <c r="UUM161" s="764"/>
      <c r="UUN161" s="764"/>
      <c r="UUO161" s="764"/>
      <c r="UUP161" s="764"/>
      <c r="UUQ161" s="764"/>
      <c r="UUR161" s="764"/>
      <c r="UUS161" s="764"/>
      <c r="UUT161" s="764"/>
      <c r="UUU161" s="764"/>
      <c r="UUV161" s="764"/>
      <c r="UUW161" s="764"/>
      <c r="UUX161" s="764"/>
      <c r="UUY161" s="764"/>
      <c r="UUZ161" s="764"/>
      <c r="UVA161" s="764"/>
      <c r="UVB161" s="764"/>
      <c r="UVC161" s="764"/>
      <c r="UVD161" s="764"/>
      <c r="UVE161" s="764"/>
      <c r="UVF161" s="764"/>
      <c r="UVG161" s="764"/>
      <c r="UVH161" s="764"/>
      <c r="UVI161" s="764"/>
      <c r="UVJ161" s="764"/>
      <c r="UVK161" s="764"/>
      <c r="UVL161" s="764"/>
      <c r="UVM161" s="764"/>
      <c r="UVN161" s="764"/>
      <c r="UVO161" s="764"/>
      <c r="UVP161" s="764"/>
      <c r="UVQ161" s="764"/>
      <c r="UVR161" s="764"/>
      <c r="UVS161" s="764"/>
      <c r="UVT161" s="764"/>
      <c r="UVU161" s="764"/>
      <c r="UVV161" s="764"/>
      <c r="UVW161" s="764"/>
      <c r="UVX161" s="764"/>
      <c r="UVY161" s="764"/>
      <c r="UVZ161" s="764"/>
      <c r="UWA161" s="764"/>
      <c r="UWB161" s="764"/>
      <c r="UWC161" s="764"/>
      <c r="UWD161" s="764"/>
      <c r="UWE161" s="764"/>
      <c r="UWF161" s="764"/>
      <c r="UWG161" s="764"/>
      <c r="UWH161" s="764"/>
      <c r="UWI161" s="764"/>
      <c r="UWJ161" s="764"/>
      <c r="UWK161" s="764"/>
      <c r="UWL161" s="764"/>
      <c r="UWM161" s="764"/>
      <c r="UWN161" s="764"/>
      <c r="UWO161" s="764"/>
      <c r="UWP161" s="764"/>
      <c r="UWQ161" s="764"/>
      <c r="UWR161" s="764"/>
      <c r="UWS161" s="764"/>
      <c r="UWT161" s="764"/>
      <c r="UWU161" s="764"/>
      <c r="UWV161" s="764"/>
      <c r="UWW161" s="764"/>
      <c r="UWX161" s="764"/>
      <c r="UWY161" s="764"/>
      <c r="UWZ161" s="764"/>
      <c r="UXA161" s="764"/>
      <c r="UXB161" s="764"/>
      <c r="UXC161" s="764"/>
      <c r="UXD161" s="764"/>
      <c r="UXE161" s="764"/>
      <c r="UXF161" s="764"/>
      <c r="UXG161" s="764"/>
      <c r="UXH161" s="764"/>
      <c r="UXI161" s="764"/>
      <c r="UXJ161" s="764"/>
      <c r="UXK161" s="764"/>
      <c r="UXL161" s="764"/>
      <c r="UXM161" s="764"/>
      <c r="UXN161" s="764"/>
      <c r="UXO161" s="764"/>
      <c r="UXP161" s="764"/>
      <c r="UXQ161" s="764"/>
      <c r="UXR161" s="764"/>
      <c r="UXS161" s="764"/>
      <c r="UXT161" s="764"/>
      <c r="UXU161" s="764"/>
      <c r="UXV161" s="764"/>
      <c r="UXW161" s="764"/>
      <c r="UXX161" s="764"/>
      <c r="UXY161" s="764"/>
      <c r="UXZ161" s="764"/>
      <c r="UYA161" s="764"/>
      <c r="UYB161" s="764"/>
      <c r="UYC161" s="764"/>
      <c r="UYD161" s="764"/>
      <c r="UYE161" s="764"/>
      <c r="UYF161" s="764"/>
      <c r="UYG161" s="764"/>
      <c r="UYH161" s="764"/>
      <c r="UYI161" s="764"/>
      <c r="UYJ161" s="764"/>
      <c r="UYK161" s="764"/>
      <c r="UYL161" s="764"/>
      <c r="UYM161" s="764"/>
      <c r="UYN161" s="764"/>
      <c r="UYO161" s="764"/>
      <c r="UYP161" s="764"/>
      <c r="UYQ161" s="764"/>
      <c r="UYR161" s="764"/>
      <c r="UYS161" s="764"/>
      <c r="UYT161" s="764"/>
      <c r="UYU161" s="764"/>
      <c r="UYV161" s="764"/>
      <c r="UYW161" s="764"/>
      <c r="UYX161" s="764"/>
      <c r="UYY161" s="764"/>
      <c r="UYZ161" s="764"/>
      <c r="UZA161" s="764"/>
      <c r="UZB161" s="764"/>
      <c r="UZC161" s="764"/>
      <c r="UZD161" s="764"/>
      <c r="UZE161" s="764"/>
      <c r="UZF161" s="764"/>
      <c r="UZG161" s="764"/>
      <c r="UZH161" s="764"/>
      <c r="UZI161" s="764"/>
      <c r="UZJ161" s="764"/>
      <c r="UZK161" s="764"/>
      <c r="UZL161" s="764"/>
      <c r="UZM161" s="764"/>
      <c r="UZN161" s="764"/>
      <c r="UZO161" s="764"/>
      <c r="UZP161" s="764"/>
      <c r="UZQ161" s="764"/>
      <c r="UZR161" s="764"/>
      <c r="UZS161" s="764"/>
      <c r="UZT161" s="764"/>
      <c r="UZU161" s="764"/>
      <c r="UZV161" s="764"/>
      <c r="UZW161" s="764"/>
      <c r="UZX161" s="764"/>
      <c r="UZY161" s="764"/>
      <c r="UZZ161" s="764"/>
      <c r="VAA161" s="764"/>
      <c r="VAB161" s="764"/>
      <c r="VAC161" s="764"/>
      <c r="VAD161" s="764"/>
      <c r="VAE161" s="764"/>
      <c r="VAF161" s="764"/>
      <c r="VAG161" s="764"/>
      <c r="VAH161" s="764"/>
      <c r="VAI161" s="764"/>
      <c r="VAJ161" s="764"/>
      <c r="VAK161" s="764"/>
      <c r="VAL161" s="764"/>
      <c r="VAM161" s="764"/>
      <c r="VAN161" s="764"/>
      <c r="VAO161" s="764"/>
      <c r="VAP161" s="764"/>
      <c r="VAQ161" s="764"/>
      <c r="VAR161" s="764"/>
      <c r="VAS161" s="764"/>
      <c r="VAT161" s="764"/>
      <c r="VAU161" s="764"/>
      <c r="VAV161" s="764"/>
      <c r="VAW161" s="764"/>
      <c r="VAX161" s="764"/>
      <c r="VAY161" s="764"/>
      <c r="VAZ161" s="764"/>
      <c r="VBA161" s="764"/>
      <c r="VBB161" s="764"/>
      <c r="VBC161" s="764"/>
      <c r="VBD161" s="764"/>
      <c r="VBE161" s="764"/>
      <c r="VBF161" s="764"/>
      <c r="VBG161" s="764"/>
      <c r="VBH161" s="764"/>
      <c r="VBI161" s="764"/>
      <c r="VBJ161" s="764"/>
      <c r="VBK161" s="764"/>
      <c r="VBL161" s="764"/>
      <c r="VBM161" s="764"/>
      <c r="VBN161" s="764"/>
      <c r="VBO161" s="764"/>
      <c r="VBP161" s="764"/>
      <c r="VBQ161" s="764"/>
      <c r="VBR161" s="764"/>
      <c r="VBS161" s="764"/>
      <c r="VBT161" s="764"/>
      <c r="VBU161" s="764"/>
      <c r="VBV161" s="764"/>
      <c r="VBW161" s="764"/>
      <c r="VBX161" s="764"/>
      <c r="VBY161" s="764"/>
      <c r="VBZ161" s="764"/>
      <c r="VCA161" s="764"/>
      <c r="VCB161" s="764"/>
      <c r="VCC161" s="764"/>
      <c r="VCD161" s="764"/>
      <c r="VCE161" s="764"/>
      <c r="VCF161" s="764"/>
      <c r="VCG161" s="764"/>
      <c r="VCH161" s="764"/>
      <c r="VCI161" s="764"/>
      <c r="VCJ161" s="764"/>
      <c r="VCK161" s="764"/>
      <c r="VCL161" s="764"/>
      <c r="VCM161" s="764"/>
      <c r="VCN161" s="764"/>
      <c r="VCO161" s="764"/>
      <c r="VCP161" s="764"/>
      <c r="VCQ161" s="764"/>
      <c r="VCR161" s="764"/>
      <c r="VCS161" s="764"/>
      <c r="VCT161" s="764"/>
      <c r="VCU161" s="764"/>
      <c r="VCV161" s="764"/>
      <c r="VCW161" s="764"/>
      <c r="VCX161" s="764"/>
      <c r="VCY161" s="764"/>
      <c r="VCZ161" s="764"/>
      <c r="VDA161" s="764"/>
      <c r="VDB161" s="764"/>
      <c r="VDC161" s="764"/>
      <c r="VDD161" s="764"/>
      <c r="VDE161" s="764"/>
      <c r="VDF161" s="764"/>
      <c r="VDG161" s="764"/>
      <c r="VDH161" s="764"/>
      <c r="VDI161" s="764"/>
      <c r="VDJ161" s="764"/>
      <c r="VDK161" s="764"/>
      <c r="VDL161" s="764"/>
      <c r="VDM161" s="764"/>
      <c r="VDN161" s="764"/>
      <c r="VDO161" s="764"/>
      <c r="VDP161" s="764"/>
      <c r="VDQ161" s="764"/>
      <c r="VDR161" s="764"/>
      <c r="VDS161" s="764"/>
      <c r="VDT161" s="764"/>
      <c r="VDU161" s="764"/>
      <c r="VDV161" s="764"/>
      <c r="VDW161" s="764"/>
      <c r="VDX161" s="764"/>
      <c r="VDY161" s="764"/>
      <c r="VDZ161" s="764"/>
      <c r="VEA161" s="764"/>
      <c r="VEB161" s="764"/>
      <c r="VEC161" s="764"/>
      <c r="VED161" s="764"/>
      <c r="VEE161" s="764"/>
      <c r="VEF161" s="764"/>
      <c r="VEG161" s="764"/>
      <c r="VEH161" s="764"/>
      <c r="VEI161" s="764"/>
      <c r="VEJ161" s="764"/>
      <c r="VEK161" s="764"/>
      <c r="VEL161" s="764"/>
      <c r="VEM161" s="764"/>
      <c r="VEN161" s="764"/>
      <c r="VEO161" s="764"/>
      <c r="VEP161" s="764"/>
      <c r="VEQ161" s="764"/>
      <c r="VER161" s="764"/>
      <c r="VES161" s="764"/>
      <c r="VET161" s="764"/>
      <c r="VEU161" s="764"/>
      <c r="VEV161" s="764"/>
      <c r="VEW161" s="764"/>
      <c r="VEX161" s="764"/>
      <c r="VEY161" s="764"/>
      <c r="VEZ161" s="764"/>
      <c r="VFA161" s="764"/>
      <c r="VFB161" s="764"/>
      <c r="VFC161" s="764"/>
      <c r="VFD161" s="764"/>
      <c r="VFE161" s="764"/>
      <c r="VFF161" s="764"/>
      <c r="VFG161" s="764"/>
      <c r="VFH161" s="764"/>
      <c r="VFI161" s="764"/>
      <c r="VFJ161" s="764"/>
      <c r="VFK161" s="764"/>
      <c r="VFL161" s="764"/>
      <c r="VFM161" s="764"/>
      <c r="VFN161" s="764"/>
      <c r="VFO161" s="764"/>
      <c r="VFP161" s="764"/>
      <c r="VFQ161" s="764"/>
      <c r="VFR161" s="764"/>
      <c r="VFS161" s="764"/>
      <c r="VFT161" s="764"/>
      <c r="VFU161" s="764"/>
      <c r="VFV161" s="764"/>
      <c r="VFW161" s="764"/>
      <c r="VFX161" s="764"/>
      <c r="VFY161" s="764"/>
      <c r="VFZ161" s="764"/>
      <c r="VGA161" s="764"/>
      <c r="VGB161" s="764"/>
      <c r="VGC161" s="764"/>
      <c r="VGD161" s="764"/>
      <c r="VGE161" s="764"/>
      <c r="VGF161" s="764"/>
      <c r="VGG161" s="764"/>
      <c r="VGH161" s="764"/>
      <c r="VGI161" s="764"/>
      <c r="VGJ161" s="764"/>
      <c r="VGK161" s="764"/>
      <c r="VGL161" s="764"/>
      <c r="VGM161" s="764"/>
      <c r="VGN161" s="764"/>
      <c r="VGO161" s="764"/>
      <c r="VGP161" s="764"/>
      <c r="VGQ161" s="764"/>
      <c r="VGR161" s="764"/>
      <c r="VGS161" s="764"/>
      <c r="VGT161" s="764"/>
      <c r="VGU161" s="764"/>
      <c r="VGV161" s="764"/>
      <c r="VGW161" s="764"/>
      <c r="VGX161" s="764"/>
      <c r="VGY161" s="764"/>
      <c r="VGZ161" s="764"/>
      <c r="VHA161" s="764"/>
      <c r="VHB161" s="764"/>
      <c r="VHC161" s="764"/>
      <c r="VHD161" s="764"/>
      <c r="VHE161" s="764"/>
      <c r="VHF161" s="764"/>
      <c r="VHG161" s="764"/>
      <c r="VHH161" s="764"/>
      <c r="VHI161" s="764"/>
      <c r="VHJ161" s="764"/>
      <c r="VHK161" s="764"/>
      <c r="VHL161" s="764"/>
      <c r="VHM161" s="764"/>
      <c r="VHN161" s="764"/>
      <c r="VHO161" s="764"/>
      <c r="VHP161" s="764"/>
      <c r="VHQ161" s="764"/>
      <c r="VHR161" s="764"/>
      <c r="VHS161" s="764"/>
      <c r="VHT161" s="764"/>
      <c r="VHU161" s="764"/>
      <c r="VHV161" s="764"/>
      <c r="VHW161" s="764"/>
      <c r="VHX161" s="764"/>
      <c r="VHY161" s="764"/>
      <c r="VHZ161" s="764"/>
      <c r="VIA161" s="764"/>
      <c r="VIB161" s="764"/>
      <c r="VIC161" s="764"/>
      <c r="VID161" s="764"/>
      <c r="VIE161" s="764"/>
      <c r="VIF161" s="764"/>
      <c r="VIG161" s="764"/>
      <c r="VIH161" s="764"/>
      <c r="VII161" s="764"/>
      <c r="VIJ161" s="764"/>
      <c r="VIK161" s="764"/>
      <c r="VIL161" s="764"/>
      <c r="VIM161" s="764"/>
      <c r="VIN161" s="764"/>
      <c r="VIO161" s="764"/>
      <c r="VIP161" s="764"/>
      <c r="VIQ161" s="764"/>
      <c r="VIR161" s="764"/>
      <c r="VIS161" s="764"/>
      <c r="VIT161" s="764"/>
      <c r="VIU161" s="764"/>
      <c r="VIV161" s="764"/>
      <c r="VIW161" s="764"/>
      <c r="VIX161" s="764"/>
      <c r="VIY161" s="764"/>
      <c r="VIZ161" s="764"/>
      <c r="VJA161" s="764"/>
      <c r="VJB161" s="764"/>
      <c r="VJC161" s="764"/>
      <c r="VJD161" s="764"/>
      <c r="VJE161" s="764"/>
      <c r="VJF161" s="764"/>
      <c r="VJG161" s="764"/>
      <c r="VJH161" s="764"/>
      <c r="VJI161" s="764"/>
      <c r="VJJ161" s="764"/>
      <c r="VJK161" s="764"/>
      <c r="VJL161" s="764"/>
      <c r="VJM161" s="764"/>
      <c r="VJN161" s="764"/>
      <c r="VJO161" s="764"/>
      <c r="VJP161" s="764"/>
      <c r="VJQ161" s="764"/>
      <c r="VJR161" s="764"/>
      <c r="VJS161" s="764"/>
      <c r="VJT161" s="764"/>
      <c r="VJU161" s="764"/>
      <c r="VJV161" s="764"/>
      <c r="VJW161" s="764"/>
      <c r="VJX161" s="764"/>
      <c r="VJY161" s="764"/>
      <c r="VJZ161" s="764"/>
      <c r="VKA161" s="764"/>
      <c r="VKB161" s="764"/>
      <c r="VKC161" s="764"/>
      <c r="VKD161" s="764"/>
      <c r="VKE161" s="764"/>
      <c r="VKF161" s="764"/>
      <c r="VKG161" s="764"/>
      <c r="VKH161" s="764"/>
      <c r="VKI161" s="764"/>
      <c r="VKJ161" s="764"/>
      <c r="VKK161" s="764"/>
      <c r="VKL161" s="764"/>
      <c r="VKM161" s="764"/>
      <c r="VKN161" s="764"/>
      <c r="VKO161" s="764"/>
      <c r="VKP161" s="764"/>
      <c r="VKQ161" s="764"/>
      <c r="VKR161" s="764"/>
      <c r="VKS161" s="764"/>
      <c r="VKT161" s="764"/>
      <c r="VKU161" s="764"/>
      <c r="VKV161" s="764"/>
      <c r="VKW161" s="764"/>
      <c r="VKX161" s="764"/>
      <c r="VKY161" s="764"/>
      <c r="VKZ161" s="764"/>
      <c r="VLA161" s="764"/>
      <c r="VLB161" s="764"/>
      <c r="VLC161" s="764"/>
      <c r="VLD161" s="764"/>
      <c r="VLE161" s="764"/>
      <c r="VLF161" s="764"/>
      <c r="VLG161" s="764"/>
      <c r="VLH161" s="764"/>
      <c r="VLI161" s="764"/>
      <c r="VLJ161" s="764"/>
      <c r="VLK161" s="764"/>
      <c r="VLL161" s="764"/>
      <c r="VLM161" s="764"/>
      <c r="VLN161" s="764"/>
      <c r="VLO161" s="764"/>
      <c r="VLP161" s="764"/>
      <c r="VLQ161" s="764"/>
      <c r="VLR161" s="764"/>
      <c r="VLS161" s="764"/>
      <c r="VLT161" s="764"/>
      <c r="VLU161" s="764"/>
      <c r="VLV161" s="764"/>
      <c r="VLW161" s="764"/>
      <c r="VLX161" s="764"/>
      <c r="VLY161" s="764"/>
      <c r="VLZ161" s="764"/>
      <c r="VMA161" s="764"/>
      <c r="VMB161" s="764"/>
      <c r="VMC161" s="764"/>
      <c r="VMD161" s="764"/>
      <c r="VME161" s="764"/>
      <c r="VMF161" s="764"/>
      <c r="VMG161" s="764"/>
      <c r="VMH161" s="764"/>
      <c r="VMI161" s="764"/>
      <c r="VMJ161" s="764"/>
      <c r="VMK161" s="764"/>
      <c r="VML161" s="764"/>
      <c r="VMM161" s="764"/>
      <c r="VMN161" s="764"/>
      <c r="VMO161" s="764"/>
      <c r="VMP161" s="764"/>
      <c r="VMQ161" s="764"/>
      <c r="VMR161" s="764"/>
      <c r="VMS161" s="764"/>
      <c r="VMT161" s="764"/>
      <c r="VMU161" s="764"/>
      <c r="VMV161" s="764"/>
      <c r="VMW161" s="764"/>
      <c r="VMX161" s="764"/>
      <c r="VMY161" s="764"/>
      <c r="VMZ161" s="764"/>
      <c r="VNA161" s="764"/>
      <c r="VNB161" s="764"/>
      <c r="VNC161" s="764"/>
      <c r="VND161" s="764"/>
      <c r="VNE161" s="764"/>
      <c r="VNF161" s="764"/>
      <c r="VNG161" s="764"/>
      <c r="VNH161" s="764"/>
      <c r="VNI161" s="764"/>
      <c r="VNJ161" s="764"/>
      <c r="VNK161" s="764"/>
      <c r="VNL161" s="764"/>
      <c r="VNM161" s="764"/>
      <c r="VNN161" s="764"/>
      <c r="VNO161" s="764"/>
      <c r="VNP161" s="764"/>
      <c r="VNQ161" s="764"/>
      <c r="VNR161" s="764"/>
      <c r="VNS161" s="764"/>
      <c r="VNT161" s="764"/>
      <c r="VNU161" s="764"/>
      <c r="VNV161" s="764"/>
      <c r="VNW161" s="764"/>
      <c r="VNX161" s="764"/>
      <c r="VNY161" s="764"/>
      <c r="VNZ161" s="764"/>
      <c r="VOA161" s="764"/>
      <c r="VOB161" s="764"/>
      <c r="VOC161" s="764"/>
      <c r="VOD161" s="764"/>
      <c r="VOE161" s="764"/>
      <c r="VOF161" s="764"/>
      <c r="VOG161" s="764"/>
      <c r="VOH161" s="764"/>
      <c r="VOI161" s="764"/>
      <c r="VOJ161" s="764"/>
      <c r="VOK161" s="764"/>
      <c r="VOL161" s="764"/>
      <c r="VOM161" s="764"/>
      <c r="VON161" s="764"/>
      <c r="VOO161" s="764"/>
      <c r="VOP161" s="764"/>
      <c r="VOQ161" s="764"/>
      <c r="VOR161" s="764"/>
      <c r="VOS161" s="764"/>
      <c r="VOT161" s="764"/>
      <c r="VOU161" s="764"/>
      <c r="VOV161" s="764"/>
      <c r="VOW161" s="764"/>
      <c r="VOX161" s="764"/>
      <c r="VOY161" s="764"/>
      <c r="VOZ161" s="764"/>
      <c r="VPA161" s="764"/>
      <c r="VPB161" s="764"/>
      <c r="VPC161" s="764"/>
      <c r="VPD161" s="764"/>
      <c r="VPE161" s="764"/>
      <c r="VPF161" s="764"/>
      <c r="VPG161" s="764"/>
      <c r="VPH161" s="764"/>
      <c r="VPI161" s="764"/>
      <c r="VPJ161" s="764"/>
      <c r="VPK161" s="764"/>
      <c r="VPL161" s="764"/>
      <c r="VPM161" s="764"/>
      <c r="VPN161" s="764"/>
      <c r="VPO161" s="764"/>
      <c r="VPP161" s="764"/>
      <c r="VPQ161" s="764"/>
      <c r="VPR161" s="764"/>
      <c r="VPS161" s="764"/>
      <c r="VPT161" s="764"/>
      <c r="VPU161" s="764"/>
      <c r="VPV161" s="764"/>
      <c r="VPW161" s="764"/>
      <c r="VPX161" s="764"/>
      <c r="VPY161" s="764"/>
      <c r="VPZ161" s="764"/>
      <c r="VQA161" s="764"/>
      <c r="VQB161" s="764"/>
      <c r="VQC161" s="764"/>
      <c r="VQD161" s="764"/>
      <c r="VQE161" s="764"/>
      <c r="VQF161" s="764"/>
      <c r="VQG161" s="764"/>
      <c r="VQH161" s="764"/>
      <c r="VQI161" s="764"/>
      <c r="VQJ161" s="764"/>
      <c r="VQK161" s="764"/>
      <c r="VQL161" s="764"/>
      <c r="VQM161" s="764"/>
      <c r="VQN161" s="764"/>
      <c r="VQO161" s="764"/>
      <c r="VQP161" s="764"/>
      <c r="VQQ161" s="764"/>
      <c r="VQR161" s="764"/>
      <c r="VQS161" s="764"/>
      <c r="VQT161" s="764"/>
      <c r="VQU161" s="764"/>
      <c r="VQV161" s="764"/>
      <c r="VQW161" s="764"/>
      <c r="VQX161" s="764"/>
      <c r="VQY161" s="764"/>
      <c r="VQZ161" s="764"/>
      <c r="VRA161" s="764"/>
      <c r="VRB161" s="764"/>
      <c r="VRC161" s="764"/>
      <c r="VRD161" s="764"/>
      <c r="VRE161" s="764"/>
      <c r="VRF161" s="764"/>
      <c r="VRG161" s="764"/>
      <c r="VRH161" s="764"/>
      <c r="VRI161" s="764"/>
      <c r="VRJ161" s="764"/>
      <c r="VRK161" s="764"/>
      <c r="VRL161" s="764"/>
      <c r="VRM161" s="764"/>
      <c r="VRN161" s="764"/>
      <c r="VRO161" s="764"/>
      <c r="VRP161" s="764"/>
      <c r="VRQ161" s="764"/>
      <c r="VRR161" s="764"/>
      <c r="VRS161" s="764"/>
      <c r="VRT161" s="764"/>
      <c r="VRU161" s="764"/>
      <c r="VRV161" s="764"/>
      <c r="VRW161" s="764"/>
      <c r="VRX161" s="764"/>
      <c r="VRY161" s="764"/>
      <c r="VRZ161" s="764"/>
      <c r="VSA161" s="764"/>
      <c r="VSB161" s="764"/>
      <c r="VSC161" s="764"/>
      <c r="VSD161" s="764"/>
      <c r="VSE161" s="764"/>
      <c r="VSF161" s="764"/>
      <c r="VSG161" s="764"/>
      <c r="VSH161" s="764"/>
      <c r="VSI161" s="764"/>
      <c r="VSJ161" s="764"/>
      <c r="VSK161" s="764"/>
      <c r="VSL161" s="764"/>
      <c r="VSM161" s="764"/>
      <c r="VSN161" s="764"/>
      <c r="VSO161" s="764"/>
      <c r="VSP161" s="764"/>
      <c r="VSQ161" s="764"/>
      <c r="VSR161" s="764"/>
      <c r="VSS161" s="764"/>
      <c r="VST161" s="764"/>
      <c r="VSU161" s="764"/>
      <c r="VSV161" s="764"/>
      <c r="VSW161" s="764"/>
      <c r="VSX161" s="764"/>
      <c r="VSY161" s="764"/>
      <c r="VSZ161" s="764"/>
      <c r="VTA161" s="764"/>
      <c r="VTB161" s="764"/>
      <c r="VTC161" s="764"/>
      <c r="VTD161" s="764"/>
      <c r="VTE161" s="764"/>
      <c r="VTF161" s="764"/>
      <c r="VTG161" s="764"/>
      <c r="VTH161" s="764"/>
      <c r="VTI161" s="764"/>
      <c r="VTJ161" s="764"/>
      <c r="VTK161" s="764"/>
      <c r="VTL161" s="764"/>
      <c r="VTM161" s="764"/>
      <c r="VTN161" s="764"/>
      <c r="VTO161" s="764"/>
      <c r="VTP161" s="764"/>
      <c r="VTQ161" s="764"/>
      <c r="VTR161" s="764"/>
      <c r="VTS161" s="764"/>
      <c r="VTT161" s="764"/>
      <c r="VTU161" s="764"/>
      <c r="VTV161" s="764"/>
      <c r="VTW161" s="764"/>
      <c r="VTX161" s="764"/>
      <c r="VTY161" s="764"/>
      <c r="VTZ161" s="764"/>
      <c r="VUA161" s="764"/>
      <c r="VUB161" s="764"/>
      <c r="VUC161" s="764"/>
      <c r="VUD161" s="764"/>
      <c r="VUE161" s="764"/>
      <c r="VUF161" s="764"/>
      <c r="VUG161" s="764"/>
      <c r="VUH161" s="764"/>
      <c r="VUI161" s="764"/>
      <c r="VUJ161" s="764"/>
      <c r="VUK161" s="764"/>
      <c r="VUL161" s="764"/>
      <c r="VUM161" s="764"/>
      <c r="VUN161" s="764"/>
      <c r="VUO161" s="764"/>
      <c r="VUP161" s="764"/>
      <c r="VUQ161" s="764"/>
      <c r="VUR161" s="764"/>
      <c r="VUS161" s="764"/>
      <c r="VUT161" s="764"/>
      <c r="VUU161" s="764"/>
      <c r="VUV161" s="764"/>
      <c r="VUW161" s="764"/>
      <c r="VUX161" s="764"/>
      <c r="VUY161" s="764"/>
      <c r="VUZ161" s="764"/>
      <c r="VVA161" s="764"/>
      <c r="VVB161" s="764"/>
      <c r="VVC161" s="764"/>
      <c r="VVD161" s="764"/>
      <c r="VVE161" s="764"/>
      <c r="VVF161" s="764"/>
      <c r="VVG161" s="764"/>
      <c r="VVH161" s="764"/>
      <c r="VVI161" s="764"/>
      <c r="VVJ161" s="764"/>
      <c r="VVK161" s="764"/>
      <c r="VVL161" s="764"/>
      <c r="VVM161" s="764"/>
      <c r="VVN161" s="764"/>
      <c r="VVO161" s="764"/>
      <c r="VVP161" s="764"/>
      <c r="VVQ161" s="764"/>
      <c r="VVR161" s="764"/>
      <c r="VVS161" s="764"/>
      <c r="VVT161" s="764"/>
      <c r="VVU161" s="764"/>
      <c r="VVV161" s="764"/>
      <c r="VVW161" s="764"/>
      <c r="VVX161" s="764"/>
      <c r="VVY161" s="764"/>
      <c r="VVZ161" s="764"/>
      <c r="VWA161" s="764"/>
      <c r="VWB161" s="764"/>
      <c r="VWC161" s="764"/>
      <c r="VWD161" s="764"/>
      <c r="VWE161" s="764"/>
      <c r="VWF161" s="764"/>
      <c r="VWG161" s="764"/>
      <c r="VWH161" s="764"/>
      <c r="VWI161" s="764"/>
      <c r="VWJ161" s="764"/>
      <c r="VWK161" s="764"/>
      <c r="VWL161" s="764"/>
      <c r="VWM161" s="764"/>
      <c r="VWN161" s="764"/>
      <c r="VWO161" s="764"/>
      <c r="VWP161" s="764"/>
      <c r="VWQ161" s="764"/>
      <c r="VWR161" s="764"/>
      <c r="VWS161" s="764"/>
      <c r="VWT161" s="764"/>
      <c r="VWU161" s="764"/>
      <c r="VWV161" s="764"/>
      <c r="VWW161" s="764"/>
      <c r="VWX161" s="764"/>
      <c r="VWY161" s="764"/>
      <c r="VWZ161" s="764"/>
      <c r="VXA161" s="764"/>
      <c r="VXB161" s="764"/>
      <c r="VXC161" s="764"/>
      <c r="VXD161" s="764"/>
      <c r="VXE161" s="764"/>
      <c r="VXF161" s="764"/>
      <c r="VXG161" s="764"/>
      <c r="VXH161" s="764"/>
      <c r="VXI161" s="764"/>
      <c r="VXJ161" s="764"/>
      <c r="VXK161" s="764"/>
      <c r="VXL161" s="764"/>
      <c r="VXM161" s="764"/>
      <c r="VXN161" s="764"/>
      <c r="VXO161" s="764"/>
      <c r="VXP161" s="764"/>
      <c r="VXQ161" s="764"/>
      <c r="VXR161" s="764"/>
      <c r="VXS161" s="764"/>
      <c r="VXT161" s="764"/>
      <c r="VXU161" s="764"/>
      <c r="VXV161" s="764"/>
      <c r="VXW161" s="764"/>
      <c r="VXX161" s="764"/>
      <c r="VXY161" s="764"/>
      <c r="VXZ161" s="764"/>
      <c r="VYA161" s="764"/>
      <c r="VYB161" s="764"/>
      <c r="VYC161" s="764"/>
      <c r="VYD161" s="764"/>
      <c r="VYE161" s="764"/>
      <c r="VYF161" s="764"/>
      <c r="VYG161" s="764"/>
      <c r="VYH161" s="764"/>
      <c r="VYI161" s="764"/>
      <c r="VYJ161" s="764"/>
      <c r="VYK161" s="764"/>
      <c r="VYL161" s="764"/>
      <c r="VYM161" s="764"/>
      <c r="VYN161" s="764"/>
      <c r="VYO161" s="764"/>
      <c r="VYP161" s="764"/>
      <c r="VYQ161" s="764"/>
      <c r="VYR161" s="764"/>
      <c r="VYS161" s="764"/>
      <c r="VYT161" s="764"/>
      <c r="VYU161" s="764"/>
      <c r="VYV161" s="764"/>
      <c r="VYW161" s="764"/>
      <c r="VYX161" s="764"/>
      <c r="VYY161" s="764"/>
      <c r="VYZ161" s="764"/>
      <c r="VZA161" s="764"/>
      <c r="VZB161" s="764"/>
      <c r="VZC161" s="764"/>
      <c r="VZD161" s="764"/>
      <c r="VZE161" s="764"/>
      <c r="VZF161" s="764"/>
      <c r="VZG161" s="764"/>
      <c r="VZH161" s="764"/>
      <c r="VZI161" s="764"/>
      <c r="VZJ161" s="764"/>
      <c r="VZK161" s="764"/>
      <c r="VZL161" s="764"/>
      <c r="VZM161" s="764"/>
      <c r="VZN161" s="764"/>
      <c r="VZO161" s="764"/>
      <c r="VZP161" s="764"/>
      <c r="VZQ161" s="764"/>
      <c r="VZR161" s="764"/>
      <c r="VZS161" s="764"/>
      <c r="VZT161" s="764"/>
      <c r="VZU161" s="764"/>
      <c r="VZV161" s="764"/>
      <c r="VZW161" s="764"/>
      <c r="VZX161" s="764"/>
      <c r="VZY161" s="764"/>
      <c r="VZZ161" s="764"/>
      <c r="WAA161" s="764"/>
      <c r="WAB161" s="764"/>
      <c r="WAC161" s="764"/>
      <c r="WAD161" s="764"/>
      <c r="WAE161" s="764"/>
      <c r="WAF161" s="764"/>
      <c r="WAG161" s="764"/>
      <c r="WAH161" s="764"/>
      <c r="WAI161" s="764"/>
      <c r="WAJ161" s="764"/>
      <c r="WAK161" s="764"/>
      <c r="WAL161" s="764"/>
      <c r="WAM161" s="764"/>
      <c r="WAN161" s="764"/>
      <c r="WAO161" s="764"/>
      <c r="WAP161" s="764"/>
      <c r="WAQ161" s="764"/>
      <c r="WAR161" s="764"/>
      <c r="WAS161" s="764"/>
      <c r="WAT161" s="764"/>
      <c r="WAU161" s="764"/>
      <c r="WAV161" s="764"/>
      <c r="WAW161" s="764"/>
      <c r="WAX161" s="764"/>
      <c r="WAY161" s="764"/>
      <c r="WAZ161" s="764"/>
      <c r="WBA161" s="764"/>
      <c r="WBB161" s="764"/>
      <c r="WBC161" s="764"/>
      <c r="WBD161" s="764"/>
      <c r="WBE161" s="764"/>
      <c r="WBF161" s="764"/>
      <c r="WBG161" s="764"/>
      <c r="WBH161" s="764"/>
      <c r="WBI161" s="764"/>
      <c r="WBJ161" s="764"/>
      <c r="WBK161" s="764"/>
      <c r="WBL161" s="764"/>
      <c r="WBM161" s="764"/>
      <c r="WBN161" s="764"/>
      <c r="WBO161" s="764"/>
      <c r="WBP161" s="764"/>
      <c r="WBQ161" s="764"/>
      <c r="WBR161" s="764"/>
      <c r="WBS161" s="764"/>
      <c r="WBT161" s="764"/>
      <c r="WBU161" s="764"/>
      <c r="WBV161" s="764"/>
      <c r="WBW161" s="764"/>
      <c r="WBX161" s="764"/>
      <c r="WBY161" s="764"/>
      <c r="WBZ161" s="764"/>
      <c r="WCA161" s="764"/>
      <c r="WCB161" s="764"/>
      <c r="WCC161" s="764"/>
      <c r="WCD161" s="764"/>
      <c r="WCE161" s="764"/>
      <c r="WCF161" s="764"/>
      <c r="WCG161" s="764"/>
      <c r="WCH161" s="764"/>
      <c r="WCI161" s="764"/>
      <c r="WCJ161" s="764"/>
      <c r="WCK161" s="764"/>
      <c r="WCL161" s="764"/>
      <c r="WCM161" s="764"/>
      <c r="WCN161" s="764"/>
      <c r="WCO161" s="764"/>
      <c r="WCP161" s="764"/>
      <c r="WCQ161" s="764"/>
      <c r="WCR161" s="764"/>
      <c r="WCS161" s="764"/>
      <c r="WCT161" s="764"/>
      <c r="WCU161" s="764"/>
      <c r="WCV161" s="764"/>
      <c r="WCW161" s="764"/>
      <c r="WCX161" s="764"/>
      <c r="WCY161" s="764"/>
      <c r="WCZ161" s="764"/>
      <c r="WDA161" s="764"/>
      <c r="WDB161" s="764"/>
      <c r="WDC161" s="764"/>
      <c r="WDD161" s="764"/>
      <c r="WDE161" s="764"/>
      <c r="WDF161" s="764"/>
      <c r="WDG161" s="764"/>
      <c r="WDH161" s="764"/>
      <c r="WDI161" s="764"/>
      <c r="WDJ161" s="764"/>
      <c r="WDK161" s="764"/>
      <c r="WDL161" s="764"/>
      <c r="WDM161" s="764"/>
      <c r="WDN161" s="764"/>
      <c r="WDO161" s="764"/>
      <c r="WDP161" s="764"/>
      <c r="WDQ161" s="764"/>
      <c r="WDR161" s="764"/>
      <c r="WDS161" s="764"/>
      <c r="WDT161" s="764"/>
      <c r="WDU161" s="764"/>
      <c r="WDV161" s="764"/>
      <c r="WDW161" s="764"/>
      <c r="WDX161" s="764"/>
      <c r="WDY161" s="764"/>
      <c r="WDZ161" s="764"/>
      <c r="WEA161" s="764"/>
      <c r="WEB161" s="764"/>
      <c r="WEC161" s="764"/>
      <c r="WED161" s="764"/>
      <c r="WEE161" s="764"/>
      <c r="WEF161" s="764"/>
      <c r="WEG161" s="764"/>
      <c r="WEH161" s="764"/>
      <c r="WEI161" s="764"/>
      <c r="WEJ161" s="764"/>
      <c r="WEK161" s="764"/>
      <c r="WEL161" s="764"/>
      <c r="WEM161" s="764"/>
      <c r="WEN161" s="764"/>
      <c r="WEO161" s="764"/>
      <c r="WEP161" s="764"/>
      <c r="WEQ161" s="764"/>
      <c r="WER161" s="764"/>
      <c r="WES161" s="764"/>
      <c r="WET161" s="764"/>
      <c r="WEU161" s="764"/>
      <c r="WEV161" s="764"/>
      <c r="WEW161" s="764"/>
      <c r="WEX161" s="764"/>
      <c r="WEY161" s="764"/>
      <c r="WEZ161" s="764"/>
      <c r="WFA161" s="764"/>
      <c r="WFB161" s="764"/>
      <c r="WFC161" s="764"/>
      <c r="WFD161" s="764"/>
      <c r="WFE161" s="764"/>
      <c r="WFF161" s="764"/>
      <c r="WFG161" s="764"/>
      <c r="WFH161" s="764"/>
      <c r="WFI161" s="764"/>
      <c r="WFJ161" s="764"/>
      <c r="WFK161" s="764"/>
      <c r="WFL161" s="764"/>
      <c r="WFM161" s="764"/>
      <c r="WFN161" s="764"/>
      <c r="WFO161" s="764"/>
      <c r="WFP161" s="764"/>
      <c r="WFQ161" s="764"/>
      <c r="WFR161" s="764"/>
      <c r="WFS161" s="764"/>
      <c r="WFT161" s="764"/>
      <c r="WFU161" s="764"/>
      <c r="WFV161" s="764"/>
      <c r="WFW161" s="764"/>
      <c r="WFX161" s="764"/>
      <c r="WFY161" s="764"/>
      <c r="WFZ161" s="764"/>
      <c r="WGA161" s="764"/>
      <c r="WGB161" s="764"/>
      <c r="WGC161" s="764"/>
      <c r="WGD161" s="764"/>
      <c r="WGE161" s="764"/>
      <c r="WGF161" s="764"/>
      <c r="WGG161" s="764"/>
      <c r="WGH161" s="764"/>
      <c r="WGI161" s="764"/>
      <c r="WGJ161" s="764"/>
      <c r="WGK161" s="764"/>
      <c r="WGL161" s="764"/>
      <c r="WGM161" s="764"/>
      <c r="WGN161" s="764"/>
      <c r="WGO161" s="764"/>
      <c r="WGP161" s="764"/>
      <c r="WGQ161" s="764"/>
      <c r="WGR161" s="764"/>
      <c r="WGS161" s="764"/>
      <c r="WGT161" s="764"/>
      <c r="WGU161" s="764"/>
      <c r="WGV161" s="764"/>
      <c r="WGW161" s="764"/>
      <c r="WGX161" s="764"/>
      <c r="WGY161" s="764"/>
      <c r="WGZ161" s="764"/>
      <c r="WHA161" s="764"/>
      <c r="WHB161" s="764"/>
      <c r="WHC161" s="764"/>
      <c r="WHD161" s="764"/>
      <c r="WHE161" s="764"/>
      <c r="WHF161" s="764"/>
      <c r="WHG161" s="764"/>
      <c r="WHH161" s="764"/>
      <c r="WHI161" s="764"/>
      <c r="WHJ161" s="764"/>
      <c r="WHK161" s="764"/>
      <c r="WHL161" s="764"/>
      <c r="WHM161" s="764"/>
      <c r="WHN161" s="764"/>
      <c r="WHO161" s="764"/>
      <c r="WHP161" s="764"/>
      <c r="WHQ161" s="764"/>
      <c r="WHR161" s="764"/>
      <c r="WHS161" s="764"/>
      <c r="WHT161" s="764"/>
      <c r="WHU161" s="764"/>
      <c r="WHV161" s="764"/>
      <c r="WHW161" s="764"/>
      <c r="WHX161" s="764"/>
      <c r="WHY161" s="764"/>
      <c r="WHZ161" s="764"/>
      <c r="WIA161" s="764"/>
      <c r="WIB161" s="764"/>
      <c r="WIC161" s="764"/>
      <c r="WID161" s="764"/>
      <c r="WIE161" s="764"/>
      <c r="WIF161" s="764"/>
      <c r="WIG161" s="764"/>
      <c r="WIH161" s="764"/>
      <c r="WII161" s="764"/>
      <c r="WIJ161" s="764"/>
      <c r="WIK161" s="764"/>
      <c r="WIL161" s="764"/>
      <c r="WIM161" s="764"/>
      <c r="WIN161" s="764"/>
      <c r="WIO161" s="764"/>
      <c r="WIP161" s="764"/>
      <c r="WIQ161" s="764"/>
      <c r="WIR161" s="764"/>
      <c r="WIS161" s="764"/>
      <c r="WIT161" s="764"/>
      <c r="WIU161" s="764"/>
      <c r="WIV161" s="764"/>
      <c r="WIW161" s="764"/>
      <c r="WIX161" s="764"/>
      <c r="WIY161" s="764"/>
      <c r="WIZ161" s="764"/>
      <c r="WJA161" s="764"/>
      <c r="WJB161" s="764"/>
      <c r="WJC161" s="764"/>
      <c r="WJD161" s="764"/>
      <c r="WJE161" s="764"/>
      <c r="WJF161" s="764"/>
      <c r="WJG161" s="764"/>
      <c r="WJH161" s="764"/>
      <c r="WJI161" s="764"/>
      <c r="WJJ161" s="764"/>
      <c r="WJK161" s="764"/>
      <c r="WJL161" s="764"/>
      <c r="WJM161" s="764"/>
      <c r="WJN161" s="764"/>
      <c r="WJO161" s="764"/>
      <c r="WJP161" s="764"/>
      <c r="WJQ161" s="764"/>
      <c r="WJR161" s="764"/>
      <c r="WJS161" s="764"/>
      <c r="WJT161" s="764"/>
      <c r="WJU161" s="764"/>
      <c r="WJV161" s="764"/>
      <c r="WJW161" s="764"/>
      <c r="WJX161" s="764"/>
      <c r="WJY161" s="764"/>
      <c r="WJZ161" s="764"/>
      <c r="WKA161" s="764"/>
      <c r="WKB161" s="764"/>
      <c r="WKC161" s="764"/>
      <c r="WKD161" s="764"/>
      <c r="WKE161" s="764"/>
      <c r="WKF161" s="764"/>
      <c r="WKG161" s="764"/>
      <c r="WKH161" s="764"/>
      <c r="WKI161" s="764"/>
      <c r="WKJ161" s="764"/>
      <c r="WKK161" s="764"/>
      <c r="WKL161" s="764"/>
      <c r="WKM161" s="764"/>
      <c r="WKN161" s="764"/>
      <c r="WKO161" s="764"/>
      <c r="WKP161" s="764"/>
      <c r="WKQ161" s="764"/>
      <c r="WKR161" s="764"/>
      <c r="WKS161" s="764"/>
      <c r="WKT161" s="764"/>
      <c r="WKU161" s="764"/>
      <c r="WKV161" s="764"/>
      <c r="WKW161" s="764"/>
      <c r="WKX161" s="764"/>
      <c r="WKY161" s="764"/>
      <c r="WKZ161" s="764"/>
      <c r="WLA161" s="764"/>
      <c r="WLB161" s="764"/>
      <c r="WLC161" s="764"/>
      <c r="WLD161" s="764"/>
      <c r="WLE161" s="764"/>
      <c r="WLF161" s="764"/>
      <c r="WLG161" s="764"/>
      <c r="WLH161" s="764"/>
      <c r="WLI161" s="764"/>
      <c r="WLJ161" s="764"/>
      <c r="WLK161" s="764"/>
      <c r="WLL161" s="764"/>
      <c r="WLM161" s="764"/>
      <c r="WLN161" s="764"/>
      <c r="WLO161" s="764"/>
      <c r="WLP161" s="764"/>
      <c r="WLQ161" s="764"/>
      <c r="WLR161" s="764"/>
      <c r="WLS161" s="764"/>
      <c r="WLT161" s="764"/>
      <c r="WLU161" s="764"/>
      <c r="WLV161" s="764"/>
      <c r="WLW161" s="764"/>
      <c r="WLX161" s="764"/>
      <c r="WLY161" s="764"/>
      <c r="WLZ161" s="764"/>
      <c r="WMA161" s="764"/>
      <c r="WMB161" s="764"/>
      <c r="WMC161" s="764"/>
      <c r="WMD161" s="764"/>
      <c r="WME161" s="764"/>
      <c r="WMF161" s="764"/>
      <c r="WMG161" s="764"/>
      <c r="WMH161" s="764"/>
      <c r="WMI161" s="764"/>
      <c r="WMJ161" s="764"/>
      <c r="WMK161" s="764"/>
      <c r="WML161" s="764"/>
      <c r="WMM161" s="764"/>
      <c r="WMN161" s="764"/>
      <c r="WMO161" s="764"/>
      <c r="WMP161" s="764"/>
      <c r="WMQ161" s="764"/>
      <c r="WMR161" s="764"/>
      <c r="WMS161" s="764"/>
      <c r="WMT161" s="764"/>
      <c r="WMU161" s="764"/>
      <c r="WMV161" s="764"/>
      <c r="WMW161" s="764"/>
      <c r="WMX161" s="764"/>
      <c r="WMY161" s="764"/>
      <c r="WMZ161" s="764"/>
      <c r="WNA161" s="764"/>
      <c r="WNB161" s="764"/>
      <c r="WNC161" s="764"/>
      <c r="WND161" s="764"/>
      <c r="WNE161" s="764"/>
      <c r="WNF161" s="764"/>
      <c r="WNG161" s="764"/>
      <c r="WNH161" s="764"/>
      <c r="WNI161" s="764"/>
      <c r="WNJ161" s="764"/>
      <c r="WNK161" s="764"/>
      <c r="WNL161" s="764"/>
      <c r="WNM161" s="764"/>
      <c r="WNN161" s="764"/>
      <c r="WNO161" s="764"/>
      <c r="WNP161" s="764"/>
      <c r="WNQ161" s="764"/>
      <c r="WNR161" s="764"/>
      <c r="WNS161" s="764"/>
      <c r="WNT161" s="764"/>
      <c r="WNU161" s="764"/>
      <c r="WNV161" s="764"/>
      <c r="WNW161" s="764"/>
      <c r="WNX161" s="764"/>
      <c r="WNY161" s="764"/>
      <c r="WNZ161" s="764"/>
      <c r="WOA161" s="764"/>
      <c r="WOB161" s="764"/>
      <c r="WOC161" s="764"/>
      <c r="WOD161" s="764"/>
      <c r="WOE161" s="764"/>
      <c r="WOF161" s="764"/>
      <c r="WOG161" s="764"/>
      <c r="WOH161" s="764"/>
      <c r="WOI161" s="764"/>
      <c r="WOJ161" s="764"/>
      <c r="WOK161" s="764"/>
      <c r="WOL161" s="764"/>
      <c r="WOM161" s="764"/>
      <c r="WON161" s="764"/>
      <c r="WOO161" s="764"/>
      <c r="WOP161" s="764"/>
      <c r="WOQ161" s="764"/>
      <c r="WOR161" s="764"/>
      <c r="WOS161" s="764"/>
      <c r="WOT161" s="764"/>
      <c r="WOU161" s="764"/>
      <c r="WOV161" s="764"/>
      <c r="WOW161" s="764"/>
      <c r="WOX161" s="764"/>
      <c r="WOY161" s="764"/>
      <c r="WOZ161" s="764"/>
      <c r="WPA161" s="764"/>
      <c r="WPB161" s="764"/>
      <c r="WPC161" s="764"/>
      <c r="WPD161" s="764"/>
      <c r="WPE161" s="764"/>
      <c r="WPF161" s="764"/>
      <c r="WPG161" s="764"/>
      <c r="WPH161" s="764"/>
      <c r="WPI161" s="764"/>
      <c r="WPJ161" s="764"/>
      <c r="WPK161" s="764"/>
      <c r="WPL161" s="764"/>
      <c r="WPM161" s="764"/>
      <c r="WPN161" s="764"/>
      <c r="WPO161" s="764"/>
      <c r="WPP161" s="764"/>
      <c r="WPQ161" s="764"/>
      <c r="WPR161" s="764"/>
      <c r="WPS161" s="764"/>
      <c r="WPT161" s="764"/>
      <c r="WPU161" s="764"/>
      <c r="WPV161" s="764"/>
      <c r="WPW161" s="764"/>
      <c r="WPX161" s="764"/>
      <c r="WPY161" s="764"/>
      <c r="WPZ161" s="764"/>
      <c r="WQA161" s="764"/>
      <c r="WQB161" s="764"/>
      <c r="WQC161" s="764"/>
      <c r="WQD161" s="764"/>
      <c r="WQE161" s="764"/>
      <c r="WQF161" s="764"/>
      <c r="WQG161" s="764"/>
      <c r="WQH161" s="764"/>
      <c r="WQI161" s="764"/>
      <c r="WQJ161" s="764"/>
      <c r="WQK161" s="764"/>
      <c r="WQL161" s="764"/>
      <c r="WQM161" s="764"/>
      <c r="WQN161" s="764"/>
      <c r="WQO161" s="764"/>
      <c r="WQP161" s="764"/>
      <c r="WQQ161" s="764"/>
      <c r="WQR161" s="764"/>
      <c r="WQS161" s="764"/>
      <c r="WQT161" s="764"/>
      <c r="WQU161" s="764"/>
      <c r="WQV161" s="764"/>
      <c r="WQW161" s="764"/>
      <c r="WQX161" s="764"/>
      <c r="WQY161" s="764"/>
      <c r="WQZ161" s="764"/>
      <c r="WRA161" s="764"/>
      <c r="WRB161" s="764"/>
      <c r="WRC161" s="764"/>
      <c r="WRD161" s="764"/>
      <c r="WRE161" s="764"/>
      <c r="WRF161" s="764"/>
      <c r="WRG161" s="764"/>
      <c r="WRH161" s="764"/>
      <c r="WRI161" s="764"/>
      <c r="WRJ161" s="764"/>
      <c r="WRK161" s="764"/>
      <c r="WRL161" s="764"/>
      <c r="WRM161" s="764"/>
      <c r="WRN161" s="764"/>
      <c r="WRO161" s="764"/>
      <c r="WRP161" s="764"/>
      <c r="WRQ161" s="764"/>
      <c r="WRR161" s="764"/>
      <c r="WRS161" s="764"/>
      <c r="WRT161" s="764"/>
      <c r="WRU161" s="764"/>
      <c r="WRV161" s="764"/>
      <c r="WRW161" s="764"/>
      <c r="WRX161" s="764"/>
      <c r="WRY161" s="764"/>
      <c r="WRZ161" s="764"/>
      <c r="WSA161" s="764"/>
      <c r="WSB161" s="764"/>
      <c r="WSC161" s="764"/>
      <c r="WSD161" s="764"/>
      <c r="WSE161" s="764"/>
      <c r="WSF161" s="764"/>
      <c r="WSG161" s="764"/>
      <c r="WSH161" s="764"/>
      <c r="WSI161" s="764"/>
      <c r="WSJ161" s="764"/>
      <c r="WSK161" s="764"/>
      <c r="WSL161" s="764"/>
      <c r="WSM161" s="764"/>
      <c r="WSN161" s="764"/>
      <c r="WSO161" s="764"/>
      <c r="WSP161" s="764"/>
      <c r="WSQ161" s="764"/>
      <c r="WSR161" s="764"/>
      <c r="WSS161" s="764"/>
      <c r="WST161" s="764"/>
      <c r="WSU161" s="764"/>
      <c r="WSV161" s="764"/>
      <c r="WSW161" s="764"/>
      <c r="WSX161" s="764"/>
      <c r="WSY161" s="764"/>
      <c r="WSZ161" s="764"/>
      <c r="WTA161" s="764"/>
      <c r="WTB161" s="764"/>
      <c r="WTC161" s="764"/>
      <c r="WTD161" s="764"/>
      <c r="WTE161" s="764"/>
      <c r="WTF161" s="764"/>
      <c r="WTG161" s="764"/>
      <c r="WTH161" s="764"/>
      <c r="WTI161" s="764"/>
      <c r="WTJ161" s="764"/>
      <c r="WTK161" s="764"/>
      <c r="WTL161" s="764"/>
      <c r="WTM161" s="764"/>
      <c r="WTN161" s="764"/>
      <c r="WTO161" s="764"/>
      <c r="WTP161" s="764"/>
      <c r="WTQ161" s="764"/>
      <c r="WTR161" s="764"/>
      <c r="WTS161" s="764"/>
      <c r="WTT161" s="764"/>
      <c r="WTU161" s="764"/>
      <c r="WTV161" s="764"/>
      <c r="WTW161" s="764"/>
      <c r="WTX161" s="764"/>
      <c r="WTY161" s="764"/>
      <c r="WTZ161" s="764"/>
      <c r="WUA161" s="764"/>
      <c r="WUB161" s="764"/>
      <c r="WUC161" s="764"/>
      <c r="WUD161" s="764"/>
      <c r="WUE161" s="764"/>
      <c r="WUF161" s="764"/>
      <c r="WUG161" s="764"/>
      <c r="WUH161" s="764"/>
      <c r="WUI161" s="764"/>
      <c r="WUJ161" s="764"/>
      <c r="WUK161" s="764"/>
      <c r="WUL161" s="764"/>
      <c r="WUM161" s="764"/>
      <c r="WUN161" s="764"/>
      <c r="WUO161" s="764"/>
      <c r="WUP161" s="764"/>
      <c r="WUQ161" s="764"/>
      <c r="WUR161" s="764"/>
      <c r="WUS161" s="764"/>
      <c r="WUT161" s="764"/>
      <c r="WUU161" s="764"/>
      <c r="WUV161" s="764"/>
      <c r="WUW161" s="764"/>
      <c r="WUX161" s="764"/>
      <c r="WUY161" s="764"/>
      <c r="WUZ161" s="764"/>
      <c r="WVA161" s="764"/>
      <c r="WVB161" s="764"/>
      <c r="WVC161" s="764"/>
      <c r="WVD161" s="764"/>
      <c r="WVE161" s="764"/>
      <c r="WVF161" s="764"/>
      <c r="WVG161" s="764"/>
      <c r="WVH161" s="764"/>
      <c r="WVI161" s="764"/>
      <c r="WVJ161" s="764"/>
      <c r="WVK161" s="764"/>
      <c r="WVL161" s="764"/>
      <c r="WVM161" s="764"/>
      <c r="WVN161" s="764"/>
      <c r="WVO161" s="764"/>
      <c r="WVP161" s="764"/>
      <c r="WVQ161" s="764"/>
      <c r="WVR161" s="764"/>
      <c r="WVS161" s="764"/>
      <c r="WVT161" s="764"/>
      <c r="WVU161" s="764"/>
      <c r="WVV161" s="764"/>
      <c r="WVW161" s="764"/>
      <c r="WVX161" s="764"/>
      <c r="WVY161" s="764"/>
      <c r="WVZ161" s="764"/>
      <c r="WWA161" s="764"/>
      <c r="WWB161" s="764"/>
      <c r="WWC161" s="764"/>
      <c r="WWD161" s="764"/>
      <c r="WWE161" s="764"/>
      <c r="WWF161" s="764"/>
      <c r="WWG161" s="764"/>
      <c r="WWH161" s="764"/>
      <c r="WWI161" s="764"/>
      <c r="WWJ161" s="764"/>
      <c r="WWK161" s="764"/>
      <c r="WWL161" s="764"/>
      <c r="WWM161" s="764"/>
      <c r="WWN161" s="764"/>
      <c r="WWO161" s="764"/>
      <c r="WWP161" s="764"/>
      <c r="WWQ161" s="764"/>
      <c r="WWR161" s="764"/>
      <c r="WWS161" s="764"/>
      <c r="WWT161" s="764"/>
      <c r="WWU161" s="764"/>
      <c r="WWV161" s="764"/>
      <c r="WWW161" s="764"/>
      <c r="WWX161" s="764"/>
      <c r="WWY161" s="764"/>
      <c r="WWZ161" s="764"/>
      <c r="WXA161" s="764"/>
      <c r="WXB161" s="764"/>
      <c r="WXC161" s="764"/>
      <c r="WXD161" s="764"/>
      <c r="WXE161" s="764"/>
      <c r="WXF161" s="764"/>
      <c r="WXG161" s="764"/>
      <c r="WXH161" s="764"/>
      <c r="WXI161" s="764"/>
      <c r="WXJ161" s="764"/>
      <c r="WXK161" s="764"/>
      <c r="WXL161" s="764"/>
      <c r="WXM161" s="764"/>
      <c r="WXN161" s="764"/>
      <c r="WXO161" s="764"/>
      <c r="WXP161" s="764"/>
      <c r="WXQ161" s="764"/>
      <c r="WXR161" s="764"/>
      <c r="WXS161" s="764"/>
      <c r="WXT161" s="764"/>
      <c r="WXU161" s="764"/>
      <c r="WXV161" s="764"/>
      <c r="WXW161" s="764"/>
      <c r="WXX161" s="764"/>
      <c r="WXY161" s="764"/>
      <c r="WXZ161" s="764"/>
      <c r="WYA161" s="764"/>
      <c r="WYB161" s="764"/>
      <c r="WYC161" s="764"/>
      <c r="WYD161" s="764"/>
      <c r="WYE161" s="764"/>
      <c r="WYF161" s="764"/>
      <c r="WYG161" s="764"/>
      <c r="WYH161" s="764"/>
      <c r="WYI161" s="764"/>
      <c r="WYJ161" s="764"/>
      <c r="WYK161" s="764"/>
      <c r="WYL161" s="764"/>
      <c r="WYM161" s="764"/>
      <c r="WYN161" s="764"/>
      <c r="WYO161" s="764"/>
      <c r="WYP161" s="764"/>
      <c r="WYQ161" s="764"/>
      <c r="WYR161" s="764"/>
      <c r="WYS161" s="764"/>
      <c r="WYT161" s="764"/>
      <c r="WYU161" s="764"/>
      <c r="WYV161" s="764"/>
      <c r="WYW161" s="764"/>
      <c r="WYX161" s="764"/>
      <c r="WYY161" s="764"/>
      <c r="WYZ161" s="764"/>
      <c r="WZA161" s="764"/>
      <c r="WZB161" s="764"/>
      <c r="WZC161" s="764"/>
      <c r="WZD161" s="764"/>
      <c r="WZE161" s="764"/>
      <c r="WZF161" s="764"/>
      <c r="WZG161" s="764"/>
      <c r="WZH161" s="764"/>
      <c r="WZI161" s="764"/>
      <c r="WZJ161" s="764"/>
      <c r="WZK161" s="764"/>
      <c r="WZL161" s="764"/>
      <c r="WZM161" s="764"/>
      <c r="WZN161" s="764"/>
      <c r="WZO161" s="764"/>
      <c r="WZP161" s="764"/>
      <c r="WZQ161" s="764"/>
      <c r="WZR161" s="764"/>
      <c r="WZS161" s="764"/>
      <c r="WZT161" s="764"/>
      <c r="WZU161" s="764"/>
      <c r="WZV161" s="764"/>
      <c r="WZW161" s="764"/>
      <c r="WZX161" s="764"/>
      <c r="WZY161" s="764"/>
      <c r="WZZ161" s="764"/>
      <c r="XAA161" s="764"/>
      <c r="XAB161" s="764"/>
      <c r="XAC161" s="764"/>
      <c r="XAD161" s="764"/>
      <c r="XAE161" s="764"/>
      <c r="XAF161" s="764"/>
      <c r="XAG161" s="764"/>
      <c r="XAH161" s="764"/>
      <c r="XAI161" s="764"/>
      <c r="XAJ161" s="764"/>
      <c r="XAK161" s="764"/>
      <c r="XAL161" s="764"/>
      <c r="XAM161" s="764"/>
      <c r="XAN161" s="764"/>
      <c r="XAO161" s="764"/>
      <c r="XAP161" s="764"/>
      <c r="XAQ161" s="764"/>
      <c r="XAR161" s="764"/>
      <c r="XAS161" s="764"/>
      <c r="XAT161" s="764"/>
      <c r="XAU161" s="764"/>
      <c r="XAV161" s="764"/>
      <c r="XAW161" s="764"/>
      <c r="XAX161" s="764"/>
      <c r="XAY161" s="764"/>
      <c r="XAZ161" s="764"/>
      <c r="XBA161" s="764"/>
      <c r="XBB161" s="764"/>
      <c r="XBC161" s="764"/>
      <c r="XBD161" s="764"/>
      <c r="XBE161" s="764"/>
      <c r="XBF161" s="764"/>
      <c r="XBG161" s="764"/>
      <c r="XBH161" s="764"/>
      <c r="XBI161" s="764"/>
      <c r="XBJ161" s="764"/>
      <c r="XBK161" s="764"/>
      <c r="XBL161" s="764"/>
      <c r="XBM161" s="764"/>
      <c r="XBN161" s="764"/>
      <c r="XBO161" s="764"/>
      <c r="XBP161" s="764"/>
      <c r="XBQ161" s="764"/>
      <c r="XBR161" s="764"/>
      <c r="XBS161" s="764"/>
      <c r="XBT161" s="764"/>
      <c r="XBU161" s="764"/>
      <c r="XBV161" s="764"/>
      <c r="XBW161" s="764"/>
      <c r="XBX161" s="764"/>
      <c r="XBY161" s="764"/>
      <c r="XBZ161" s="764"/>
      <c r="XCA161" s="764"/>
      <c r="XCB161" s="764"/>
      <c r="XCC161" s="764"/>
      <c r="XCD161" s="764"/>
      <c r="XCE161" s="764"/>
      <c r="XCF161" s="764"/>
      <c r="XCG161" s="764"/>
      <c r="XCH161" s="764"/>
      <c r="XCI161" s="764"/>
      <c r="XCJ161" s="764"/>
      <c r="XCK161" s="764"/>
      <c r="XCL161" s="764"/>
      <c r="XCM161" s="764"/>
      <c r="XCN161" s="764"/>
      <c r="XCO161" s="764"/>
      <c r="XCP161" s="764"/>
      <c r="XCQ161" s="764"/>
      <c r="XCR161" s="764"/>
      <c r="XCS161" s="764"/>
      <c r="XCT161" s="764"/>
      <c r="XCU161" s="764"/>
      <c r="XCV161" s="764"/>
      <c r="XCW161" s="764"/>
      <c r="XCX161" s="764"/>
      <c r="XCY161" s="764"/>
      <c r="XCZ161" s="764"/>
      <c r="XDA161" s="764"/>
      <c r="XDB161" s="764"/>
      <c r="XDC161" s="764"/>
      <c r="XDD161" s="764"/>
      <c r="XDE161" s="764"/>
      <c r="XDF161" s="764"/>
      <c r="XDG161" s="764"/>
      <c r="XDH161" s="764"/>
      <c r="XDI161" s="764"/>
      <c r="XDJ161" s="764"/>
      <c r="XDK161" s="764"/>
      <c r="XDL161" s="764"/>
      <c r="XDM161" s="764"/>
      <c r="XDN161" s="764"/>
      <c r="XDO161" s="764"/>
      <c r="XDP161" s="764"/>
      <c r="XDQ161" s="764"/>
      <c r="XDR161" s="764"/>
      <c r="XDS161" s="764"/>
      <c r="XDT161" s="764"/>
      <c r="XDU161" s="764"/>
      <c r="XDV161" s="764"/>
      <c r="XDW161" s="764"/>
      <c r="XDX161" s="764"/>
      <c r="XDY161" s="764"/>
      <c r="XDZ161" s="764"/>
      <c r="XEA161" s="764"/>
      <c r="XEB161" s="764"/>
      <c r="XEC161" s="764"/>
      <c r="XED161" s="764"/>
      <c r="XEE161" s="764"/>
      <c r="XEF161" s="764"/>
      <c r="XEG161" s="764"/>
      <c r="XEH161" s="764"/>
      <c r="XEI161" s="764"/>
      <c r="XEJ161" s="764"/>
      <c r="XEK161" s="764"/>
      <c r="XEL161" s="764"/>
      <c r="XEM161" s="764"/>
      <c r="XEN161" s="764"/>
      <c r="XEO161" s="764"/>
      <c r="XEP161" s="764"/>
      <c r="XEQ161" s="764"/>
      <c r="XER161" s="764"/>
      <c r="XES161" s="764"/>
      <c r="XET161" s="764"/>
      <c r="XEU161" s="764"/>
      <c r="XEV161" s="764"/>
    </row>
    <row r="162" spans="137:16376">
      <c r="EG162" s="764"/>
      <c r="EH162" s="764"/>
      <c r="EI162" s="764"/>
      <c r="EJ162" s="764"/>
      <c r="EK162" s="764"/>
      <c r="EL162" s="764"/>
      <c r="EM162" s="764"/>
      <c r="EN162" s="764"/>
      <c r="EO162" s="764"/>
      <c r="EP162" s="764"/>
      <c r="EQ162" s="764"/>
      <c r="ER162" s="764"/>
      <c r="ES162" s="764"/>
      <c r="ET162" s="764"/>
      <c r="EU162" s="764"/>
      <c r="EV162" s="764"/>
      <c r="EW162" s="764"/>
      <c r="EX162" s="764"/>
      <c r="EY162" s="764"/>
      <c r="EZ162" s="764"/>
      <c r="FA162" s="764"/>
      <c r="FB162" s="764"/>
      <c r="FC162" s="764"/>
      <c r="FD162" s="764"/>
      <c r="FE162" s="764"/>
      <c r="FF162" s="764"/>
      <c r="FG162" s="764"/>
      <c r="FH162" s="764"/>
      <c r="FI162" s="764"/>
      <c r="FJ162" s="764"/>
      <c r="FK162" s="764"/>
      <c r="FL162" s="764"/>
      <c r="FM162" s="764"/>
      <c r="FN162" s="764"/>
      <c r="FO162" s="764"/>
      <c r="FP162" s="764"/>
      <c r="FQ162" s="764"/>
      <c r="FR162" s="764"/>
      <c r="FS162" s="764"/>
      <c r="FT162" s="764"/>
      <c r="FU162" s="764"/>
      <c r="FV162" s="764"/>
      <c r="FW162" s="764"/>
      <c r="FX162" s="764"/>
      <c r="FY162" s="764"/>
      <c r="FZ162" s="764"/>
      <c r="GA162" s="764"/>
      <c r="GB162" s="764"/>
      <c r="GC162" s="764"/>
      <c r="GD162" s="764"/>
      <c r="GE162" s="764"/>
      <c r="GF162" s="764"/>
      <c r="GG162" s="764"/>
      <c r="GH162" s="764"/>
      <c r="GI162" s="764"/>
      <c r="GJ162" s="764"/>
      <c r="GK162" s="764"/>
      <c r="GL162" s="764"/>
      <c r="GM162" s="764"/>
      <c r="GN162" s="764"/>
      <c r="GO162" s="764"/>
      <c r="GP162" s="764"/>
      <c r="GQ162" s="764"/>
      <c r="GR162" s="764"/>
      <c r="GS162" s="764"/>
      <c r="GT162" s="764"/>
      <c r="GU162" s="764"/>
      <c r="GV162" s="764"/>
      <c r="GW162" s="764"/>
      <c r="GX162" s="764"/>
      <c r="GY162" s="764"/>
      <c r="GZ162" s="764"/>
      <c r="HA162" s="764"/>
      <c r="HB162" s="764"/>
      <c r="HC162" s="764"/>
      <c r="HD162" s="764"/>
      <c r="HE162" s="764"/>
      <c r="HF162" s="764"/>
      <c r="HG162" s="764"/>
      <c r="HH162" s="764"/>
      <c r="HI162" s="764"/>
      <c r="HJ162" s="764"/>
      <c r="HK162" s="764"/>
      <c r="HL162" s="764"/>
      <c r="HM162" s="764"/>
      <c r="HN162" s="764"/>
      <c r="HO162" s="764"/>
      <c r="HP162" s="764"/>
      <c r="HQ162" s="764"/>
      <c r="HR162" s="764"/>
      <c r="HS162" s="764"/>
      <c r="HT162" s="764"/>
      <c r="HU162" s="764"/>
      <c r="HV162" s="764"/>
      <c r="HW162" s="764"/>
      <c r="HX162" s="764"/>
      <c r="HY162" s="764"/>
      <c r="HZ162" s="764"/>
      <c r="IA162" s="764"/>
      <c r="IB162" s="764"/>
      <c r="IC162" s="764"/>
      <c r="ID162" s="764"/>
      <c r="IE162" s="764"/>
      <c r="IF162" s="764"/>
      <c r="IG162" s="764"/>
      <c r="IH162" s="764"/>
      <c r="II162" s="764"/>
      <c r="IJ162" s="764"/>
      <c r="IK162" s="764"/>
      <c r="IL162" s="764"/>
      <c r="IM162" s="764"/>
      <c r="IN162" s="764"/>
      <c r="IO162" s="764"/>
      <c r="IP162" s="764"/>
      <c r="IQ162" s="764"/>
      <c r="IR162" s="764"/>
      <c r="IS162" s="764"/>
      <c r="IT162" s="764"/>
      <c r="IU162" s="764"/>
      <c r="IV162" s="764"/>
      <c r="IW162" s="764"/>
      <c r="IX162" s="764"/>
      <c r="IY162" s="764"/>
      <c r="IZ162" s="764"/>
      <c r="JA162" s="764"/>
      <c r="JB162" s="764"/>
      <c r="JC162" s="764"/>
      <c r="JD162" s="764"/>
      <c r="JE162" s="764"/>
      <c r="JF162" s="764"/>
      <c r="JG162" s="764"/>
      <c r="JH162" s="764"/>
      <c r="JI162" s="764"/>
      <c r="JJ162" s="764"/>
      <c r="JK162" s="764"/>
      <c r="JL162" s="764"/>
      <c r="JM162" s="764"/>
      <c r="JN162" s="764"/>
      <c r="JO162" s="764"/>
      <c r="JP162" s="764"/>
      <c r="JQ162" s="764"/>
      <c r="JR162" s="764"/>
      <c r="JS162" s="764"/>
      <c r="JT162" s="764"/>
      <c r="JU162" s="764"/>
      <c r="JV162" s="764"/>
      <c r="JW162" s="764"/>
      <c r="JX162" s="764"/>
      <c r="JY162" s="764"/>
      <c r="JZ162" s="764"/>
      <c r="KA162" s="764"/>
      <c r="KB162" s="764"/>
      <c r="KC162" s="764"/>
      <c r="KD162" s="764"/>
      <c r="KE162" s="764"/>
      <c r="KF162" s="764"/>
      <c r="KG162" s="764"/>
      <c r="KH162" s="764"/>
      <c r="KI162" s="764"/>
      <c r="KJ162" s="764"/>
      <c r="KK162" s="764"/>
      <c r="KL162" s="764"/>
      <c r="KM162" s="764"/>
      <c r="KN162" s="764"/>
      <c r="KO162" s="764"/>
      <c r="KP162" s="764"/>
      <c r="KQ162" s="764"/>
      <c r="KR162" s="764"/>
      <c r="KS162" s="764"/>
      <c r="KT162" s="764"/>
      <c r="KU162" s="764"/>
      <c r="KV162" s="764"/>
      <c r="KW162" s="764"/>
      <c r="KX162" s="764"/>
      <c r="KY162" s="764"/>
      <c r="KZ162" s="764"/>
      <c r="LA162" s="764"/>
      <c r="LB162" s="764"/>
      <c r="LC162" s="764"/>
      <c r="LD162" s="764"/>
      <c r="LE162" s="764"/>
      <c r="LF162" s="764"/>
      <c r="LG162" s="764"/>
      <c r="LH162" s="764"/>
      <c r="LI162" s="764"/>
      <c r="LJ162" s="764"/>
      <c r="LK162" s="764"/>
      <c r="LL162" s="764"/>
      <c r="LM162" s="764"/>
      <c r="LN162" s="764"/>
      <c r="LO162" s="764"/>
      <c r="LP162" s="764"/>
      <c r="LQ162" s="764"/>
      <c r="LR162" s="764"/>
      <c r="LS162" s="764"/>
      <c r="LT162" s="764"/>
      <c r="LU162" s="764"/>
      <c r="LV162" s="764"/>
      <c r="LW162" s="764"/>
      <c r="LX162" s="764"/>
      <c r="LY162" s="764"/>
      <c r="LZ162" s="764"/>
      <c r="MA162" s="764"/>
      <c r="MB162" s="764"/>
      <c r="MC162" s="764"/>
      <c r="MD162" s="764"/>
      <c r="ME162" s="764"/>
      <c r="MF162" s="764"/>
      <c r="MG162" s="764"/>
      <c r="MH162" s="764"/>
      <c r="MI162" s="764"/>
      <c r="MJ162" s="764"/>
      <c r="MK162" s="764"/>
      <c r="ML162" s="764"/>
      <c r="MM162" s="764"/>
      <c r="MN162" s="764"/>
      <c r="MO162" s="764"/>
      <c r="MP162" s="764"/>
      <c r="MQ162" s="764"/>
      <c r="MR162" s="764"/>
      <c r="MS162" s="764"/>
      <c r="MT162" s="764"/>
      <c r="MU162" s="764"/>
      <c r="MV162" s="764"/>
      <c r="MW162" s="764"/>
      <c r="MX162" s="764"/>
      <c r="MY162" s="764"/>
      <c r="MZ162" s="764"/>
      <c r="NA162" s="764"/>
      <c r="NB162" s="764"/>
      <c r="NC162" s="764"/>
      <c r="ND162" s="764"/>
      <c r="NE162" s="764"/>
      <c r="NF162" s="764"/>
      <c r="NG162" s="764"/>
      <c r="NH162" s="764"/>
      <c r="NI162" s="764"/>
      <c r="NJ162" s="764"/>
      <c r="NK162" s="764"/>
      <c r="NL162" s="764"/>
      <c r="NM162" s="764"/>
      <c r="NN162" s="764"/>
      <c r="NO162" s="764"/>
      <c r="NP162" s="764"/>
      <c r="NQ162" s="764"/>
      <c r="NR162" s="764"/>
      <c r="NS162" s="764"/>
      <c r="NT162" s="764"/>
      <c r="NU162" s="764"/>
      <c r="NV162" s="764"/>
      <c r="NW162" s="764"/>
      <c r="NX162" s="764"/>
      <c r="NY162" s="764"/>
      <c r="NZ162" s="764"/>
      <c r="OA162" s="764"/>
      <c r="OB162" s="764"/>
      <c r="OC162" s="764"/>
      <c r="OD162" s="764"/>
      <c r="OE162" s="764"/>
      <c r="OF162" s="764"/>
      <c r="OG162" s="764"/>
      <c r="OH162" s="764"/>
      <c r="OI162" s="764"/>
      <c r="OJ162" s="764"/>
      <c r="OK162" s="764"/>
      <c r="OL162" s="764"/>
      <c r="OM162" s="764"/>
      <c r="ON162" s="764"/>
      <c r="OO162" s="764"/>
      <c r="OP162" s="764"/>
      <c r="OQ162" s="764"/>
      <c r="OR162" s="764"/>
      <c r="OS162" s="764"/>
      <c r="OT162" s="764"/>
      <c r="OU162" s="764"/>
      <c r="OV162" s="764"/>
      <c r="OW162" s="764"/>
      <c r="OX162" s="764"/>
      <c r="OY162" s="764"/>
      <c r="OZ162" s="764"/>
      <c r="PA162" s="764"/>
      <c r="PB162" s="764"/>
      <c r="PC162" s="764"/>
      <c r="PD162" s="764"/>
      <c r="PE162" s="764"/>
      <c r="PF162" s="764"/>
      <c r="PG162" s="764"/>
      <c r="PH162" s="764"/>
      <c r="PI162" s="764"/>
      <c r="PJ162" s="764"/>
      <c r="PK162" s="764"/>
      <c r="PL162" s="764"/>
      <c r="PM162" s="764"/>
      <c r="PN162" s="764"/>
      <c r="PO162" s="764"/>
      <c r="PP162" s="764"/>
      <c r="PQ162" s="764"/>
      <c r="PR162" s="764"/>
      <c r="PS162" s="764"/>
      <c r="PT162" s="764"/>
      <c r="PU162" s="764"/>
      <c r="PV162" s="764"/>
      <c r="PW162" s="764"/>
      <c r="PX162" s="764"/>
      <c r="PY162" s="764"/>
      <c r="PZ162" s="764"/>
      <c r="QA162" s="764"/>
      <c r="QB162" s="764"/>
      <c r="QC162" s="764"/>
      <c r="QD162" s="764"/>
      <c r="QE162" s="764"/>
      <c r="QF162" s="764"/>
      <c r="QG162" s="764"/>
      <c r="QH162" s="764"/>
      <c r="QI162" s="764"/>
      <c r="QJ162" s="764"/>
      <c r="QK162" s="764"/>
      <c r="QL162" s="764"/>
      <c r="QM162" s="764"/>
      <c r="QN162" s="764"/>
      <c r="QO162" s="764"/>
      <c r="QP162" s="764"/>
      <c r="QQ162" s="764"/>
      <c r="QR162" s="764"/>
      <c r="QS162" s="764"/>
      <c r="QT162" s="764"/>
      <c r="QU162" s="764"/>
      <c r="QV162" s="764"/>
      <c r="QW162" s="764"/>
      <c r="QX162" s="764"/>
      <c r="QY162" s="764"/>
      <c r="QZ162" s="764"/>
      <c r="RA162" s="764"/>
      <c r="RB162" s="764"/>
      <c r="RC162" s="764"/>
      <c r="RD162" s="764"/>
      <c r="RE162" s="764"/>
      <c r="RF162" s="764"/>
      <c r="RG162" s="764"/>
      <c r="RH162" s="764"/>
      <c r="RI162" s="764"/>
      <c r="RJ162" s="764"/>
      <c r="RK162" s="764"/>
      <c r="RL162" s="764"/>
      <c r="RM162" s="764"/>
      <c r="RN162" s="764"/>
      <c r="RO162" s="764"/>
      <c r="RP162" s="764"/>
      <c r="RQ162" s="764"/>
      <c r="RR162" s="764"/>
      <c r="RS162" s="764"/>
      <c r="RT162" s="764"/>
      <c r="RU162" s="764"/>
      <c r="RV162" s="764"/>
      <c r="RW162" s="764"/>
      <c r="RX162" s="764"/>
      <c r="RY162" s="764"/>
      <c r="RZ162" s="764"/>
      <c r="SA162" s="764"/>
      <c r="SB162" s="764"/>
      <c r="SC162" s="764"/>
      <c r="SD162" s="764"/>
      <c r="SE162" s="764"/>
      <c r="SF162" s="764"/>
      <c r="SG162" s="764"/>
      <c r="SH162" s="764"/>
      <c r="SI162" s="764"/>
      <c r="SJ162" s="764"/>
      <c r="SK162" s="764"/>
      <c r="SL162" s="764"/>
      <c r="SM162" s="764"/>
      <c r="SN162" s="764"/>
      <c r="SO162" s="764"/>
      <c r="SP162" s="764"/>
      <c r="SQ162" s="764"/>
      <c r="SR162" s="764"/>
      <c r="SS162" s="764"/>
      <c r="ST162" s="764"/>
      <c r="SU162" s="764"/>
      <c r="SV162" s="764"/>
      <c r="SW162" s="764"/>
      <c r="SX162" s="764"/>
      <c r="SY162" s="764"/>
      <c r="SZ162" s="764"/>
      <c r="TA162" s="764"/>
      <c r="TB162" s="764"/>
      <c r="TC162" s="764"/>
      <c r="TD162" s="764"/>
      <c r="TE162" s="764"/>
      <c r="TF162" s="764"/>
      <c r="TG162" s="764"/>
      <c r="TH162" s="764"/>
      <c r="TI162" s="764"/>
      <c r="TJ162" s="764"/>
      <c r="TK162" s="764"/>
      <c r="TL162" s="764"/>
      <c r="TM162" s="764"/>
      <c r="TN162" s="764"/>
      <c r="TO162" s="764"/>
      <c r="TP162" s="764"/>
      <c r="TQ162" s="764"/>
      <c r="TR162" s="764"/>
      <c r="TS162" s="764"/>
      <c r="TT162" s="764"/>
      <c r="TU162" s="764"/>
      <c r="TV162" s="764"/>
      <c r="TW162" s="764"/>
      <c r="TX162" s="764"/>
      <c r="TY162" s="764"/>
      <c r="TZ162" s="764"/>
      <c r="UA162" s="764"/>
      <c r="UB162" s="764"/>
      <c r="UC162" s="764"/>
      <c r="UD162" s="764"/>
      <c r="UE162" s="764"/>
      <c r="UF162" s="764"/>
      <c r="UG162" s="764"/>
      <c r="UH162" s="764"/>
      <c r="UI162" s="764"/>
      <c r="UJ162" s="764"/>
      <c r="UK162" s="764"/>
      <c r="UL162" s="764"/>
      <c r="UM162" s="764"/>
      <c r="UN162" s="764"/>
      <c r="UO162" s="764"/>
      <c r="UP162" s="764"/>
      <c r="UQ162" s="764"/>
      <c r="UR162" s="764"/>
      <c r="US162" s="764"/>
      <c r="UT162" s="764"/>
      <c r="UU162" s="764"/>
      <c r="UV162" s="764"/>
      <c r="UW162" s="764"/>
      <c r="UX162" s="764"/>
      <c r="UY162" s="764"/>
      <c r="UZ162" s="764"/>
      <c r="VA162" s="764"/>
      <c r="VB162" s="764"/>
      <c r="VC162" s="764"/>
      <c r="VD162" s="764"/>
      <c r="VE162" s="764"/>
      <c r="VF162" s="764"/>
      <c r="VG162" s="764"/>
      <c r="VH162" s="764"/>
      <c r="VI162" s="764"/>
      <c r="VJ162" s="764"/>
      <c r="VK162" s="764"/>
      <c r="VL162" s="764"/>
      <c r="VM162" s="764"/>
      <c r="VN162" s="764"/>
      <c r="VO162" s="764"/>
      <c r="VP162" s="764"/>
      <c r="VQ162" s="764"/>
      <c r="VR162" s="764"/>
      <c r="VS162" s="764"/>
      <c r="VT162" s="764"/>
      <c r="VU162" s="764"/>
      <c r="VV162" s="764"/>
      <c r="VW162" s="764"/>
      <c r="VX162" s="764"/>
      <c r="VY162" s="764"/>
      <c r="VZ162" s="764"/>
      <c r="WA162" s="764"/>
      <c r="WB162" s="764"/>
      <c r="WC162" s="764"/>
      <c r="WD162" s="764"/>
      <c r="WE162" s="764"/>
      <c r="WF162" s="764"/>
      <c r="WG162" s="764"/>
      <c r="WH162" s="764"/>
      <c r="WI162" s="764"/>
      <c r="WJ162" s="764"/>
      <c r="WK162" s="764"/>
      <c r="WL162" s="764"/>
      <c r="WM162" s="764"/>
      <c r="WN162" s="764"/>
      <c r="WO162" s="764"/>
      <c r="WP162" s="764"/>
      <c r="WQ162" s="764"/>
      <c r="WR162" s="764"/>
      <c r="WS162" s="764"/>
      <c r="WT162" s="764"/>
      <c r="WU162" s="764"/>
      <c r="WV162" s="764"/>
      <c r="WW162" s="764"/>
      <c r="WX162" s="764"/>
      <c r="WY162" s="764"/>
      <c r="WZ162" s="764"/>
      <c r="XA162" s="764"/>
      <c r="XB162" s="764"/>
      <c r="XC162" s="764"/>
      <c r="XD162" s="764"/>
      <c r="XE162" s="764"/>
      <c r="XF162" s="764"/>
      <c r="XG162" s="764"/>
      <c r="XH162" s="764"/>
      <c r="XI162" s="764"/>
      <c r="XJ162" s="764"/>
      <c r="XK162" s="764"/>
      <c r="XL162" s="764"/>
      <c r="XM162" s="764"/>
      <c r="XN162" s="764"/>
      <c r="XO162" s="764"/>
      <c r="XP162" s="764"/>
      <c r="XQ162" s="764"/>
      <c r="XR162" s="764"/>
      <c r="XS162" s="764"/>
      <c r="XT162" s="764"/>
      <c r="XU162" s="764"/>
      <c r="XV162" s="764"/>
      <c r="XW162" s="764"/>
      <c r="XX162" s="764"/>
      <c r="XY162" s="764"/>
      <c r="XZ162" s="764"/>
      <c r="YA162" s="764"/>
      <c r="YB162" s="764"/>
      <c r="YC162" s="764"/>
      <c r="YD162" s="764"/>
      <c r="YE162" s="764"/>
      <c r="YF162" s="764"/>
      <c r="YG162" s="764"/>
      <c r="YH162" s="764"/>
      <c r="YI162" s="764"/>
      <c r="YJ162" s="764"/>
      <c r="YK162" s="764"/>
      <c r="YL162" s="764"/>
      <c r="YM162" s="764"/>
      <c r="YN162" s="764"/>
      <c r="YO162" s="764"/>
      <c r="YP162" s="764"/>
      <c r="YQ162" s="764"/>
      <c r="YR162" s="764"/>
      <c r="YS162" s="764"/>
      <c r="YT162" s="764"/>
      <c r="YU162" s="764"/>
      <c r="YV162" s="764"/>
      <c r="YW162" s="764"/>
      <c r="YX162" s="764"/>
      <c r="YY162" s="764"/>
      <c r="YZ162" s="764"/>
      <c r="ZA162" s="764"/>
      <c r="ZB162" s="764"/>
      <c r="ZC162" s="764"/>
      <c r="ZD162" s="764"/>
      <c r="ZE162" s="764"/>
      <c r="ZF162" s="764"/>
      <c r="ZG162" s="764"/>
      <c r="ZH162" s="764"/>
      <c r="ZI162" s="764"/>
      <c r="ZJ162" s="764"/>
      <c r="ZK162" s="764"/>
      <c r="ZL162" s="764"/>
      <c r="ZM162" s="764"/>
      <c r="ZN162" s="764"/>
      <c r="ZO162" s="764"/>
      <c r="ZP162" s="764"/>
      <c r="ZQ162" s="764"/>
      <c r="ZR162" s="764"/>
      <c r="ZS162" s="764"/>
      <c r="ZT162" s="764"/>
      <c r="ZU162" s="764"/>
      <c r="ZV162" s="764"/>
      <c r="ZW162" s="764"/>
      <c r="ZX162" s="764"/>
      <c r="ZY162" s="764"/>
      <c r="ZZ162" s="764"/>
      <c r="AAA162" s="764"/>
      <c r="AAB162" s="764"/>
      <c r="AAC162" s="764"/>
      <c r="AAD162" s="764"/>
      <c r="AAE162" s="764"/>
      <c r="AAF162" s="764"/>
      <c r="AAG162" s="764"/>
      <c r="AAH162" s="764"/>
      <c r="AAI162" s="764"/>
      <c r="AAJ162" s="764"/>
      <c r="AAK162" s="764"/>
      <c r="AAL162" s="764"/>
      <c r="AAM162" s="764"/>
      <c r="AAN162" s="764"/>
      <c r="AAO162" s="764"/>
      <c r="AAP162" s="764"/>
      <c r="AAQ162" s="764"/>
      <c r="AAR162" s="764"/>
      <c r="AAS162" s="764"/>
      <c r="AAT162" s="764"/>
      <c r="AAU162" s="764"/>
      <c r="AAV162" s="764"/>
      <c r="AAW162" s="764"/>
      <c r="AAX162" s="764"/>
      <c r="AAY162" s="764"/>
      <c r="AAZ162" s="764"/>
      <c r="ABA162" s="764"/>
      <c r="ABB162" s="764"/>
      <c r="ABC162" s="764"/>
      <c r="ABD162" s="764"/>
      <c r="ABE162" s="764"/>
      <c r="ABF162" s="764"/>
      <c r="ABG162" s="764"/>
      <c r="ABH162" s="764"/>
      <c r="ABI162" s="764"/>
      <c r="ABJ162" s="764"/>
      <c r="ABK162" s="764"/>
      <c r="ABL162" s="764"/>
      <c r="ABM162" s="764"/>
      <c r="ABN162" s="764"/>
      <c r="ABO162" s="764"/>
      <c r="ABP162" s="764"/>
      <c r="ABQ162" s="764"/>
      <c r="ABR162" s="764"/>
      <c r="ABS162" s="764"/>
      <c r="ABT162" s="764"/>
      <c r="ABU162" s="764"/>
      <c r="ABV162" s="764"/>
      <c r="ABW162" s="764"/>
      <c r="ABX162" s="764"/>
      <c r="ABY162" s="764"/>
      <c r="ABZ162" s="764"/>
      <c r="ACA162" s="764"/>
      <c r="ACB162" s="764"/>
      <c r="ACC162" s="764"/>
      <c r="ACD162" s="764"/>
      <c r="ACE162" s="764"/>
      <c r="ACF162" s="764"/>
      <c r="ACG162" s="764"/>
      <c r="ACH162" s="764"/>
      <c r="ACI162" s="764"/>
      <c r="ACJ162" s="764"/>
      <c r="ACK162" s="764"/>
      <c r="ACL162" s="764"/>
      <c r="ACM162" s="764"/>
      <c r="ACN162" s="764"/>
      <c r="ACO162" s="764"/>
      <c r="ACP162" s="764"/>
      <c r="ACQ162" s="764"/>
      <c r="ACR162" s="764"/>
      <c r="ACS162" s="764"/>
      <c r="ACT162" s="764"/>
      <c r="ACU162" s="764"/>
      <c r="ACV162" s="764"/>
      <c r="ACW162" s="764"/>
      <c r="ACX162" s="764"/>
      <c r="ACY162" s="764"/>
      <c r="ACZ162" s="764"/>
      <c r="ADA162" s="764"/>
      <c r="ADB162" s="764"/>
      <c r="ADC162" s="764"/>
      <c r="ADD162" s="764"/>
      <c r="ADE162" s="764"/>
      <c r="ADF162" s="764"/>
      <c r="ADG162" s="764"/>
      <c r="ADH162" s="764"/>
      <c r="ADI162" s="764"/>
      <c r="ADJ162" s="764"/>
      <c r="ADK162" s="764"/>
      <c r="ADL162" s="764"/>
      <c r="ADM162" s="764"/>
      <c r="ADN162" s="764"/>
      <c r="ADO162" s="764"/>
      <c r="ADP162" s="764"/>
      <c r="ADQ162" s="764"/>
      <c r="ADR162" s="764"/>
      <c r="ADS162" s="764"/>
      <c r="ADT162" s="764"/>
      <c r="ADU162" s="764"/>
      <c r="ADV162" s="764"/>
      <c r="ADW162" s="764"/>
      <c r="ADX162" s="764"/>
      <c r="ADY162" s="764"/>
      <c r="ADZ162" s="764"/>
      <c r="AEA162" s="764"/>
      <c r="AEB162" s="764"/>
      <c r="AEC162" s="764"/>
      <c r="AED162" s="764"/>
      <c r="AEE162" s="764"/>
      <c r="AEF162" s="764"/>
      <c r="AEG162" s="764"/>
      <c r="AEH162" s="764"/>
      <c r="AEI162" s="764"/>
      <c r="AEJ162" s="764"/>
      <c r="AEK162" s="764"/>
      <c r="AEL162" s="764"/>
      <c r="AEM162" s="764"/>
      <c r="AEN162" s="764"/>
      <c r="AEO162" s="764"/>
      <c r="AEP162" s="764"/>
      <c r="AEQ162" s="764"/>
      <c r="AER162" s="764"/>
      <c r="AES162" s="764"/>
      <c r="AET162" s="764"/>
      <c r="AEU162" s="764"/>
      <c r="AEV162" s="764"/>
      <c r="AEW162" s="764"/>
      <c r="AEX162" s="764"/>
      <c r="AEY162" s="764"/>
      <c r="AEZ162" s="764"/>
      <c r="AFA162" s="764"/>
      <c r="AFB162" s="764"/>
      <c r="AFC162" s="764"/>
      <c r="AFD162" s="764"/>
      <c r="AFE162" s="764"/>
      <c r="AFF162" s="764"/>
      <c r="AFG162" s="764"/>
      <c r="AFH162" s="764"/>
      <c r="AFI162" s="764"/>
      <c r="AFJ162" s="764"/>
      <c r="AFK162" s="764"/>
      <c r="AFL162" s="764"/>
      <c r="AFM162" s="764"/>
      <c r="AFN162" s="764"/>
      <c r="AFO162" s="764"/>
      <c r="AFP162" s="764"/>
      <c r="AFQ162" s="764"/>
      <c r="AFR162" s="764"/>
      <c r="AFS162" s="764"/>
      <c r="AFT162" s="764"/>
      <c r="AFU162" s="764"/>
      <c r="AFV162" s="764"/>
      <c r="AFW162" s="764"/>
      <c r="AFX162" s="764"/>
      <c r="AFY162" s="764"/>
      <c r="AFZ162" s="764"/>
      <c r="AGA162" s="764"/>
      <c r="AGB162" s="764"/>
      <c r="AGC162" s="764"/>
      <c r="AGD162" s="764"/>
      <c r="AGE162" s="764"/>
      <c r="AGF162" s="764"/>
      <c r="AGG162" s="764"/>
      <c r="AGH162" s="764"/>
      <c r="AGI162" s="764"/>
      <c r="AGJ162" s="764"/>
      <c r="AGK162" s="764"/>
      <c r="AGL162" s="764"/>
      <c r="AGM162" s="764"/>
      <c r="AGN162" s="764"/>
      <c r="AGO162" s="764"/>
      <c r="AGP162" s="764"/>
      <c r="AGQ162" s="764"/>
      <c r="AGR162" s="764"/>
      <c r="AGS162" s="764"/>
      <c r="AGT162" s="764"/>
      <c r="AGU162" s="764"/>
      <c r="AGV162" s="764"/>
      <c r="AGW162" s="764"/>
      <c r="AGX162" s="764"/>
      <c r="AGY162" s="764"/>
      <c r="AGZ162" s="764"/>
      <c r="AHA162" s="764"/>
      <c r="AHB162" s="764"/>
      <c r="AHC162" s="764"/>
      <c r="AHD162" s="764"/>
      <c r="AHE162" s="764"/>
      <c r="AHF162" s="764"/>
      <c r="AHG162" s="764"/>
      <c r="AHH162" s="764"/>
      <c r="AHI162" s="764"/>
      <c r="AHJ162" s="764"/>
      <c r="AHK162" s="764"/>
      <c r="AHL162" s="764"/>
      <c r="AHM162" s="764"/>
      <c r="AHN162" s="764"/>
      <c r="AHO162" s="764"/>
      <c r="AHP162" s="764"/>
      <c r="AHQ162" s="764"/>
      <c r="AHR162" s="764"/>
      <c r="AHS162" s="764"/>
      <c r="AHT162" s="764"/>
      <c r="AHU162" s="764"/>
      <c r="AHV162" s="764"/>
      <c r="AHW162" s="764"/>
      <c r="AHX162" s="764"/>
      <c r="AHY162" s="764"/>
      <c r="AHZ162" s="764"/>
      <c r="AIA162" s="764"/>
      <c r="AIB162" s="764"/>
      <c r="AIC162" s="764"/>
      <c r="AID162" s="764"/>
      <c r="AIE162" s="764"/>
      <c r="AIF162" s="764"/>
      <c r="AIG162" s="764"/>
      <c r="AIH162" s="764"/>
      <c r="AII162" s="764"/>
      <c r="AIJ162" s="764"/>
      <c r="AIK162" s="764"/>
      <c r="AIL162" s="764"/>
      <c r="AIM162" s="764"/>
      <c r="AIN162" s="764"/>
      <c r="AIO162" s="764"/>
      <c r="AIP162" s="764"/>
      <c r="AIQ162" s="764"/>
      <c r="AIR162" s="764"/>
      <c r="AIS162" s="764"/>
      <c r="AIT162" s="764"/>
      <c r="AIU162" s="764"/>
      <c r="AIV162" s="764"/>
      <c r="AIW162" s="764"/>
      <c r="AIX162" s="764"/>
      <c r="AIY162" s="764"/>
      <c r="AIZ162" s="764"/>
      <c r="AJA162" s="764"/>
      <c r="AJB162" s="764"/>
      <c r="AJC162" s="764"/>
      <c r="AJD162" s="764"/>
      <c r="AJE162" s="764"/>
      <c r="AJF162" s="764"/>
      <c r="AJG162" s="764"/>
      <c r="AJH162" s="764"/>
      <c r="AJI162" s="764"/>
      <c r="AJJ162" s="764"/>
      <c r="AJK162" s="764"/>
      <c r="AJL162" s="764"/>
      <c r="AJM162" s="764"/>
      <c r="AJN162" s="764"/>
      <c r="AJO162" s="764"/>
      <c r="AJP162" s="764"/>
      <c r="AJQ162" s="764"/>
      <c r="AJR162" s="764"/>
      <c r="AJS162" s="764"/>
      <c r="AJT162" s="764"/>
      <c r="AJU162" s="764"/>
      <c r="AJV162" s="764"/>
      <c r="AJW162" s="764"/>
      <c r="AJX162" s="764"/>
      <c r="AJY162" s="764"/>
      <c r="AJZ162" s="764"/>
      <c r="AKA162" s="764"/>
      <c r="AKB162" s="764"/>
      <c r="AKC162" s="764"/>
      <c r="AKD162" s="764"/>
      <c r="AKE162" s="764"/>
      <c r="AKF162" s="764"/>
      <c r="AKG162" s="764"/>
      <c r="AKH162" s="764"/>
      <c r="AKI162" s="764"/>
      <c r="AKJ162" s="764"/>
      <c r="AKK162" s="764"/>
      <c r="AKL162" s="764"/>
      <c r="AKM162" s="764"/>
      <c r="AKN162" s="764"/>
      <c r="AKO162" s="764"/>
      <c r="AKP162" s="764"/>
      <c r="AKQ162" s="764"/>
      <c r="AKR162" s="764"/>
      <c r="AKS162" s="764"/>
      <c r="AKT162" s="764"/>
      <c r="AKU162" s="764"/>
      <c r="AKV162" s="764"/>
      <c r="AKW162" s="764"/>
      <c r="AKX162" s="764"/>
      <c r="AKY162" s="764"/>
      <c r="AKZ162" s="764"/>
      <c r="ALA162" s="764"/>
      <c r="ALB162" s="764"/>
      <c r="ALC162" s="764"/>
      <c r="ALD162" s="764"/>
      <c r="ALE162" s="764"/>
      <c r="ALF162" s="764"/>
      <c r="ALG162" s="764"/>
      <c r="ALH162" s="764"/>
      <c r="ALI162" s="764"/>
      <c r="ALJ162" s="764"/>
      <c r="ALK162" s="764"/>
      <c r="ALL162" s="764"/>
      <c r="ALM162" s="764"/>
      <c r="ALN162" s="764"/>
      <c r="ALO162" s="764"/>
      <c r="ALP162" s="764"/>
      <c r="ALQ162" s="764"/>
      <c r="ALR162" s="764"/>
      <c r="ALS162" s="764"/>
      <c r="ALT162" s="764"/>
      <c r="ALU162" s="764"/>
      <c r="ALV162" s="764"/>
      <c r="ALW162" s="764"/>
      <c r="ALX162" s="764"/>
      <c r="ALY162" s="764"/>
      <c r="ALZ162" s="764"/>
      <c r="AMA162" s="764"/>
      <c r="AMB162" s="764"/>
      <c r="AMC162" s="764"/>
      <c r="AMD162" s="764"/>
      <c r="AME162" s="764"/>
      <c r="AMF162" s="764"/>
      <c r="AMG162" s="764"/>
      <c r="AMH162" s="764"/>
      <c r="AMI162" s="764"/>
      <c r="AMJ162" s="764"/>
      <c r="AMK162" s="764"/>
      <c r="AML162" s="764"/>
      <c r="AMM162" s="764"/>
      <c r="AMN162" s="764"/>
      <c r="AMO162" s="764"/>
      <c r="AMP162" s="764"/>
      <c r="AMQ162" s="764"/>
      <c r="AMR162" s="764"/>
      <c r="AMS162" s="764"/>
      <c r="AMT162" s="764"/>
      <c r="AMU162" s="764"/>
      <c r="AMV162" s="764"/>
      <c r="AMW162" s="764"/>
      <c r="AMX162" s="764"/>
      <c r="AMY162" s="764"/>
      <c r="AMZ162" s="764"/>
      <c r="ANA162" s="764"/>
      <c r="ANB162" s="764"/>
      <c r="ANC162" s="764"/>
      <c r="AND162" s="764"/>
      <c r="ANE162" s="764"/>
      <c r="ANF162" s="764"/>
      <c r="ANG162" s="764"/>
      <c r="ANH162" s="764"/>
      <c r="ANI162" s="764"/>
      <c r="ANJ162" s="764"/>
      <c r="ANK162" s="764"/>
      <c r="ANL162" s="764"/>
      <c r="ANM162" s="764"/>
      <c r="ANN162" s="764"/>
      <c r="ANO162" s="764"/>
      <c r="ANP162" s="764"/>
      <c r="ANQ162" s="764"/>
      <c r="ANR162" s="764"/>
      <c r="ANS162" s="764"/>
      <c r="ANT162" s="764"/>
      <c r="ANU162" s="764"/>
      <c r="ANV162" s="764"/>
      <c r="ANW162" s="764"/>
      <c r="ANX162" s="764"/>
      <c r="ANY162" s="764"/>
      <c r="ANZ162" s="764"/>
      <c r="AOA162" s="764"/>
      <c r="AOB162" s="764"/>
      <c r="AOC162" s="764"/>
      <c r="AOD162" s="764"/>
      <c r="AOE162" s="764"/>
      <c r="AOF162" s="764"/>
      <c r="AOG162" s="764"/>
      <c r="AOH162" s="764"/>
      <c r="AOI162" s="764"/>
      <c r="AOJ162" s="764"/>
      <c r="AOK162" s="764"/>
      <c r="AOL162" s="764"/>
      <c r="AOM162" s="764"/>
      <c r="AON162" s="764"/>
      <c r="AOO162" s="764"/>
      <c r="AOP162" s="764"/>
      <c r="AOQ162" s="764"/>
      <c r="AOR162" s="764"/>
      <c r="AOS162" s="764"/>
      <c r="AOT162" s="764"/>
      <c r="AOU162" s="764"/>
      <c r="AOV162" s="764"/>
      <c r="AOW162" s="764"/>
      <c r="AOX162" s="764"/>
      <c r="AOY162" s="764"/>
      <c r="AOZ162" s="764"/>
      <c r="APA162" s="764"/>
      <c r="APB162" s="764"/>
      <c r="APC162" s="764"/>
      <c r="APD162" s="764"/>
      <c r="APE162" s="764"/>
      <c r="APF162" s="764"/>
      <c r="APG162" s="764"/>
      <c r="APH162" s="764"/>
      <c r="API162" s="764"/>
      <c r="APJ162" s="764"/>
      <c r="APK162" s="764"/>
      <c r="APL162" s="764"/>
      <c r="APM162" s="764"/>
      <c r="APN162" s="764"/>
      <c r="APO162" s="764"/>
      <c r="APP162" s="764"/>
      <c r="APQ162" s="764"/>
      <c r="APR162" s="764"/>
      <c r="APS162" s="764"/>
      <c r="APT162" s="764"/>
      <c r="APU162" s="764"/>
      <c r="APV162" s="764"/>
      <c r="APW162" s="764"/>
      <c r="APX162" s="764"/>
      <c r="APY162" s="764"/>
      <c r="APZ162" s="764"/>
      <c r="AQA162" s="764"/>
      <c r="AQB162" s="764"/>
      <c r="AQC162" s="764"/>
      <c r="AQD162" s="764"/>
      <c r="AQE162" s="764"/>
      <c r="AQF162" s="764"/>
      <c r="AQG162" s="764"/>
      <c r="AQH162" s="764"/>
      <c r="AQI162" s="764"/>
      <c r="AQJ162" s="764"/>
      <c r="AQK162" s="764"/>
      <c r="AQL162" s="764"/>
      <c r="AQM162" s="764"/>
      <c r="AQN162" s="764"/>
      <c r="AQO162" s="764"/>
      <c r="AQP162" s="764"/>
      <c r="AQQ162" s="764"/>
      <c r="AQR162" s="764"/>
      <c r="AQS162" s="764"/>
      <c r="AQT162" s="764"/>
      <c r="AQU162" s="764"/>
      <c r="AQV162" s="764"/>
      <c r="AQW162" s="764"/>
      <c r="AQX162" s="764"/>
      <c r="AQY162" s="764"/>
      <c r="AQZ162" s="764"/>
      <c r="ARA162" s="764"/>
      <c r="ARB162" s="764"/>
      <c r="ARC162" s="764"/>
      <c r="ARD162" s="764"/>
      <c r="ARE162" s="764"/>
      <c r="ARF162" s="764"/>
      <c r="ARG162" s="764"/>
      <c r="ARH162" s="764"/>
      <c r="ARI162" s="764"/>
      <c r="ARJ162" s="764"/>
      <c r="ARK162" s="764"/>
      <c r="ARL162" s="764"/>
      <c r="ARM162" s="764"/>
      <c r="ARN162" s="764"/>
      <c r="ARO162" s="764"/>
      <c r="ARP162" s="764"/>
      <c r="ARQ162" s="764"/>
      <c r="ARR162" s="764"/>
      <c r="ARS162" s="764"/>
      <c r="ART162" s="764"/>
      <c r="ARU162" s="764"/>
      <c r="ARV162" s="764"/>
      <c r="ARW162" s="764"/>
      <c r="ARX162" s="764"/>
      <c r="ARY162" s="764"/>
      <c r="ARZ162" s="764"/>
      <c r="ASA162" s="764"/>
      <c r="ASB162" s="764"/>
      <c r="ASC162" s="764"/>
      <c r="ASD162" s="764"/>
      <c r="ASE162" s="764"/>
      <c r="ASF162" s="764"/>
      <c r="ASG162" s="764"/>
      <c r="ASH162" s="764"/>
      <c r="ASI162" s="764"/>
      <c r="ASJ162" s="764"/>
      <c r="ASK162" s="764"/>
      <c r="ASL162" s="764"/>
      <c r="ASM162" s="764"/>
      <c r="ASN162" s="764"/>
      <c r="ASO162" s="764"/>
      <c r="ASP162" s="764"/>
      <c r="ASQ162" s="764"/>
      <c r="ASR162" s="764"/>
      <c r="ASS162" s="764"/>
      <c r="AST162" s="764"/>
      <c r="ASU162" s="764"/>
      <c r="ASV162" s="764"/>
      <c r="ASW162" s="764"/>
      <c r="ASX162" s="764"/>
      <c r="ASY162" s="764"/>
      <c r="ASZ162" s="764"/>
      <c r="ATA162" s="764"/>
      <c r="ATB162" s="764"/>
      <c r="ATC162" s="764"/>
      <c r="ATD162" s="764"/>
      <c r="ATE162" s="764"/>
      <c r="ATF162" s="764"/>
      <c r="ATG162" s="764"/>
      <c r="ATH162" s="764"/>
      <c r="ATI162" s="764"/>
      <c r="ATJ162" s="764"/>
      <c r="ATK162" s="764"/>
      <c r="ATL162" s="764"/>
      <c r="ATM162" s="764"/>
      <c r="ATN162" s="764"/>
      <c r="ATO162" s="764"/>
      <c r="ATP162" s="764"/>
      <c r="ATQ162" s="764"/>
      <c r="ATR162" s="764"/>
      <c r="ATS162" s="764"/>
      <c r="ATT162" s="764"/>
      <c r="ATU162" s="764"/>
      <c r="ATV162" s="764"/>
      <c r="ATW162" s="764"/>
      <c r="ATX162" s="764"/>
      <c r="ATY162" s="764"/>
      <c r="ATZ162" s="764"/>
      <c r="AUA162" s="764"/>
      <c r="AUB162" s="764"/>
      <c r="AUC162" s="764"/>
      <c r="AUD162" s="764"/>
      <c r="AUE162" s="764"/>
      <c r="AUF162" s="764"/>
      <c r="AUG162" s="764"/>
      <c r="AUH162" s="764"/>
      <c r="AUI162" s="764"/>
      <c r="AUJ162" s="764"/>
      <c r="AUK162" s="764"/>
      <c r="AUL162" s="764"/>
      <c r="AUM162" s="764"/>
      <c r="AUN162" s="764"/>
      <c r="AUO162" s="764"/>
      <c r="AUP162" s="764"/>
      <c r="AUQ162" s="764"/>
      <c r="AUR162" s="764"/>
      <c r="AUS162" s="764"/>
      <c r="AUT162" s="764"/>
      <c r="AUU162" s="764"/>
      <c r="AUV162" s="764"/>
      <c r="AUW162" s="764"/>
      <c r="AUX162" s="764"/>
      <c r="AUY162" s="764"/>
      <c r="AUZ162" s="764"/>
      <c r="AVA162" s="764"/>
      <c r="AVB162" s="764"/>
      <c r="AVC162" s="764"/>
      <c r="AVD162" s="764"/>
      <c r="AVE162" s="764"/>
      <c r="AVF162" s="764"/>
      <c r="AVG162" s="764"/>
      <c r="AVH162" s="764"/>
      <c r="AVI162" s="764"/>
      <c r="AVJ162" s="764"/>
      <c r="AVK162" s="764"/>
      <c r="AVL162" s="764"/>
      <c r="AVM162" s="764"/>
      <c r="AVN162" s="764"/>
      <c r="AVO162" s="764"/>
      <c r="AVP162" s="764"/>
      <c r="AVQ162" s="764"/>
      <c r="AVR162" s="764"/>
      <c r="AVS162" s="764"/>
      <c r="AVT162" s="764"/>
      <c r="AVU162" s="764"/>
      <c r="AVV162" s="764"/>
      <c r="AVW162" s="764"/>
      <c r="AVX162" s="764"/>
      <c r="AVY162" s="764"/>
      <c r="AVZ162" s="764"/>
      <c r="AWA162" s="764"/>
      <c r="AWB162" s="764"/>
      <c r="AWC162" s="764"/>
      <c r="AWD162" s="764"/>
      <c r="AWE162" s="764"/>
      <c r="AWF162" s="764"/>
      <c r="AWG162" s="764"/>
      <c r="AWH162" s="764"/>
      <c r="AWI162" s="764"/>
      <c r="AWJ162" s="764"/>
      <c r="AWK162" s="764"/>
      <c r="AWL162" s="764"/>
      <c r="AWM162" s="764"/>
      <c r="AWN162" s="764"/>
      <c r="AWO162" s="764"/>
      <c r="AWP162" s="764"/>
      <c r="AWQ162" s="764"/>
      <c r="AWR162" s="764"/>
      <c r="AWS162" s="764"/>
      <c r="AWT162" s="764"/>
      <c r="AWU162" s="764"/>
      <c r="AWV162" s="764"/>
      <c r="AWW162" s="764"/>
      <c r="AWX162" s="764"/>
      <c r="AWY162" s="764"/>
      <c r="AWZ162" s="764"/>
      <c r="AXA162" s="764"/>
      <c r="AXB162" s="764"/>
      <c r="AXC162" s="764"/>
      <c r="AXD162" s="764"/>
      <c r="AXE162" s="764"/>
      <c r="AXF162" s="764"/>
      <c r="AXG162" s="764"/>
      <c r="AXH162" s="764"/>
      <c r="AXI162" s="764"/>
      <c r="AXJ162" s="764"/>
      <c r="AXK162" s="764"/>
      <c r="AXL162" s="764"/>
      <c r="AXM162" s="764"/>
      <c r="AXN162" s="764"/>
      <c r="AXO162" s="764"/>
      <c r="AXP162" s="764"/>
      <c r="AXQ162" s="764"/>
      <c r="AXR162" s="764"/>
      <c r="AXS162" s="764"/>
      <c r="AXT162" s="764"/>
      <c r="AXU162" s="764"/>
      <c r="AXV162" s="764"/>
      <c r="AXW162" s="764"/>
      <c r="AXX162" s="764"/>
      <c r="AXY162" s="764"/>
      <c r="AXZ162" s="764"/>
      <c r="AYA162" s="764"/>
      <c r="AYB162" s="764"/>
      <c r="AYC162" s="764"/>
      <c r="AYD162" s="764"/>
      <c r="AYE162" s="764"/>
      <c r="AYF162" s="764"/>
      <c r="AYG162" s="764"/>
      <c r="AYH162" s="764"/>
      <c r="AYI162" s="764"/>
      <c r="AYJ162" s="764"/>
      <c r="AYK162" s="764"/>
      <c r="AYL162" s="764"/>
      <c r="AYM162" s="764"/>
      <c r="AYN162" s="764"/>
      <c r="AYO162" s="764"/>
      <c r="AYP162" s="764"/>
      <c r="AYQ162" s="764"/>
      <c r="AYR162" s="764"/>
      <c r="AYS162" s="764"/>
      <c r="AYT162" s="764"/>
      <c r="AYU162" s="764"/>
      <c r="AYV162" s="764"/>
      <c r="AYW162" s="764"/>
      <c r="AYX162" s="764"/>
      <c r="AYY162" s="764"/>
      <c r="AYZ162" s="764"/>
      <c r="AZA162" s="764"/>
      <c r="AZB162" s="764"/>
      <c r="AZC162" s="764"/>
      <c r="AZD162" s="764"/>
      <c r="AZE162" s="764"/>
      <c r="AZF162" s="764"/>
      <c r="AZG162" s="764"/>
      <c r="AZH162" s="764"/>
      <c r="AZI162" s="764"/>
      <c r="AZJ162" s="764"/>
      <c r="AZK162" s="764"/>
      <c r="AZL162" s="764"/>
      <c r="AZM162" s="764"/>
      <c r="AZN162" s="764"/>
      <c r="AZO162" s="764"/>
      <c r="AZP162" s="764"/>
      <c r="AZQ162" s="764"/>
      <c r="AZR162" s="764"/>
      <c r="AZS162" s="764"/>
      <c r="AZT162" s="764"/>
      <c r="AZU162" s="764"/>
      <c r="AZV162" s="764"/>
      <c r="AZW162" s="764"/>
      <c r="AZX162" s="764"/>
      <c r="AZY162" s="764"/>
      <c r="AZZ162" s="764"/>
      <c r="BAA162" s="764"/>
      <c r="BAB162" s="764"/>
      <c r="BAC162" s="764"/>
      <c r="BAD162" s="764"/>
      <c r="BAE162" s="764"/>
      <c r="BAF162" s="764"/>
      <c r="BAG162" s="764"/>
      <c r="BAH162" s="764"/>
      <c r="BAI162" s="764"/>
      <c r="BAJ162" s="764"/>
      <c r="BAK162" s="764"/>
      <c r="BAL162" s="764"/>
      <c r="BAM162" s="764"/>
      <c r="BAN162" s="764"/>
      <c r="BAO162" s="764"/>
      <c r="BAP162" s="764"/>
      <c r="BAQ162" s="764"/>
      <c r="BAR162" s="764"/>
      <c r="BAS162" s="764"/>
      <c r="BAT162" s="764"/>
      <c r="BAU162" s="764"/>
      <c r="BAV162" s="764"/>
      <c r="BAW162" s="764"/>
      <c r="BAX162" s="764"/>
      <c r="BAY162" s="764"/>
      <c r="BAZ162" s="764"/>
      <c r="BBA162" s="764"/>
      <c r="BBB162" s="764"/>
      <c r="BBC162" s="764"/>
      <c r="BBD162" s="764"/>
      <c r="BBE162" s="764"/>
      <c r="BBF162" s="764"/>
      <c r="BBG162" s="764"/>
      <c r="BBH162" s="764"/>
      <c r="BBI162" s="764"/>
      <c r="BBJ162" s="764"/>
      <c r="BBK162" s="764"/>
      <c r="BBL162" s="764"/>
      <c r="BBM162" s="764"/>
      <c r="BBN162" s="764"/>
      <c r="BBO162" s="764"/>
      <c r="BBP162" s="764"/>
      <c r="BBQ162" s="764"/>
      <c r="BBR162" s="764"/>
      <c r="BBS162" s="764"/>
      <c r="BBT162" s="764"/>
      <c r="BBU162" s="764"/>
      <c r="BBV162" s="764"/>
      <c r="BBW162" s="764"/>
      <c r="BBX162" s="764"/>
      <c r="BBY162" s="764"/>
      <c r="BBZ162" s="764"/>
      <c r="BCA162" s="764"/>
      <c r="BCB162" s="764"/>
      <c r="BCC162" s="764"/>
      <c r="BCD162" s="764"/>
      <c r="BCE162" s="764"/>
      <c r="BCF162" s="764"/>
      <c r="BCG162" s="764"/>
      <c r="BCH162" s="764"/>
      <c r="BCI162" s="764"/>
      <c r="BCJ162" s="764"/>
      <c r="BCK162" s="764"/>
      <c r="BCL162" s="764"/>
      <c r="BCM162" s="764"/>
      <c r="BCN162" s="764"/>
      <c r="BCO162" s="764"/>
      <c r="BCP162" s="764"/>
      <c r="BCQ162" s="764"/>
      <c r="BCR162" s="764"/>
      <c r="BCS162" s="764"/>
      <c r="BCT162" s="764"/>
      <c r="BCU162" s="764"/>
      <c r="BCV162" s="764"/>
      <c r="BCW162" s="764"/>
      <c r="BCX162" s="764"/>
      <c r="BCY162" s="764"/>
      <c r="BCZ162" s="764"/>
      <c r="BDA162" s="764"/>
      <c r="BDB162" s="764"/>
      <c r="BDC162" s="764"/>
      <c r="BDD162" s="764"/>
      <c r="BDE162" s="764"/>
      <c r="BDF162" s="764"/>
      <c r="BDG162" s="764"/>
      <c r="BDH162" s="764"/>
      <c r="BDI162" s="764"/>
      <c r="BDJ162" s="764"/>
      <c r="BDK162" s="764"/>
      <c r="BDL162" s="764"/>
      <c r="BDM162" s="764"/>
      <c r="BDN162" s="764"/>
      <c r="BDO162" s="764"/>
      <c r="BDP162" s="764"/>
      <c r="BDQ162" s="764"/>
      <c r="BDR162" s="764"/>
      <c r="BDS162" s="764"/>
      <c r="BDT162" s="764"/>
      <c r="BDU162" s="764"/>
      <c r="BDV162" s="764"/>
      <c r="BDW162" s="764"/>
      <c r="BDX162" s="764"/>
      <c r="BDY162" s="764"/>
      <c r="BDZ162" s="764"/>
      <c r="BEA162" s="764"/>
      <c r="BEB162" s="764"/>
      <c r="BEC162" s="764"/>
      <c r="BED162" s="764"/>
      <c r="BEE162" s="764"/>
      <c r="BEF162" s="764"/>
      <c r="BEG162" s="764"/>
      <c r="BEH162" s="764"/>
      <c r="BEI162" s="764"/>
      <c r="BEJ162" s="764"/>
      <c r="BEK162" s="764"/>
      <c r="BEL162" s="764"/>
      <c r="BEM162" s="764"/>
      <c r="BEN162" s="764"/>
      <c r="BEO162" s="764"/>
      <c r="BEP162" s="764"/>
      <c r="BEQ162" s="764"/>
      <c r="BER162" s="764"/>
      <c r="BES162" s="764"/>
      <c r="BET162" s="764"/>
      <c r="BEU162" s="764"/>
      <c r="BEV162" s="764"/>
      <c r="BEW162" s="764"/>
      <c r="BEX162" s="764"/>
      <c r="BEY162" s="764"/>
      <c r="BEZ162" s="764"/>
      <c r="BFA162" s="764"/>
      <c r="BFB162" s="764"/>
      <c r="BFC162" s="764"/>
      <c r="BFD162" s="764"/>
      <c r="BFE162" s="764"/>
      <c r="BFF162" s="764"/>
      <c r="BFG162" s="764"/>
      <c r="BFH162" s="764"/>
      <c r="BFI162" s="764"/>
      <c r="BFJ162" s="764"/>
      <c r="BFK162" s="764"/>
      <c r="BFL162" s="764"/>
      <c r="BFM162" s="764"/>
      <c r="BFN162" s="764"/>
      <c r="BFO162" s="764"/>
      <c r="BFP162" s="764"/>
      <c r="BFQ162" s="764"/>
      <c r="BFR162" s="764"/>
      <c r="BFS162" s="764"/>
      <c r="BFT162" s="764"/>
      <c r="BFU162" s="764"/>
      <c r="BFV162" s="764"/>
      <c r="BFW162" s="764"/>
      <c r="BFX162" s="764"/>
      <c r="BFY162" s="764"/>
      <c r="BFZ162" s="764"/>
      <c r="BGA162" s="764"/>
      <c r="BGB162" s="764"/>
      <c r="BGC162" s="764"/>
      <c r="BGD162" s="764"/>
      <c r="BGE162" s="764"/>
      <c r="BGF162" s="764"/>
      <c r="BGG162" s="764"/>
      <c r="BGH162" s="764"/>
      <c r="BGI162" s="764"/>
      <c r="BGJ162" s="764"/>
      <c r="BGK162" s="764"/>
      <c r="BGL162" s="764"/>
      <c r="BGM162" s="764"/>
      <c r="BGN162" s="764"/>
      <c r="BGO162" s="764"/>
      <c r="BGP162" s="764"/>
      <c r="BGQ162" s="764"/>
      <c r="BGR162" s="764"/>
      <c r="BGS162" s="764"/>
      <c r="BGT162" s="764"/>
      <c r="BGU162" s="764"/>
      <c r="BGV162" s="764"/>
      <c r="BGW162" s="764"/>
      <c r="BGX162" s="764"/>
      <c r="BGY162" s="764"/>
      <c r="BGZ162" s="764"/>
      <c r="BHA162" s="764"/>
      <c r="BHB162" s="764"/>
      <c r="BHC162" s="764"/>
      <c r="BHD162" s="764"/>
      <c r="BHE162" s="764"/>
      <c r="BHF162" s="764"/>
      <c r="BHG162" s="764"/>
      <c r="BHH162" s="764"/>
      <c r="BHI162" s="764"/>
      <c r="BHJ162" s="764"/>
      <c r="BHK162" s="764"/>
      <c r="BHL162" s="764"/>
      <c r="BHM162" s="764"/>
      <c r="BHN162" s="764"/>
      <c r="BHO162" s="764"/>
      <c r="BHP162" s="764"/>
      <c r="BHQ162" s="764"/>
      <c r="BHR162" s="764"/>
      <c r="BHS162" s="764"/>
      <c r="BHT162" s="764"/>
      <c r="BHU162" s="764"/>
      <c r="BHV162" s="764"/>
      <c r="BHW162" s="764"/>
      <c r="BHX162" s="764"/>
      <c r="BHY162" s="764"/>
      <c r="BHZ162" s="764"/>
      <c r="BIA162" s="764"/>
      <c r="BIB162" s="764"/>
      <c r="BIC162" s="764"/>
      <c r="BID162" s="764"/>
      <c r="BIE162" s="764"/>
      <c r="BIF162" s="764"/>
      <c r="BIG162" s="764"/>
      <c r="BIH162" s="764"/>
      <c r="BII162" s="764"/>
      <c r="BIJ162" s="764"/>
      <c r="BIK162" s="764"/>
      <c r="BIL162" s="764"/>
      <c r="BIM162" s="764"/>
      <c r="BIN162" s="764"/>
      <c r="BIO162" s="764"/>
      <c r="BIP162" s="764"/>
      <c r="BIQ162" s="764"/>
      <c r="BIR162" s="764"/>
      <c r="BIS162" s="764"/>
      <c r="BIT162" s="764"/>
      <c r="BIU162" s="764"/>
      <c r="BIV162" s="764"/>
      <c r="BIW162" s="764"/>
      <c r="BIX162" s="764"/>
      <c r="BIY162" s="764"/>
      <c r="BIZ162" s="764"/>
      <c r="BJA162" s="764"/>
      <c r="BJB162" s="764"/>
      <c r="BJC162" s="764"/>
      <c r="BJD162" s="764"/>
      <c r="BJE162" s="764"/>
      <c r="BJF162" s="764"/>
      <c r="BJG162" s="764"/>
      <c r="BJH162" s="764"/>
      <c r="BJI162" s="764"/>
      <c r="BJJ162" s="764"/>
      <c r="BJK162" s="764"/>
      <c r="BJL162" s="764"/>
      <c r="BJM162" s="764"/>
      <c r="BJN162" s="764"/>
      <c r="BJO162" s="764"/>
      <c r="BJP162" s="764"/>
      <c r="BJQ162" s="764"/>
      <c r="BJR162" s="764"/>
      <c r="BJS162" s="764"/>
      <c r="BJT162" s="764"/>
      <c r="BJU162" s="764"/>
      <c r="BJV162" s="764"/>
      <c r="BJW162" s="764"/>
      <c r="BJX162" s="764"/>
      <c r="BJY162" s="764"/>
      <c r="BJZ162" s="764"/>
      <c r="BKA162" s="764"/>
      <c r="BKB162" s="764"/>
      <c r="BKC162" s="764"/>
      <c r="BKD162" s="764"/>
      <c r="BKE162" s="764"/>
      <c r="BKF162" s="764"/>
      <c r="BKG162" s="764"/>
      <c r="BKH162" s="764"/>
      <c r="BKI162" s="764"/>
      <c r="BKJ162" s="764"/>
      <c r="BKK162" s="764"/>
      <c r="BKL162" s="764"/>
      <c r="BKM162" s="764"/>
      <c r="BKN162" s="764"/>
      <c r="BKO162" s="764"/>
      <c r="BKP162" s="764"/>
      <c r="BKQ162" s="764"/>
      <c r="BKR162" s="764"/>
      <c r="BKS162" s="764"/>
      <c r="BKT162" s="764"/>
      <c r="BKU162" s="764"/>
      <c r="BKV162" s="764"/>
      <c r="BKW162" s="764"/>
      <c r="BKX162" s="764"/>
      <c r="BKY162" s="764"/>
      <c r="BKZ162" s="764"/>
      <c r="BLA162" s="764"/>
      <c r="BLB162" s="764"/>
      <c r="BLC162" s="764"/>
      <c r="BLD162" s="764"/>
      <c r="BLE162" s="764"/>
      <c r="BLF162" s="764"/>
      <c r="BLG162" s="764"/>
      <c r="BLH162" s="764"/>
      <c r="BLI162" s="764"/>
      <c r="BLJ162" s="764"/>
      <c r="BLK162" s="764"/>
      <c r="BLL162" s="764"/>
      <c r="BLM162" s="764"/>
      <c r="BLN162" s="764"/>
      <c r="BLO162" s="764"/>
      <c r="BLP162" s="764"/>
      <c r="BLQ162" s="764"/>
      <c r="BLR162" s="764"/>
      <c r="BLS162" s="764"/>
      <c r="BLT162" s="764"/>
      <c r="BLU162" s="764"/>
      <c r="BLV162" s="764"/>
      <c r="BLW162" s="764"/>
      <c r="BLX162" s="764"/>
      <c r="BLY162" s="764"/>
      <c r="BLZ162" s="764"/>
      <c r="BMA162" s="764"/>
      <c r="BMB162" s="764"/>
      <c r="BMC162" s="764"/>
      <c r="BMD162" s="764"/>
      <c r="BME162" s="764"/>
      <c r="BMF162" s="764"/>
      <c r="BMG162" s="764"/>
      <c r="BMH162" s="764"/>
      <c r="BMI162" s="764"/>
      <c r="BMJ162" s="764"/>
      <c r="BMK162" s="764"/>
      <c r="BML162" s="764"/>
      <c r="BMM162" s="764"/>
      <c r="BMN162" s="764"/>
      <c r="BMO162" s="764"/>
      <c r="BMP162" s="764"/>
      <c r="BMQ162" s="764"/>
      <c r="BMR162" s="764"/>
      <c r="BMS162" s="764"/>
      <c r="BMT162" s="764"/>
      <c r="BMU162" s="764"/>
      <c r="BMV162" s="764"/>
      <c r="BMW162" s="764"/>
      <c r="BMX162" s="764"/>
      <c r="BMY162" s="764"/>
      <c r="BMZ162" s="764"/>
      <c r="BNA162" s="764"/>
      <c r="BNB162" s="764"/>
      <c r="BNC162" s="764"/>
      <c r="BND162" s="764"/>
      <c r="BNE162" s="764"/>
      <c r="BNF162" s="764"/>
      <c r="BNG162" s="764"/>
      <c r="BNH162" s="764"/>
      <c r="BNI162" s="764"/>
      <c r="BNJ162" s="764"/>
      <c r="BNK162" s="764"/>
      <c r="BNL162" s="764"/>
      <c r="BNM162" s="764"/>
      <c r="BNN162" s="764"/>
      <c r="BNO162" s="764"/>
      <c r="BNP162" s="764"/>
      <c r="BNQ162" s="764"/>
      <c r="BNR162" s="764"/>
      <c r="BNS162" s="764"/>
      <c r="BNT162" s="764"/>
      <c r="BNU162" s="764"/>
      <c r="BNV162" s="764"/>
      <c r="BNW162" s="764"/>
      <c r="BNX162" s="764"/>
      <c r="BNY162" s="764"/>
      <c r="BNZ162" s="764"/>
      <c r="BOA162" s="764"/>
      <c r="BOB162" s="764"/>
      <c r="BOC162" s="764"/>
      <c r="BOD162" s="764"/>
      <c r="BOE162" s="764"/>
      <c r="BOF162" s="764"/>
      <c r="BOG162" s="764"/>
      <c r="BOH162" s="764"/>
      <c r="BOI162" s="764"/>
      <c r="BOJ162" s="764"/>
      <c r="BOK162" s="764"/>
      <c r="BOL162" s="764"/>
      <c r="BOM162" s="764"/>
      <c r="BON162" s="764"/>
      <c r="BOO162" s="764"/>
      <c r="BOP162" s="764"/>
      <c r="BOQ162" s="764"/>
      <c r="BOR162" s="764"/>
      <c r="BOS162" s="764"/>
      <c r="BOT162" s="764"/>
      <c r="BOU162" s="764"/>
      <c r="BOV162" s="764"/>
      <c r="BOW162" s="764"/>
      <c r="BOX162" s="764"/>
      <c r="BOY162" s="764"/>
      <c r="BOZ162" s="764"/>
      <c r="BPA162" s="764"/>
      <c r="BPB162" s="764"/>
      <c r="BPC162" s="764"/>
      <c r="BPD162" s="764"/>
      <c r="BPE162" s="764"/>
      <c r="BPF162" s="764"/>
      <c r="BPG162" s="764"/>
      <c r="BPH162" s="764"/>
      <c r="BPI162" s="764"/>
      <c r="BPJ162" s="764"/>
      <c r="BPK162" s="764"/>
      <c r="BPL162" s="764"/>
      <c r="BPM162" s="764"/>
      <c r="BPN162" s="764"/>
      <c r="BPO162" s="764"/>
      <c r="BPP162" s="764"/>
      <c r="BPQ162" s="764"/>
      <c r="BPR162" s="764"/>
      <c r="BPS162" s="764"/>
      <c r="BPT162" s="764"/>
      <c r="BPU162" s="764"/>
      <c r="BPV162" s="764"/>
      <c r="BPW162" s="764"/>
      <c r="BPX162" s="764"/>
      <c r="BPY162" s="764"/>
      <c r="BPZ162" s="764"/>
      <c r="BQA162" s="764"/>
      <c r="BQB162" s="764"/>
      <c r="BQC162" s="764"/>
      <c r="BQD162" s="764"/>
      <c r="BQE162" s="764"/>
      <c r="BQF162" s="764"/>
      <c r="BQG162" s="764"/>
      <c r="BQH162" s="764"/>
      <c r="BQI162" s="764"/>
      <c r="BQJ162" s="764"/>
      <c r="BQK162" s="764"/>
      <c r="BQL162" s="764"/>
      <c r="BQM162" s="764"/>
      <c r="BQN162" s="764"/>
      <c r="BQO162" s="764"/>
      <c r="BQP162" s="764"/>
      <c r="BQQ162" s="764"/>
      <c r="BQR162" s="764"/>
      <c r="BQS162" s="764"/>
      <c r="BQT162" s="764"/>
      <c r="BQU162" s="764"/>
      <c r="BQV162" s="764"/>
      <c r="BQW162" s="764"/>
      <c r="BQX162" s="764"/>
      <c r="BQY162" s="764"/>
      <c r="BQZ162" s="764"/>
      <c r="BRA162" s="764"/>
      <c r="BRB162" s="764"/>
      <c r="BRC162" s="764"/>
      <c r="BRD162" s="764"/>
      <c r="BRE162" s="764"/>
      <c r="BRF162" s="764"/>
      <c r="BRG162" s="764"/>
      <c r="BRH162" s="764"/>
      <c r="BRI162" s="764"/>
      <c r="BRJ162" s="764"/>
      <c r="BRK162" s="764"/>
      <c r="BRL162" s="764"/>
      <c r="BRM162" s="764"/>
      <c r="BRN162" s="764"/>
      <c r="BRO162" s="764"/>
      <c r="BRP162" s="764"/>
      <c r="BRQ162" s="764"/>
      <c r="BRR162" s="764"/>
      <c r="BRS162" s="764"/>
      <c r="BRT162" s="764"/>
      <c r="BRU162" s="764"/>
      <c r="BRV162" s="764"/>
      <c r="BRW162" s="764"/>
      <c r="BRX162" s="764"/>
      <c r="BRY162" s="764"/>
      <c r="BRZ162" s="764"/>
      <c r="BSA162" s="764"/>
      <c r="BSB162" s="764"/>
      <c r="BSC162" s="764"/>
      <c r="BSD162" s="764"/>
      <c r="BSE162" s="764"/>
      <c r="BSF162" s="764"/>
      <c r="BSG162" s="764"/>
      <c r="BSH162" s="764"/>
      <c r="BSI162" s="764"/>
      <c r="BSJ162" s="764"/>
      <c r="BSK162" s="764"/>
      <c r="BSL162" s="764"/>
      <c r="BSM162" s="764"/>
      <c r="BSN162" s="764"/>
      <c r="BSO162" s="764"/>
      <c r="BSP162" s="764"/>
      <c r="BSQ162" s="764"/>
      <c r="BSR162" s="764"/>
      <c r="BSS162" s="764"/>
      <c r="BST162" s="764"/>
      <c r="BSU162" s="764"/>
      <c r="BSV162" s="764"/>
      <c r="BSW162" s="764"/>
      <c r="BSX162" s="764"/>
      <c r="BSY162" s="764"/>
      <c r="BSZ162" s="764"/>
      <c r="BTA162" s="764"/>
      <c r="BTB162" s="764"/>
      <c r="BTC162" s="764"/>
      <c r="BTD162" s="764"/>
      <c r="BTE162" s="764"/>
      <c r="BTF162" s="764"/>
      <c r="BTG162" s="764"/>
      <c r="BTH162" s="764"/>
      <c r="BTI162" s="764"/>
      <c r="BTJ162" s="764"/>
      <c r="BTK162" s="764"/>
      <c r="BTL162" s="764"/>
      <c r="BTM162" s="764"/>
      <c r="BTN162" s="764"/>
      <c r="BTO162" s="764"/>
      <c r="BTP162" s="764"/>
      <c r="BTQ162" s="764"/>
      <c r="BTR162" s="764"/>
      <c r="BTS162" s="764"/>
      <c r="BTT162" s="764"/>
      <c r="BTU162" s="764"/>
      <c r="BTV162" s="764"/>
      <c r="BTW162" s="764"/>
      <c r="BTX162" s="764"/>
      <c r="BTY162" s="764"/>
      <c r="BTZ162" s="764"/>
      <c r="BUA162" s="764"/>
      <c r="BUB162" s="764"/>
      <c r="BUC162" s="764"/>
      <c r="BUD162" s="764"/>
      <c r="BUE162" s="764"/>
      <c r="BUF162" s="764"/>
      <c r="BUG162" s="764"/>
      <c r="BUH162" s="764"/>
      <c r="BUI162" s="764"/>
      <c r="BUJ162" s="764"/>
      <c r="BUK162" s="764"/>
      <c r="BUL162" s="764"/>
      <c r="BUM162" s="764"/>
      <c r="BUN162" s="764"/>
      <c r="BUO162" s="764"/>
      <c r="BUP162" s="764"/>
      <c r="BUQ162" s="764"/>
      <c r="BUR162" s="764"/>
      <c r="BUS162" s="764"/>
      <c r="BUT162" s="764"/>
      <c r="BUU162" s="764"/>
      <c r="BUV162" s="764"/>
      <c r="BUW162" s="764"/>
      <c r="BUX162" s="764"/>
      <c r="BUY162" s="764"/>
      <c r="BUZ162" s="764"/>
      <c r="BVA162" s="764"/>
      <c r="BVB162" s="764"/>
      <c r="BVC162" s="764"/>
      <c r="BVD162" s="764"/>
      <c r="BVE162" s="764"/>
      <c r="BVF162" s="764"/>
      <c r="BVG162" s="764"/>
      <c r="BVH162" s="764"/>
      <c r="BVI162" s="764"/>
      <c r="BVJ162" s="764"/>
      <c r="BVK162" s="764"/>
      <c r="BVL162" s="764"/>
      <c r="BVM162" s="764"/>
      <c r="BVN162" s="764"/>
      <c r="BVO162" s="764"/>
      <c r="BVP162" s="764"/>
      <c r="BVQ162" s="764"/>
      <c r="BVR162" s="764"/>
      <c r="BVS162" s="764"/>
      <c r="BVT162" s="764"/>
      <c r="BVU162" s="764"/>
      <c r="BVV162" s="764"/>
      <c r="BVW162" s="764"/>
      <c r="BVX162" s="764"/>
      <c r="BVY162" s="764"/>
      <c r="BVZ162" s="764"/>
      <c r="BWA162" s="764"/>
      <c r="BWB162" s="764"/>
      <c r="BWC162" s="764"/>
      <c r="BWD162" s="764"/>
      <c r="BWE162" s="764"/>
      <c r="BWF162" s="764"/>
      <c r="BWG162" s="764"/>
      <c r="BWH162" s="764"/>
      <c r="BWI162" s="764"/>
      <c r="BWJ162" s="764"/>
      <c r="BWK162" s="764"/>
      <c r="BWL162" s="764"/>
      <c r="BWM162" s="764"/>
      <c r="BWN162" s="764"/>
      <c r="BWO162" s="764"/>
      <c r="BWP162" s="764"/>
      <c r="BWQ162" s="764"/>
      <c r="BWR162" s="764"/>
      <c r="BWS162" s="764"/>
      <c r="BWT162" s="764"/>
      <c r="BWU162" s="764"/>
      <c r="BWV162" s="764"/>
      <c r="BWW162" s="764"/>
      <c r="BWX162" s="764"/>
      <c r="BWY162" s="764"/>
      <c r="BWZ162" s="764"/>
      <c r="BXA162" s="764"/>
      <c r="BXB162" s="764"/>
      <c r="BXC162" s="764"/>
      <c r="BXD162" s="764"/>
      <c r="BXE162" s="764"/>
      <c r="BXF162" s="764"/>
      <c r="BXG162" s="764"/>
      <c r="BXH162" s="764"/>
      <c r="BXI162" s="764"/>
      <c r="BXJ162" s="764"/>
      <c r="BXK162" s="764"/>
      <c r="BXL162" s="764"/>
      <c r="BXM162" s="764"/>
      <c r="BXN162" s="764"/>
      <c r="BXO162" s="764"/>
      <c r="BXP162" s="764"/>
      <c r="BXQ162" s="764"/>
      <c r="BXR162" s="764"/>
      <c r="BXS162" s="764"/>
      <c r="BXT162" s="764"/>
      <c r="BXU162" s="764"/>
      <c r="BXV162" s="764"/>
      <c r="BXW162" s="764"/>
      <c r="BXX162" s="764"/>
      <c r="BXY162" s="764"/>
      <c r="BXZ162" s="764"/>
      <c r="BYA162" s="764"/>
      <c r="BYB162" s="764"/>
      <c r="BYC162" s="764"/>
      <c r="BYD162" s="764"/>
      <c r="BYE162" s="764"/>
      <c r="BYF162" s="764"/>
      <c r="BYG162" s="764"/>
      <c r="BYH162" s="764"/>
      <c r="BYI162" s="764"/>
      <c r="BYJ162" s="764"/>
      <c r="BYK162" s="764"/>
      <c r="BYL162" s="764"/>
      <c r="BYM162" s="764"/>
      <c r="BYN162" s="764"/>
      <c r="BYO162" s="764"/>
      <c r="BYP162" s="764"/>
      <c r="BYQ162" s="764"/>
      <c r="BYR162" s="764"/>
      <c r="BYS162" s="764"/>
      <c r="BYT162" s="764"/>
      <c r="BYU162" s="764"/>
      <c r="BYV162" s="764"/>
      <c r="BYW162" s="764"/>
      <c r="BYX162" s="764"/>
      <c r="BYY162" s="764"/>
      <c r="BYZ162" s="764"/>
      <c r="BZA162" s="764"/>
      <c r="BZB162" s="764"/>
      <c r="BZC162" s="764"/>
      <c r="BZD162" s="764"/>
      <c r="BZE162" s="764"/>
      <c r="BZF162" s="764"/>
      <c r="BZG162" s="764"/>
      <c r="BZH162" s="764"/>
      <c r="BZI162" s="764"/>
      <c r="BZJ162" s="764"/>
      <c r="BZK162" s="764"/>
      <c r="BZL162" s="764"/>
      <c r="BZM162" s="764"/>
      <c r="BZN162" s="764"/>
      <c r="BZO162" s="764"/>
      <c r="BZP162" s="764"/>
      <c r="BZQ162" s="764"/>
      <c r="BZR162" s="764"/>
      <c r="BZS162" s="764"/>
      <c r="BZT162" s="764"/>
      <c r="BZU162" s="764"/>
      <c r="BZV162" s="764"/>
      <c r="BZW162" s="764"/>
      <c r="BZX162" s="764"/>
      <c r="BZY162" s="764"/>
      <c r="BZZ162" s="764"/>
      <c r="CAA162" s="764"/>
      <c r="CAB162" s="764"/>
      <c r="CAC162" s="764"/>
      <c r="CAD162" s="764"/>
      <c r="CAE162" s="764"/>
      <c r="CAF162" s="764"/>
      <c r="CAG162" s="764"/>
      <c r="CAH162" s="764"/>
      <c r="CAI162" s="764"/>
      <c r="CAJ162" s="764"/>
      <c r="CAK162" s="764"/>
      <c r="CAL162" s="764"/>
      <c r="CAM162" s="764"/>
      <c r="CAN162" s="764"/>
      <c r="CAO162" s="764"/>
      <c r="CAP162" s="764"/>
      <c r="CAQ162" s="764"/>
      <c r="CAR162" s="764"/>
      <c r="CAS162" s="764"/>
      <c r="CAT162" s="764"/>
      <c r="CAU162" s="764"/>
      <c r="CAV162" s="764"/>
      <c r="CAW162" s="764"/>
      <c r="CAX162" s="764"/>
      <c r="CAY162" s="764"/>
      <c r="CAZ162" s="764"/>
      <c r="CBA162" s="764"/>
      <c r="CBB162" s="764"/>
      <c r="CBC162" s="764"/>
      <c r="CBD162" s="764"/>
      <c r="CBE162" s="764"/>
      <c r="CBF162" s="764"/>
      <c r="CBG162" s="764"/>
      <c r="CBH162" s="764"/>
      <c r="CBI162" s="764"/>
      <c r="CBJ162" s="764"/>
      <c r="CBK162" s="764"/>
      <c r="CBL162" s="764"/>
      <c r="CBM162" s="764"/>
      <c r="CBN162" s="764"/>
      <c r="CBO162" s="764"/>
      <c r="CBP162" s="764"/>
      <c r="CBQ162" s="764"/>
      <c r="CBR162" s="764"/>
      <c r="CBS162" s="764"/>
      <c r="CBT162" s="764"/>
      <c r="CBU162" s="764"/>
      <c r="CBV162" s="764"/>
      <c r="CBW162" s="764"/>
      <c r="CBX162" s="764"/>
      <c r="CBY162" s="764"/>
      <c r="CBZ162" s="764"/>
      <c r="CCA162" s="764"/>
      <c r="CCB162" s="764"/>
      <c r="CCC162" s="764"/>
      <c r="CCD162" s="764"/>
      <c r="CCE162" s="764"/>
      <c r="CCF162" s="764"/>
      <c r="CCG162" s="764"/>
      <c r="CCH162" s="764"/>
      <c r="CCI162" s="764"/>
      <c r="CCJ162" s="764"/>
      <c r="CCK162" s="764"/>
      <c r="CCL162" s="764"/>
      <c r="CCM162" s="764"/>
      <c r="CCN162" s="764"/>
      <c r="CCO162" s="764"/>
      <c r="CCP162" s="764"/>
      <c r="CCQ162" s="764"/>
      <c r="CCR162" s="764"/>
      <c r="CCS162" s="764"/>
      <c r="CCT162" s="764"/>
      <c r="CCU162" s="764"/>
      <c r="CCV162" s="764"/>
      <c r="CCW162" s="764"/>
      <c r="CCX162" s="764"/>
      <c r="CCY162" s="764"/>
      <c r="CCZ162" s="764"/>
      <c r="CDA162" s="764"/>
      <c r="CDB162" s="764"/>
      <c r="CDC162" s="764"/>
      <c r="CDD162" s="764"/>
      <c r="CDE162" s="764"/>
      <c r="CDF162" s="764"/>
      <c r="CDG162" s="764"/>
      <c r="CDH162" s="764"/>
      <c r="CDI162" s="764"/>
      <c r="CDJ162" s="764"/>
      <c r="CDK162" s="764"/>
      <c r="CDL162" s="764"/>
      <c r="CDM162" s="764"/>
      <c r="CDN162" s="764"/>
      <c r="CDO162" s="764"/>
      <c r="CDP162" s="764"/>
      <c r="CDQ162" s="764"/>
      <c r="CDR162" s="764"/>
      <c r="CDS162" s="764"/>
      <c r="CDT162" s="764"/>
      <c r="CDU162" s="764"/>
      <c r="CDV162" s="764"/>
      <c r="CDW162" s="764"/>
      <c r="CDX162" s="764"/>
      <c r="CDY162" s="764"/>
      <c r="CDZ162" s="764"/>
      <c r="CEA162" s="764"/>
      <c r="CEB162" s="764"/>
      <c r="CEC162" s="764"/>
      <c r="CED162" s="764"/>
      <c r="CEE162" s="764"/>
      <c r="CEF162" s="764"/>
      <c r="CEG162" s="764"/>
      <c r="CEH162" s="764"/>
      <c r="CEI162" s="764"/>
      <c r="CEJ162" s="764"/>
      <c r="CEK162" s="764"/>
      <c r="CEL162" s="764"/>
      <c r="CEM162" s="764"/>
      <c r="CEN162" s="764"/>
      <c r="CEO162" s="764"/>
      <c r="CEP162" s="764"/>
      <c r="CEQ162" s="764"/>
      <c r="CER162" s="764"/>
      <c r="CES162" s="764"/>
      <c r="CET162" s="764"/>
      <c r="CEU162" s="764"/>
      <c r="CEV162" s="764"/>
      <c r="CEW162" s="764"/>
      <c r="CEX162" s="764"/>
      <c r="CEY162" s="764"/>
      <c r="CEZ162" s="764"/>
      <c r="CFA162" s="764"/>
      <c r="CFB162" s="764"/>
      <c r="CFC162" s="764"/>
      <c r="CFD162" s="764"/>
      <c r="CFE162" s="764"/>
      <c r="CFF162" s="764"/>
      <c r="CFG162" s="764"/>
      <c r="CFH162" s="764"/>
      <c r="CFI162" s="764"/>
      <c r="CFJ162" s="764"/>
      <c r="CFK162" s="764"/>
      <c r="CFL162" s="764"/>
      <c r="CFM162" s="764"/>
      <c r="CFN162" s="764"/>
      <c r="CFO162" s="764"/>
      <c r="CFP162" s="764"/>
      <c r="CFQ162" s="764"/>
      <c r="CFR162" s="764"/>
      <c r="CFS162" s="764"/>
      <c r="CFT162" s="764"/>
      <c r="CFU162" s="764"/>
      <c r="CFV162" s="764"/>
      <c r="CFW162" s="764"/>
      <c r="CFX162" s="764"/>
      <c r="CFY162" s="764"/>
      <c r="CFZ162" s="764"/>
      <c r="CGA162" s="764"/>
      <c r="CGB162" s="764"/>
      <c r="CGC162" s="764"/>
      <c r="CGD162" s="764"/>
      <c r="CGE162" s="764"/>
      <c r="CGF162" s="764"/>
      <c r="CGG162" s="764"/>
      <c r="CGH162" s="764"/>
      <c r="CGI162" s="764"/>
      <c r="CGJ162" s="764"/>
      <c r="CGK162" s="764"/>
      <c r="CGL162" s="764"/>
      <c r="CGM162" s="764"/>
      <c r="CGN162" s="764"/>
      <c r="CGO162" s="764"/>
      <c r="CGP162" s="764"/>
      <c r="CGQ162" s="764"/>
      <c r="CGR162" s="764"/>
      <c r="CGS162" s="764"/>
      <c r="CGT162" s="764"/>
      <c r="CGU162" s="764"/>
      <c r="CGV162" s="764"/>
      <c r="CGW162" s="764"/>
      <c r="CGX162" s="764"/>
      <c r="CGY162" s="764"/>
      <c r="CGZ162" s="764"/>
      <c r="CHA162" s="764"/>
      <c r="CHB162" s="764"/>
      <c r="CHC162" s="764"/>
      <c r="CHD162" s="764"/>
      <c r="CHE162" s="764"/>
      <c r="CHF162" s="764"/>
      <c r="CHG162" s="764"/>
      <c r="CHH162" s="764"/>
      <c r="CHI162" s="764"/>
      <c r="CHJ162" s="764"/>
      <c r="CHK162" s="764"/>
      <c r="CHL162" s="764"/>
      <c r="CHM162" s="764"/>
      <c r="CHN162" s="764"/>
      <c r="CHO162" s="764"/>
      <c r="CHP162" s="764"/>
      <c r="CHQ162" s="764"/>
      <c r="CHR162" s="764"/>
      <c r="CHS162" s="764"/>
      <c r="CHT162" s="764"/>
      <c r="CHU162" s="764"/>
      <c r="CHV162" s="764"/>
      <c r="CHW162" s="764"/>
      <c r="CHX162" s="764"/>
      <c r="CHY162" s="764"/>
      <c r="CHZ162" s="764"/>
      <c r="CIA162" s="764"/>
      <c r="CIB162" s="764"/>
      <c r="CIC162" s="764"/>
      <c r="CID162" s="764"/>
      <c r="CIE162" s="764"/>
      <c r="CIF162" s="764"/>
      <c r="CIG162" s="764"/>
      <c r="CIH162" s="764"/>
      <c r="CII162" s="764"/>
      <c r="CIJ162" s="764"/>
      <c r="CIK162" s="764"/>
      <c r="CIL162" s="764"/>
      <c r="CIM162" s="764"/>
      <c r="CIN162" s="764"/>
      <c r="CIO162" s="764"/>
      <c r="CIP162" s="764"/>
      <c r="CIQ162" s="764"/>
      <c r="CIR162" s="764"/>
      <c r="CIS162" s="764"/>
      <c r="CIT162" s="764"/>
      <c r="CIU162" s="764"/>
      <c r="CIV162" s="764"/>
      <c r="CIW162" s="764"/>
      <c r="CIX162" s="764"/>
      <c r="CIY162" s="764"/>
      <c r="CIZ162" s="764"/>
      <c r="CJA162" s="764"/>
      <c r="CJB162" s="764"/>
      <c r="CJC162" s="764"/>
      <c r="CJD162" s="764"/>
      <c r="CJE162" s="764"/>
      <c r="CJF162" s="764"/>
      <c r="CJG162" s="764"/>
      <c r="CJH162" s="764"/>
      <c r="CJI162" s="764"/>
      <c r="CJJ162" s="764"/>
      <c r="CJK162" s="764"/>
      <c r="CJL162" s="764"/>
      <c r="CJM162" s="764"/>
      <c r="CJN162" s="764"/>
      <c r="CJO162" s="764"/>
      <c r="CJP162" s="764"/>
      <c r="CJQ162" s="764"/>
      <c r="CJR162" s="764"/>
      <c r="CJS162" s="764"/>
      <c r="CJT162" s="764"/>
      <c r="CJU162" s="764"/>
      <c r="CJV162" s="764"/>
      <c r="CJW162" s="764"/>
      <c r="CJX162" s="764"/>
      <c r="CJY162" s="764"/>
      <c r="CJZ162" s="764"/>
      <c r="CKA162" s="764"/>
      <c r="CKB162" s="764"/>
      <c r="CKC162" s="764"/>
      <c r="CKD162" s="764"/>
      <c r="CKE162" s="764"/>
      <c r="CKF162" s="764"/>
      <c r="CKG162" s="764"/>
      <c r="CKH162" s="764"/>
      <c r="CKI162" s="764"/>
      <c r="CKJ162" s="764"/>
      <c r="CKK162" s="764"/>
      <c r="CKL162" s="764"/>
      <c r="CKM162" s="764"/>
      <c r="CKN162" s="764"/>
      <c r="CKO162" s="764"/>
      <c r="CKP162" s="764"/>
      <c r="CKQ162" s="764"/>
      <c r="CKR162" s="764"/>
      <c r="CKS162" s="764"/>
      <c r="CKT162" s="764"/>
      <c r="CKU162" s="764"/>
      <c r="CKV162" s="764"/>
      <c r="CKW162" s="764"/>
      <c r="CKX162" s="764"/>
      <c r="CKY162" s="764"/>
      <c r="CKZ162" s="764"/>
      <c r="CLA162" s="764"/>
      <c r="CLB162" s="764"/>
      <c r="CLC162" s="764"/>
      <c r="CLD162" s="764"/>
      <c r="CLE162" s="764"/>
      <c r="CLF162" s="764"/>
      <c r="CLG162" s="764"/>
      <c r="CLH162" s="764"/>
      <c r="CLI162" s="764"/>
      <c r="CLJ162" s="764"/>
      <c r="CLK162" s="764"/>
      <c r="CLL162" s="764"/>
      <c r="CLM162" s="764"/>
      <c r="CLN162" s="764"/>
      <c r="CLO162" s="764"/>
      <c r="CLP162" s="764"/>
      <c r="CLQ162" s="764"/>
      <c r="CLR162" s="764"/>
      <c r="CLS162" s="764"/>
      <c r="CLT162" s="764"/>
      <c r="CLU162" s="764"/>
      <c r="CLV162" s="764"/>
      <c r="CLW162" s="764"/>
      <c r="CLX162" s="764"/>
      <c r="CLY162" s="764"/>
      <c r="CLZ162" s="764"/>
      <c r="CMA162" s="764"/>
      <c r="CMB162" s="764"/>
      <c r="CMC162" s="764"/>
      <c r="CMD162" s="764"/>
      <c r="CME162" s="764"/>
      <c r="CMF162" s="764"/>
      <c r="CMG162" s="764"/>
      <c r="CMH162" s="764"/>
      <c r="CMI162" s="764"/>
      <c r="CMJ162" s="764"/>
      <c r="CMK162" s="764"/>
      <c r="CML162" s="764"/>
      <c r="CMM162" s="764"/>
      <c r="CMN162" s="764"/>
      <c r="CMO162" s="764"/>
      <c r="CMP162" s="764"/>
      <c r="CMQ162" s="764"/>
      <c r="CMR162" s="764"/>
      <c r="CMS162" s="764"/>
      <c r="CMT162" s="764"/>
      <c r="CMU162" s="764"/>
      <c r="CMV162" s="764"/>
      <c r="CMW162" s="764"/>
      <c r="CMX162" s="764"/>
      <c r="CMY162" s="764"/>
      <c r="CMZ162" s="764"/>
      <c r="CNA162" s="764"/>
      <c r="CNB162" s="764"/>
      <c r="CNC162" s="764"/>
      <c r="CND162" s="764"/>
      <c r="CNE162" s="764"/>
      <c r="CNF162" s="764"/>
      <c r="CNG162" s="764"/>
      <c r="CNH162" s="764"/>
      <c r="CNI162" s="764"/>
      <c r="CNJ162" s="764"/>
      <c r="CNK162" s="764"/>
      <c r="CNL162" s="764"/>
      <c r="CNM162" s="764"/>
      <c r="CNN162" s="764"/>
      <c r="CNO162" s="764"/>
      <c r="CNP162" s="764"/>
      <c r="CNQ162" s="764"/>
      <c r="CNR162" s="764"/>
      <c r="CNS162" s="764"/>
      <c r="CNT162" s="764"/>
      <c r="CNU162" s="764"/>
      <c r="CNV162" s="764"/>
      <c r="CNW162" s="764"/>
      <c r="CNX162" s="764"/>
      <c r="CNY162" s="764"/>
      <c r="CNZ162" s="764"/>
      <c r="COA162" s="764"/>
      <c r="COB162" s="764"/>
      <c r="COC162" s="764"/>
      <c r="COD162" s="764"/>
      <c r="COE162" s="764"/>
      <c r="COF162" s="764"/>
      <c r="COG162" s="764"/>
      <c r="COH162" s="764"/>
      <c r="COI162" s="764"/>
      <c r="COJ162" s="764"/>
      <c r="COK162" s="764"/>
      <c r="COL162" s="764"/>
      <c r="COM162" s="764"/>
      <c r="CON162" s="764"/>
      <c r="COO162" s="764"/>
      <c r="COP162" s="764"/>
      <c r="COQ162" s="764"/>
      <c r="COR162" s="764"/>
      <c r="COS162" s="764"/>
      <c r="COT162" s="764"/>
      <c r="COU162" s="764"/>
      <c r="COV162" s="764"/>
      <c r="COW162" s="764"/>
      <c r="COX162" s="764"/>
      <c r="COY162" s="764"/>
      <c r="COZ162" s="764"/>
      <c r="CPA162" s="764"/>
      <c r="CPB162" s="764"/>
      <c r="CPC162" s="764"/>
      <c r="CPD162" s="764"/>
      <c r="CPE162" s="764"/>
      <c r="CPF162" s="764"/>
      <c r="CPG162" s="764"/>
      <c r="CPH162" s="764"/>
      <c r="CPI162" s="764"/>
      <c r="CPJ162" s="764"/>
      <c r="CPK162" s="764"/>
      <c r="CPL162" s="764"/>
      <c r="CPM162" s="764"/>
      <c r="CPN162" s="764"/>
      <c r="CPO162" s="764"/>
      <c r="CPP162" s="764"/>
      <c r="CPQ162" s="764"/>
      <c r="CPR162" s="764"/>
      <c r="CPS162" s="764"/>
      <c r="CPT162" s="764"/>
      <c r="CPU162" s="764"/>
      <c r="CPV162" s="764"/>
      <c r="CPW162" s="764"/>
      <c r="CPX162" s="764"/>
      <c r="CPY162" s="764"/>
      <c r="CPZ162" s="764"/>
      <c r="CQA162" s="764"/>
      <c r="CQB162" s="764"/>
      <c r="CQC162" s="764"/>
      <c r="CQD162" s="764"/>
      <c r="CQE162" s="764"/>
      <c r="CQF162" s="764"/>
      <c r="CQG162" s="764"/>
      <c r="CQH162" s="764"/>
      <c r="CQI162" s="764"/>
      <c r="CQJ162" s="764"/>
      <c r="CQK162" s="764"/>
      <c r="CQL162" s="764"/>
      <c r="CQM162" s="764"/>
      <c r="CQN162" s="764"/>
      <c r="CQO162" s="764"/>
      <c r="CQP162" s="764"/>
      <c r="CQQ162" s="764"/>
      <c r="CQR162" s="764"/>
      <c r="CQS162" s="764"/>
      <c r="CQT162" s="764"/>
      <c r="CQU162" s="764"/>
      <c r="CQV162" s="764"/>
      <c r="CQW162" s="764"/>
      <c r="CQX162" s="764"/>
      <c r="CQY162" s="764"/>
      <c r="CQZ162" s="764"/>
      <c r="CRA162" s="764"/>
      <c r="CRB162" s="764"/>
      <c r="CRC162" s="764"/>
      <c r="CRD162" s="764"/>
      <c r="CRE162" s="764"/>
      <c r="CRF162" s="764"/>
      <c r="CRG162" s="764"/>
      <c r="CRH162" s="764"/>
      <c r="CRI162" s="764"/>
      <c r="CRJ162" s="764"/>
      <c r="CRK162" s="764"/>
      <c r="CRL162" s="764"/>
      <c r="CRM162" s="764"/>
      <c r="CRN162" s="764"/>
      <c r="CRO162" s="764"/>
      <c r="CRP162" s="764"/>
      <c r="CRQ162" s="764"/>
      <c r="CRR162" s="764"/>
      <c r="CRS162" s="764"/>
      <c r="CRT162" s="764"/>
      <c r="CRU162" s="764"/>
      <c r="CRV162" s="764"/>
      <c r="CRW162" s="764"/>
      <c r="CRX162" s="764"/>
      <c r="CRY162" s="764"/>
      <c r="CRZ162" s="764"/>
      <c r="CSA162" s="764"/>
      <c r="CSB162" s="764"/>
      <c r="CSC162" s="764"/>
      <c r="CSD162" s="764"/>
      <c r="CSE162" s="764"/>
      <c r="CSF162" s="764"/>
      <c r="CSG162" s="764"/>
      <c r="CSH162" s="764"/>
      <c r="CSI162" s="764"/>
      <c r="CSJ162" s="764"/>
      <c r="CSK162" s="764"/>
      <c r="CSL162" s="764"/>
      <c r="CSM162" s="764"/>
      <c r="CSN162" s="764"/>
      <c r="CSO162" s="764"/>
      <c r="CSP162" s="764"/>
      <c r="CSQ162" s="764"/>
      <c r="CSR162" s="764"/>
      <c r="CSS162" s="764"/>
      <c r="CST162" s="764"/>
      <c r="CSU162" s="764"/>
      <c r="CSV162" s="764"/>
      <c r="CSW162" s="764"/>
      <c r="CSX162" s="764"/>
      <c r="CSY162" s="764"/>
      <c r="CSZ162" s="764"/>
      <c r="CTA162" s="764"/>
      <c r="CTB162" s="764"/>
      <c r="CTC162" s="764"/>
      <c r="CTD162" s="764"/>
      <c r="CTE162" s="764"/>
      <c r="CTF162" s="764"/>
      <c r="CTG162" s="764"/>
      <c r="CTH162" s="764"/>
      <c r="CTI162" s="764"/>
      <c r="CTJ162" s="764"/>
      <c r="CTK162" s="764"/>
      <c r="CTL162" s="764"/>
      <c r="CTM162" s="764"/>
      <c r="CTN162" s="764"/>
      <c r="CTO162" s="764"/>
      <c r="CTP162" s="764"/>
      <c r="CTQ162" s="764"/>
      <c r="CTR162" s="764"/>
      <c r="CTS162" s="764"/>
      <c r="CTT162" s="764"/>
      <c r="CTU162" s="764"/>
      <c r="CTV162" s="764"/>
      <c r="CTW162" s="764"/>
      <c r="CTX162" s="764"/>
      <c r="CTY162" s="764"/>
      <c r="CTZ162" s="764"/>
      <c r="CUA162" s="764"/>
      <c r="CUB162" s="764"/>
      <c r="CUC162" s="764"/>
      <c r="CUD162" s="764"/>
      <c r="CUE162" s="764"/>
      <c r="CUF162" s="764"/>
      <c r="CUG162" s="764"/>
      <c r="CUH162" s="764"/>
      <c r="CUI162" s="764"/>
      <c r="CUJ162" s="764"/>
      <c r="CUK162" s="764"/>
      <c r="CUL162" s="764"/>
      <c r="CUM162" s="764"/>
      <c r="CUN162" s="764"/>
      <c r="CUO162" s="764"/>
      <c r="CUP162" s="764"/>
      <c r="CUQ162" s="764"/>
      <c r="CUR162" s="764"/>
      <c r="CUS162" s="764"/>
      <c r="CUT162" s="764"/>
      <c r="CUU162" s="764"/>
      <c r="CUV162" s="764"/>
      <c r="CUW162" s="764"/>
      <c r="CUX162" s="764"/>
      <c r="CUY162" s="764"/>
      <c r="CUZ162" s="764"/>
      <c r="CVA162" s="764"/>
      <c r="CVB162" s="764"/>
      <c r="CVC162" s="764"/>
      <c r="CVD162" s="764"/>
      <c r="CVE162" s="764"/>
      <c r="CVF162" s="764"/>
      <c r="CVG162" s="764"/>
      <c r="CVH162" s="764"/>
      <c r="CVI162" s="764"/>
      <c r="CVJ162" s="764"/>
      <c r="CVK162" s="764"/>
      <c r="CVL162" s="764"/>
      <c r="CVM162" s="764"/>
      <c r="CVN162" s="764"/>
      <c r="CVO162" s="764"/>
      <c r="CVP162" s="764"/>
      <c r="CVQ162" s="764"/>
      <c r="CVR162" s="764"/>
      <c r="CVS162" s="764"/>
      <c r="CVT162" s="764"/>
      <c r="CVU162" s="764"/>
      <c r="CVV162" s="764"/>
      <c r="CVW162" s="764"/>
      <c r="CVX162" s="764"/>
      <c r="CVY162" s="764"/>
      <c r="CVZ162" s="764"/>
      <c r="CWA162" s="764"/>
      <c r="CWB162" s="764"/>
      <c r="CWC162" s="764"/>
      <c r="CWD162" s="764"/>
      <c r="CWE162" s="764"/>
      <c r="CWF162" s="764"/>
      <c r="CWG162" s="764"/>
      <c r="CWH162" s="764"/>
      <c r="CWI162" s="764"/>
      <c r="CWJ162" s="764"/>
      <c r="CWK162" s="764"/>
      <c r="CWL162" s="764"/>
      <c r="CWM162" s="764"/>
      <c r="CWN162" s="764"/>
      <c r="CWO162" s="764"/>
      <c r="CWP162" s="764"/>
      <c r="CWQ162" s="764"/>
      <c r="CWR162" s="764"/>
      <c r="CWS162" s="764"/>
      <c r="CWT162" s="764"/>
      <c r="CWU162" s="764"/>
      <c r="CWV162" s="764"/>
      <c r="CWW162" s="764"/>
      <c r="CWX162" s="764"/>
      <c r="CWY162" s="764"/>
      <c r="CWZ162" s="764"/>
      <c r="CXA162" s="764"/>
      <c r="CXB162" s="764"/>
      <c r="CXC162" s="764"/>
      <c r="CXD162" s="764"/>
      <c r="CXE162" s="764"/>
      <c r="CXF162" s="764"/>
      <c r="CXG162" s="764"/>
      <c r="CXH162" s="764"/>
      <c r="CXI162" s="764"/>
      <c r="CXJ162" s="764"/>
      <c r="CXK162" s="764"/>
      <c r="CXL162" s="764"/>
      <c r="CXM162" s="764"/>
      <c r="CXN162" s="764"/>
      <c r="CXO162" s="764"/>
      <c r="CXP162" s="764"/>
      <c r="CXQ162" s="764"/>
      <c r="CXR162" s="764"/>
      <c r="CXS162" s="764"/>
      <c r="CXT162" s="764"/>
      <c r="CXU162" s="764"/>
      <c r="CXV162" s="764"/>
      <c r="CXW162" s="764"/>
      <c r="CXX162" s="764"/>
      <c r="CXY162" s="764"/>
      <c r="CXZ162" s="764"/>
      <c r="CYA162" s="764"/>
      <c r="CYB162" s="764"/>
      <c r="CYC162" s="764"/>
      <c r="CYD162" s="764"/>
      <c r="CYE162" s="764"/>
      <c r="CYF162" s="764"/>
      <c r="CYG162" s="764"/>
      <c r="CYH162" s="764"/>
      <c r="CYI162" s="764"/>
      <c r="CYJ162" s="764"/>
      <c r="CYK162" s="764"/>
      <c r="CYL162" s="764"/>
      <c r="CYM162" s="764"/>
      <c r="CYN162" s="764"/>
      <c r="CYO162" s="764"/>
      <c r="CYP162" s="764"/>
      <c r="CYQ162" s="764"/>
      <c r="CYR162" s="764"/>
      <c r="CYS162" s="764"/>
      <c r="CYT162" s="764"/>
      <c r="CYU162" s="764"/>
      <c r="CYV162" s="764"/>
      <c r="CYW162" s="764"/>
      <c r="CYX162" s="764"/>
      <c r="CYY162" s="764"/>
      <c r="CYZ162" s="764"/>
      <c r="CZA162" s="764"/>
      <c r="CZB162" s="764"/>
      <c r="CZC162" s="764"/>
      <c r="CZD162" s="764"/>
      <c r="CZE162" s="764"/>
      <c r="CZF162" s="764"/>
      <c r="CZG162" s="764"/>
      <c r="CZH162" s="764"/>
      <c r="CZI162" s="764"/>
      <c r="CZJ162" s="764"/>
      <c r="CZK162" s="764"/>
      <c r="CZL162" s="764"/>
      <c r="CZM162" s="764"/>
      <c r="CZN162" s="764"/>
      <c r="CZO162" s="764"/>
      <c r="CZP162" s="764"/>
      <c r="CZQ162" s="764"/>
      <c r="CZR162" s="764"/>
      <c r="CZS162" s="764"/>
      <c r="CZT162" s="764"/>
      <c r="CZU162" s="764"/>
      <c r="CZV162" s="764"/>
      <c r="CZW162" s="764"/>
      <c r="CZX162" s="764"/>
      <c r="CZY162" s="764"/>
      <c r="CZZ162" s="764"/>
      <c r="DAA162" s="764"/>
      <c r="DAB162" s="764"/>
      <c r="DAC162" s="764"/>
      <c r="DAD162" s="764"/>
      <c r="DAE162" s="764"/>
      <c r="DAF162" s="764"/>
      <c r="DAG162" s="764"/>
      <c r="DAH162" s="764"/>
      <c r="DAI162" s="764"/>
      <c r="DAJ162" s="764"/>
      <c r="DAK162" s="764"/>
      <c r="DAL162" s="764"/>
      <c r="DAM162" s="764"/>
      <c r="DAN162" s="764"/>
      <c r="DAO162" s="764"/>
      <c r="DAP162" s="764"/>
      <c r="DAQ162" s="764"/>
      <c r="DAR162" s="764"/>
      <c r="DAS162" s="764"/>
      <c r="DAT162" s="764"/>
      <c r="DAU162" s="764"/>
      <c r="DAV162" s="764"/>
      <c r="DAW162" s="764"/>
      <c r="DAX162" s="764"/>
      <c r="DAY162" s="764"/>
      <c r="DAZ162" s="764"/>
      <c r="DBA162" s="764"/>
      <c r="DBB162" s="764"/>
      <c r="DBC162" s="764"/>
      <c r="DBD162" s="764"/>
      <c r="DBE162" s="764"/>
      <c r="DBF162" s="764"/>
      <c r="DBG162" s="764"/>
      <c r="DBH162" s="764"/>
      <c r="DBI162" s="764"/>
      <c r="DBJ162" s="764"/>
      <c r="DBK162" s="764"/>
      <c r="DBL162" s="764"/>
      <c r="DBM162" s="764"/>
      <c r="DBN162" s="764"/>
      <c r="DBO162" s="764"/>
      <c r="DBP162" s="764"/>
      <c r="DBQ162" s="764"/>
      <c r="DBR162" s="764"/>
      <c r="DBS162" s="764"/>
      <c r="DBT162" s="764"/>
      <c r="DBU162" s="764"/>
      <c r="DBV162" s="764"/>
      <c r="DBW162" s="764"/>
      <c r="DBX162" s="764"/>
      <c r="DBY162" s="764"/>
      <c r="DBZ162" s="764"/>
      <c r="DCA162" s="764"/>
      <c r="DCB162" s="764"/>
      <c r="DCC162" s="764"/>
      <c r="DCD162" s="764"/>
      <c r="DCE162" s="764"/>
      <c r="DCF162" s="764"/>
      <c r="DCG162" s="764"/>
      <c r="DCH162" s="764"/>
      <c r="DCI162" s="764"/>
      <c r="DCJ162" s="764"/>
      <c r="DCK162" s="764"/>
      <c r="DCL162" s="764"/>
      <c r="DCM162" s="764"/>
      <c r="DCN162" s="764"/>
      <c r="DCO162" s="764"/>
      <c r="DCP162" s="764"/>
      <c r="DCQ162" s="764"/>
      <c r="DCR162" s="764"/>
      <c r="DCS162" s="764"/>
      <c r="DCT162" s="764"/>
      <c r="DCU162" s="764"/>
      <c r="DCV162" s="764"/>
      <c r="DCW162" s="764"/>
      <c r="DCX162" s="764"/>
      <c r="DCY162" s="764"/>
      <c r="DCZ162" s="764"/>
      <c r="DDA162" s="764"/>
      <c r="DDB162" s="764"/>
      <c r="DDC162" s="764"/>
      <c r="DDD162" s="764"/>
      <c r="DDE162" s="764"/>
      <c r="DDF162" s="764"/>
      <c r="DDG162" s="764"/>
      <c r="DDH162" s="764"/>
      <c r="DDI162" s="764"/>
      <c r="DDJ162" s="764"/>
      <c r="DDK162" s="764"/>
      <c r="DDL162" s="764"/>
      <c r="DDM162" s="764"/>
      <c r="DDN162" s="764"/>
      <c r="DDO162" s="764"/>
      <c r="DDP162" s="764"/>
      <c r="DDQ162" s="764"/>
      <c r="DDR162" s="764"/>
      <c r="DDS162" s="764"/>
      <c r="DDT162" s="764"/>
      <c r="DDU162" s="764"/>
      <c r="DDV162" s="764"/>
      <c r="DDW162" s="764"/>
      <c r="DDX162" s="764"/>
      <c r="DDY162" s="764"/>
      <c r="DDZ162" s="764"/>
      <c r="DEA162" s="764"/>
      <c r="DEB162" s="764"/>
      <c r="DEC162" s="764"/>
      <c r="DED162" s="764"/>
      <c r="DEE162" s="764"/>
      <c r="DEF162" s="764"/>
      <c r="DEG162" s="764"/>
      <c r="DEH162" s="764"/>
      <c r="DEI162" s="764"/>
      <c r="DEJ162" s="764"/>
      <c r="DEK162" s="764"/>
      <c r="DEL162" s="764"/>
      <c r="DEM162" s="764"/>
      <c r="DEN162" s="764"/>
      <c r="DEO162" s="764"/>
      <c r="DEP162" s="764"/>
      <c r="DEQ162" s="764"/>
      <c r="DER162" s="764"/>
      <c r="DES162" s="764"/>
      <c r="DET162" s="764"/>
      <c r="DEU162" s="764"/>
      <c r="DEV162" s="764"/>
      <c r="DEW162" s="764"/>
      <c r="DEX162" s="764"/>
      <c r="DEY162" s="764"/>
      <c r="DEZ162" s="764"/>
      <c r="DFA162" s="764"/>
      <c r="DFB162" s="764"/>
      <c r="DFC162" s="764"/>
      <c r="DFD162" s="764"/>
      <c r="DFE162" s="764"/>
      <c r="DFF162" s="764"/>
      <c r="DFG162" s="764"/>
      <c r="DFH162" s="764"/>
      <c r="DFI162" s="764"/>
      <c r="DFJ162" s="764"/>
      <c r="DFK162" s="764"/>
      <c r="DFL162" s="764"/>
      <c r="DFM162" s="764"/>
      <c r="DFN162" s="764"/>
      <c r="DFO162" s="764"/>
      <c r="DFP162" s="764"/>
      <c r="DFQ162" s="764"/>
      <c r="DFR162" s="764"/>
      <c r="DFS162" s="764"/>
      <c r="DFT162" s="764"/>
      <c r="DFU162" s="764"/>
      <c r="DFV162" s="764"/>
      <c r="DFW162" s="764"/>
      <c r="DFX162" s="764"/>
      <c r="DFY162" s="764"/>
      <c r="DFZ162" s="764"/>
      <c r="DGA162" s="764"/>
      <c r="DGB162" s="764"/>
      <c r="DGC162" s="764"/>
      <c r="DGD162" s="764"/>
      <c r="DGE162" s="764"/>
      <c r="DGF162" s="764"/>
      <c r="DGG162" s="764"/>
      <c r="DGH162" s="764"/>
      <c r="DGI162" s="764"/>
      <c r="DGJ162" s="764"/>
      <c r="DGK162" s="764"/>
      <c r="DGL162" s="764"/>
      <c r="DGM162" s="764"/>
      <c r="DGN162" s="764"/>
      <c r="DGO162" s="764"/>
      <c r="DGP162" s="764"/>
      <c r="DGQ162" s="764"/>
      <c r="DGR162" s="764"/>
      <c r="DGS162" s="764"/>
      <c r="DGT162" s="764"/>
      <c r="DGU162" s="764"/>
      <c r="DGV162" s="764"/>
      <c r="DGW162" s="764"/>
      <c r="DGX162" s="764"/>
      <c r="DGY162" s="764"/>
      <c r="DGZ162" s="764"/>
      <c r="DHA162" s="764"/>
      <c r="DHB162" s="764"/>
      <c r="DHC162" s="764"/>
      <c r="DHD162" s="764"/>
      <c r="DHE162" s="764"/>
      <c r="DHF162" s="764"/>
      <c r="DHG162" s="764"/>
      <c r="DHH162" s="764"/>
      <c r="DHI162" s="764"/>
      <c r="DHJ162" s="764"/>
      <c r="DHK162" s="764"/>
      <c r="DHL162" s="764"/>
      <c r="DHM162" s="764"/>
      <c r="DHN162" s="764"/>
      <c r="DHO162" s="764"/>
      <c r="DHP162" s="764"/>
      <c r="DHQ162" s="764"/>
      <c r="DHR162" s="764"/>
      <c r="DHS162" s="764"/>
      <c r="DHT162" s="764"/>
      <c r="DHU162" s="764"/>
      <c r="DHV162" s="764"/>
      <c r="DHW162" s="764"/>
      <c r="DHX162" s="764"/>
      <c r="DHY162" s="764"/>
      <c r="DHZ162" s="764"/>
      <c r="DIA162" s="764"/>
      <c r="DIB162" s="764"/>
      <c r="DIC162" s="764"/>
      <c r="DID162" s="764"/>
      <c r="DIE162" s="764"/>
      <c r="DIF162" s="764"/>
      <c r="DIG162" s="764"/>
      <c r="DIH162" s="764"/>
      <c r="DII162" s="764"/>
      <c r="DIJ162" s="764"/>
      <c r="DIK162" s="764"/>
      <c r="DIL162" s="764"/>
      <c r="DIM162" s="764"/>
      <c r="DIN162" s="764"/>
      <c r="DIO162" s="764"/>
      <c r="DIP162" s="764"/>
      <c r="DIQ162" s="764"/>
      <c r="DIR162" s="764"/>
      <c r="DIS162" s="764"/>
      <c r="DIT162" s="764"/>
      <c r="DIU162" s="764"/>
      <c r="DIV162" s="764"/>
      <c r="DIW162" s="764"/>
      <c r="DIX162" s="764"/>
      <c r="DIY162" s="764"/>
      <c r="DIZ162" s="764"/>
      <c r="DJA162" s="764"/>
      <c r="DJB162" s="764"/>
      <c r="DJC162" s="764"/>
      <c r="DJD162" s="764"/>
      <c r="DJE162" s="764"/>
      <c r="DJF162" s="764"/>
      <c r="DJG162" s="764"/>
      <c r="DJH162" s="764"/>
      <c r="DJI162" s="764"/>
      <c r="DJJ162" s="764"/>
      <c r="DJK162" s="764"/>
      <c r="DJL162" s="764"/>
      <c r="DJM162" s="764"/>
      <c r="DJN162" s="764"/>
      <c r="DJO162" s="764"/>
      <c r="DJP162" s="764"/>
      <c r="DJQ162" s="764"/>
      <c r="DJR162" s="764"/>
      <c r="DJS162" s="764"/>
      <c r="DJT162" s="764"/>
      <c r="DJU162" s="764"/>
      <c r="DJV162" s="764"/>
      <c r="DJW162" s="764"/>
      <c r="DJX162" s="764"/>
      <c r="DJY162" s="764"/>
      <c r="DJZ162" s="764"/>
      <c r="DKA162" s="764"/>
      <c r="DKB162" s="764"/>
      <c r="DKC162" s="764"/>
      <c r="DKD162" s="764"/>
      <c r="DKE162" s="764"/>
      <c r="DKF162" s="764"/>
      <c r="DKG162" s="764"/>
      <c r="DKH162" s="764"/>
      <c r="DKI162" s="764"/>
      <c r="DKJ162" s="764"/>
      <c r="DKK162" s="764"/>
      <c r="DKL162" s="764"/>
      <c r="DKM162" s="764"/>
      <c r="DKN162" s="764"/>
      <c r="DKO162" s="764"/>
      <c r="DKP162" s="764"/>
      <c r="DKQ162" s="764"/>
      <c r="DKR162" s="764"/>
      <c r="DKS162" s="764"/>
      <c r="DKT162" s="764"/>
      <c r="DKU162" s="764"/>
      <c r="DKV162" s="764"/>
      <c r="DKW162" s="764"/>
      <c r="DKX162" s="764"/>
      <c r="DKY162" s="764"/>
      <c r="DKZ162" s="764"/>
      <c r="DLA162" s="764"/>
      <c r="DLB162" s="764"/>
      <c r="DLC162" s="764"/>
      <c r="DLD162" s="764"/>
      <c r="DLE162" s="764"/>
      <c r="DLF162" s="764"/>
      <c r="DLG162" s="764"/>
      <c r="DLH162" s="764"/>
      <c r="DLI162" s="764"/>
      <c r="DLJ162" s="764"/>
      <c r="DLK162" s="764"/>
      <c r="DLL162" s="764"/>
      <c r="DLM162" s="764"/>
      <c r="DLN162" s="764"/>
      <c r="DLO162" s="764"/>
      <c r="DLP162" s="764"/>
      <c r="DLQ162" s="764"/>
      <c r="DLR162" s="764"/>
      <c r="DLS162" s="764"/>
      <c r="DLT162" s="764"/>
      <c r="DLU162" s="764"/>
      <c r="DLV162" s="764"/>
      <c r="DLW162" s="764"/>
      <c r="DLX162" s="764"/>
      <c r="DLY162" s="764"/>
      <c r="DLZ162" s="764"/>
      <c r="DMA162" s="764"/>
      <c r="DMB162" s="764"/>
      <c r="DMC162" s="764"/>
      <c r="DMD162" s="764"/>
      <c r="DME162" s="764"/>
      <c r="DMF162" s="764"/>
      <c r="DMG162" s="764"/>
      <c r="DMH162" s="764"/>
      <c r="DMI162" s="764"/>
      <c r="DMJ162" s="764"/>
      <c r="DMK162" s="764"/>
      <c r="DML162" s="764"/>
      <c r="DMM162" s="764"/>
      <c r="DMN162" s="764"/>
      <c r="DMO162" s="764"/>
      <c r="DMP162" s="764"/>
      <c r="DMQ162" s="764"/>
      <c r="DMR162" s="764"/>
      <c r="DMS162" s="764"/>
      <c r="DMT162" s="764"/>
      <c r="DMU162" s="764"/>
      <c r="DMV162" s="764"/>
      <c r="DMW162" s="764"/>
      <c r="DMX162" s="764"/>
      <c r="DMY162" s="764"/>
      <c r="DMZ162" s="764"/>
      <c r="DNA162" s="764"/>
      <c r="DNB162" s="764"/>
      <c r="DNC162" s="764"/>
      <c r="DND162" s="764"/>
      <c r="DNE162" s="764"/>
      <c r="DNF162" s="764"/>
      <c r="DNG162" s="764"/>
      <c r="DNH162" s="764"/>
      <c r="DNI162" s="764"/>
      <c r="DNJ162" s="764"/>
      <c r="DNK162" s="764"/>
      <c r="DNL162" s="764"/>
      <c r="DNM162" s="764"/>
      <c r="DNN162" s="764"/>
      <c r="DNO162" s="764"/>
      <c r="DNP162" s="764"/>
      <c r="DNQ162" s="764"/>
      <c r="DNR162" s="764"/>
      <c r="DNS162" s="764"/>
      <c r="DNT162" s="764"/>
      <c r="DNU162" s="764"/>
      <c r="DNV162" s="764"/>
      <c r="DNW162" s="764"/>
      <c r="DNX162" s="764"/>
      <c r="DNY162" s="764"/>
      <c r="DNZ162" s="764"/>
      <c r="DOA162" s="764"/>
      <c r="DOB162" s="764"/>
      <c r="DOC162" s="764"/>
      <c r="DOD162" s="764"/>
      <c r="DOE162" s="764"/>
      <c r="DOF162" s="764"/>
      <c r="DOG162" s="764"/>
      <c r="DOH162" s="764"/>
      <c r="DOI162" s="764"/>
      <c r="DOJ162" s="764"/>
      <c r="DOK162" s="764"/>
      <c r="DOL162" s="764"/>
      <c r="DOM162" s="764"/>
      <c r="DON162" s="764"/>
      <c r="DOO162" s="764"/>
      <c r="DOP162" s="764"/>
      <c r="DOQ162" s="764"/>
      <c r="DOR162" s="764"/>
      <c r="DOS162" s="764"/>
      <c r="DOT162" s="764"/>
      <c r="DOU162" s="764"/>
      <c r="DOV162" s="764"/>
      <c r="DOW162" s="764"/>
      <c r="DOX162" s="764"/>
      <c r="DOY162" s="764"/>
      <c r="DOZ162" s="764"/>
      <c r="DPA162" s="764"/>
      <c r="DPB162" s="764"/>
      <c r="DPC162" s="764"/>
      <c r="DPD162" s="764"/>
      <c r="DPE162" s="764"/>
      <c r="DPF162" s="764"/>
      <c r="DPG162" s="764"/>
      <c r="DPH162" s="764"/>
      <c r="DPI162" s="764"/>
      <c r="DPJ162" s="764"/>
      <c r="DPK162" s="764"/>
      <c r="DPL162" s="764"/>
      <c r="DPM162" s="764"/>
      <c r="DPN162" s="764"/>
      <c r="DPO162" s="764"/>
      <c r="DPP162" s="764"/>
      <c r="DPQ162" s="764"/>
      <c r="DPR162" s="764"/>
      <c r="DPS162" s="764"/>
      <c r="DPT162" s="764"/>
      <c r="DPU162" s="764"/>
      <c r="DPV162" s="764"/>
      <c r="DPW162" s="764"/>
      <c r="DPX162" s="764"/>
      <c r="DPY162" s="764"/>
      <c r="DPZ162" s="764"/>
      <c r="DQA162" s="764"/>
      <c r="DQB162" s="764"/>
      <c r="DQC162" s="764"/>
      <c r="DQD162" s="764"/>
      <c r="DQE162" s="764"/>
      <c r="DQF162" s="764"/>
      <c r="DQG162" s="764"/>
      <c r="DQH162" s="764"/>
      <c r="DQI162" s="764"/>
      <c r="DQJ162" s="764"/>
      <c r="DQK162" s="764"/>
      <c r="DQL162" s="764"/>
      <c r="DQM162" s="764"/>
      <c r="DQN162" s="764"/>
      <c r="DQO162" s="764"/>
      <c r="DQP162" s="764"/>
      <c r="DQQ162" s="764"/>
      <c r="DQR162" s="764"/>
      <c r="DQS162" s="764"/>
      <c r="DQT162" s="764"/>
      <c r="DQU162" s="764"/>
      <c r="DQV162" s="764"/>
      <c r="DQW162" s="764"/>
      <c r="DQX162" s="764"/>
      <c r="DQY162" s="764"/>
      <c r="DQZ162" s="764"/>
      <c r="DRA162" s="764"/>
      <c r="DRB162" s="764"/>
      <c r="DRC162" s="764"/>
      <c r="DRD162" s="764"/>
      <c r="DRE162" s="764"/>
      <c r="DRF162" s="764"/>
      <c r="DRG162" s="764"/>
      <c r="DRH162" s="764"/>
      <c r="DRI162" s="764"/>
      <c r="DRJ162" s="764"/>
      <c r="DRK162" s="764"/>
      <c r="DRL162" s="764"/>
      <c r="DRM162" s="764"/>
      <c r="DRN162" s="764"/>
      <c r="DRO162" s="764"/>
      <c r="DRP162" s="764"/>
      <c r="DRQ162" s="764"/>
      <c r="DRR162" s="764"/>
      <c r="DRS162" s="764"/>
      <c r="DRT162" s="764"/>
      <c r="DRU162" s="764"/>
      <c r="DRV162" s="764"/>
      <c r="DRW162" s="764"/>
      <c r="DRX162" s="764"/>
      <c r="DRY162" s="764"/>
      <c r="DRZ162" s="764"/>
      <c r="DSA162" s="764"/>
      <c r="DSB162" s="764"/>
      <c r="DSC162" s="764"/>
      <c r="DSD162" s="764"/>
      <c r="DSE162" s="764"/>
      <c r="DSF162" s="764"/>
      <c r="DSG162" s="764"/>
      <c r="DSH162" s="764"/>
      <c r="DSI162" s="764"/>
      <c r="DSJ162" s="764"/>
      <c r="DSK162" s="764"/>
      <c r="DSL162" s="764"/>
      <c r="DSM162" s="764"/>
      <c r="DSN162" s="764"/>
      <c r="DSO162" s="764"/>
      <c r="DSP162" s="764"/>
      <c r="DSQ162" s="764"/>
      <c r="DSR162" s="764"/>
      <c r="DSS162" s="764"/>
      <c r="DST162" s="764"/>
      <c r="DSU162" s="764"/>
      <c r="DSV162" s="764"/>
      <c r="DSW162" s="764"/>
      <c r="DSX162" s="764"/>
      <c r="DSY162" s="764"/>
      <c r="DSZ162" s="764"/>
      <c r="DTA162" s="764"/>
      <c r="DTB162" s="764"/>
      <c r="DTC162" s="764"/>
      <c r="DTD162" s="764"/>
      <c r="DTE162" s="764"/>
      <c r="DTF162" s="764"/>
      <c r="DTG162" s="764"/>
      <c r="DTH162" s="764"/>
      <c r="DTI162" s="764"/>
      <c r="DTJ162" s="764"/>
      <c r="DTK162" s="764"/>
      <c r="DTL162" s="764"/>
      <c r="DTM162" s="764"/>
      <c r="DTN162" s="764"/>
      <c r="DTO162" s="764"/>
      <c r="DTP162" s="764"/>
      <c r="DTQ162" s="764"/>
      <c r="DTR162" s="764"/>
      <c r="DTS162" s="764"/>
      <c r="DTT162" s="764"/>
      <c r="DTU162" s="764"/>
      <c r="DTV162" s="764"/>
      <c r="DTW162" s="764"/>
      <c r="DTX162" s="764"/>
      <c r="DTY162" s="764"/>
      <c r="DTZ162" s="764"/>
      <c r="DUA162" s="764"/>
      <c r="DUB162" s="764"/>
      <c r="DUC162" s="764"/>
      <c r="DUD162" s="764"/>
      <c r="DUE162" s="764"/>
      <c r="DUF162" s="764"/>
      <c r="DUG162" s="764"/>
      <c r="DUH162" s="764"/>
      <c r="DUI162" s="764"/>
      <c r="DUJ162" s="764"/>
      <c r="DUK162" s="764"/>
      <c r="DUL162" s="764"/>
      <c r="DUM162" s="764"/>
      <c r="DUN162" s="764"/>
      <c r="DUO162" s="764"/>
      <c r="DUP162" s="764"/>
      <c r="DUQ162" s="764"/>
      <c r="DUR162" s="764"/>
      <c r="DUS162" s="764"/>
      <c r="DUT162" s="764"/>
      <c r="DUU162" s="764"/>
      <c r="DUV162" s="764"/>
      <c r="DUW162" s="764"/>
      <c r="DUX162" s="764"/>
      <c r="DUY162" s="764"/>
      <c r="DUZ162" s="764"/>
      <c r="DVA162" s="764"/>
      <c r="DVB162" s="764"/>
      <c r="DVC162" s="764"/>
      <c r="DVD162" s="764"/>
      <c r="DVE162" s="764"/>
      <c r="DVF162" s="764"/>
      <c r="DVG162" s="764"/>
      <c r="DVH162" s="764"/>
      <c r="DVI162" s="764"/>
      <c r="DVJ162" s="764"/>
      <c r="DVK162" s="764"/>
      <c r="DVL162" s="764"/>
      <c r="DVM162" s="764"/>
      <c r="DVN162" s="764"/>
      <c r="DVO162" s="764"/>
      <c r="DVP162" s="764"/>
      <c r="DVQ162" s="764"/>
      <c r="DVR162" s="764"/>
      <c r="DVS162" s="764"/>
      <c r="DVT162" s="764"/>
      <c r="DVU162" s="764"/>
      <c r="DVV162" s="764"/>
      <c r="DVW162" s="764"/>
      <c r="DVX162" s="764"/>
      <c r="DVY162" s="764"/>
      <c r="DVZ162" s="764"/>
      <c r="DWA162" s="764"/>
      <c r="DWB162" s="764"/>
      <c r="DWC162" s="764"/>
      <c r="DWD162" s="764"/>
      <c r="DWE162" s="764"/>
      <c r="DWF162" s="764"/>
      <c r="DWG162" s="764"/>
      <c r="DWH162" s="764"/>
      <c r="DWI162" s="764"/>
      <c r="DWJ162" s="764"/>
      <c r="DWK162" s="764"/>
      <c r="DWL162" s="764"/>
      <c r="DWM162" s="764"/>
      <c r="DWN162" s="764"/>
      <c r="DWO162" s="764"/>
      <c r="DWP162" s="764"/>
      <c r="DWQ162" s="764"/>
      <c r="DWR162" s="764"/>
      <c r="DWS162" s="764"/>
      <c r="DWT162" s="764"/>
      <c r="DWU162" s="764"/>
      <c r="DWV162" s="764"/>
      <c r="DWW162" s="764"/>
      <c r="DWX162" s="764"/>
      <c r="DWY162" s="764"/>
      <c r="DWZ162" s="764"/>
      <c r="DXA162" s="764"/>
      <c r="DXB162" s="764"/>
      <c r="DXC162" s="764"/>
      <c r="DXD162" s="764"/>
      <c r="DXE162" s="764"/>
      <c r="DXF162" s="764"/>
      <c r="DXG162" s="764"/>
      <c r="DXH162" s="764"/>
      <c r="DXI162" s="764"/>
      <c r="DXJ162" s="764"/>
      <c r="DXK162" s="764"/>
      <c r="DXL162" s="764"/>
      <c r="DXM162" s="764"/>
      <c r="DXN162" s="764"/>
      <c r="DXO162" s="764"/>
      <c r="DXP162" s="764"/>
      <c r="DXQ162" s="764"/>
      <c r="DXR162" s="764"/>
      <c r="DXS162" s="764"/>
      <c r="DXT162" s="764"/>
      <c r="DXU162" s="764"/>
      <c r="DXV162" s="764"/>
      <c r="DXW162" s="764"/>
      <c r="DXX162" s="764"/>
      <c r="DXY162" s="764"/>
      <c r="DXZ162" s="764"/>
      <c r="DYA162" s="764"/>
      <c r="DYB162" s="764"/>
      <c r="DYC162" s="764"/>
      <c r="DYD162" s="764"/>
      <c r="DYE162" s="764"/>
      <c r="DYF162" s="764"/>
      <c r="DYG162" s="764"/>
      <c r="DYH162" s="764"/>
      <c r="DYI162" s="764"/>
      <c r="DYJ162" s="764"/>
      <c r="DYK162" s="764"/>
      <c r="DYL162" s="764"/>
      <c r="DYM162" s="764"/>
      <c r="DYN162" s="764"/>
      <c r="DYO162" s="764"/>
      <c r="DYP162" s="764"/>
      <c r="DYQ162" s="764"/>
      <c r="DYR162" s="764"/>
      <c r="DYS162" s="764"/>
      <c r="DYT162" s="764"/>
      <c r="DYU162" s="764"/>
      <c r="DYV162" s="764"/>
      <c r="DYW162" s="764"/>
      <c r="DYX162" s="764"/>
      <c r="DYY162" s="764"/>
      <c r="DYZ162" s="764"/>
      <c r="DZA162" s="764"/>
      <c r="DZB162" s="764"/>
      <c r="DZC162" s="764"/>
      <c r="DZD162" s="764"/>
      <c r="DZE162" s="764"/>
      <c r="DZF162" s="764"/>
      <c r="DZG162" s="764"/>
      <c r="DZH162" s="764"/>
      <c r="DZI162" s="764"/>
      <c r="DZJ162" s="764"/>
      <c r="DZK162" s="764"/>
      <c r="DZL162" s="764"/>
      <c r="DZM162" s="764"/>
      <c r="DZN162" s="764"/>
      <c r="DZO162" s="764"/>
      <c r="DZP162" s="764"/>
      <c r="DZQ162" s="764"/>
      <c r="DZR162" s="764"/>
      <c r="DZS162" s="764"/>
      <c r="DZT162" s="764"/>
      <c r="DZU162" s="764"/>
      <c r="DZV162" s="764"/>
      <c r="DZW162" s="764"/>
      <c r="DZX162" s="764"/>
      <c r="DZY162" s="764"/>
      <c r="DZZ162" s="764"/>
      <c r="EAA162" s="764"/>
      <c r="EAB162" s="764"/>
      <c r="EAC162" s="764"/>
      <c r="EAD162" s="764"/>
      <c r="EAE162" s="764"/>
      <c r="EAF162" s="764"/>
      <c r="EAG162" s="764"/>
      <c r="EAH162" s="764"/>
      <c r="EAI162" s="764"/>
      <c r="EAJ162" s="764"/>
      <c r="EAK162" s="764"/>
      <c r="EAL162" s="764"/>
      <c r="EAM162" s="764"/>
      <c r="EAN162" s="764"/>
      <c r="EAO162" s="764"/>
      <c r="EAP162" s="764"/>
      <c r="EAQ162" s="764"/>
      <c r="EAR162" s="764"/>
      <c r="EAS162" s="764"/>
      <c r="EAT162" s="764"/>
      <c r="EAU162" s="764"/>
      <c r="EAV162" s="764"/>
      <c r="EAW162" s="764"/>
      <c r="EAX162" s="764"/>
      <c r="EAY162" s="764"/>
      <c r="EAZ162" s="764"/>
      <c r="EBA162" s="764"/>
      <c r="EBB162" s="764"/>
      <c r="EBC162" s="764"/>
      <c r="EBD162" s="764"/>
      <c r="EBE162" s="764"/>
      <c r="EBF162" s="764"/>
      <c r="EBG162" s="764"/>
      <c r="EBH162" s="764"/>
      <c r="EBI162" s="764"/>
      <c r="EBJ162" s="764"/>
      <c r="EBK162" s="764"/>
      <c r="EBL162" s="764"/>
      <c r="EBM162" s="764"/>
      <c r="EBN162" s="764"/>
      <c r="EBO162" s="764"/>
      <c r="EBP162" s="764"/>
      <c r="EBQ162" s="764"/>
      <c r="EBR162" s="764"/>
      <c r="EBS162" s="764"/>
      <c r="EBT162" s="764"/>
      <c r="EBU162" s="764"/>
      <c r="EBV162" s="764"/>
      <c r="EBW162" s="764"/>
      <c r="EBX162" s="764"/>
      <c r="EBY162" s="764"/>
      <c r="EBZ162" s="764"/>
      <c r="ECA162" s="764"/>
      <c r="ECB162" s="764"/>
      <c r="ECC162" s="764"/>
      <c r="ECD162" s="764"/>
      <c r="ECE162" s="764"/>
      <c r="ECF162" s="764"/>
      <c r="ECG162" s="764"/>
      <c r="ECH162" s="764"/>
      <c r="ECI162" s="764"/>
      <c r="ECJ162" s="764"/>
      <c r="ECK162" s="764"/>
      <c r="ECL162" s="764"/>
      <c r="ECM162" s="764"/>
      <c r="ECN162" s="764"/>
      <c r="ECO162" s="764"/>
      <c r="ECP162" s="764"/>
      <c r="ECQ162" s="764"/>
      <c r="ECR162" s="764"/>
      <c r="ECS162" s="764"/>
      <c r="ECT162" s="764"/>
      <c r="ECU162" s="764"/>
      <c r="ECV162" s="764"/>
      <c r="ECW162" s="764"/>
      <c r="ECX162" s="764"/>
      <c r="ECY162" s="764"/>
      <c r="ECZ162" s="764"/>
      <c r="EDA162" s="764"/>
      <c r="EDB162" s="764"/>
      <c r="EDC162" s="764"/>
      <c r="EDD162" s="764"/>
      <c r="EDE162" s="764"/>
      <c r="EDF162" s="764"/>
      <c r="EDG162" s="764"/>
      <c r="EDH162" s="764"/>
      <c r="EDI162" s="764"/>
      <c r="EDJ162" s="764"/>
      <c r="EDK162" s="764"/>
      <c r="EDL162" s="764"/>
      <c r="EDM162" s="764"/>
      <c r="EDN162" s="764"/>
      <c r="EDO162" s="764"/>
      <c r="EDP162" s="764"/>
      <c r="EDQ162" s="764"/>
      <c r="EDR162" s="764"/>
      <c r="EDS162" s="764"/>
      <c r="EDT162" s="764"/>
      <c r="EDU162" s="764"/>
      <c r="EDV162" s="764"/>
      <c r="EDW162" s="764"/>
      <c r="EDX162" s="764"/>
      <c r="EDY162" s="764"/>
      <c r="EDZ162" s="764"/>
      <c r="EEA162" s="764"/>
      <c r="EEB162" s="764"/>
      <c r="EEC162" s="764"/>
      <c r="EED162" s="764"/>
      <c r="EEE162" s="764"/>
      <c r="EEF162" s="764"/>
      <c r="EEG162" s="764"/>
      <c r="EEH162" s="764"/>
      <c r="EEI162" s="764"/>
      <c r="EEJ162" s="764"/>
      <c r="EEK162" s="764"/>
      <c r="EEL162" s="764"/>
      <c r="EEM162" s="764"/>
      <c r="EEN162" s="764"/>
      <c r="EEO162" s="764"/>
      <c r="EEP162" s="764"/>
      <c r="EEQ162" s="764"/>
      <c r="EER162" s="764"/>
      <c r="EES162" s="764"/>
      <c r="EET162" s="764"/>
      <c r="EEU162" s="764"/>
      <c r="EEV162" s="764"/>
      <c r="EEW162" s="764"/>
      <c r="EEX162" s="764"/>
      <c r="EEY162" s="764"/>
      <c r="EEZ162" s="764"/>
      <c r="EFA162" s="764"/>
      <c r="EFB162" s="764"/>
      <c r="EFC162" s="764"/>
      <c r="EFD162" s="764"/>
      <c r="EFE162" s="764"/>
      <c r="EFF162" s="764"/>
      <c r="EFG162" s="764"/>
      <c r="EFH162" s="764"/>
      <c r="EFI162" s="764"/>
      <c r="EFJ162" s="764"/>
      <c r="EFK162" s="764"/>
      <c r="EFL162" s="764"/>
      <c r="EFM162" s="764"/>
      <c r="EFN162" s="764"/>
      <c r="EFO162" s="764"/>
      <c r="EFP162" s="764"/>
      <c r="EFQ162" s="764"/>
      <c r="EFR162" s="764"/>
      <c r="EFS162" s="764"/>
      <c r="EFT162" s="764"/>
      <c r="EFU162" s="764"/>
      <c r="EFV162" s="764"/>
      <c r="EFW162" s="764"/>
      <c r="EFX162" s="764"/>
      <c r="EFY162" s="764"/>
      <c r="EFZ162" s="764"/>
      <c r="EGA162" s="764"/>
      <c r="EGB162" s="764"/>
      <c r="EGC162" s="764"/>
      <c r="EGD162" s="764"/>
      <c r="EGE162" s="764"/>
      <c r="EGF162" s="764"/>
      <c r="EGG162" s="764"/>
      <c r="EGH162" s="764"/>
      <c r="EGI162" s="764"/>
      <c r="EGJ162" s="764"/>
      <c r="EGK162" s="764"/>
      <c r="EGL162" s="764"/>
      <c r="EGM162" s="764"/>
      <c r="EGN162" s="764"/>
      <c r="EGO162" s="764"/>
      <c r="EGP162" s="764"/>
      <c r="EGQ162" s="764"/>
      <c r="EGR162" s="764"/>
      <c r="EGS162" s="764"/>
      <c r="EGT162" s="764"/>
      <c r="EGU162" s="764"/>
      <c r="EGV162" s="764"/>
      <c r="EGW162" s="764"/>
      <c r="EGX162" s="764"/>
      <c r="EGY162" s="764"/>
      <c r="EGZ162" s="764"/>
      <c r="EHA162" s="764"/>
      <c r="EHB162" s="764"/>
      <c r="EHC162" s="764"/>
      <c r="EHD162" s="764"/>
      <c r="EHE162" s="764"/>
      <c r="EHF162" s="764"/>
      <c r="EHG162" s="764"/>
      <c r="EHH162" s="764"/>
      <c r="EHI162" s="764"/>
      <c r="EHJ162" s="764"/>
      <c r="EHK162" s="764"/>
      <c r="EHL162" s="764"/>
      <c r="EHM162" s="764"/>
      <c r="EHN162" s="764"/>
      <c r="EHO162" s="764"/>
      <c r="EHP162" s="764"/>
      <c r="EHQ162" s="764"/>
      <c r="EHR162" s="764"/>
      <c r="EHS162" s="764"/>
      <c r="EHT162" s="764"/>
      <c r="EHU162" s="764"/>
      <c r="EHV162" s="764"/>
      <c r="EHW162" s="764"/>
      <c r="EHX162" s="764"/>
      <c r="EHY162" s="764"/>
      <c r="EHZ162" s="764"/>
      <c r="EIA162" s="764"/>
      <c r="EIB162" s="764"/>
      <c r="EIC162" s="764"/>
      <c r="EID162" s="764"/>
      <c r="EIE162" s="764"/>
      <c r="EIF162" s="764"/>
      <c r="EIG162" s="764"/>
      <c r="EIH162" s="764"/>
      <c r="EII162" s="764"/>
      <c r="EIJ162" s="764"/>
      <c r="EIK162" s="764"/>
      <c r="EIL162" s="764"/>
      <c r="EIM162" s="764"/>
      <c r="EIN162" s="764"/>
      <c r="EIO162" s="764"/>
      <c r="EIP162" s="764"/>
      <c r="EIQ162" s="764"/>
      <c r="EIR162" s="764"/>
      <c r="EIS162" s="764"/>
      <c r="EIT162" s="764"/>
      <c r="EIU162" s="764"/>
      <c r="EIV162" s="764"/>
      <c r="EIW162" s="764"/>
      <c r="EIX162" s="764"/>
      <c r="EIY162" s="764"/>
      <c r="EIZ162" s="764"/>
      <c r="EJA162" s="764"/>
      <c r="EJB162" s="764"/>
      <c r="EJC162" s="764"/>
      <c r="EJD162" s="764"/>
      <c r="EJE162" s="764"/>
      <c r="EJF162" s="764"/>
      <c r="EJG162" s="764"/>
      <c r="EJH162" s="764"/>
      <c r="EJI162" s="764"/>
      <c r="EJJ162" s="764"/>
      <c r="EJK162" s="764"/>
      <c r="EJL162" s="764"/>
      <c r="EJM162" s="764"/>
      <c r="EJN162" s="764"/>
      <c r="EJO162" s="764"/>
      <c r="EJP162" s="764"/>
      <c r="EJQ162" s="764"/>
      <c r="EJR162" s="764"/>
      <c r="EJS162" s="764"/>
      <c r="EJT162" s="764"/>
      <c r="EJU162" s="764"/>
      <c r="EJV162" s="764"/>
      <c r="EJW162" s="764"/>
      <c r="EJX162" s="764"/>
      <c r="EJY162" s="764"/>
      <c r="EJZ162" s="764"/>
      <c r="EKA162" s="764"/>
      <c r="EKB162" s="764"/>
      <c r="EKC162" s="764"/>
      <c r="EKD162" s="764"/>
      <c r="EKE162" s="764"/>
      <c r="EKF162" s="764"/>
      <c r="EKG162" s="764"/>
      <c r="EKH162" s="764"/>
      <c r="EKI162" s="764"/>
      <c r="EKJ162" s="764"/>
      <c r="EKK162" s="764"/>
      <c r="EKL162" s="764"/>
      <c r="EKM162" s="764"/>
      <c r="EKN162" s="764"/>
      <c r="EKO162" s="764"/>
      <c r="EKP162" s="764"/>
      <c r="EKQ162" s="764"/>
      <c r="EKR162" s="764"/>
      <c r="EKS162" s="764"/>
      <c r="EKT162" s="764"/>
      <c r="EKU162" s="764"/>
      <c r="EKV162" s="764"/>
      <c r="EKW162" s="764"/>
      <c r="EKX162" s="764"/>
      <c r="EKY162" s="764"/>
      <c r="EKZ162" s="764"/>
      <c r="ELA162" s="764"/>
      <c r="ELB162" s="764"/>
      <c r="ELC162" s="764"/>
      <c r="ELD162" s="764"/>
      <c r="ELE162" s="764"/>
      <c r="ELF162" s="764"/>
      <c r="ELG162" s="764"/>
      <c r="ELH162" s="764"/>
      <c r="ELI162" s="764"/>
      <c r="ELJ162" s="764"/>
      <c r="ELK162" s="764"/>
      <c r="ELL162" s="764"/>
      <c r="ELM162" s="764"/>
      <c r="ELN162" s="764"/>
      <c r="ELO162" s="764"/>
      <c r="ELP162" s="764"/>
      <c r="ELQ162" s="764"/>
      <c r="ELR162" s="764"/>
      <c r="ELS162" s="764"/>
      <c r="ELT162" s="764"/>
      <c r="ELU162" s="764"/>
      <c r="ELV162" s="764"/>
      <c r="ELW162" s="764"/>
      <c r="ELX162" s="764"/>
      <c r="ELY162" s="764"/>
      <c r="ELZ162" s="764"/>
      <c r="EMA162" s="764"/>
      <c r="EMB162" s="764"/>
      <c r="EMC162" s="764"/>
      <c r="EMD162" s="764"/>
      <c r="EME162" s="764"/>
      <c r="EMF162" s="764"/>
      <c r="EMG162" s="764"/>
      <c r="EMH162" s="764"/>
      <c r="EMI162" s="764"/>
      <c r="EMJ162" s="764"/>
      <c r="EMK162" s="764"/>
      <c r="EML162" s="764"/>
      <c r="EMM162" s="764"/>
      <c r="EMN162" s="764"/>
      <c r="EMO162" s="764"/>
      <c r="EMP162" s="764"/>
      <c r="EMQ162" s="764"/>
      <c r="EMR162" s="764"/>
      <c r="EMS162" s="764"/>
      <c r="EMT162" s="764"/>
      <c r="EMU162" s="764"/>
      <c r="EMV162" s="764"/>
      <c r="EMW162" s="764"/>
      <c r="EMX162" s="764"/>
      <c r="EMY162" s="764"/>
      <c r="EMZ162" s="764"/>
      <c r="ENA162" s="764"/>
      <c r="ENB162" s="764"/>
      <c r="ENC162" s="764"/>
      <c r="END162" s="764"/>
      <c r="ENE162" s="764"/>
      <c r="ENF162" s="764"/>
      <c r="ENG162" s="764"/>
      <c r="ENH162" s="764"/>
      <c r="ENI162" s="764"/>
      <c r="ENJ162" s="764"/>
      <c r="ENK162" s="764"/>
      <c r="ENL162" s="764"/>
      <c r="ENM162" s="764"/>
      <c r="ENN162" s="764"/>
      <c r="ENO162" s="764"/>
      <c r="ENP162" s="764"/>
      <c r="ENQ162" s="764"/>
      <c r="ENR162" s="764"/>
      <c r="ENS162" s="764"/>
      <c r="ENT162" s="764"/>
      <c r="ENU162" s="764"/>
      <c r="ENV162" s="764"/>
      <c r="ENW162" s="764"/>
      <c r="ENX162" s="764"/>
      <c r="ENY162" s="764"/>
      <c r="ENZ162" s="764"/>
      <c r="EOA162" s="764"/>
      <c r="EOB162" s="764"/>
      <c r="EOC162" s="764"/>
      <c r="EOD162" s="764"/>
      <c r="EOE162" s="764"/>
      <c r="EOF162" s="764"/>
      <c r="EOG162" s="764"/>
      <c r="EOH162" s="764"/>
      <c r="EOI162" s="764"/>
      <c r="EOJ162" s="764"/>
      <c r="EOK162" s="764"/>
      <c r="EOL162" s="764"/>
      <c r="EOM162" s="764"/>
      <c r="EON162" s="764"/>
      <c r="EOO162" s="764"/>
      <c r="EOP162" s="764"/>
      <c r="EOQ162" s="764"/>
      <c r="EOR162" s="764"/>
      <c r="EOS162" s="764"/>
      <c r="EOT162" s="764"/>
      <c r="EOU162" s="764"/>
      <c r="EOV162" s="764"/>
      <c r="EOW162" s="764"/>
      <c r="EOX162" s="764"/>
      <c r="EOY162" s="764"/>
      <c r="EOZ162" s="764"/>
      <c r="EPA162" s="764"/>
      <c r="EPB162" s="764"/>
      <c r="EPC162" s="764"/>
      <c r="EPD162" s="764"/>
      <c r="EPE162" s="764"/>
      <c r="EPF162" s="764"/>
      <c r="EPG162" s="764"/>
      <c r="EPH162" s="764"/>
      <c r="EPI162" s="764"/>
      <c r="EPJ162" s="764"/>
      <c r="EPK162" s="764"/>
      <c r="EPL162" s="764"/>
      <c r="EPM162" s="764"/>
      <c r="EPN162" s="764"/>
      <c r="EPO162" s="764"/>
      <c r="EPP162" s="764"/>
      <c r="EPQ162" s="764"/>
      <c r="EPR162" s="764"/>
      <c r="EPS162" s="764"/>
      <c r="EPT162" s="764"/>
      <c r="EPU162" s="764"/>
      <c r="EPV162" s="764"/>
      <c r="EPW162" s="764"/>
      <c r="EPX162" s="764"/>
      <c r="EPY162" s="764"/>
      <c r="EPZ162" s="764"/>
      <c r="EQA162" s="764"/>
      <c r="EQB162" s="764"/>
      <c r="EQC162" s="764"/>
      <c r="EQD162" s="764"/>
      <c r="EQE162" s="764"/>
      <c r="EQF162" s="764"/>
      <c r="EQG162" s="764"/>
      <c r="EQH162" s="764"/>
      <c r="EQI162" s="764"/>
      <c r="EQJ162" s="764"/>
      <c r="EQK162" s="764"/>
      <c r="EQL162" s="764"/>
      <c r="EQM162" s="764"/>
      <c r="EQN162" s="764"/>
      <c r="EQO162" s="764"/>
      <c r="EQP162" s="764"/>
      <c r="EQQ162" s="764"/>
      <c r="EQR162" s="764"/>
      <c r="EQS162" s="764"/>
      <c r="EQT162" s="764"/>
      <c r="EQU162" s="764"/>
      <c r="EQV162" s="764"/>
      <c r="EQW162" s="764"/>
      <c r="EQX162" s="764"/>
      <c r="EQY162" s="764"/>
      <c r="EQZ162" s="764"/>
      <c r="ERA162" s="764"/>
      <c r="ERB162" s="764"/>
      <c r="ERC162" s="764"/>
      <c r="ERD162" s="764"/>
      <c r="ERE162" s="764"/>
      <c r="ERF162" s="764"/>
      <c r="ERG162" s="764"/>
      <c r="ERH162" s="764"/>
      <c r="ERI162" s="764"/>
      <c r="ERJ162" s="764"/>
      <c r="ERK162" s="764"/>
      <c r="ERL162" s="764"/>
      <c r="ERM162" s="764"/>
      <c r="ERN162" s="764"/>
      <c r="ERO162" s="764"/>
      <c r="ERP162" s="764"/>
      <c r="ERQ162" s="764"/>
      <c r="ERR162" s="764"/>
      <c r="ERS162" s="764"/>
      <c r="ERT162" s="764"/>
      <c r="ERU162" s="764"/>
      <c r="ERV162" s="764"/>
      <c r="ERW162" s="764"/>
      <c r="ERX162" s="764"/>
      <c r="ERY162" s="764"/>
      <c r="ERZ162" s="764"/>
      <c r="ESA162" s="764"/>
      <c r="ESB162" s="764"/>
      <c r="ESC162" s="764"/>
      <c r="ESD162" s="764"/>
      <c r="ESE162" s="764"/>
      <c r="ESF162" s="764"/>
      <c r="ESG162" s="764"/>
      <c r="ESH162" s="764"/>
      <c r="ESI162" s="764"/>
      <c r="ESJ162" s="764"/>
      <c r="ESK162" s="764"/>
      <c r="ESL162" s="764"/>
      <c r="ESM162" s="764"/>
      <c r="ESN162" s="764"/>
      <c r="ESO162" s="764"/>
      <c r="ESP162" s="764"/>
      <c r="ESQ162" s="764"/>
      <c r="ESR162" s="764"/>
      <c r="ESS162" s="764"/>
      <c r="EST162" s="764"/>
      <c r="ESU162" s="764"/>
      <c r="ESV162" s="764"/>
      <c r="ESW162" s="764"/>
      <c r="ESX162" s="764"/>
      <c r="ESY162" s="764"/>
      <c r="ESZ162" s="764"/>
      <c r="ETA162" s="764"/>
      <c r="ETB162" s="764"/>
      <c r="ETC162" s="764"/>
      <c r="ETD162" s="764"/>
      <c r="ETE162" s="764"/>
      <c r="ETF162" s="764"/>
      <c r="ETG162" s="764"/>
      <c r="ETH162" s="764"/>
      <c r="ETI162" s="764"/>
      <c r="ETJ162" s="764"/>
      <c r="ETK162" s="764"/>
      <c r="ETL162" s="764"/>
      <c r="ETM162" s="764"/>
      <c r="ETN162" s="764"/>
      <c r="ETO162" s="764"/>
      <c r="ETP162" s="764"/>
      <c r="ETQ162" s="764"/>
      <c r="ETR162" s="764"/>
      <c r="ETS162" s="764"/>
      <c r="ETT162" s="764"/>
      <c r="ETU162" s="764"/>
      <c r="ETV162" s="764"/>
      <c r="ETW162" s="764"/>
      <c r="ETX162" s="764"/>
      <c r="ETY162" s="764"/>
      <c r="ETZ162" s="764"/>
      <c r="EUA162" s="764"/>
      <c r="EUB162" s="764"/>
      <c r="EUC162" s="764"/>
      <c r="EUD162" s="764"/>
      <c r="EUE162" s="764"/>
      <c r="EUF162" s="764"/>
      <c r="EUG162" s="764"/>
      <c r="EUH162" s="764"/>
      <c r="EUI162" s="764"/>
      <c r="EUJ162" s="764"/>
      <c r="EUK162" s="764"/>
      <c r="EUL162" s="764"/>
      <c r="EUM162" s="764"/>
      <c r="EUN162" s="764"/>
      <c r="EUO162" s="764"/>
      <c r="EUP162" s="764"/>
      <c r="EUQ162" s="764"/>
      <c r="EUR162" s="764"/>
      <c r="EUS162" s="764"/>
      <c r="EUT162" s="764"/>
      <c r="EUU162" s="764"/>
      <c r="EUV162" s="764"/>
      <c r="EUW162" s="764"/>
      <c r="EUX162" s="764"/>
      <c r="EUY162" s="764"/>
      <c r="EUZ162" s="764"/>
      <c r="EVA162" s="764"/>
      <c r="EVB162" s="764"/>
      <c r="EVC162" s="764"/>
      <c r="EVD162" s="764"/>
      <c r="EVE162" s="764"/>
      <c r="EVF162" s="764"/>
      <c r="EVG162" s="764"/>
      <c r="EVH162" s="764"/>
      <c r="EVI162" s="764"/>
      <c r="EVJ162" s="764"/>
      <c r="EVK162" s="764"/>
      <c r="EVL162" s="764"/>
      <c r="EVM162" s="764"/>
      <c r="EVN162" s="764"/>
      <c r="EVO162" s="764"/>
      <c r="EVP162" s="764"/>
      <c r="EVQ162" s="764"/>
      <c r="EVR162" s="764"/>
      <c r="EVS162" s="764"/>
      <c r="EVT162" s="764"/>
      <c r="EVU162" s="764"/>
      <c r="EVV162" s="764"/>
      <c r="EVW162" s="764"/>
      <c r="EVX162" s="764"/>
      <c r="EVY162" s="764"/>
      <c r="EVZ162" s="764"/>
      <c r="EWA162" s="764"/>
      <c r="EWB162" s="764"/>
      <c r="EWC162" s="764"/>
      <c r="EWD162" s="764"/>
      <c r="EWE162" s="764"/>
      <c r="EWF162" s="764"/>
      <c r="EWG162" s="764"/>
      <c r="EWH162" s="764"/>
      <c r="EWI162" s="764"/>
      <c r="EWJ162" s="764"/>
      <c r="EWK162" s="764"/>
      <c r="EWL162" s="764"/>
      <c r="EWM162" s="764"/>
      <c r="EWN162" s="764"/>
      <c r="EWO162" s="764"/>
      <c r="EWP162" s="764"/>
      <c r="EWQ162" s="764"/>
      <c r="EWR162" s="764"/>
      <c r="EWS162" s="764"/>
      <c r="EWT162" s="764"/>
      <c r="EWU162" s="764"/>
      <c r="EWV162" s="764"/>
      <c r="EWW162" s="764"/>
      <c r="EWX162" s="764"/>
      <c r="EWY162" s="764"/>
      <c r="EWZ162" s="764"/>
      <c r="EXA162" s="764"/>
      <c r="EXB162" s="764"/>
      <c r="EXC162" s="764"/>
      <c r="EXD162" s="764"/>
      <c r="EXE162" s="764"/>
      <c r="EXF162" s="764"/>
      <c r="EXG162" s="764"/>
      <c r="EXH162" s="764"/>
      <c r="EXI162" s="764"/>
      <c r="EXJ162" s="764"/>
      <c r="EXK162" s="764"/>
      <c r="EXL162" s="764"/>
      <c r="EXM162" s="764"/>
      <c r="EXN162" s="764"/>
      <c r="EXO162" s="764"/>
      <c r="EXP162" s="764"/>
      <c r="EXQ162" s="764"/>
      <c r="EXR162" s="764"/>
      <c r="EXS162" s="764"/>
      <c r="EXT162" s="764"/>
      <c r="EXU162" s="764"/>
      <c r="EXV162" s="764"/>
      <c r="EXW162" s="764"/>
      <c r="EXX162" s="764"/>
      <c r="EXY162" s="764"/>
      <c r="EXZ162" s="764"/>
      <c r="EYA162" s="764"/>
      <c r="EYB162" s="764"/>
      <c r="EYC162" s="764"/>
      <c r="EYD162" s="764"/>
      <c r="EYE162" s="764"/>
      <c r="EYF162" s="764"/>
      <c r="EYG162" s="764"/>
      <c r="EYH162" s="764"/>
      <c r="EYI162" s="764"/>
      <c r="EYJ162" s="764"/>
      <c r="EYK162" s="764"/>
      <c r="EYL162" s="764"/>
      <c r="EYM162" s="764"/>
      <c r="EYN162" s="764"/>
      <c r="EYO162" s="764"/>
      <c r="EYP162" s="764"/>
      <c r="EYQ162" s="764"/>
      <c r="EYR162" s="764"/>
      <c r="EYS162" s="764"/>
      <c r="EYT162" s="764"/>
      <c r="EYU162" s="764"/>
      <c r="EYV162" s="764"/>
      <c r="EYW162" s="764"/>
      <c r="EYX162" s="764"/>
      <c r="EYY162" s="764"/>
      <c r="EYZ162" s="764"/>
      <c r="EZA162" s="764"/>
      <c r="EZB162" s="764"/>
      <c r="EZC162" s="764"/>
      <c r="EZD162" s="764"/>
      <c r="EZE162" s="764"/>
      <c r="EZF162" s="764"/>
      <c r="EZG162" s="764"/>
      <c r="EZH162" s="764"/>
      <c r="EZI162" s="764"/>
      <c r="EZJ162" s="764"/>
      <c r="EZK162" s="764"/>
      <c r="EZL162" s="764"/>
      <c r="EZM162" s="764"/>
      <c r="EZN162" s="764"/>
      <c r="EZO162" s="764"/>
      <c r="EZP162" s="764"/>
      <c r="EZQ162" s="764"/>
      <c r="EZR162" s="764"/>
      <c r="EZS162" s="764"/>
      <c r="EZT162" s="764"/>
      <c r="EZU162" s="764"/>
      <c r="EZV162" s="764"/>
      <c r="EZW162" s="764"/>
      <c r="EZX162" s="764"/>
      <c r="EZY162" s="764"/>
      <c r="EZZ162" s="764"/>
      <c r="FAA162" s="764"/>
      <c r="FAB162" s="764"/>
      <c r="FAC162" s="764"/>
      <c r="FAD162" s="764"/>
      <c r="FAE162" s="764"/>
      <c r="FAF162" s="764"/>
      <c r="FAG162" s="764"/>
      <c r="FAH162" s="764"/>
      <c r="FAI162" s="764"/>
      <c r="FAJ162" s="764"/>
      <c r="FAK162" s="764"/>
      <c r="FAL162" s="764"/>
      <c r="FAM162" s="764"/>
      <c r="FAN162" s="764"/>
      <c r="FAO162" s="764"/>
      <c r="FAP162" s="764"/>
      <c r="FAQ162" s="764"/>
      <c r="FAR162" s="764"/>
      <c r="FAS162" s="764"/>
      <c r="FAT162" s="764"/>
      <c r="FAU162" s="764"/>
      <c r="FAV162" s="764"/>
      <c r="FAW162" s="764"/>
      <c r="FAX162" s="764"/>
      <c r="FAY162" s="764"/>
      <c r="FAZ162" s="764"/>
      <c r="FBA162" s="764"/>
      <c r="FBB162" s="764"/>
      <c r="FBC162" s="764"/>
      <c r="FBD162" s="764"/>
      <c r="FBE162" s="764"/>
      <c r="FBF162" s="764"/>
      <c r="FBG162" s="764"/>
      <c r="FBH162" s="764"/>
      <c r="FBI162" s="764"/>
      <c r="FBJ162" s="764"/>
      <c r="FBK162" s="764"/>
      <c r="FBL162" s="764"/>
      <c r="FBM162" s="764"/>
      <c r="FBN162" s="764"/>
      <c r="FBO162" s="764"/>
      <c r="FBP162" s="764"/>
      <c r="FBQ162" s="764"/>
      <c r="FBR162" s="764"/>
      <c r="FBS162" s="764"/>
      <c r="FBT162" s="764"/>
      <c r="FBU162" s="764"/>
      <c r="FBV162" s="764"/>
      <c r="FBW162" s="764"/>
      <c r="FBX162" s="764"/>
      <c r="FBY162" s="764"/>
      <c r="FBZ162" s="764"/>
      <c r="FCA162" s="764"/>
      <c r="FCB162" s="764"/>
      <c r="FCC162" s="764"/>
      <c r="FCD162" s="764"/>
      <c r="FCE162" s="764"/>
      <c r="FCF162" s="764"/>
      <c r="FCG162" s="764"/>
      <c r="FCH162" s="764"/>
      <c r="FCI162" s="764"/>
      <c r="FCJ162" s="764"/>
      <c r="FCK162" s="764"/>
      <c r="FCL162" s="764"/>
      <c r="FCM162" s="764"/>
      <c r="FCN162" s="764"/>
      <c r="FCO162" s="764"/>
      <c r="FCP162" s="764"/>
      <c r="FCQ162" s="764"/>
      <c r="FCR162" s="764"/>
      <c r="FCS162" s="764"/>
      <c r="FCT162" s="764"/>
      <c r="FCU162" s="764"/>
      <c r="FCV162" s="764"/>
      <c r="FCW162" s="764"/>
      <c r="FCX162" s="764"/>
      <c r="FCY162" s="764"/>
      <c r="FCZ162" s="764"/>
      <c r="FDA162" s="764"/>
      <c r="FDB162" s="764"/>
      <c r="FDC162" s="764"/>
      <c r="FDD162" s="764"/>
      <c r="FDE162" s="764"/>
      <c r="FDF162" s="764"/>
      <c r="FDG162" s="764"/>
      <c r="FDH162" s="764"/>
      <c r="FDI162" s="764"/>
      <c r="FDJ162" s="764"/>
      <c r="FDK162" s="764"/>
      <c r="FDL162" s="764"/>
      <c r="FDM162" s="764"/>
      <c r="FDN162" s="764"/>
      <c r="FDO162" s="764"/>
      <c r="FDP162" s="764"/>
      <c r="FDQ162" s="764"/>
      <c r="FDR162" s="764"/>
      <c r="FDS162" s="764"/>
      <c r="FDT162" s="764"/>
      <c r="FDU162" s="764"/>
      <c r="FDV162" s="764"/>
      <c r="FDW162" s="764"/>
      <c r="FDX162" s="764"/>
      <c r="FDY162" s="764"/>
      <c r="FDZ162" s="764"/>
      <c r="FEA162" s="764"/>
      <c r="FEB162" s="764"/>
      <c r="FEC162" s="764"/>
      <c r="FED162" s="764"/>
      <c r="FEE162" s="764"/>
      <c r="FEF162" s="764"/>
      <c r="FEG162" s="764"/>
      <c r="FEH162" s="764"/>
      <c r="FEI162" s="764"/>
      <c r="FEJ162" s="764"/>
      <c r="FEK162" s="764"/>
      <c r="FEL162" s="764"/>
      <c r="FEM162" s="764"/>
      <c r="FEN162" s="764"/>
      <c r="FEO162" s="764"/>
      <c r="FEP162" s="764"/>
      <c r="FEQ162" s="764"/>
      <c r="FER162" s="764"/>
      <c r="FES162" s="764"/>
      <c r="FET162" s="764"/>
      <c r="FEU162" s="764"/>
      <c r="FEV162" s="764"/>
      <c r="FEW162" s="764"/>
      <c r="FEX162" s="764"/>
      <c r="FEY162" s="764"/>
      <c r="FEZ162" s="764"/>
      <c r="FFA162" s="764"/>
      <c r="FFB162" s="764"/>
      <c r="FFC162" s="764"/>
      <c r="FFD162" s="764"/>
      <c r="FFE162" s="764"/>
      <c r="FFF162" s="764"/>
      <c r="FFG162" s="764"/>
      <c r="FFH162" s="764"/>
      <c r="FFI162" s="764"/>
      <c r="FFJ162" s="764"/>
      <c r="FFK162" s="764"/>
      <c r="FFL162" s="764"/>
      <c r="FFM162" s="764"/>
      <c r="FFN162" s="764"/>
      <c r="FFO162" s="764"/>
      <c r="FFP162" s="764"/>
      <c r="FFQ162" s="764"/>
      <c r="FFR162" s="764"/>
      <c r="FFS162" s="764"/>
      <c r="FFT162" s="764"/>
      <c r="FFU162" s="764"/>
      <c r="FFV162" s="764"/>
      <c r="FFW162" s="764"/>
      <c r="FFX162" s="764"/>
      <c r="FFY162" s="764"/>
      <c r="FFZ162" s="764"/>
      <c r="FGA162" s="764"/>
      <c r="FGB162" s="764"/>
      <c r="FGC162" s="764"/>
      <c r="FGD162" s="764"/>
      <c r="FGE162" s="764"/>
      <c r="FGF162" s="764"/>
      <c r="FGG162" s="764"/>
      <c r="FGH162" s="764"/>
      <c r="FGI162" s="764"/>
      <c r="FGJ162" s="764"/>
      <c r="FGK162" s="764"/>
      <c r="FGL162" s="764"/>
      <c r="FGM162" s="764"/>
      <c r="FGN162" s="764"/>
      <c r="FGO162" s="764"/>
      <c r="FGP162" s="764"/>
      <c r="FGQ162" s="764"/>
      <c r="FGR162" s="764"/>
      <c r="FGS162" s="764"/>
      <c r="FGT162" s="764"/>
      <c r="FGU162" s="764"/>
      <c r="FGV162" s="764"/>
      <c r="FGW162" s="764"/>
      <c r="FGX162" s="764"/>
      <c r="FGY162" s="764"/>
      <c r="FGZ162" s="764"/>
      <c r="FHA162" s="764"/>
      <c r="FHB162" s="764"/>
      <c r="FHC162" s="764"/>
      <c r="FHD162" s="764"/>
      <c r="FHE162" s="764"/>
      <c r="FHF162" s="764"/>
      <c r="FHG162" s="764"/>
      <c r="FHH162" s="764"/>
      <c r="FHI162" s="764"/>
      <c r="FHJ162" s="764"/>
      <c r="FHK162" s="764"/>
      <c r="FHL162" s="764"/>
      <c r="FHM162" s="764"/>
      <c r="FHN162" s="764"/>
      <c r="FHO162" s="764"/>
      <c r="FHP162" s="764"/>
      <c r="FHQ162" s="764"/>
      <c r="FHR162" s="764"/>
      <c r="FHS162" s="764"/>
      <c r="FHT162" s="764"/>
      <c r="FHU162" s="764"/>
      <c r="FHV162" s="764"/>
      <c r="FHW162" s="764"/>
      <c r="FHX162" s="764"/>
      <c r="FHY162" s="764"/>
      <c r="FHZ162" s="764"/>
      <c r="FIA162" s="764"/>
      <c r="FIB162" s="764"/>
      <c r="FIC162" s="764"/>
      <c r="FID162" s="764"/>
      <c r="FIE162" s="764"/>
      <c r="FIF162" s="764"/>
      <c r="FIG162" s="764"/>
      <c r="FIH162" s="764"/>
      <c r="FII162" s="764"/>
      <c r="FIJ162" s="764"/>
      <c r="FIK162" s="764"/>
      <c r="FIL162" s="764"/>
      <c r="FIM162" s="764"/>
      <c r="FIN162" s="764"/>
      <c r="FIO162" s="764"/>
      <c r="FIP162" s="764"/>
      <c r="FIQ162" s="764"/>
      <c r="FIR162" s="764"/>
      <c r="FIS162" s="764"/>
      <c r="FIT162" s="764"/>
      <c r="FIU162" s="764"/>
      <c r="FIV162" s="764"/>
      <c r="FIW162" s="764"/>
      <c r="FIX162" s="764"/>
      <c r="FIY162" s="764"/>
      <c r="FIZ162" s="764"/>
      <c r="FJA162" s="764"/>
      <c r="FJB162" s="764"/>
      <c r="FJC162" s="764"/>
      <c r="FJD162" s="764"/>
      <c r="FJE162" s="764"/>
      <c r="FJF162" s="764"/>
      <c r="FJG162" s="764"/>
      <c r="FJH162" s="764"/>
      <c r="FJI162" s="764"/>
      <c r="FJJ162" s="764"/>
      <c r="FJK162" s="764"/>
      <c r="FJL162" s="764"/>
      <c r="FJM162" s="764"/>
      <c r="FJN162" s="764"/>
      <c r="FJO162" s="764"/>
      <c r="FJP162" s="764"/>
      <c r="FJQ162" s="764"/>
      <c r="FJR162" s="764"/>
      <c r="FJS162" s="764"/>
      <c r="FJT162" s="764"/>
      <c r="FJU162" s="764"/>
      <c r="FJV162" s="764"/>
      <c r="FJW162" s="764"/>
      <c r="FJX162" s="764"/>
      <c r="FJY162" s="764"/>
      <c r="FJZ162" s="764"/>
      <c r="FKA162" s="764"/>
      <c r="FKB162" s="764"/>
      <c r="FKC162" s="764"/>
      <c r="FKD162" s="764"/>
      <c r="FKE162" s="764"/>
      <c r="FKF162" s="764"/>
      <c r="FKG162" s="764"/>
      <c r="FKH162" s="764"/>
      <c r="FKI162" s="764"/>
      <c r="FKJ162" s="764"/>
      <c r="FKK162" s="764"/>
      <c r="FKL162" s="764"/>
      <c r="FKM162" s="764"/>
      <c r="FKN162" s="764"/>
      <c r="FKO162" s="764"/>
      <c r="FKP162" s="764"/>
      <c r="FKQ162" s="764"/>
      <c r="FKR162" s="764"/>
      <c r="FKS162" s="764"/>
      <c r="FKT162" s="764"/>
      <c r="FKU162" s="764"/>
      <c r="FKV162" s="764"/>
      <c r="FKW162" s="764"/>
      <c r="FKX162" s="764"/>
      <c r="FKY162" s="764"/>
      <c r="FKZ162" s="764"/>
      <c r="FLA162" s="764"/>
      <c r="FLB162" s="764"/>
      <c r="FLC162" s="764"/>
      <c r="FLD162" s="764"/>
      <c r="FLE162" s="764"/>
      <c r="FLF162" s="764"/>
      <c r="FLG162" s="764"/>
      <c r="FLH162" s="764"/>
      <c r="FLI162" s="764"/>
      <c r="FLJ162" s="764"/>
      <c r="FLK162" s="764"/>
      <c r="FLL162" s="764"/>
      <c r="FLM162" s="764"/>
      <c r="FLN162" s="764"/>
      <c r="FLO162" s="764"/>
      <c r="FLP162" s="764"/>
      <c r="FLQ162" s="764"/>
      <c r="FLR162" s="764"/>
      <c r="FLS162" s="764"/>
      <c r="FLT162" s="764"/>
      <c r="FLU162" s="764"/>
      <c r="FLV162" s="764"/>
      <c r="FLW162" s="764"/>
      <c r="FLX162" s="764"/>
      <c r="FLY162" s="764"/>
      <c r="FLZ162" s="764"/>
      <c r="FMA162" s="764"/>
      <c r="FMB162" s="764"/>
      <c r="FMC162" s="764"/>
      <c r="FMD162" s="764"/>
      <c r="FME162" s="764"/>
      <c r="FMF162" s="764"/>
      <c r="FMG162" s="764"/>
      <c r="FMH162" s="764"/>
      <c r="FMI162" s="764"/>
      <c r="FMJ162" s="764"/>
      <c r="FMK162" s="764"/>
      <c r="FML162" s="764"/>
      <c r="FMM162" s="764"/>
      <c r="FMN162" s="764"/>
      <c r="FMO162" s="764"/>
      <c r="FMP162" s="764"/>
      <c r="FMQ162" s="764"/>
      <c r="FMR162" s="764"/>
      <c r="FMS162" s="764"/>
      <c r="FMT162" s="764"/>
      <c r="FMU162" s="764"/>
      <c r="FMV162" s="764"/>
      <c r="FMW162" s="764"/>
      <c r="FMX162" s="764"/>
      <c r="FMY162" s="764"/>
      <c r="FMZ162" s="764"/>
      <c r="FNA162" s="764"/>
      <c r="FNB162" s="764"/>
      <c r="FNC162" s="764"/>
      <c r="FND162" s="764"/>
      <c r="FNE162" s="764"/>
      <c r="FNF162" s="764"/>
      <c r="FNG162" s="764"/>
      <c r="FNH162" s="764"/>
      <c r="FNI162" s="764"/>
      <c r="FNJ162" s="764"/>
      <c r="FNK162" s="764"/>
      <c r="FNL162" s="764"/>
      <c r="FNM162" s="764"/>
      <c r="FNN162" s="764"/>
      <c r="FNO162" s="764"/>
      <c r="FNP162" s="764"/>
      <c r="FNQ162" s="764"/>
      <c r="FNR162" s="764"/>
      <c r="FNS162" s="764"/>
      <c r="FNT162" s="764"/>
      <c r="FNU162" s="764"/>
      <c r="FNV162" s="764"/>
      <c r="FNW162" s="764"/>
      <c r="FNX162" s="764"/>
      <c r="FNY162" s="764"/>
      <c r="FNZ162" s="764"/>
      <c r="FOA162" s="764"/>
      <c r="FOB162" s="764"/>
      <c r="FOC162" s="764"/>
      <c r="FOD162" s="764"/>
      <c r="FOE162" s="764"/>
      <c r="FOF162" s="764"/>
      <c r="FOG162" s="764"/>
      <c r="FOH162" s="764"/>
      <c r="FOI162" s="764"/>
      <c r="FOJ162" s="764"/>
      <c r="FOK162" s="764"/>
      <c r="FOL162" s="764"/>
      <c r="FOM162" s="764"/>
      <c r="FON162" s="764"/>
      <c r="FOO162" s="764"/>
      <c r="FOP162" s="764"/>
      <c r="FOQ162" s="764"/>
      <c r="FOR162" s="764"/>
      <c r="FOS162" s="764"/>
      <c r="FOT162" s="764"/>
      <c r="FOU162" s="764"/>
      <c r="FOV162" s="764"/>
      <c r="FOW162" s="764"/>
      <c r="FOX162" s="764"/>
      <c r="FOY162" s="764"/>
      <c r="FOZ162" s="764"/>
      <c r="FPA162" s="764"/>
      <c r="FPB162" s="764"/>
      <c r="FPC162" s="764"/>
      <c r="FPD162" s="764"/>
      <c r="FPE162" s="764"/>
      <c r="FPF162" s="764"/>
      <c r="FPG162" s="764"/>
      <c r="FPH162" s="764"/>
      <c r="FPI162" s="764"/>
      <c r="FPJ162" s="764"/>
      <c r="FPK162" s="764"/>
      <c r="FPL162" s="764"/>
      <c r="FPM162" s="764"/>
      <c r="FPN162" s="764"/>
      <c r="FPO162" s="764"/>
      <c r="FPP162" s="764"/>
      <c r="FPQ162" s="764"/>
      <c r="FPR162" s="764"/>
      <c r="FPS162" s="764"/>
      <c r="FPT162" s="764"/>
      <c r="FPU162" s="764"/>
      <c r="FPV162" s="764"/>
      <c r="FPW162" s="764"/>
      <c r="FPX162" s="764"/>
      <c r="FPY162" s="764"/>
      <c r="FPZ162" s="764"/>
      <c r="FQA162" s="764"/>
      <c r="FQB162" s="764"/>
      <c r="FQC162" s="764"/>
      <c r="FQD162" s="764"/>
      <c r="FQE162" s="764"/>
      <c r="FQF162" s="764"/>
      <c r="FQG162" s="764"/>
      <c r="FQH162" s="764"/>
      <c r="FQI162" s="764"/>
      <c r="FQJ162" s="764"/>
      <c r="FQK162" s="764"/>
      <c r="FQL162" s="764"/>
      <c r="FQM162" s="764"/>
      <c r="FQN162" s="764"/>
      <c r="FQO162" s="764"/>
      <c r="FQP162" s="764"/>
      <c r="FQQ162" s="764"/>
      <c r="FQR162" s="764"/>
      <c r="FQS162" s="764"/>
      <c r="FQT162" s="764"/>
      <c r="FQU162" s="764"/>
      <c r="FQV162" s="764"/>
      <c r="FQW162" s="764"/>
      <c r="FQX162" s="764"/>
      <c r="FQY162" s="764"/>
      <c r="FQZ162" s="764"/>
      <c r="FRA162" s="764"/>
      <c r="FRB162" s="764"/>
      <c r="FRC162" s="764"/>
      <c r="FRD162" s="764"/>
      <c r="FRE162" s="764"/>
      <c r="FRF162" s="764"/>
      <c r="FRG162" s="764"/>
      <c r="FRH162" s="764"/>
      <c r="FRI162" s="764"/>
      <c r="FRJ162" s="764"/>
      <c r="FRK162" s="764"/>
      <c r="FRL162" s="764"/>
      <c r="FRM162" s="764"/>
      <c r="FRN162" s="764"/>
      <c r="FRO162" s="764"/>
      <c r="FRP162" s="764"/>
      <c r="FRQ162" s="764"/>
      <c r="FRR162" s="764"/>
      <c r="FRS162" s="764"/>
      <c r="FRT162" s="764"/>
      <c r="FRU162" s="764"/>
      <c r="FRV162" s="764"/>
      <c r="FRW162" s="764"/>
      <c r="FRX162" s="764"/>
      <c r="FRY162" s="764"/>
      <c r="FRZ162" s="764"/>
      <c r="FSA162" s="764"/>
      <c r="FSB162" s="764"/>
      <c r="FSC162" s="764"/>
      <c r="FSD162" s="764"/>
      <c r="FSE162" s="764"/>
      <c r="FSF162" s="764"/>
      <c r="FSG162" s="764"/>
      <c r="FSH162" s="764"/>
      <c r="FSI162" s="764"/>
      <c r="FSJ162" s="764"/>
      <c r="FSK162" s="764"/>
      <c r="FSL162" s="764"/>
      <c r="FSM162" s="764"/>
      <c r="FSN162" s="764"/>
      <c r="FSO162" s="764"/>
      <c r="FSP162" s="764"/>
      <c r="FSQ162" s="764"/>
      <c r="FSR162" s="764"/>
      <c r="FSS162" s="764"/>
      <c r="FST162" s="764"/>
      <c r="FSU162" s="764"/>
      <c r="FSV162" s="764"/>
      <c r="FSW162" s="764"/>
      <c r="FSX162" s="764"/>
      <c r="FSY162" s="764"/>
      <c r="FSZ162" s="764"/>
      <c r="FTA162" s="764"/>
      <c r="FTB162" s="764"/>
      <c r="FTC162" s="764"/>
      <c r="FTD162" s="764"/>
      <c r="FTE162" s="764"/>
      <c r="FTF162" s="764"/>
      <c r="FTG162" s="764"/>
      <c r="FTH162" s="764"/>
      <c r="FTI162" s="764"/>
      <c r="FTJ162" s="764"/>
      <c r="FTK162" s="764"/>
      <c r="FTL162" s="764"/>
      <c r="FTM162" s="764"/>
      <c r="FTN162" s="764"/>
      <c r="FTO162" s="764"/>
      <c r="FTP162" s="764"/>
      <c r="FTQ162" s="764"/>
      <c r="FTR162" s="764"/>
      <c r="FTS162" s="764"/>
      <c r="FTT162" s="764"/>
      <c r="FTU162" s="764"/>
      <c r="FTV162" s="764"/>
      <c r="FTW162" s="764"/>
      <c r="FTX162" s="764"/>
      <c r="FTY162" s="764"/>
      <c r="FTZ162" s="764"/>
      <c r="FUA162" s="764"/>
      <c r="FUB162" s="764"/>
      <c r="FUC162" s="764"/>
      <c r="FUD162" s="764"/>
      <c r="FUE162" s="764"/>
      <c r="FUF162" s="764"/>
      <c r="FUG162" s="764"/>
      <c r="FUH162" s="764"/>
      <c r="FUI162" s="764"/>
      <c r="FUJ162" s="764"/>
      <c r="FUK162" s="764"/>
      <c r="FUL162" s="764"/>
      <c r="FUM162" s="764"/>
      <c r="FUN162" s="764"/>
      <c r="FUO162" s="764"/>
      <c r="FUP162" s="764"/>
      <c r="FUQ162" s="764"/>
      <c r="FUR162" s="764"/>
      <c r="FUS162" s="764"/>
      <c r="FUT162" s="764"/>
      <c r="FUU162" s="764"/>
      <c r="FUV162" s="764"/>
      <c r="FUW162" s="764"/>
      <c r="FUX162" s="764"/>
      <c r="FUY162" s="764"/>
      <c r="FUZ162" s="764"/>
      <c r="FVA162" s="764"/>
      <c r="FVB162" s="764"/>
      <c r="FVC162" s="764"/>
      <c r="FVD162" s="764"/>
      <c r="FVE162" s="764"/>
      <c r="FVF162" s="764"/>
      <c r="FVG162" s="764"/>
      <c r="FVH162" s="764"/>
      <c r="FVI162" s="764"/>
      <c r="FVJ162" s="764"/>
      <c r="FVK162" s="764"/>
      <c r="FVL162" s="764"/>
      <c r="FVM162" s="764"/>
      <c r="FVN162" s="764"/>
      <c r="FVO162" s="764"/>
      <c r="FVP162" s="764"/>
      <c r="FVQ162" s="764"/>
      <c r="FVR162" s="764"/>
      <c r="FVS162" s="764"/>
      <c r="FVT162" s="764"/>
      <c r="FVU162" s="764"/>
      <c r="FVV162" s="764"/>
      <c r="FVW162" s="764"/>
      <c r="FVX162" s="764"/>
      <c r="FVY162" s="764"/>
      <c r="FVZ162" s="764"/>
      <c r="FWA162" s="764"/>
      <c r="FWB162" s="764"/>
      <c r="FWC162" s="764"/>
      <c r="FWD162" s="764"/>
      <c r="FWE162" s="764"/>
      <c r="FWF162" s="764"/>
      <c r="FWG162" s="764"/>
      <c r="FWH162" s="764"/>
      <c r="FWI162" s="764"/>
      <c r="FWJ162" s="764"/>
      <c r="FWK162" s="764"/>
      <c r="FWL162" s="764"/>
      <c r="FWM162" s="764"/>
      <c r="FWN162" s="764"/>
      <c r="FWO162" s="764"/>
      <c r="FWP162" s="764"/>
      <c r="FWQ162" s="764"/>
      <c r="FWR162" s="764"/>
      <c r="FWS162" s="764"/>
      <c r="FWT162" s="764"/>
      <c r="FWU162" s="764"/>
      <c r="FWV162" s="764"/>
      <c r="FWW162" s="764"/>
      <c r="FWX162" s="764"/>
      <c r="FWY162" s="764"/>
      <c r="FWZ162" s="764"/>
      <c r="FXA162" s="764"/>
      <c r="FXB162" s="764"/>
      <c r="FXC162" s="764"/>
      <c r="FXD162" s="764"/>
      <c r="FXE162" s="764"/>
      <c r="FXF162" s="764"/>
      <c r="FXG162" s="764"/>
      <c r="FXH162" s="764"/>
      <c r="FXI162" s="764"/>
      <c r="FXJ162" s="764"/>
      <c r="FXK162" s="764"/>
      <c r="FXL162" s="764"/>
      <c r="FXM162" s="764"/>
      <c r="FXN162" s="764"/>
      <c r="FXO162" s="764"/>
      <c r="FXP162" s="764"/>
      <c r="FXQ162" s="764"/>
      <c r="FXR162" s="764"/>
      <c r="FXS162" s="764"/>
      <c r="FXT162" s="764"/>
      <c r="FXU162" s="764"/>
      <c r="FXV162" s="764"/>
      <c r="FXW162" s="764"/>
      <c r="FXX162" s="764"/>
      <c r="FXY162" s="764"/>
      <c r="FXZ162" s="764"/>
      <c r="FYA162" s="764"/>
      <c r="FYB162" s="764"/>
      <c r="FYC162" s="764"/>
      <c r="FYD162" s="764"/>
      <c r="FYE162" s="764"/>
      <c r="FYF162" s="764"/>
      <c r="FYG162" s="764"/>
      <c r="FYH162" s="764"/>
      <c r="FYI162" s="764"/>
      <c r="FYJ162" s="764"/>
      <c r="FYK162" s="764"/>
      <c r="FYL162" s="764"/>
      <c r="FYM162" s="764"/>
      <c r="FYN162" s="764"/>
      <c r="FYO162" s="764"/>
      <c r="FYP162" s="764"/>
      <c r="FYQ162" s="764"/>
      <c r="FYR162" s="764"/>
      <c r="FYS162" s="764"/>
      <c r="FYT162" s="764"/>
      <c r="FYU162" s="764"/>
      <c r="FYV162" s="764"/>
      <c r="FYW162" s="764"/>
      <c r="FYX162" s="764"/>
      <c r="FYY162" s="764"/>
      <c r="FYZ162" s="764"/>
      <c r="FZA162" s="764"/>
      <c r="FZB162" s="764"/>
      <c r="FZC162" s="764"/>
      <c r="FZD162" s="764"/>
      <c r="FZE162" s="764"/>
      <c r="FZF162" s="764"/>
      <c r="FZG162" s="764"/>
      <c r="FZH162" s="764"/>
      <c r="FZI162" s="764"/>
      <c r="FZJ162" s="764"/>
      <c r="FZK162" s="764"/>
      <c r="FZL162" s="764"/>
      <c r="FZM162" s="764"/>
      <c r="FZN162" s="764"/>
      <c r="FZO162" s="764"/>
      <c r="FZP162" s="764"/>
      <c r="FZQ162" s="764"/>
      <c r="FZR162" s="764"/>
      <c r="FZS162" s="764"/>
      <c r="FZT162" s="764"/>
      <c r="FZU162" s="764"/>
      <c r="FZV162" s="764"/>
      <c r="FZW162" s="764"/>
      <c r="FZX162" s="764"/>
      <c r="FZY162" s="764"/>
      <c r="FZZ162" s="764"/>
      <c r="GAA162" s="764"/>
      <c r="GAB162" s="764"/>
      <c r="GAC162" s="764"/>
      <c r="GAD162" s="764"/>
      <c r="GAE162" s="764"/>
      <c r="GAF162" s="764"/>
      <c r="GAG162" s="764"/>
      <c r="GAH162" s="764"/>
      <c r="GAI162" s="764"/>
      <c r="GAJ162" s="764"/>
      <c r="GAK162" s="764"/>
      <c r="GAL162" s="764"/>
      <c r="GAM162" s="764"/>
      <c r="GAN162" s="764"/>
      <c r="GAO162" s="764"/>
      <c r="GAP162" s="764"/>
      <c r="GAQ162" s="764"/>
      <c r="GAR162" s="764"/>
      <c r="GAS162" s="764"/>
      <c r="GAT162" s="764"/>
      <c r="GAU162" s="764"/>
      <c r="GAV162" s="764"/>
      <c r="GAW162" s="764"/>
      <c r="GAX162" s="764"/>
      <c r="GAY162" s="764"/>
      <c r="GAZ162" s="764"/>
      <c r="GBA162" s="764"/>
      <c r="GBB162" s="764"/>
      <c r="GBC162" s="764"/>
      <c r="GBD162" s="764"/>
      <c r="GBE162" s="764"/>
      <c r="GBF162" s="764"/>
      <c r="GBG162" s="764"/>
      <c r="GBH162" s="764"/>
      <c r="GBI162" s="764"/>
      <c r="GBJ162" s="764"/>
      <c r="GBK162" s="764"/>
      <c r="GBL162" s="764"/>
      <c r="GBM162" s="764"/>
      <c r="GBN162" s="764"/>
      <c r="GBO162" s="764"/>
      <c r="GBP162" s="764"/>
      <c r="GBQ162" s="764"/>
      <c r="GBR162" s="764"/>
      <c r="GBS162" s="764"/>
      <c r="GBT162" s="764"/>
      <c r="GBU162" s="764"/>
      <c r="GBV162" s="764"/>
      <c r="GBW162" s="764"/>
      <c r="GBX162" s="764"/>
      <c r="GBY162" s="764"/>
      <c r="GBZ162" s="764"/>
      <c r="GCA162" s="764"/>
      <c r="GCB162" s="764"/>
      <c r="GCC162" s="764"/>
      <c r="GCD162" s="764"/>
      <c r="GCE162" s="764"/>
      <c r="GCF162" s="764"/>
      <c r="GCG162" s="764"/>
      <c r="GCH162" s="764"/>
      <c r="GCI162" s="764"/>
      <c r="GCJ162" s="764"/>
      <c r="GCK162" s="764"/>
      <c r="GCL162" s="764"/>
      <c r="GCM162" s="764"/>
      <c r="GCN162" s="764"/>
      <c r="GCO162" s="764"/>
      <c r="GCP162" s="764"/>
      <c r="GCQ162" s="764"/>
      <c r="GCR162" s="764"/>
      <c r="GCS162" s="764"/>
      <c r="GCT162" s="764"/>
      <c r="GCU162" s="764"/>
      <c r="GCV162" s="764"/>
      <c r="GCW162" s="764"/>
      <c r="GCX162" s="764"/>
      <c r="GCY162" s="764"/>
      <c r="GCZ162" s="764"/>
      <c r="GDA162" s="764"/>
      <c r="GDB162" s="764"/>
      <c r="GDC162" s="764"/>
      <c r="GDD162" s="764"/>
      <c r="GDE162" s="764"/>
      <c r="GDF162" s="764"/>
      <c r="GDG162" s="764"/>
      <c r="GDH162" s="764"/>
      <c r="GDI162" s="764"/>
      <c r="GDJ162" s="764"/>
      <c r="GDK162" s="764"/>
      <c r="GDL162" s="764"/>
      <c r="GDM162" s="764"/>
      <c r="GDN162" s="764"/>
      <c r="GDO162" s="764"/>
      <c r="GDP162" s="764"/>
      <c r="GDQ162" s="764"/>
      <c r="GDR162" s="764"/>
      <c r="GDS162" s="764"/>
      <c r="GDT162" s="764"/>
      <c r="GDU162" s="764"/>
      <c r="GDV162" s="764"/>
      <c r="GDW162" s="764"/>
      <c r="GDX162" s="764"/>
      <c r="GDY162" s="764"/>
      <c r="GDZ162" s="764"/>
      <c r="GEA162" s="764"/>
      <c r="GEB162" s="764"/>
      <c r="GEC162" s="764"/>
      <c r="GED162" s="764"/>
      <c r="GEE162" s="764"/>
      <c r="GEF162" s="764"/>
      <c r="GEG162" s="764"/>
      <c r="GEH162" s="764"/>
      <c r="GEI162" s="764"/>
      <c r="GEJ162" s="764"/>
      <c r="GEK162" s="764"/>
      <c r="GEL162" s="764"/>
      <c r="GEM162" s="764"/>
      <c r="GEN162" s="764"/>
      <c r="GEO162" s="764"/>
      <c r="GEP162" s="764"/>
      <c r="GEQ162" s="764"/>
      <c r="GER162" s="764"/>
      <c r="GES162" s="764"/>
      <c r="GET162" s="764"/>
      <c r="GEU162" s="764"/>
      <c r="GEV162" s="764"/>
      <c r="GEW162" s="764"/>
      <c r="GEX162" s="764"/>
      <c r="GEY162" s="764"/>
      <c r="GEZ162" s="764"/>
      <c r="GFA162" s="764"/>
      <c r="GFB162" s="764"/>
      <c r="GFC162" s="764"/>
      <c r="GFD162" s="764"/>
      <c r="GFE162" s="764"/>
      <c r="GFF162" s="764"/>
      <c r="GFG162" s="764"/>
      <c r="GFH162" s="764"/>
      <c r="GFI162" s="764"/>
      <c r="GFJ162" s="764"/>
      <c r="GFK162" s="764"/>
      <c r="GFL162" s="764"/>
      <c r="GFM162" s="764"/>
      <c r="GFN162" s="764"/>
      <c r="GFO162" s="764"/>
      <c r="GFP162" s="764"/>
      <c r="GFQ162" s="764"/>
      <c r="GFR162" s="764"/>
      <c r="GFS162" s="764"/>
      <c r="GFT162" s="764"/>
      <c r="GFU162" s="764"/>
      <c r="GFV162" s="764"/>
      <c r="GFW162" s="764"/>
      <c r="GFX162" s="764"/>
      <c r="GFY162" s="764"/>
      <c r="GFZ162" s="764"/>
      <c r="GGA162" s="764"/>
      <c r="GGB162" s="764"/>
      <c r="GGC162" s="764"/>
      <c r="GGD162" s="764"/>
      <c r="GGE162" s="764"/>
      <c r="GGF162" s="764"/>
      <c r="GGG162" s="764"/>
      <c r="GGH162" s="764"/>
      <c r="GGI162" s="764"/>
      <c r="GGJ162" s="764"/>
      <c r="GGK162" s="764"/>
      <c r="GGL162" s="764"/>
      <c r="GGM162" s="764"/>
      <c r="GGN162" s="764"/>
      <c r="GGO162" s="764"/>
      <c r="GGP162" s="764"/>
      <c r="GGQ162" s="764"/>
      <c r="GGR162" s="764"/>
      <c r="GGS162" s="764"/>
      <c r="GGT162" s="764"/>
      <c r="GGU162" s="764"/>
      <c r="GGV162" s="764"/>
      <c r="GGW162" s="764"/>
      <c r="GGX162" s="764"/>
      <c r="GGY162" s="764"/>
      <c r="GGZ162" s="764"/>
      <c r="GHA162" s="764"/>
      <c r="GHB162" s="764"/>
      <c r="GHC162" s="764"/>
      <c r="GHD162" s="764"/>
      <c r="GHE162" s="764"/>
      <c r="GHF162" s="764"/>
      <c r="GHG162" s="764"/>
      <c r="GHH162" s="764"/>
      <c r="GHI162" s="764"/>
      <c r="GHJ162" s="764"/>
      <c r="GHK162" s="764"/>
      <c r="GHL162" s="764"/>
      <c r="GHM162" s="764"/>
      <c r="GHN162" s="764"/>
      <c r="GHO162" s="764"/>
      <c r="GHP162" s="764"/>
      <c r="GHQ162" s="764"/>
      <c r="GHR162" s="764"/>
      <c r="GHS162" s="764"/>
      <c r="GHT162" s="764"/>
      <c r="GHU162" s="764"/>
      <c r="GHV162" s="764"/>
      <c r="GHW162" s="764"/>
      <c r="GHX162" s="764"/>
      <c r="GHY162" s="764"/>
      <c r="GHZ162" s="764"/>
      <c r="GIA162" s="764"/>
      <c r="GIB162" s="764"/>
      <c r="GIC162" s="764"/>
      <c r="GID162" s="764"/>
      <c r="GIE162" s="764"/>
      <c r="GIF162" s="764"/>
      <c r="GIG162" s="764"/>
      <c r="GIH162" s="764"/>
      <c r="GII162" s="764"/>
      <c r="GIJ162" s="764"/>
      <c r="GIK162" s="764"/>
      <c r="GIL162" s="764"/>
      <c r="GIM162" s="764"/>
      <c r="GIN162" s="764"/>
      <c r="GIO162" s="764"/>
      <c r="GIP162" s="764"/>
      <c r="GIQ162" s="764"/>
      <c r="GIR162" s="764"/>
      <c r="GIS162" s="764"/>
      <c r="GIT162" s="764"/>
      <c r="GIU162" s="764"/>
      <c r="GIV162" s="764"/>
      <c r="GIW162" s="764"/>
      <c r="GIX162" s="764"/>
      <c r="GIY162" s="764"/>
      <c r="GIZ162" s="764"/>
      <c r="GJA162" s="764"/>
      <c r="GJB162" s="764"/>
      <c r="GJC162" s="764"/>
      <c r="GJD162" s="764"/>
      <c r="GJE162" s="764"/>
      <c r="GJF162" s="764"/>
      <c r="GJG162" s="764"/>
      <c r="GJH162" s="764"/>
      <c r="GJI162" s="764"/>
      <c r="GJJ162" s="764"/>
      <c r="GJK162" s="764"/>
      <c r="GJL162" s="764"/>
      <c r="GJM162" s="764"/>
      <c r="GJN162" s="764"/>
      <c r="GJO162" s="764"/>
      <c r="GJP162" s="764"/>
      <c r="GJQ162" s="764"/>
      <c r="GJR162" s="764"/>
      <c r="GJS162" s="764"/>
      <c r="GJT162" s="764"/>
      <c r="GJU162" s="764"/>
      <c r="GJV162" s="764"/>
      <c r="GJW162" s="764"/>
      <c r="GJX162" s="764"/>
      <c r="GJY162" s="764"/>
      <c r="GJZ162" s="764"/>
      <c r="GKA162" s="764"/>
      <c r="GKB162" s="764"/>
      <c r="GKC162" s="764"/>
      <c r="GKD162" s="764"/>
      <c r="GKE162" s="764"/>
      <c r="GKF162" s="764"/>
      <c r="GKG162" s="764"/>
      <c r="GKH162" s="764"/>
      <c r="GKI162" s="764"/>
      <c r="GKJ162" s="764"/>
      <c r="GKK162" s="764"/>
      <c r="GKL162" s="764"/>
      <c r="GKM162" s="764"/>
      <c r="GKN162" s="764"/>
      <c r="GKO162" s="764"/>
      <c r="GKP162" s="764"/>
      <c r="GKQ162" s="764"/>
      <c r="GKR162" s="764"/>
      <c r="GKS162" s="764"/>
      <c r="GKT162" s="764"/>
      <c r="GKU162" s="764"/>
      <c r="GKV162" s="764"/>
      <c r="GKW162" s="764"/>
      <c r="GKX162" s="764"/>
      <c r="GKY162" s="764"/>
      <c r="GKZ162" s="764"/>
      <c r="GLA162" s="764"/>
      <c r="GLB162" s="764"/>
      <c r="GLC162" s="764"/>
      <c r="GLD162" s="764"/>
      <c r="GLE162" s="764"/>
      <c r="GLF162" s="764"/>
      <c r="GLG162" s="764"/>
      <c r="GLH162" s="764"/>
      <c r="GLI162" s="764"/>
      <c r="GLJ162" s="764"/>
      <c r="GLK162" s="764"/>
      <c r="GLL162" s="764"/>
      <c r="GLM162" s="764"/>
      <c r="GLN162" s="764"/>
      <c r="GLO162" s="764"/>
      <c r="GLP162" s="764"/>
      <c r="GLQ162" s="764"/>
      <c r="GLR162" s="764"/>
      <c r="GLS162" s="764"/>
      <c r="GLT162" s="764"/>
      <c r="GLU162" s="764"/>
      <c r="GLV162" s="764"/>
      <c r="GLW162" s="764"/>
      <c r="GLX162" s="764"/>
      <c r="GLY162" s="764"/>
      <c r="GLZ162" s="764"/>
      <c r="GMA162" s="764"/>
      <c r="GMB162" s="764"/>
      <c r="GMC162" s="764"/>
      <c r="GMD162" s="764"/>
      <c r="GME162" s="764"/>
      <c r="GMF162" s="764"/>
      <c r="GMG162" s="764"/>
      <c r="GMH162" s="764"/>
      <c r="GMI162" s="764"/>
      <c r="GMJ162" s="764"/>
      <c r="GMK162" s="764"/>
      <c r="GML162" s="764"/>
      <c r="GMM162" s="764"/>
      <c r="GMN162" s="764"/>
      <c r="GMO162" s="764"/>
      <c r="GMP162" s="764"/>
      <c r="GMQ162" s="764"/>
      <c r="GMR162" s="764"/>
      <c r="GMS162" s="764"/>
      <c r="GMT162" s="764"/>
      <c r="GMU162" s="764"/>
      <c r="GMV162" s="764"/>
      <c r="GMW162" s="764"/>
      <c r="GMX162" s="764"/>
      <c r="GMY162" s="764"/>
      <c r="GMZ162" s="764"/>
      <c r="GNA162" s="764"/>
      <c r="GNB162" s="764"/>
      <c r="GNC162" s="764"/>
      <c r="GND162" s="764"/>
      <c r="GNE162" s="764"/>
      <c r="GNF162" s="764"/>
      <c r="GNG162" s="764"/>
      <c r="GNH162" s="764"/>
      <c r="GNI162" s="764"/>
      <c r="GNJ162" s="764"/>
      <c r="GNK162" s="764"/>
      <c r="GNL162" s="764"/>
      <c r="GNM162" s="764"/>
      <c r="GNN162" s="764"/>
      <c r="GNO162" s="764"/>
      <c r="GNP162" s="764"/>
      <c r="GNQ162" s="764"/>
      <c r="GNR162" s="764"/>
      <c r="GNS162" s="764"/>
      <c r="GNT162" s="764"/>
      <c r="GNU162" s="764"/>
      <c r="GNV162" s="764"/>
      <c r="GNW162" s="764"/>
      <c r="GNX162" s="764"/>
      <c r="GNY162" s="764"/>
      <c r="GNZ162" s="764"/>
      <c r="GOA162" s="764"/>
      <c r="GOB162" s="764"/>
      <c r="GOC162" s="764"/>
      <c r="GOD162" s="764"/>
      <c r="GOE162" s="764"/>
      <c r="GOF162" s="764"/>
      <c r="GOG162" s="764"/>
      <c r="GOH162" s="764"/>
      <c r="GOI162" s="764"/>
      <c r="GOJ162" s="764"/>
      <c r="GOK162" s="764"/>
      <c r="GOL162" s="764"/>
      <c r="GOM162" s="764"/>
      <c r="GON162" s="764"/>
      <c r="GOO162" s="764"/>
      <c r="GOP162" s="764"/>
      <c r="GOQ162" s="764"/>
      <c r="GOR162" s="764"/>
      <c r="GOS162" s="764"/>
      <c r="GOT162" s="764"/>
      <c r="GOU162" s="764"/>
      <c r="GOV162" s="764"/>
      <c r="GOW162" s="764"/>
      <c r="GOX162" s="764"/>
      <c r="GOY162" s="764"/>
      <c r="GOZ162" s="764"/>
      <c r="GPA162" s="764"/>
      <c r="GPB162" s="764"/>
      <c r="GPC162" s="764"/>
      <c r="GPD162" s="764"/>
      <c r="GPE162" s="764"/>
      <c r="GPF162" s="764"/>
      <c r="GPG162" s="764"/>
      <c r="GPH162" s="764"/>
      <c r="GPI162" s="764"/>
      <c r="GPJ162" s="764"/>
      <c r="GPK162" s="764"/>
      <c r="GPL162" s="764"/>
      <c r="GPM162" s="764"/>
      <c r="GPN162" s="764"/>
      <c r="GPO162" s="764"/>
      <c r="GPP162" s="764"/>
      <c r="GPQ162" s="764"/>
      <c r="GPR162" s="764"/>
      <c r="GPS162" s="764"/>
      <c r="GPT162" s="764"/>
      <c r="GPU162" s="764"/>
      <c r="GPV162" s="764"/>
      <c r="GPW162" s="764"/>
      <c r="GPX162" s="764"/>
      <c r="GPY162" s="764"/>
      <c r="GPZ162" s="764"/>
      <c r="GQA162" s="764"/>
      <c r="GQB162" s="764"/>
      <c r="GQC162" s="764"/>
      <c r="GQD162" s="764"/>
      <c r="GQE162" s="764"/>
      <c r="GQF162" s="764"/>
      <c r="GQG162" s="764"/>
      <c r="GQH162" s="764"/>
      <c r="GQI162" s="764"/>
      <c r="GQJ162" s="764"/>
      <c r="GQK162" s="764"/>
      <c r="GQL162" s="764"/>
      <c r="GQM162" s="764"/>
      <c r="GQN162" s="764"/>
      <c r="GQO162" s="764"/>
      <c r="GQP162" s="764"/>
      <c r="GQQ162" s="764"/>
      <c r="GQR162" s="764"/>
      <c r="GQS162" s="764"/>
      <c r="GQT162" s="764"/>
      <c r="GQU162" s="764"/>
      <c r="GQV162" s="764"/>
      <c r="GQW162" s="764"/>
      <c r="GQX162" s="764"/>
      <c r="GQY162" s="764"/>
      <c r="GQZ162" s="764"/>
      <c r="GRA162" s="764"/>
      <c r="GRB162" s="764"/>
      <c r="GRC162" s="764"/>
      <c r="GRD162" s="764"/>
      <c r="GRE162" s="764"/>
      <c r="GRF162" s="764"/>
      <c r="GRG162" s="764"/>
      <c r="GRH162" s="764"/>
      <c r="GRI162" s="764"/>
      <c r="GRJ162" s="764"/>
      <c r="GRK162" s="764"/>
      <c r="GRL162" s="764"/>
      <c r="GRM162" s="764"/>
      <c r="GRN162" s="764"/>
      <c r="GRO162" s="764"/>
      <c r="GRP162" s="764"/>
      <c r="GRQ162" s="764"/>
      <c r="GRR162" s="764"/>
      <c r="GRS162" s="764"/>
      <c r="GRT162" s="764"/>
      <c r="GRU162" s="764"/>
      <c r="GRV162" s="764"/>
      <c r="GRW162" s="764"/>
      <c r="GRX162" s="764"/>
      <c r="GRY162" s="764"/>
      <c r="GRZ162" s="764"/>
      <c r="GSA162" s="764"/>
      <c r="GSB162" s="764"/>
      <c r="GSC162" s="764"/>
      <c r="GSD162" s="764"/>
      <c r="GSE162" s="764"/>
      <c r="GSF162" s="764"/>
      <c r="GSG162" s="764"/>
      <c r="GSH162" s="764"/>
      <c r="GSI162" s="764"/>
      <c r="GSJ162" s="764"/>
      <c r="GSK162" s="764"/>
      <c r="GSL162" s="764"/>
      <c r="GSM162" s="764"/>
      <c r="GSN162" s="764"/>
      <c r="GSO162" s="764"/>
      <c r="GSP162" s="764"/>
      <c r="GSQ162" s="764"/>
      <c r="GSR162" s="764"/>
      <c r="GSS162" s="764"/>
      <c r="GST162" s="764"/>
      <c r="GSU162" s="764"/>
      <c r="GSV162" s="764"/>
      <c r="GSW162" s="764"/>
      <c r="GSX162" s="764"/>
      <c r="GSY162" s="764"/>
      <c r="GSZ162" s="764"/>
      <c r="GTA162" s="764"/>
      <c r="GTB162" s="764"/>
      <c r="GTC162" s="764"/>
      <c r="GTD162" s="764"/>
      <c r="GTE162" s="764"/>
      <c r="GTF162" s="764"/>
      <c r="GTG162" s="764"/>
      <c r="GTH162" s="764"/>
      <c r="GTI162" s="764"/>
      <c r="GTJ162" s="764"/>
      <c r="GTK162" s="764"/>
      <c r="GTL162" s="764"/>
      <c r="GTM162" s="764"/>
      <c r="GTN162" s="764"/>
      <c r="GTO162" s="764"/>
      <c r="GTP162" s="764"/>
      <c r="GTQ162" s="764"/>
      <c r="GTR162" s="764"/>
      <c r="GTS162" s="764"/>
      <c r="GTT162" s="764"/>
      <c r="GTU162" s="764"/>
      <c r="GTV162" s="764"/>
      <c r="GTW162" s="764"/>
      <c r="GTX162" s="764"/>
      <c r="GTY162" s="764"/>
      <c r="GTZ162" s="764"/>
      <c r="GUA162" s="764"/>
      <c r="GUB162" s="764"/>
      <c r="GUC162" s="764"/>
      <c r="GUD162" s="764"/>
      <c r="GUE162" s="764"/>
      <c r="GUF162" s="764"/>
      <c r="GUG162" s="764"/>
      <c r="GUH162" s="764"/>
      <c r="GUI162" s="764"/>
      <c r="GUJ162" s="764"/>
      <c r="GUK162" s="764"/>
      <c r="GUL162" s="764"/>
      <c r="GUM162" s="764"/>
      <c r="GUN162" s="764"/>
      <c r="GUO162" s="764"/>
      <c r="GUP162" s="764"/>
      <c r="GUQ162" s="764"/>
      <c r="GUR162" s="764"/>
      <c r="GUS162" s="764"/>
      <c r="GUT162" s="764"/>
      <c r="GUU162" s="764"/>
      <c r="GUV162" s="764"/>
      <c r="GUW162" s="764"/>
      <c r="GUX162" s="764"/>
      <c r="GUY162" s="764"/>
      <c r="GUZ162" s="764"/>
      <c r="GVA162" s="764"/>
      <c r="GVB162" s="764"/>
      <c r="GVC162" s="764"/>
      <c r="GVD162" s="764"/>
      <c r="GVE162" s="764"/>
      <c r="GVF162" s="764"/>
      <c r="GVG162" s="764"/>
      <c r="GVH162" s="764"/>
      <c r="GVI162" s="764"/>
      <c r="GVJ162" s="764"/>
      <c r="GVK162" s="764"/>
      <c r="GVL162" s="764"/>
      <c r="GVM162" s="764"/>
      <c r="GVN162" s="764"/>
      <c r="GVO162" s="764"/>
      <c r="GVP162" s="764"/>
      <c r="GVQ162" s="764"/>
      <c r="GVR162" s="764"/>
      <c r="GVS162" s="764"/>
      <c r="GVT162" s="764"/>
      <c r="GVU162" s="764"/>
      <c r="GVV162" s="764"/>
      <c r="GVW162" s="764"/>
      <c r="GVX162" s="764"/>
      <c r="GVY162" s="764"/>
      <c r="GVZ162" s="764"/>
      <c r="GWA162" s="764"/>
      <c r="GWB162" s="764"/>
      <c r="GWC162" s="764"/>
      <c r="GWD162" s="764"/>
      <c r="GWE162" s="764"/>
      <c r="GWF162" s="764"/>
      <c r="GWG162" s="764"/>
      <c r="GWH162" s="764"/>
      <c r="GWI162" s="764"/>
      <c r="GWJ162" s="764"/>
      <c r="GWK162" s="764"/>
      <c r="GWL162" s="764"/>
      <c r="GWM162" s="764"/>
      <c r="GWN162" s="764"/>
      <c r="GWO162" s="764"/>
      <c r="GWP162" s="764"/>
      <c r="GWQ162" s="764"/>
      <c r="GWR162" s="764"/>
      <c r="GWS162" s="764"/>
      <c r="GWT162" s="764"/>
      <c r="GWU162" s="764"/>
      <c r="GWV162" s="764"/>
      <c r="GWW162" s="764"/>
      <c r="GWX162" s="764"/>
      <c r="GWY162" s="764"/>
      <c r="GWZ162" s="764"/>
      <c r="GXA162" s="764"/>
      <c r="GXB162" s="764"/>
      <c r="GXC162" s="764"/>
      <c r="GXD162" s="764"/>
      <c r="GXE162" s="764"/>
      <c r="GXF162" s="764"/>
      <c r="GXG162" s="764"/>
      <c r="GXH162" s="764"/>
      <c r="GXI162" s="764"/>
      <c r="GXJ162" s="764"/>
      <c r="GXK162" s="764"/>
      <c r="GXL162" s="764"/>
      <c r="GXM162" s="764"/>
      <c r="GXN162" s="764"/>
      <c r="GXO162" s="764"/>
      <c r="GXP162" s="764"/>
      <c r="GXQ162" s="764"/>
      <c r="GXR162" s="764"/>
      <c r="GXS162" s="764"/>
      <c r="GXT162" s="764"/>
      <c r="GXU162" s="764"/>
      <c r="GXV162" s="764"/>
      <c r="GXW162" s="764"/>
      <c r="GXX162" s="764"/>
      <c r="GXY162" s="764"/>
      <c r="GXZ162" s="764"/>
      <c r="GYA162" s="764"/>
      <c r="GYB162" s="764"/>
      <c r="GYC162" s="764"/>
      <c r="GYD162" s="764"/>
      <c r="GYE162" s="764"/>
      <c r="GYF162" s="764"/>
      <c r="GYG162" s="764"/>
      <c r="GYH162" s="764"/>
      <c r="GYI162" s="764"/>
      <c r="GYJ162" s="764"/>
      <c r="GYK162" s="764"/>
      <c r="GYL162" s="764"/>
      <c r="GYM162" s="764"/>
      <c r="GYN162" s="764"/>
      <c r="GYO162" s="764"/>
      <c r="GYP162" s="764"/>
      <c r="GYQ162" s="764"/>
      <c r="GYR162" s="764"/>
      <c r="GYS162" s="764"/>
      <c r="GYT162" s="764"/>
      <c r="GYU162" s="764"/>
      <c r="GYV162" s="764"/>
      <c r="GYW162" s="764"/>
      <c r="GYX162" s="764"/>
      <c r="GYY162" s="764"/>
      <c r="GYZ162" s="764"/>
      <c r="GZA162" s="764"/>
      <c r="GZB162" s="764"/>
      <c r="GZC162" s="764"/>
      <c r="GZD162" s="764"/>
      <c r="GZE162" s="764"/>
      <c r="GZF162" s="764"/>
      <c r="GZG162" s="764"/>
      <c r="GZH162" s="764"/>
      <c r="GZI162" s="764"/>
      <c r="GZJ162" s="764"/>
      <c r="GZK162" s="764"/>
      <c r="GZL162" s="764"/>
      <c r="GZM162" s="764"/>
      <c r="GZN162" s="764"/>
      <c r="GZO162" s="764"/>
      <c r="GZP162" s="764"/>
      <c r="GZQ162" s="764"/>
      <c r="GZR162" s="764"/>
      <c r="GZS162" s="764"/>
      <c r="GZT162" s="764"/>
      <c r="GZU162" s="764"/>
      <c r="GZV162" s="764"/>
      <c r="GZW162" s="764"/>
      <c r="GZX162" s="764"/>
      <c r="GZY162" s="764"/>
      <c r="GZZ162" s="764"/>
      <c r="HAA162" s="764"/>
      <c r="HAB162" s="764"/>
      <c r="HAC162" s="764"/>
      <c r="HAD162" s="764"/>
      <c r="HAE162" s="764"/>
      <c r="HAF162" s="764"/>
      <c r="HAG162" s="764"/>
      <c r="HAH162" s="764"/>
      <c r="HAI162" s="764"/>
      <c r="HAJ162" s="764"/>
      <c r="HAK162" s="764"/>
      <c r="HAL162" s="764"/>
      <c r="HAM162" s="764"/>
      <c r="HAN162" s="764"/>
      <c r="HAO162" s="764"/>
      <c r="HAP162" s="764"/>
      <c r="HAQ162" s="764"/>
      <c r="HAR162" s="764"/>
      <c r="HAS162" s="764"/>
      <c r="HAT162" s="764"/>
      <c r="HAU162" s="764"/>
      <c r="HAV162" s="764"/>
      <c r="HAW162" s="764"/>
      <c r="HAX162" s="764"/>
      <c r="HAY162" s="764"/>
      <c r="HAZ162" s="764"/>
      <c r="HBA162" s="764"/>
      <c r="HBB162" s="764"/>
      <c r="HBC162" s="764"/>
      <c r="HBD162" s="764"/>
      <c r="HBE162" s="764"/>
      <c r="HBF162" s="764"/>
      <c r="HBG162" s="764"/>
      <c r="HBH162" s="764"/>
      <c r="HBI162" s="764"/>
      <c r="HBJ162" s="764"/>
      <c r="HBK162" s="764"/>
      <c r="HBL162" s="764"/>
      <c r="HBM162" s="764"/>
      <c r="HBN162" s="764"/>
      <c r="HBO162" s="764"/>
      <c r="HBP162" s="764"/>
      <c r="HBQ162" s="764"/>
      <c r="HBR162" s="764"/>
      <c r="HBS162" s="764"/>
      <c r="HBT162" s="764"/>
      <c r="HBU162" s="764"/>
      <c r="HBV162" s="764"/>
      <c r="HBW162" s="764"/>
      <c r="HBX162" s="764"/>
      <c r="HBY162" s="764"/>
      <c r="HBZ162" s="764"/>
      <c r="HCA162" s="764"/>
      <c r="HCB162" s="764"/>
      <c r="HCC162" s="764"/>
      <c r="HCD162" s="764"/>
      <c r="HCE162" s="764"/>
      <c r="HCF162" s="764"/>
      <c r="HCG162" s="764"/>
      <c r="HCH162" s="764"/>
      <c r="HCI162" s="764"/>
      <c r="HCJ162" s="764"/>
      <c r="HCK162" s="764"/>
      <c r="HCL162" s="764"/>
      <c r="HCM162" s="764"/>
      <c r="HCN162" s="764"/>
      <c r="HCO162" s="764"/>
      <c r="HCP162" s="764"/>
      <c r="HCQ162" s="764"/>
      <c r="HCR162" s="764"/>
      <c r="HCS162" s="764"/>
      <c r="HCT162" s="764"/>
      <c r="HCU162" s="764"/>
      <c r="HCV162" s="764"/>
      <c r="HCW162" s="764"/>
      <c r="HCX162" s="764"/>
      <c r="HCY162" s="764"/>
      <c r="HCZ162" s="764"/>
      <c r="HDA162" s="764"/>
      <c r="HDB162" s="764"/>
      <c r="HDC162" s="764"/>
      <c r="HDD162" s="764"/>
      <c r="HDE162" s="764"/>
      <c r="HDF162" s="764"/>
      <c r="HDG162" s="764"/>
      <c r="HDH162" s="764"/>
      <c r="HDI162" s="764"/>
      <c r="HDJ162" s="764"/>
      <c r="HDK162" s="764"/>
      <c r="HDL162" s="764"/>
      <c r="HDM162" s="764"/>
      <c r="HDN162" s="764"/>
      <c r="HDO162" s="764"/>
      <c r="HDP162" s="764"/>
      <c r="HDQ162" s="764"/>
      <c r="HDR162" s="764"/>
      <c r="HDS162" s="764"/>
      <c r="HDT162" s="764"/>
      <c r="HDU162" s="764"/>
      <c r="HDV162" s="764"/>
      <c r="HDW162" s="764"/>
      <c r="HDX162" s="764"/>
      <c r="HDY162" s="764"/>
      <c r="HDZ162" s="764"/>
      <c r="HEA162" s="764"/>
      <c r="HEB162" s="764"/>
      <c r="HEC162" s="764"/>
      <c r="HED162" s="764"/>
      <c r="HEE162" s="764"/>
      <c r="HEF162" s="764"/>
      <c r="HEG162" s="764"/>
      <c r="HEH162" s="764"/>
      <c r="HEI162" s="764"/>
      <c r="HEJ162" s="764"/>
      <c r="HEK162" s="764"/>
      <c r="HEL162" s="764"/>
      <c r="HEM162" s="764"/>
      <c r="HEN162" s="764"/>
      <c r="HEO162" s="764"/>
      <c r="HEP162" s="764"/>
      <c r="HEQ162" s="764"/>
      <c r="HER162" s="764"/>
      <c r="HES162" s="764"/>
      <c r="HET162" s="764"/>
      <c r="HEU162" s="764"/>
      <c r="HEV162" s="764"/>
      <c r="HEW162" s="764"/>
      <c r="HEX162" s="764"/>
      <c r="HEY162" s="764"/>
      <c r="HEZ162" s="764"/>
      <c r="HFA162" s="764"/>
      <c r="HFB162" s="764"/>
      <c r="HFC162" s="764"/>
      <c r="HFD162" s="764"/>
      <c r="HFE162" s="764"/>
      <c r="HFF162" s="764"/>
      <c r="HFG162" s="764"/>
      <c r="HFH162" s="764"/>
      <c r="HFI162" s="764"/>
      <c r="HFJ162" s="764"/>
      <c r="HFK162" s="764"/>
      <c r="HFL162" s="764"/>
      <c r="HFM162" s="764"/>
      <c r="HFN162" s="764"/>
      <c r="HFO162" s="764"/>
      <c r="HFP162" s="764"/>
      <c r="HFQ162" s="764"/>
      <c r="HFR162" s="764"/>
      <c r="HFS162" s="764"/>
      <c r="HFT162" s="764"/>
      <c r="HFU162" s="764"/>
      <c r="HFV162" s="764"/>
      <c r="HFW162" s="764"/>
      <c r="HFX162" s="764"/>
      <c r="HFY162" s="764"/>
      <c r="HFZ162" s="764"/>
      <c r="HGA162" s="764"/>
      <c r="HGB162" s="764"/>
      <c r="HGC162" s="764"/>
      <c r="HGD162" s="764"/>
      <c r="HGE162" s="764"/>
      <c r="HGF162" s="764"/>
      <c r="HGG162" s="764"/>
      <c r="HGH162" s="764"/>
      <c r="HGI162" s="764"/>
      <c r="HGJ162" s="764"/>
      <c r="HGK162" s="764"/>
      <c r="HGL162" s="764"/>
      <c r="HGM162" s="764"/>
      <c r="HGN162" s="764"/>
      <c r="HGO162" s="764"/>
      <c r="HGP162" s="764"/>
      <c r="HGQ162" s="764"/>
      <c r="HGR162" s="764"/>
      <c r="HGS162" s="764"/>
      <c r="HGT162" s="764"/>
      <c r="HGU162" s="764"/>
      <c r="HGV162" s="764"/>
      <c r="HGW162" s="764"/>
      <c r="HGX162" s="764"/>
      <c r="HGY162" s="764"/>
      <c r="HGZ162" s="764"/>
      <c r="HHA162" s="764"/>
      <c r="HHB162" s="764"/>
      <c r="HHC162" s="764"/>
      <c r="HHD162" s="764"/>
      <c r="HHE162" s="764"/>
      <c r="HHF162" s="764"/>
      <c r="HHG162" s="764"/>
      <c r="HHH162" s="764"/>
      <c r="HHI162" s="764"/>
      <c r="HHJ162" s="764"/>
      <c r="HHK162" s="764"/>
      <c r="HHL162" s="764"/>
      <c r="HHM162" s="764"/>
      <c r="HHN162" s="764"/>
      <c r="HHO162" s="764"/>
      <c r="HHP162" s="764"/>
      <c r="HHQ162" s="764"/>
      <c r="HHR162" s="764"/>
      <c r="HHS162" s="764"/>
      <c r="HHT162" s="764"/>
      <c r="HHU162" s="764"/>
      <c r="HHV162" s="764"/>
      <c r="HHW162" s="764"/>
      <c r="HHX162" s="764"/>
      <c r="HHY162" s="764"/>
      <c r="HHZ162" s="764"/>
      <c r="HIA162" s="764"/>
      <c r="HIB162" s="764"/>
      <c r="HIC162" s="764"/>
      <c r="HID162" s="764"/>
      <c r="HIE162" s="764"/>
      <c r="HIF162" s="764"/>
      <c r="HIG162" s="764"/>
      <c r="HIH162" s="764"/>
      <c r="HII162" s="764"/>
      <c r="HIJ162" s="764"/>
      <c r="HIK162" s="764"/>
      <c r="HIL162" s="764"/>
      <c r="HIM162" s="764"/>
      <c r="HIN162" s="764"/>
      <c r="HIO162" s="764"/>
      <c r="HIP162" s="764"/>
      <c r="HIQ162" s="764"/>
      <c r="HIR162" s="764"/>
      <c r="HIS162" s="764"/>
      <c r="HIT162" s="764"/>
      <c r="HIU162" s="764"/>
      <c r="HIV162" s="764"/>
      <c r="HIW162" s="764"/>
      <c r="HIX162" s="764"/>
      <c r="HIY162" s="764"/>
      <c r="HIZ162" s="764"/>
      <c r="HJA162" s="764"/>
      <c r="HJB162" s="764"/>
      <c r="HJC162" s="764"/>
      <c r="HJD162" s="764"/>
      <c r="HJE162" s="764"/>
      <c r="HJF162" s="764"/>
      <c r="HJG162" s="764"/>
      <c r="HJH162" s="764"/>
      <c r="HJI162" s="764"/>
      <c r="HJJ162" s="764"/>
      <c r="HJK162" s="764"/>
      <c r="HJL162" s="764"/>
      <c r="HJM162" s="764"/>
      <c r="HJN162" s="764"/>
      <c r="HJO162" s="764"/>
      <c r="HJP162" s="764"/>
      <c r="HJQ162" s="764"/>
      <c r="HJR162" s="764"/>
      <c r="HJS162" s="764"/>
      <c r="HJT162" s="764"/>
      <c r="HJU162" s="764"/>
      <c r="HJV162" s="764"/>
      <c r="HJW162" s="764"/>
      <c r="HJX162" s="764"/>
      <c r="HJY162" s="764"/>
      <c r="HJZ162" s="764"/>
      <c r="HKA162" s="764"/>
      <c r="HKB162" s="764"/>
      <c r="HKC162" s="764"/>
      <c r="HKD162" s="764"/>
      <c r="HKE162" s="764"/>
      <c r="HKF162" s="764"/>
      <c r="HKG162" s="764"/>
      <c r="HKH162" s="764"/>
      <c r="HKI162" s="764"/>
      <c r="HKJ162" s="764"/>
      <c r="HKK162" s="764"/>
      <c r="HKL162" s="764"/>
      <c r="HKM162" s="764"/>
      <c r="HKN162" s="764"/>
      <c r="HKO162" s="764"/>
      <c r="HKP162" s="764"/>
      <c r="HKQ162" s="764"/>
      <c r="HKR162" s="764"/>
      <c r="HKS162" s="764"/>
      <c r="HKT162" s="764"/>
      <c r="HKU162" s="764"/>
      <c r="HKV162" s="764"/>
      <c r="HKW162" s="764"/>
      <c r="HKX162" s="764"/>
      <c r="HKY162" s="764"/>
      <c r="HKZ162" s="764"/>
      <c r="HLA162" s="764"/>
      <c r="HLB162" s="764"/>
      <c r="HLC162" s="764"/>
      <c r="HLD162" s="764"/>
      <c r="HLE162" s="764"/>
      <c r="HLF162" s="764"/>
      <c r="HLG162" s="764"/>
      <c r="HLH162" s="764"/>
      <c r="HLI162" s="764"/>
      <c r="HLJ162" s="764"/>
      <c r="HLK162" s="764"/>
      <c r="HLL162" s="764"/>
      <c r="HLM162" s="764"/>
      <c r="HLN162" s="764"/>
      <c r="HLO162" s="764"/>
      <c r="HLP162" s="764"/>
      <c r="HLQ162" s="764"/>
      <c r="HLR162" s="764"/>
      <c r="HLS162" s="764"/>
      <c r="HLT162" s="764"/>
      <c r="HLU162" s="764"/>
      <c r="HLV162" s="764"/>
      <c r="HLW162" s="764"/>
      <c r="HLX162" s="764"/>
      <c r="HLY162" s="764"/>
      <c r="HLZ162" s="764"/>
      <c r="HMA162" s="764"/>
      <c r="HMB162" s="764"/>
      <c r="HMC162" s="764"/>
      <c r="HMD162" s="764"/>
      <c r="HME162" s="764"/>
      <c r="HMF162" s="764"/>
      <c r="HMG162" s="764"/>
      <c r="HMH162" s="764"/>
      <c r="HMI162" s="764"/>
      <c r="HMJ162" s="764"/>
      <c r="HMK162" s="764"/>
      <c r="HML162" s="764"/>
      <c r="HMM162" s="764"/>
      <c r="HMN162" s="764"/>
      <c r="HMO162" s="764"/>
      <c r="HMP162" s="764"/>
      <c r="HMQ162" s="764"/>
      <c r="HMR162" s="764"/>
      <c r="HMS162" s="764"/>
      <c r="HMT162" s="764"/>
      <c r="HMU162" s="764"/>
      <c r="HMV162" s="764"/>
      <c r="HMW162" s="764"/>
      <c r="HMX162" s="764"/>
      <c r="HMY162" s="764"/>
      <c r="HMZ162" s="764"/>
      <c r="HNA162" s="764"/>
      <c r="HNB162" s="764"/>
      <c r="HNC162" s="764"/>
      <c r="HND162" s="764"/>
      <c r="HNE162" s="764"/>
      <c r="HNF162" s="764"/>
      <c r="HNG162" s="764"/>
      <c r="HNH162" s="764"/>
      <c r="HNI162" s="764"/>
      <c r="HNJ162" s="764"/>
      <c r="HNK162" s="764"/>
      <c r="HNL162" s="764"/>
      <c r="HNM162" s="764"/>
      <c r="HNN162" s="764"/>
      <c r="HNO162" s="764"/>
      <c r="HNP162" s="764"/>
      <c r="HNQ162" s="764"/>
      <c r="HNR162" s="764"/>
      <c r="HNS162" s="764"/>
      <c r="HNT162" s="764"/>
      <c r="HNU162" s="764"/>
      <c r="HNV162" s="764"/>
      <c r="HNW162" s="764"/>
      <c r="HNX162" s="764"/>
      <c r="HNY162" s="764"/>
      <c r="HNZ162" s="764"/>
      <c r="HOA162" s="764"/>
      <c r="HOB162" s="764"/>
      <c r="HOC162" s="764"/>
      <c r="HOD162" s="764"/>
      <c r="HOE162" s="764"/>
      <c r="HOF162" s="764"/>
      <c r="HOG162" s="764"/>
      <c r="HOH162" s="764"/>
      <c r="HOI162" s="764"/>
      <c r="HOJ162" s="764"/>
      <c r="HOK162" s="764"/>
      <c r="HOL162" s="764"/>
      <c r="HOM162" s="764"/>
      <c r="HON162" s="764"/>
      <c r="HOO162" s="764"/>
      <c r="HOP162" s="764"/>
      <c r="HOQ162" s="764"/>
      <c r="HOR162" s="764"/>
      <c r="HOS162" s="764"/>
      <c r="HOT162" s="764"/>
      <c r="HOU162" s="764"/>
      <c r="HOV162" s="764"/>
      <c r="HOW162" s="764"/>
      <c r="HOX162" s="764"/>
      <c r="HOY162" s="764"/>
      <c r="HOZ162" s="764"/>
      <c r="HPA162" s="764"/>
      <c r="HPB162" s="764"/>
      <c r="HPC162" s="764"/>
      <c r="HPD162" s="764"/>
      <c r="HPE162" s="764"/>
      <c r="HPF162" s="764"/>
      <c r="HPG162" s="764"/>
      <c r="HPH162" s="764"/>
      <c r="HPI162" s="764"/>
      <c r="HPJ162" s="764"/>
      <c r="HPK162" s="764"/>
      <c r="HPL162" s="764"/>
      <c r="HPM162" s="764"/>
      <c r="HPN162" s="764"/>
      <c r="HPO162" s="764"/>
      <c r="HPP162" s="764"/>
      <c r="HPQ162" s="764"/>
      <c r="HPR162" s="764"/>
      <c r="HPS162" s="764"/>
      <c r="HPT162" s="764"/>
      <c r="HPU162" s="764"/>
      <c r="HPV162" s="764"/>
      <c r="HPW162" s="764"/>
      <c r="HPX162" s="764"/>
      <c r="HPY162" s="764"/>
      <c r="HPZ162" s="764"/>
      <c r="HQA162" s="764"/>
      <c r="HQB162" s="764"/>
      <c r="HQC162" s="764"/>
      <c r="HQD162" s="764"/>
      <c r="HQE162" s="764"/>
      <c r="HQF162" s="764"/>
      <c r="HQG162" s="764"/>
      <c r="HQH162" s="764"/>
      <c r="HQI162" s="764"/>
      <c r="HQJ162" s="764"/>
      <c r="HQK162" s="764"/>
      <c r="HQL162" s="764"/>
      <c r="HQM162" s="764"/>
      <c r="HQN162" s="764"/>
      <c r="HQO162" s="764"/>
      <c r="HQP162" s="764"/>
      <c r="HQQ162" s="764"/>
      <c r="HQR162" s="764"/>
      <c r="HQS162" s="764"/>
      <c r="HQT162" s="764"/>
      <c r="HQU162" s="764"/>
      <c r="HQV162" s="764"/>
      <c r="HQW162" s="764"/>
      <c r="HQX162" s="764"/>
      <c r="HQY162" s="764"/>
      <c r="HQZ162" s="764"/>
      <c r="HRA162" s="764"/>
      <c r="HRB162" s="764"/>
      <c r="HRC162" s="764"/>
      <c r="HRD162" s="764"/>
      <c r="HRE162" s="764"/>
      <c r="HRF162" s="764"/>
      <c r="HRG162" s="764"/>
      <c r="HRH162" s="764"/>
      <c r="HRI162" s="764"/>
      <c r="HRJ162" s="764"/>
      <c r="HRK162" s="764"/>
      <c r="HRL162" s="764"/>
      <c r="HRM162" s="764"/>
      <c r="HRN162" s="764"/>
      <c r="HRO162" s="764"/>
      <c r="HRP162" s="764"/>
      <c r="HRQ162" s="764"/>
      <c r="HRR162" s="764"/>
      <c r="HRS162" s="764"/>
      <c r="HRT162" s="764"/>
      <c r="HRU162" s="764"/>
      <c r="HRV162" s="764"/>
      <c r="HRW162" s="764"/>
      <c r="HRX162" s="764"/>
      <c r="HRY162" s="764"/>
      <c r="HRZ162" s="764"/>
      <c r="HSA162" s="764"/>
      <c r="HSB162" s="764"/>
      <c r="HSC162" s="764"/>
      <c r="HSD162" s="764"/>
      <c r="HSE162" s="764"/>
      <c r="HSF162" s="764"/>
      <c r="HSG162" s="764"/>
      <c r="HSH162" s="764"/>
      <c r="HSI162" s="764"/>
      <c r="HSJ162" s="764"/>
      <c r="HSK162" s="764"/>
      <c r="HSL162" s="764"/>
      <c r="HSM162" s="764"/>
      <c r="HSN162" s="764"/>
      <c r="HSO162" s="764"/>
      <c r="HSP162" s="764"/>
      <c r="HSQ162" s="764"/>
      <c r="HSR162" s="764"/>
      <c r="HSS162" s="764"/>
      <c r="HST162" s="764"/>
      <c r="HSU162" s="764"/>
      <c r="HSV162" s="764"/>
      <c r="HSW162" s="764"/>
      <c r="HSX162" s="764"/>
      <c r="HSY162" s="764"/>
      <c r="HSZ162" s="764"/>
      <c r="HTA162" s="764"/>
      <c r="HTB162" s="764"/>
      <c r="HTC162" s="764"/>
      <c r="HTD162" s="764"/>
      <c r="HTE162" s="764"/>
      <c r="HTF162" s="764"/>
      <c r="HTG162" s="764"/>
      <c r="HTH162" s="764"/>
      <c r="HTI162" s="764"/>
      <c r="HTJ162" s="764"/>
      <c r="HTK162" s="764"/>
      <c r="HTL162" s="764"/>
      <c r="HTM162" s="764"/>
      <c r="HTN162" s="764"/>
      <c r="HTO162" s="764"/>
      <c r="HTP162" s="764"/>
      <c r="HTQ162" s="764"/>
      <c r="HTR162" s="764"/>
      <c r="HTS162" s="764"/>
      <c r="HTT162" s="764"/>
      <c r="HTU162" s="764"/>
      <c r="HTV162" s="764"/>
      <c r="HTW162" s="764"/>
      <c r="HTX162" s="764"/>
      <c r="HTY162" s="764"/>
      <c r="HTZ162" s="764"/>
      <c r="HUA162" s="764"/>
      <c r="HUB162" s="764"/>
      <c r="HUC162" s="764"/>
      <c r="HUD162" s="764"/>
      <c r="HUE162" s="764"/>
      <c r="HUF162" s="764"/>
      <c r="HUG162" s="764"/>
      <c r="HUH162" s="764"/>
      <c r="HUI162" s="764"/>
      <c r="HUJ162" s="764"/>
      <c r="HUK162" s="764"/>
      <c r="HUL162" s="764"/>
      <c r="HUM162" s="764"/>
      <c r="HUN162" s="764"/>
      <c r="HUO162" s="764"/>
      <c r="HUP162" s="764"/>
      <c r="HUQ162" s="764"/>
      <c r="HUR162" s="764"/>
      <c r="HUS162" s="764"/>
      <c r="HUT162" s="764"/>
      <c r="HUU162" s="764"/>
      <c r="HUV162" s="764"/>
      <c r="HUW162" s="764"/>
      <c r="HUX162" s="764"/>
      <c r="HUY162" s="764"/>
      <c r="HUZ162" s="764"/>
      <c r="HVA162" s="764"/>
      <c r="HVB162" s="764"/>
      <c r="HVC162" s="764"/>
      <c r="HVD162" s="764"/>
      <c r="HVE162" s="764"/>
      <c r="HVF162" s="764"/>
      <c r="HVG162" s="764"/>
      <c r="HVH162" s="764"/>
      <c r="HVI162" s="764"/>
      <c r="HVJ162" s="764"/>
      <c r="HVK162" s="764"/>
      <c r="HVL162" s="764"/>
      <c r="HVM162" s="764"/>
      <c r="HVN162" s="764"/>
      <c r="HVO162" s="764"/>
      <c r="HVP162" s="764"/>
      <c r="HVQ162" s="764"/>
      <c r="HVR162" s="764"/>
      <c r="HVS162" s="764"/>
      <c r="HVT162" s="764"/>
      <c r="HVU162" s="764"/>
      <c r="HVV162" s="764"/>
      <c r="HVW162" s="764"/>
      <c r="HVX162" s="764"/>
      <c r="HVY162" s="764"/>
      <c r="HVZ162" s="764"/>
      <c r="HWA162" s="764"/>
      <c r="HWB162" s="764"/>
      <c r="HWC162" s="764"/>
      <c r="HWD162" s="764"/>
      <c r="HWE162" s="764"/>
      <c r="HWF162" s="764"/>
      <c r="HWG162" s="764"/>
      <c r="HWH162" s="764"/>
      <c r="HWI162" s="764"/>
      <c r="HWJ162" s="764"/>
      <c r="HWK162" s="764"/>
      <c r="HWL162" s="764"/>
      <c r="HWM162" s="764"/>
      <c r="HWN162" s="764"/>
      <c r="HWO162" s="764"/>
      <c r="HWP162" s="764"/>
      <c r="HWQ162" s="764"/>
      <c r="HWR162" s="764"/>
      <c r="HWS162" s="764"/>
      <c r="HWT162" s="764"/>
      <c r="HWU162" s="764"/>
      <c r="HWV162" s="764"/>
      <c r="HWW162" s="764"/>
      <c r="HWX162" s="764"/>
      <c r="HWY162" s="764"/>
      <c r="HWZ162" s="764"/>
      <c r="HXA162" s="764"/>
      <c r="HXB162" s="764"/>
      <c r="HXC162" s="764"/>
      <c r="HXD162" s="764"/>
      <c r="HXE162" s="764"/>
      <c r="HXF162" s="764"/>
      <c r="HXG162" s="764"/>
      <c r="HXH162" s="764"/>
      <c r="HXI162" s="764"/>
      <c r="HXJ162" s="764"/>
      <c r="HXK162" s="764"/>
      <c r="HXL162" s="764"/>
      <c r="HXM162" s="764"/>
      <c r="HXN162" s="764"/>
      <c r="HXO162" s="764"/>
      <c r="HXP162" s="764"/>
      <c r="HXQ162" s="764"/>
      <c r="HXR162" s="764"/>
      <c r="HXS162" s="764"/>
      <c r="HXT162" s="764"/>
      <c r="HXU162" s="764"/>
      <c r="HXV162" s="764"/>
      <c r="HXW162" s="764"/>
      <c r="HXX162" s="764"/>
      <c r="HXY162" s="764"/>
      <c r="HXZ162" s="764"/>
      <c r="HYA162" s="764"/>
      <c r="HYB162" s="764"/>
      <c r="HYC162" s="764"/>
      <c r="HYD162" s="764"/>
      <c r="HYE162" s="764"/>
      <c r="HYF162" s="764"/>
      <c r="HYG162" s="764"/>
      <c r="HYH162" s="764"/>
      <c r="HYI162" s="764"/>
      <c r="HYJ162" s="764"/>
      <c r="HYK162" s="764"/>
      <c r="HYL162" s="764"/>
      <c r="HYM162" s="764"/>
      <c r="HYN162" s="764"/>
      <c r="HYO162" s="764"/>
      <c r="HYP162" s="764"/>
      <c r="HYQ162" s="764"/>
      <c r="HYR162" s="764"/>
      <c r="HYS162" s="764"/>
      <c r="HYT162" s="764"/>
      <c r="HYU162" s="764"/>
      <c r="HYV162" s="764"/>
      <c r="HYW162" s="764"/>
      <c r="HYX162" s="764"/>
      <c r="HYY162" s="764"/>
      <c r="HYZ162" s="764"/>
      <c r="HZA162" s="764"/>
      <c r="HZB162" s="764"/>
      <c r="HZC162" s="764"/>
      <c r="HZD162" s="764"/>
      <c r="HZE162" s="764"/>
      <c r="HZF162" s="764"/>
      <c r="HZG162" s="764"/>
      <c r="HZH162" s="764"/>
      <c r="HZI162" s="764"/>
      <c r="HZJ162" s="764"/>
      <c r="HZK162" s="764"/>
      <c r="HZL162" s="764"/>
      <c r="HZM162" s="764"/>
      <c r="HZN162" s="764"/>
      <c r="HZO162" s="764"/>
      <c r="HZP162" s="764"/>
      <c r="HZQ162" s="764"/>
      <c r="HZR162" s="764"/>
      <c r="HZS162" s="764"/>
      <c r="HZT162" s="764"/>
      <c r="HZU162" s="764"/>
      <c r="HZV162" s="764"/>
      <c r="HZW162" s="764"/>
      <c r="HZX162" s="764"/>
      <c r="HZY162" s="764"/>
      <c r="HZZ162" s="764"/>
      <c r="IAA162" s="764"/>
      <c r="IAB162" s="764"/>
      <c r="IAC162" s="764"/>
      <c r="IAD162" s="764"/>
      <c r="IAE162" s="764"/>
      <c r="IAF162" s="764"/>
      <c r="IAG162" s="764"/>
      <c r="IAH162" s="764"/>
      <c r="IAI162" s="764"/>
      <c r="IAJ162" s="764"/>
      <c r="IAK162" s="764"/>
      <c r="IAL162" s="764"/>
      <c r="IAM162" s="764"/>
      <c r="IAN162" s="764"/>
      <c r="IAO162" s="764"/>
      <c r="IAP162" s="764"/>
      <c r="IAQ162" s="764"/>
      <c r="IAR162" s="764"/>
      <c r="IAS162" s="764"/>
      <c r="IAT162" s="764"/>
      <c r="IAU162" s="764"/>
      <c r="IAV162" s="764"/>
      <c r="IAW162" s="764"/>
      <c r="IAX162" s="764"/>
      <c r="IAY162" s="764"/>
      <c r="IAZ162" s="764"/>
      <c r="IBA162" s="764"/>
      <c r="IBB162" s="764"/>
      <c r="IBC162" s="764"/>
      <c r="IBD162" s="764"/>
      <c r="IBE162" s="764"/>
      <c r="IBF162" s="764"/>
      <c r="IBG162" s="764"/>
      <c r="IBH162" s="764"/>
      <c r="IBI162" s="764"/>
      <c r="IBJ162" s="764"/>
      <c r="IBK162" s="764"/>
      <c r="IBL162" s="764"/>
      <c r="IBM162" s="764"/>
      <c r="IBN162" s="764"/>
      <c r="IBO162" s="764"/>
      <c r="IBP162" s="764"/>
      <c r="IBQ162" s="764"/>
      <c r="IBR162" s="764"/>
      <c r="IBS162" s="764"/>
      <c r="IBT162" s="764"/>
      <c r="IBU162" s="764"/>
      <c r="IBV162" s="764"/>
      <c r="IBW162" s="764"/>
      <c r="IBX162" s="764"/>
      <c r="IBY162" s="764"/>
      <c r="IBZ162" s="764"/>
      <c r="ICA162" s="764"/>
      <c r="ICB162" s="764"/>
      <c r="ICC162" s="764"/>
      <c r="ICD162" s="764"/>
      <c r="ICE162" s="764"/>
      <c r="ICF162" s="764"/>
      <c r="ICG162" s="764"/>
      <c r="ICH162" s="764"/>
      <c r="ICI162" s="764"/>
      <c r="ICJ162" s="764"/>
      <c r="ICK162" s="764"/>
      <c r="ICL162" s="764"/>
      <c r="ICM162" s="764"/>
      <c r="ICN162" s="764"/>
      <c r="ICO162" s="764"/>
      <c r="ICP162" s="764"/>
      <c r="ICQ162" s="764"/>
      <c r="ICR162" s="764"/>
      <c r="ICS162" s="764"/>
      <c r="ICT162" s="764"/>
      <c r="ICU162" s="764"/>
      <c r="ICV162" s="764"/>
      <c r="ICW162" s="764"/>
      <c r="ICX162" s="764"/>
      <c r="ICY162" s="764"/>
      <c r="ICZ162" s="764"/>
      <c r="IDA162" s="764"/>
      <c r="IDB162" s="764"/>
      <c r="IDC162" s="764"/>
      <c r="IDD162" s="764"/>
      <c r="IDE162" s="764"/>
      <c r="IDF162" s="764"/>
      <c r="IDG162" s="764"/>
      <c r="IDH162" s="764"/>
      <c r="IDI162" s="764"/>
      <c r="IDJ162" s="764"/>
      <c r="IDK162" s="764"/>
      <c r="IDL162" s="764"/>
      <c r="IDM162" s="764"/>
      <c r="IDN162" s="764"/>
      <c r="IDO162" s="764"/>
      <c r="IDP162" s="764"/>
      <c r="IDQ162" s="764"/>
      <c r="IDR162" s="764"/>
      <c r="IDS162" s="764"/>
      <c r="IDT162" s="764"/>
      <c r="IDU162" s="764"/>
      <c r="IDV162" s="764"/>
      <c r="IDW162" s="764"/>
      <c r="IDX162" s="764"/>
      <c r="IDY162" s="764"/>
      <c r="IDZ162" s="764"/>
      <c r="IEA162" s="764"/>
      <c r="IEB162" s="764"/>
      <c r="IEC162" s="764"/>
      <c r="IED162" s="764"/>
      <c r="IEE162" s="764"/>
      <c r="IEF162" s="764"/>
      <c r="IEG162" s="764"/>
      <c r="IEH162" s="764"/>
      <c r="IEI162" s="764"/>
      <c r="IEJ162" s="764"/>
      <c r="IEK162" s="764"/>
      <c r="IEL162" s="764"/>
      <c r="IEM162" s="764"/>
      <c r="IEN162" s="764"/>
      <c r="IEO162" s="764"/>
      <c r="IEP162" s="764"/>
      <c r="IEQ162" s="764"/>
      <c r="IER162" s="764"/>
      <c r="IES162" s="764"/>
      <c r="IET162" s="764"/>
      <c r="IEU162" s="764"/>
      <c r="IEV162" s="764"/>
      <c r="IEW162" s="764"/>
      <c r="IEX162" s="764"/>
      <c r="IEY162" s="764"/>
      <c r="IEZ162" s="764"/>
      <c r="IFA162" s="764"/>
      <c r="IFB162" s="764"/>
      <c r="IFC162" s="764"/>
      <c r="IFD162" s="764"/>
      <c r="IFE162" s="764"/>
      <c r="IFF162" s="764"/>
      <c r="IFG162" s="764"/>
      <c r="IFH162" s="764"/>
      <c r="IFI162" s="764"/>
      <c r="IFJ162" s="764"/>
      <c r="IFK162" s="764"/>
      <c r="IFL162" s="764"/>
      <c r="IFM162" s="764"/>
      <c r="IFN162" s="764"/>
      <c r="IFO162" s="764"/>
      <c r="IFP162" s="764"/>
      <c r="IFQ162" s="764"/>
      <c r="IFR162" s="764"/>
      <c r="IFS162" s="764"/>
      <c r="IFT162" s="764"/>
      <c r="IFU162" s="764"/>
      <c r="IFV162" s="764"/>
      <c r="IFW162" s="764"/>
      <c r="IFX162" s="764"/>
      <c r="IFY162" s="764"/>
      <c r="IFZ162" s="764"/>
      <c r="IGA162" s="764"/>
      <c r="IGB162" s="764"/>
      <c r="IGC162" s="764"/>
      <c r="IGD162" s="764"/>
      <c r="IGE162" s="764"/>
      <c r="IGF162" s="764"/>
      <c r="IGG162" s="764"/>
      <c r="IGH162" s="764"/>
      <c r="IGI162" s="764"/>
      <c r="IGJ162" s="764"/>
      <c r="IGK162" s="764"/>
      <c r="IGL162" s="764"/>
      <c r="IGM162" s="764"/>
      <c r="IGN162" s="764"/>
      <c r="IGO162" s="764"/>
      <c r="IGP162" s="764"/>
      <c r="IGQ162" s="764"/>
      <c r="IGR162" s="764"/>
      <c r="IGS162" s="764"/>
      <c r="IGT162" s="764"/>
      <c r="IGU162" s="764"/>
      <c r="IGV162" s="764"/>
      <c r="IGW162" s="764"/>
      <c r="IGX162" s="764"/>
      <c r="IGY162" s="764"/>
      <c r="IGZ162" s="764"/>
      <c r="IHA162" s="764"/>
      <c r="IHB162" s="764"/>
      <c r="IHC162" s="764"/>
      <c r="IHD162" s="764"/>
      <c r="IHE162" s="764"/>
      <c r="IHF162" s="764"/>
      <c r="IHG162" s="764"/>
      <c r="IHH162" s="764"/>
      <c r="IHI162" s="764"/>
      <c r="IHJ162" s="764"/>
      <c r="IHK162" s="764"/>
      <c r="IHL162" s="764"/>
      <c r="IHM162" s="764"/>
      <c r="IHN162" s="764"/>
      <c r="IHO162" s="764"/>
      <c r="IHP162" s="764"/>
      <c r="IHQ162" s="764"/>
      <c r="IHR162" s="764"/>
      <c r="IHS162" s="764"/>
      <c r="IHT162" s="764"/>
      <c r="IHU162" s="764"/>
      <c r="IHV162" s="764"/>
      <c r="IHW162" s="764"/>
      <c r="IHX162" s="764"/>
      <c r="IHY162" s="764"/>
      <c r="IHZ162" s="764"/>
      <c r="IIA162" s="764"/>
      <c r="IIB162" s="764"/>
      <c r="IIC162" s="764"/>
      <c r="IID162" s="764"/>
      <c r="IIE162" s="764"/>
      <c r="IIF162" s="764"/>
      <c r="IIG162" s="764"/>
      <c r="IIH162" s="764"/>
      <c r="III162" s="764"/>
      <c r="IIJ162" s="764"/>
      <c r="IIK162" s="764"/>
      <c r="IIL162" s="764"/>
      <c r="IIM162" s="764"/>
      <c r="IIN162" s="764"/>
      <c r="IIO162" s="764"/>
      <c r="IIP162" s="764"/>
      <c r="IIQ162" s="764"/>
      <c r="IIR162" s="764"/>
      <c r="IIS162" s="764"/>
      <c r="IIT162" s="764"/>
      <c r="IIU162" s="764"/>
      <c r="IIV162" s="764"/>
      <c r="IIW162" s="764"/>
      <c r="IIX162" s="764"/>
      <c r="IIY162" s="764"/>
      <c r="IIZ162" s="764"/>
      <c r="IJA162" s="764"/>
      <c r="IJB162" s="764"/>
      <c r="IJC162" s="764"/>
      <c r="IJD162" s="764"/>
      <c r="IJE162" s="764"/>
      <c r="IJF162" s="764"/>
      <c r="IJG162" s="764"/>
      <c r="IJH162" s="764"/>
      <c r="IJI162" s="764"/>
      <c r="IJJ162" s="764"/>
      <c r="IJK162" s="764"/>
      <c r="IJL162" s="764"/>
      <c r="IJM162" s="764"/>
      <c r="IJN162" s="764"/>
      <c r="IJO162" s="764"/>
      <c r="IJP162" s="764"/>
      <c r="IJQ162" s="764"/>
      <c r="IJR162" s="764"/>
      <c r="IJS162" s="764"/>
      <c r="IJT162" s="764"/>
      <c r="IJU162" s="764"/>
      <c r="IJV162" s="764"/>
      <c r="IJW162" s="764"/>
      <c r="IJX162" s="764"/>
      <c r="IJY162" s="764"/>
      <c r="IJZ162" s="764"/>
      <c r="IKA162" s="764"/>
      <c r="IKB162" s="764"/>
      <c r="IKC162" s="764"/>
      <c r="IKD162" s="764"/>
      <c r="IKE162" s="764"/>
      <c r="IKF162" s="764"/>
      <c r="IKG162" s="764"/>
      <c r="IKH162" s="764"/>
      <c r="IKI162" s="764"/>
      <c r="IKJ162" s="764"/>
      <c r="IKK162" s="764"/>
      <c r="IKL162" s="764"/>
      <c r="IKM162" s="764"/>
      <c r="IKN162" s="764"/>
      <c r="IKO162" s="764"/>
      <c r="IKP162" s="764"/>
      <c r="IKQ162" s="764"/>
      <c r="IKR162" s="764"/>
      <c r="IKS162" s="764"/>
      <c r="IKT162" s="764"/>
      <c r="IKU162" s="764"/>
      <c r="IKV162" s="764"/>
      <c r="IKW162" s="764"/>
      <c r="IKX162" s="764"/>
      <c r="IKY162" s="764"/>
      <c r="IKZ162" s="764"/>
      <c r="ILA162" s="764"/>
      <c r="ILB162" s="764"/>
      <c r="ILC162" s="764"/>
      <c r="ILD162" s="764"/>
      <c r="ILE162" s="764"/>
      <c r="ILF162" s="764"/>
      <c r="ILG162" s="764"/>
      <c r="ILH162" s="764"/>
      <c r="ILI162" s="764"/>
      <c r="ILJ162" s="764"/>
      <c r="ILK162" s="764"/>
      <c r="ILL162" s="764"/>
      <c r="ILM162" s="764"/>
      <c r="ILN162" s="764"/>
      <c r="ILO162" s="764"/>
      <c r="ILP162" s="764"/>
      <c r="ILQ162" s="764"/>
      <c r="ILR162" s="764"/>
      <c r="ILS162" s="764"/>
      <c r="ILT162" s="764"/>
      <c r="ILU162" s="764"/>
      <c r="ILV162" s="764"/>
      <c r="ILW162" s="764"/>
      <c r="ILX162" s="764"/>
      <c r="ILY162" s="764"/>
      <c r="ILZ162" s="764"/>
      <c r="IMA162" s="764"/>
      <c r="IMB162" s="764"/>
      <c r="IMC162" s="764"/>
      <c r="IMD162" s="764"/>
      <c r="IME162" s="764"/>
      <c r="IMF162" s="764"/>
      <c r="IMG162" s="764"/>
      <c r="IMH162" s="764"/>
      <c r="IMI162" s="764"/>
      <c r="IMJ162" s="764"/>
      <c r="IMK162" s="764"/>
      <c r="IML162" s="764"/>
      <c r="IMM162" s="764"/>
      <c r="IMN162" s="764"/>
      <c r="IMO162" s="764"/>
      <c r="IMP162" s="764"/>
      <c r="IMQ162" s="764"/>
      <c r="IMR162" s="764"/>
      <c r="IMS162" s="764"/>
      <c r="IMT162" s="764"/>
      <c r="IMU162" s="764"/>
      <c r="IMV162" s="764"/>
      <c r="IMW162" s="764"/>
      <c r="IMX162" s="764"/>
      <c r="IMY162" s="764"/>
      <c r="IMZ162" s="764"/>
      <c r="INA162" s="764"/>
      <c r="INB162" s="764"/>
      <c r="INC162" s="764"/>
      <c r="IND162" s="764"/>
      <c r="INE162" s="764"/>
      <c r="INF162" s="764"/>
      <c r="ING162" s="764"/>
      <c r="INH162" s="764"/>
      <c r="INI162" s="764"/>
      <c r="INJ162" s="764"/>
      <c r="INK162" s="764"/>
      <c r="INL162" s="764"/>
      <c r="INM162" s="764"/>
      <c r="INN162" s="764"/>
      <c r="INO162" s="764"/>
      <c r="INP162" s="764"/>
      <c r="INQ162" s="764"/>
      <c r="INR162" s="764"/>
      <c r="INS162" s="764"/>
      <c r="INT162" s="764"/>
      <c r="INU162" s="764"/>
      <c r="INV162" s="764"/>
      <c r="INW162" s="764"/>
      <c r="INX162" s="764"/>
      <c r="INY162" s="764"/>
      <c r="INZ162" s="764"/>
      <c r="IOA162" s="764"/>
      <c r="IOB162" s="764"/>
      <c r="IOC162" s="764"/>
      <c r="IOD162" s="764"/>
      <c r="IOE162" s="764"/>
      <c r="IOF162" s="764"/>
      <c r="IOG162" s="764"/>
      <c r="IOH162" s="764"/>
      <c r="IOI162" s="764"/>
      <c r="IOJ162" s="764"/>
      <c r="IOK162" s="764"/>
      <c r="IOL162" s="764"/>
      <c r="IOM162" s="764"/>
      <c r="ION162" s="764"/>
      <c r="IOO162" s="764"/>
      <c r="IOP162" s="764"/>
      <c r="IOQ162" s="764"/>
      <c r="IOR162" s="764"/>
      <c r="IOS162" s="764"/>
      <c r="IOT162" s="764"/>
      <c r="IOU162" s="764"/>
      <c r="IOV162" s="764"/>
      <c r="IOW162" s="764"/>
      <c r="IOX162" s="764"/>
      <c r="IOY162" s="764"/>
      <c r="IOZ162" s="764"/>
      <c r="IPA162" s="764"/>
      <c r="IPB162" s="764"/>
      <c r="IPC162" s="764"/>
      <c r="IPD162" s="764"/>
      <c r="IPE162" s="764"/>
      <c r="IPF162" s="764"/>
      <c r="IPG162" s="764"/>
      <c r="IPH162" s="764"/>
      <c r="IPI162" s="764"/>
      <c r="IPJ162" s="764"/>
      <c r="IPK162" s="764"/>
      <c r="IPL162" s="764"/>
      <c r="IPM162" s="764"/>
      <c r="IPN162" s="764"/>
      <c r="IPO162" s="764"/>
      <c r="IPP162" s="764"/>
      <c r="IPQ162" s="764"/>
      <c r="IPR162" s="764"/>
      <c r="IPS162" s="764"/>
      <c r="IPT162" s="764"/>
      <c r="IPU162" s="764"/>
      <c r="IPV162" s="764"/>
      <c r="IPW162" s="764"/>
      <c r="IPX162" s="764"/>
      <c r="IPY162" s="764"/>
      <c r="IPZ162" s="764"/>
      <c r="IQA162" s="764"/>
      <c r="IQB162" s="764"/>
      <c r="IQC162" s="764"/>
      <c r="IQD162" s="764"/>
      <c r="IQE162" s="764"/>
      <c r="IQF162" s="764"/>
      <c r="IQG162" s="764"/>
      <c r="IQH162" s="764"/>
      <c r="IQI162" s="764"/>
      <c r="IQJ162" s="764"/>
      <c r="IQK162" s="764"/>
      <c r="IQL162" s="764"/>
      <c r="IQM162" s="764"/>
      <c r="IQN162" s="764"/>
      <c r="IQO162" s="764"/>
      <c r="IQP162" s="764"/>
      <c r="IQQ162" s="764"/>
      <c r="IQR162" s="764"/>
      <c r="IQS162" s="764"/>
      <c r="IQT162" s="764"/>
      <c r="IQU162" s="764"/>
      <c r="IQV162" s="764"/>
      <c r="IQW162" s="764"/>
      <c r="IQX162" s="764"/>
      <c r="IQY162" s="764"/>
      <c r="IQZ162" s="764"/>
      <c r="IRA162" s="764"/>
      <c r="IRB162" s="764"/>
      <c r="IRC162" s="764"/>
      <c r="IRD162" s="764"/>
      <c r="IRE162" s="764"/>
      <c r="IRF162" s="764"/>
      <c r="IRG162" s="764"/>
      <c r="IRH162" s="764"/>
      <c r="IRI162" s="764"/>
      <c r="IRJ162" s="764"/>
      <c r="IRK162" s="764"/>
      <c r="IRL162" s="764"/>
      <c r="IRM162" s="764"/>
      <c r="IRN162" s="764"/>
      <c r="IRO162" s="764"/>
      <c r="IRP162" s="764"/>
      <c r="IRQ162" s="764"/>
      <c r="IRR162" s="764"/>
      <c r="IRS162" s="764"/>
      <c r="IRT162" s="764"/>
      <c r="IRU162" s="764"/>
      <c r="IRV162" s="764"/>
      <c r="IRW162" s="764"/>
      <c r="IRX162" s="764"/>
      <c r="IRY162" s="764"/>
      <c r="IRZ162" s="764"/>
      <c r="ISA162" s="764"/>
      <c r="ISB162" s="764"/>
      <c r="ISC162" s="764"/>
      <c r="ISD162" s="764"/>
      <c r="ISE162" s="764"/>
      <c r="ISF162" s="764"/>
      <c r="ISG162" s="764"/>
      <c r="ISH162" s="764"/>
      <c r="ISI162" s="764"/>
      <c r="ISJ162" s="764"/>
      <c r="ISK162" s="764"/>
      <c r="ISL162" s="764"/>
      <c r="ISM162" s="764"/>
      <c r="ISN162" s="764"/>
      <c r="ISO162" s="764"/>
      <c r="ISP162" s="764"/>
      <c r="ISQ162" s="764"/>
      <c r="ISR162" s="764"/>
      <c r="ISS162" s="764"/>
      <c r="IST162" s="764"/>
      <c r="ISU162" s="764"/>
      <c r="ISV162" s="764"/>
      <c r="ISW162" s="764"/>
      <c r="ISX162" s="764"/>
      <c r="ISY162" s="764"/>
      <c r="ISZ162" s="764"/>
      <c r="ITA162" s="764"/>
      <c r="ITB162" s="764"/>
      <c r="ITC162" s="764"/>
      <c r="ITD162" s="764"/>
      <c r="ITE162" s="764"/>
      <c r="ITF162" s="764"/>
      <c r="ITG162" s="764"/>
      <c r="ITH162" s="764"/>
      <c r="ITI162" s="764"/>
      <c r="ITJ162" s="764"/>
      <c r="ITK162" s="764"/>
      <c r="ITL162" s="764"/>
      <c r="ITM162" s="764"/>
      <c r="ITN162" s="764"/>
      <c r="ITO162" s="764"/>
      <c r="ITP162" s="764"/>
      <c r="ITQ162" s="764"/>
      <c r="ITR162" s="764"/>
      <c r="ITS162" s="764"/>
      <c r="ITT162" s="764"/>
      <c r="ITU162" s="764"/>
      <c r="ITV162" s="764"/>
      <c r="ITW162" s="764"/>
      <c r="ITX162" s="764"/>
      <c r="ITY162" s="764"/>
      <c r="ITZ162" s="764"/>
      <c r="IUA162" s="764"/>
      <c r="IUB162" s="764"/>
      <c r="IUC162" s="764"/>
      <c r="IUD162" s="764"/>
      <c r="IUE162" s="764"/>
      <c r="IUF162" s="764"/>
      <c r="IUG162" s="764"/>
      <c r="IUH162" s="764"/>
      <c r="IUI162" s="764"/>
      <c r="IUJ162" s="764"/>
      <c r="IUK162" s="764"/>
      <c r="IUL162" s="764"/>
      <c r="IUM162" s="764"/>
      <c r="IUN162" s="764"/>
      <c r="IUO162" s="764"/>
      <c r="IUP162" s="764"/>
      <c r="IUQ162" s="764"/>
      <c r="IUR162" s="764"/>
      <c r="IUS162" s="764"/>
      <c r="IUT162" s="764"/>
      <c r="IUU162" s="764"/>
      <c r="IUV162" s="764"/>
      <c r="IUW162" s="764"/>
      <c r="IUX162" s="764"/>
      <c r="IUY162" s="764"/>
      <c r="IUZ162" s="764"/>
      <c r="IVA162" s="764"/>
      <c r="IVB162" s="764"/>
      <c r="IVC162" s="764"/>
      <c r="IVD162" s="764"/>
      <c r="IVE162" s="764"/>
      <c r="IVF162" s="764"/>
      <c r="IVG162" s="764"/>
      <c r="IVH162" s="764"/>
      <c r="IVI162" s="764"/>
      <c r="IVJ162" s="764"/>
      <c r="IVK162" s="764"/>
      <c r="IVL162" s="764"/>
      <c r="IVM162" s="764"/>
      <c r="IVN162" s="764"/>
      <c r="IVO162" s="764"/>
      <c r="IVP162" s="764"/>
      <c r="IVQ162" s="764"/>
      <c r="IVR162" s="764"/>
      <c r="IVS162" s="764"/>
      <c r="IVT162" s="764"/>
      <c r="IVU162" s="764"/>
      <c r="IVV162" s="764"/>
      <c r="IVW162" s="764"/>
      <c r="IVX162" s="764"/>
      <c r="IVY162" s="764"/>
      <c r="IVZ162" s="764"/>
      <c r="IWA162" s="764"/>
      <c r="IWB162" s="764"/>
      <c r="IWC162" s="764"/>
      <c r="IWD162" s="764"/>
      <c r="IWE162" s="764"/>
      <c r="IWF162" s="764"/>
      <c r="IWG162" s="764"/>
      <c r="IWH162" s="764"/>
      <c r="IWI162" s="764"/>
      <c r="IWJ162" s="764"/>
      <c r="IWK162" s="764"/>
      <c r="IWL162" s="764"/>
      <c r="IWM162" s="764"/>
      <c r="IWN162" s="764"/>
      <c r="IWO162" s="764"/>
      <c r="IWP162" s="764"/>
      <c r="IWQ162" s="764"/>
      <c r="IWR162" s="764"/>
      <c r="IWS162" s="764"/>
      <c r="IWT162" s="764"/>
      <c r="IWU162" s="764"/>
      <c r="IWV162" s="764"/>
      <c r="IWW162" s="764"/>
      <c r="IWX162" s="764"/>
      <c r="IWY162" s="764"/>
      <c r="IWZ162" s="764"/>
      <c r="IXA162" s="764"/>
      <c r="IXB162" s="764"/>
      <c r="IXC162" s="764"/>
      <c r="IXD162" s="764"/>
      <c r="IXE162" s="764"/>
      <c r="IXF162" s="764"/>
      <c r="IXG162" s="764"/>
      <c r="IXH162" s="764"/>
      <c r="IXI162" s="764"/>
      <c r="IXJ162" s="764"/>
      <c r="IXK162" s="764"/>
      <c r="IXL162" s="764"/>
      <c r="IXM162" s="764"/>
      <c r="IXN162" s="764"/>
      <c r="IXO162" s="764"/>
      <c r="IXP162" s="764"/>
      <c r="IXQ162" s="764"/>
      <c r="IXR162" s="764"/>
      <c r="IXS162" s="764"/>
      <c r="IXT162" s="764"/>
      <c r="IXU162" s="764"/>
      <c r="IXV162" s="764"/>
      <c r="IXW162" s="764"/>
      <c r="IXX162" s="764"/>
      <c r="IXY162" s="764"/>
      <c r="IXZ162" s="764"/>
      <c r="IYA162" s="764"/>
      <c r="IYB162" s="764"/>
      <c r="IYC162" s="764"/>
      <c r="IYD162" s="764"/>
      <c r="IYE162" s="764"/>
      <c r="IYF162" s="764"/>
      <c r="IYG162" s="764"/>
      <c r="IYH162" s="764"/>
      <c r="IYI162" s="764"/>
      <c r="IYJ162" s="764"/>
      <c r="IYK162" s="764"/>
      <c r="IYL162" s="764"/>
      <c r="IYM162" s="764"/>
      <c r="IYN162" s="764"/>
      <c r="IYO162" s="764"/>
      <c r="IYP162" s="764"/>
      <c r="IYQ162" s="764"/>
      <c r="IYR162" s="764"/>
      <c r="IYS162" s="764"/>
      <c r="IYT162" s="764"/>
      <c r="IYU162" s="764"/>
      <c r="IYV162" s="764"/>
      <c r="IYW162" s="764"/>
      <c r="IYX162" s="764"/>
      <c r="IYY162" s="764"/>
      <c r="IYZ162" s="764"/>
      <c r="IZA162" s="764"/>
      <c r="IZB162" s="764"/>
      <c r="IZC162" s="764"/>
      <c r="IZD162" s="764"/>
      <c r="IZE162" s="764"/>
      <c r="IZF162" s="764"/>
      <c r="IZG162" s="764"/>
      <c r="IZH162" s="764"/>
      <c r="IZI162" s="764"/>
      <c r="IZJ162" s="764"/>
      <c r="IZK162" s="764"/>
      <c r="IZL162" s="764"/>
      <c r="IZM162" s="764"/>
      <c r="IZN162" s="764"/>
      <c r="IZO162" s="764"/>
      <c r="IZP162" s="764"/>
      <c r="IZQ162" s="764"/>
      <c r="IZR162" s="764"/>
      <c r="IZS162" s="764"/>
      <c r="IZT162" s="764"/>
      <c r="IZU162" s="764"/>
      <c r="IZV162" s="764"/>
      <c r="IZW162" s="764"/>
      <c r="IZX162" s="764"/>
      <c r="IZY162" s="764"/>
      <c r="IZZ162" s="764"/>
      <c r="JAA162" s="764"/>
      <c r="JAB162" s="764"/>
      <c r="JAC162" s="764"/>
      <c r="JAD162" s="764"/>
      <c r="JAE162" s="764"/>
      <c r="JAF162" s="764"/>
      <c r="JAG162" s="764"/>
      <c r="JAH162" s="764"/>
      <c r="JAI162" s="764"/>
      <c r="JAJ162" s="764"/>
      <c r="JAK162" s="764"/>
      <c r="JAL162" s="764"/>
      <c r="JAM162" s="764"/>
      <c r="JAN162" s="764"/>
      <c r="JAO162" s="764"/>
      <c r="JAP162" s="764"/>
      <c r="JAQ162" s="764"/>
      <c r="JAR162" s="764"/>
      <c r="JAS162" s="764"/>
      <c r="JAT162" s="764"/>
      <c r="JAU162" s="764"/>
      <c r="JAV162" s="764"/>
      <c r="JAW162" s="764"/>
      <c r="JAX162" s="764"/>
      <c r="JAY162" s="764"/>
      <c r="JAZ162" s="764"/>
      <c r="JBA162" s="764"/>
      <c r="JBB162" s="764"/>
      <c r="JBC162" s="764"/>
      <c r="JBD162" s="764"/>
      <c r="JBE162" s="764"/>
      <c r="JBF162" s="764"/>
      <c r="JBG162" s="764"/>
      <c r="JBH162" s="764"/>
      <c r="JBI162" s="764"/>
      <c r="JBJ162" s="764"/>
      <c r="JBK162" s="764"/>
      <c r="JBL162" s="764"/>
      <c r="JBM162" s="764"/>
      <c r="JBN162" s="764"/>
      <c r="JBO162" s="764"/>
      <c r="JBP162" s="764"/>
      <c r="JBQ162" s="764"/>
      <c r="JBR162" s="764"/>
      <c r="JBS162" s="764"/>
      <c r="JBT162" s="764"/>
      <c r="JBU162" s="764"/>
      <c r="JBV162" s="764"/>
      <c r="JBW162" s="764"/>
      <c r="JBX162" s="764"/>
      <c r="JBY162" s="764"/>
      <c r="JBZ162" s="764"/>
      <c r="JCA162" s="764"/>
      <c r="JCB162" s="764"/>
      <c r="JCC162" s="764"/>
      <c r="JCD162" s="764"/>
      <c r="JCE162" s="764"/>
      <c r="JCF162" s="764"/>
      <c r="JCG162" s="764"/>
      <c r="JCH162" s="764"/>
      <c r="JCI162" s="764"/>
      <c r="JCJ162" s="764"/>
      <c r="JCK162" s="764"/>
      <c r="JCL162" s="764"/>
      <c r="JCM162" s="764"/>
      <c r="JCN162" s="764"/>
      <c r="JCO162" s="764"/>
      <c r="JCP162" s="764"/>
      <c r="JCQ162" s="764"/>
      <c r="JCR162" s="764"/>
      <c r="JCS162" s="764"/>
      <c r="JCT162" s="764"/>
      <c r="JCU162" s="764"/>
      <c r="JCV162" s="764"/>
      <c r="JCW162" s="764"/>
      <c r="JCX162" s="764"/>
      <c r="JCY162" s="764"/>
      <c r="JCZ162" s="764"/>
      <c r="JDA162" s="764"/>
      <c r="JDB162" s="764"/>
      <c r="JDC162" s="764"/>
      <c r="JDD162" s="764"/>
      <c r="JDE162" s="764"/>
      <c r="JDF162" s="764"/>
      <c r="JDG162" s="764"/>
      <c r="JDH162" s="764"/>
      <c r="JDI162" s="764"/>
      <c r="JDJ162" s="764"/>
      <c r="JDK162" s="764"/>
      <c r="JDL162" s="764"/>
      <c r="JDM162" s="764"/>
      <c r="JDN162" s="764"/>
      <c r="JDO162" s="764"/>
      <c r="JDP162" s="764"/>
      <c r="JDQ162" s="764"/>
      <c r="JDR162" s="764"/>
      <c r="JDS162" s="764"/>
      <c r="JDT162" s="764"/>
      <c r="JDU162" s="764"/>
      <c r="JDV162" s="764"/>
      <c r="JDW162" s="764"/>
      <c r="JDX162" s="764"/>
      <c r="JDY162" s="764"/>
      <c r="JDZ162" s="764"/>
      <c r="JEA162" s="764"/>
      <c r="JEB162" s="764"/>
      <c r="JEC162" s="764"/>
      <c r="JED162" s="764"/>
      <c r="JEE162" s="764"/>
      <c r="JEF162" s="764"/>
      <c r="JEG162" s="764"/>
      <c r="JEH162" s="764"/>
      <c r="JEI162" s="764"/>
      <c r="JEJ162" s="764"/>
      <c r="JEK162" s="764"/>
      <c r="JEL162" s="764"/>
      <c r="JEM162" s="764"/>
      <c r="JEN162" s="764"/>
      <c r="JEO162" s="764"/>
      <c r="JEP162" s="764"/>
      <c r="JEQ162" s="764"/>
      <c r="JER162" s="764"/>
      <c r="JES162" s="764"/>
      <c r="JET162" s="764"/>
      <c r="JEU162" s="764"/>
      <c r="JEV162" s="764"/>
      <c r="JEW162" s="764"/>
      <c r="JEX162" s="764"/>
      <c r="JEY162" s="764"/>
      <c r="JEZ162" s="764"/>
      <c r="JFA162" s="764"/>
      <c r="JFB162" s="764"/>
      <c r="JFC162" s="764"/>
      <c r="JFD162" s="764"/>
      <c r="JFE162" s="764"/>
      <c r="JFF162" s="764"/>
      <c r="JFG162" s="764"/>
      <c r="JFH162" s="764"/>
      <c r="JFI162" s="764"/>
      <c r="JFJ162" s="764"/>
      <c r="JFK162" s="764"/>
      <c r="JFL162" s="764"/>
      <c r="JFM162" s="764"/>
      <c r="JFN162" s="764"/>
      <c r="JFO162" s="764"/>
      <c r="JFP162" s="764"/>
      <c r="JFQ162" s="764"/>
      <c r="JFR162" s="764"/>
      <c r="JFS162" s="764"/>
      <c r="JFT162" s="764"/>
      <c r="JFU162" s="764"/>
      <c r="JFV162" s="764"/>
      <c r="JFW162" s="764"/>
      <c r="JFX162" s="764"/>
      <c r="JFY162" s="764"/>
      <c r="JFZ162" s="764"/>
      <c r="JGA162" s="764"/>
      <c r="JGB162" s="764"/>
      <c r="JGC162" s="764"/>
      <c r="JGD162" s="764"/>
      <c r="JGE162" s="764"/>
      <c r="JGF162" s="764"/>
      <c r="JGG162" s="764"/>
      <c r="JGH162" s="764"/>
      <c r="JGI162" s="764"/>
      <c r="JGJ162" s="764"/>
      <c r="JGK162" s="764"/>
      <c r="JGL162" s="764"/>
      <c r="JGM162" s="764"/>
      <c r="JGN162" s="764"/>
      <c r="JGO162" s="764"/>
      <c r="JGP162" s="764"/>
      <c r="JGQ162" s="764"/>
      <c r="JGR162" s="764"/>
      <c r="JGS162" s="764"/>
      <c r="JGT162" s="764"/>
      <c r="JGU162" s="764"/>
      <c r="JGV162" s="764"/>
      <c r="JGW162" s="764"/>
      <c r="JGX162" s="764"/>
      <c r="JGY162" s="764"/>
      <c r="JGZ162" s="764"/>
      <c r="JHA162" s="764"/>
      <c r="JHB162" s="764"/>
      <c r="JHC162" s="764"/>
      <c r="JHD162" s="764"/>
      <c r="JHE162" s="764"/>
      <c r="JHF162" s="764"/>
      <c r="JHG162" s="764"/>
      <c r="JHH162" s="764"/>
      <c r="JHI162" s="764"/>
      <c r="JHJ162" s="764"/>
      <c r="JHK162" s="764"/>
      <c r="JHL162" s="764"/>
      <c r="JHM162" s="764"/>
      <c r="JHN162" s="764"/>
      <c r="JHO162" s="764"/>
      <c r="JHP162" s="764"/>
      <c r="JHQ162" s="764"/>
      <c r="JHR162" s="764"/>
      <c r="JHS162" s="764"/>
      <c r="JHT162" s="764"/>
      <c r="JHU162" s="764"/>
      <c r="JHV162" s="764"/>
      <c r="JHW162" s="764"/>
      <c r="JHX162" s="764"/>
      <c r="JHY162" s="764"/>
      <c r="JHZ162" s="764"/>
      <c r="JIA162" s="764"/>
      <c r="JIB162" s="764"/>
      <c r="JIC162" s="764"/>
      <c r="JID162" s="764"/>
      <c r="JIE162" s="764"/>
      <c r="JIF162" s="764"/>
      <c r="JIG162" s="764"/>
      <c r="JIH162" s="764"/>
      <c r="JII162" s="764"/>
      <c r="JIJ162" s="764"/>
      <c r="JIK162" s="764"/>
      <c r="JIL162" s="764"/>
      <c r="JIM162" s="764"/>
      <c r="JIN162" s="764"/>
      <c r="JIO162" s="764"/>
      <c r="JIP162" s="764"/>
      <c r="JIQ162" s="764"/>
      <c r="JIR162" s="764"/>
      <c r="JIS162" s="764"/>
      <c r="JIT162" s="764"/>
      <c r="JIU162" s="764"/>
      <c r="JIV162" s="764"/>
      <c r="JIW162" s="764"/>
      <c r="JIX162" s="764"/>
      <c r="JIY162" s="764"/>
      <c r="JIZ162" s="764"/>
      <c r="JJA162" s="764"/>
      <c r="JJB162" s="764"/>
      <c r="JJC162" s="764"/>
      <c r="JJD162" s="764"/>
      <c r="JJE162" s="764"/>
      <c r="JJF162" s="764"/>
      <c r="JJG162" s="764"/>
      <c r="JJH162" s="764"/>
      <c r="JJI162" s="764"/>
      <c r="JJJ162" s="764"/>
      <c r="JJK162" s="764"/>
      <c r="JJL162" s="764"/>
      <c r="JJM162" s="764"/>
      <c r="JJN162" s="764"/>
      <c r="JJO162" s="764"/>
      <c r="JJP162" s="764"/>
      <c r="JJQ162" s="764"/>
      <c r="JJR162" s="764"/>
      <c r="JJS162" s="764"/>
      <c r="JJT162" s="764"/>
      <c r="JJU162" s="764"/>
      <c r="JJV162" s="764"/>
      <c r="JJW162" s="764"/>
      <c r="JJX162" s="764"/>
      <c r="JJY162" s="764"/>
      <c r="JJZ162" s="764"/>
      <c r="JKA162" s="764"/>
      <c r="JKB162" s="764"/>
      <c r="JKC162" s="764"/>
      <c r="JKD162" s="764"/>
      <c r="JKE162" s="764"/>
      <c r="JKF162" s="764"/>
      <c r="JKG162" s="764"/>
      <c r="JKH162" s="764"/>
      <c r="JKI162" s="764"/>
      <c r="JKJ162" s="764"/>
      <c r="JKK162" s="764"/>
      <c r="JKL162" s="764"/>
      <c r="JKM162" s="764"/>
      <c r="JKN162" s="764"/>
      <c r="JKO162" s="764"/>
      <c r="JKP162" s="764"/>
      <c r="JKQ162" s="764"/>
      <c r="JKR162" s="764"/>
      <c r="JKS162" s="764"/>
      <c r="JKT162" s="764"/>
      <c r="JKU162" s="764"/>
      <c r="JKV162" s="764"/>
      <c r="JKW162" s="764"/>
      <c r="JKX162" s="764"/>
      <c r="JKY162" s="764"/>
      <c r="JKZ162" s="764"/>
      <c r="JLA162" s="764"/>
      <c r="JLB162" s="764"/>
      <c r="JLC162" s="764"/>
      <c r="JLD162" s="764"/>
      <c r="JLE162" s="764"/>
      <c r="JLF162" s="764"/>
      <c r="JLG162" s="764"/>
      <c r="JLH162" s="764"/>
      <c r="JLI162" s="764"/>
      <c r="JLJ162" s="764"/>
      <c r="JLK162" s="764"/>
      <c r="JLL162" s="764"/>
      <c r="JLM162" s="764"/>
      <c r="JLN162" s="764"/>
      <c r="JLO162" s="764"/>
      <c r="JLP162" s="764"/>
      <c r="JLQ162" s="764"/>
      <c r="JLR162" s="764"/>
      <c r="JLS162" s="764"/>
      <c r="JLT162" s="764"/>
      <c r="JLU162" s="764"/>
      <c r="JLV162" s="764"/>
      <c r="JLW162" s="764"/>
      <c r="JLX162" s="764"/>
      <c r="JLY162" s="764"/>
      <c r="JLZ162" s="764"/>
      <c r="JMA162" s="764"/>
      <c r="JMB162" s="764"/>
      <c r="JMC162" s="764"/>
      <c r="JMD162" s="764"/>
      <c r="JME162" s="764"/>
      <c r="JMF162" s="764"/>
      <c r="JMG162" s="764"/>
      <c r="JMH162" s="764"/>
      <c r="JMI162" s="764"/>
      <c r="JMJ162" s="764"/>
      <c r="JMK162" s="764"/>
      <c r="JML162" s="764"/>
      <c r="JMM162" s="764"/>
      <c r="JMN162" s="764"/>
      <c r="JMO162" s="764"/>
      <c r="JMP162" s="764"/>
      <c r="JMQ162" s="764"/>
      <c r="JMR162" s="764"/>
      <c r="JMS162" s="764"/>
      <c r="JMT162" s="764"/>
      <c r="JMU162" s="764"/>
      <c r="JMV162" s="764"/>
      <c r="JMW162" s="764"/>
      <c r="JMX162" s="764"/>
      <c r="JMY162" s="764"/>
      <c r="JMZ162" s="764"/>
      <c r="JNA162" s="764"/>
      <c r="JNB162" s="764"/>
      <c r="JNC162" s="764"/>
      <c r="JND162" s="764"/>
      <c r="JNE162" s="764"/>
      <c r="JNF162" s="764"/>
      <c r="JNG162" s="764"/>
      <c r="JNH162" s="764"/>
      <c r="JNI162" s="764"/>
      <c r="JNJ162" s="764"/>
      <c r="JNK162" s="764"/>
      <c r="JNL162" s="764"/>
      <c r="JNM162" s="764"/>
      <c r="JNN162" s="764"/>
      <c r="JNO162" s="764"/>
      <c r="JNP162" s="764"/>
      <c r="JNQ162" s="764"/>
      <c r="JNR162" s="764"/>
      <c r="JNS162" s="764"/>
      <c r="JNT162" s="764"/>
      <c r="JNU162" s="764"/>
      <c r="JNV162" s="764"/>
      <c r="JNW162" s="764"/>
      <c r="JNX162" s="764"/>
      <c r="JNY162" s="764"/>
      <c r="JNZ162" s="764"/>
      <c r="JOA162" s="764"/>
      <c r="JOB162" s="764"/>
      <c r="JOC162" s="764"/>
      <c r="JOD162" s="764"/>
      <c r="JOE162" s="764"/>
      <c r="JOF162" s="764"/>
      <c r="JOG162" s="764"/>
      <c r="JOH162" s="764"/>
      <c r="JOI162" s="764"/>
      <c r="JOJ162" s="764"/>
      <c r="JOK162" s="764"/>
      <c r="JOL162" s="764"/>
      <c r="JOM162" s="764"/>
      <c r="JON162" s="764"/>
      <c r="JOO162" s="764"/>
      <c r="JOP162" s="764"/>
      <c r="JOQ162" s="764"/>
      <c r="JOR162" s="764"/>
      <c r="JOS162" s="764"/>
      <c r="JOT162" s="764"/>
      <c r="JOU162" s="764"/>
      <c r="JOV162" s="764"/>
      <c r="JOW162" s="764"/>
      <c r="JOX162" s="764"/>
      <c r="JOY162" s="764"/>
      <c r="JOZ162" s="764"/>
      <c r="JPA162" s="764"/>
      <c r="JPB162" s="764"/>
      <c r="JPC162" s="764"/>
      <c r="JPD162" s="764"/>
      <c r="JPE162" s="764"/>
      <c r="JPF162" s="764"/>
      <c r="JPG162" s="764"/>
      <c r="JPH162" s="764"/>
      <c r="JPI162" s="764"/>
      <c r="JPJ162" s="764"/>
      <c r="JPK162" s="764"/>
      <c r="JPL162" s="764"/>
      <c r="JPM162" s="764"/>
      <c r="JPN162" s="764"/>
      <c r="JPO162" s="764"/>
      <c r="JPP162" s="764"/>
      <c r="JPQ162" s="764"/>
      <c r="JPR162" s="764"/>
      <c r="JPS162" s="764"/>
      <c r="JPT162" s="764"/>
      <c r="JPU162" s="764"/>
      <c r="JPV162" s="764"/>
      <c r="JPW162" s="764"/>
      <c r="JPX162" s="764"/>
      <c r="JPY162" s="764"/>
      <c r="JPZ162" s="764"/>
      <c r="JQA162" s="764"/>
      <c r="JQB162" s="764"/>
      <c r="JQC162" s="764"/>
      <c r="JQD162" s="764"/>
      <c r="JQE162" s="764"/>
      <c r="JQF162" s="764"/>
      <c r="JQG162" s="764"/>
      <c r="JQH162" s="764"/>
      <c r="JQI162" s="764"/>
      <c r="JQJ162" s="764"/>
      <c r="JQK162" s="764"/>
      <c r="JQL162" s="764"/>
      <c r="JQM162" s="764"/>
      <c r="JQN162" s="764"/>
      <c r="JQO162" s="764"/>
      <c r="JQP162" s="764"/>
      <c r="JQQ162" s="764"/>
      <c r="JQR162" s="764"/>
      <c r="JQS162" s="764"/>
      <c r="JQT162" s="764"/>
      <c r="JQU162" s="764"/>
      <c r="JQV162" s="764"/>
      <c r="JQW162" s="764"/>
      <c r="JQX162" s="764"/>
      <c r="JQY162" s="764"/>
      <c r="JQZ162" s="764"/>
      <c r="JRA162" s="764"/>
      <c r="JRB162" s="764"/>
      <c r="JRC162" s="764"/>
      <c r="JRD162" s="764"/>
      <c r="JRE162" s="764"/>
      <c r="JRF162" s="764"/>
      <c r="JRG162" s="764"/>
      <c r="JRH162" s="764"/>
      <c r="JRI162" s="764"/>
      <c r="JRJ162" s="764"/>
      <c r="JRK162" s="764"/>
      <c r="JRL162" s="764"/>
      <c r="JRM162" s="764"/>
      <c r="JRN162" s="764"/>
      <c r="JRO162" s="764"/>
      <c r="JRP162" s="764"/>
      <c r="JRQ162" s="764"/>
      <c r="JRR162" s="764"/>
      <c r="JRS162" s="764"/>
      <c r="JRT162" s="764"/>
      <c r="JRU162" s="764"/>
      <c r="JRV162" s="764"/>
      <c r="JRW162" s="764"/>
      <c r="JRX162" s="764"/>
      <c r="JRY162" s="764"/>
      <c r="JRZ162" s="764"/>
      <c r="JSA162" s="764"/>
      <c r="JSB162" s="764"/>
      <c r="JSC162" s="764"/>
      <c r="JSD162" s="764"/>
      <c r="JSE162" s="764"/>
      <c r="JSF162" s="764"/>
      <c r="JSG162" s="764"/>
      <c r="JSH162" s="764"/>
      <c r="JSI162" s="764"/>
      <c r="JSJ162" s="764"/>
      <c r="JSK162" s="764"/>
      <c r="JSL162" s="764"/>
      <c r="JSM162" s="764"/>
      <c r="JSN162" s="764"/>
      <c r="JSO162" s="764"/>
      <c r="JSP162" s="764"/>
      <c r="JSQ162" s="764"/>
      <c r="JSR162" s="764"/>
      <c r="JSS162" s="764"/>
      <c r="JST162" s="764"/>
      <c r="JSU162" s="764"/>
      <c r="JSV162" s="764"/>
      <c r="JSW162" s="764"/>
      <c r="JSX162" s="764"/>
      <c r="JSY162" s="764"/>
      <c r="JSZ162" s="764"/>
      <c r="JTA162" s="764"/>
      <c r="JTB162" s="764"/>
      <c r="JTC162" s="764"/>
      <c r="JTD162" s="764"/>
      <c r="JTE162" s="764"/>
      <c r="JTF162" s="764"/>
      <c r="JTG162" s="764"/>
      <c r="JTH162" s="764"/>
      <c r="JTI162" s="764"/>
      <c r="JTJ162" s="764"/>
      <c r="JTK162" s="764"/>
      <c r="JTL162" s="764"/>
      <c r="JTM162" s="764"/>
      <c r="JTN162" s="764"/>
      <c r="JTO162" s="764"/>
      <c r="JTP162" s="764"/>
      <c r="JTQ162" s="764"/>
      <c r="JTR162" s="764"/>
      <c r="JTS162" s="764"/>
      <c r="JTT162" s="764"/>
      <c r="JTU162" s="764"/>
      <c r="JTV162" s="764"/>
      <c r="JTW162" s="764"/>
      <c r="JTX162" s="764"/>
      <c r="JTY162" s="764"/>
      <c r="JTZ162" s="764"/>
      <c r="JUA162" s="764"/>
      <c r="JUB162" s="764"/>
      <c r="JUC162" s="764"/>
      <c r="JUD162" s="764"/>
      <c r="JUE162" s="764"/>
      <c r="JUF162" s="764"/>
      <c r="JUG162" s="764"/>
      <c r="JUH162" s="764"/>
      <c r="JUI162" s="764"/>
      <c r="JUJ162" s="764"/>
      <c r="JUK162" s="764"/>
      <c r="JUL162" s="764"/>
      <c r="JUM162" s="764"/>
      <c r="JUN162" s="764"/>
      <c r="JUO162" s="764"/>
      <c r="JUP162" s="764"/>
      <c r="JUQ162" s="764"/>
      <c r="JUR162" s="764"/>
      <c r="JUS162" s="764"/>
      <c r="JUT162" s="764"/>
      <c r="JUU162" s="764"/>
      <c r="JUV162" s="764"/>
      <c r="JUW162" s="764"/>
      <c r="JUX162" s="764"/>
      <c r="JUY162" s="764"/>
      <c r="JUZ162" s="764"/>
      <c r="JVA162" s="764"/>
      <c r="JVB162" s="764"/>
      <c r="JVC162" s="764"/>
      <c r="JVD162" s="764"/>
      <c r="JVE162" s="764"/>
      <c r="JVF162" s="764"/>
      <c r="JVG162" s="764"/>
      <c r="JVH162" s="764"/>
      <c r="JVI162" s="764"/>
      <c r="JVJ162" s="764"/>
      <c r="JVK162" s="764"/>
      <c r="JVL162" s="764"/>
      <c r="JVM162" s="764"/>
      <c r="JVN162" s="764"/>
      <c r="JVO162" s="764"/>
      <c r="JVP162" s="764"/>
      <c r="JVQ162" s="764"/>
      <c r="JVR162" s="764"/>
      <c r="JVS162" s="764"/>
      <c r="JVT162" s="764"/>
      <c r="JVU162" s="764"/>
      <c r="JVV162" s="764"/>
      <c r="JVW162" s="764"/>
      <c r="JVX162" s="764"/>
      <c r="JVY162" s="764"/>
      <c r="JVZ162" s="764"/>
      <c r="JWA162" s="764"/>
      <c r="JWB162" s="764"/>
      <c r="JWC162" s="764"/>
      <c r="JWD162" s="764"/>
      <c r="JWE162" s="764"/>
      <c r="JWF162" s="764"/>
      <c r="JWG162" s="764"/>
      <c r="JWH162" s="764"/>
      <c r="JWI162" s="764"/>
      <c r="JWJ162" s="764"/>
      <c r="JWK162" s="764"/>
      <c r="JWL162" s="764"/>
      <c r="JWM162" s="764"/>
      <c r="JWN162" s="764"/>
      <c r="JWO162" s="764"/>
      <c r="JWP162" s="764"/>
      <c r="JWQ162" s="764"/>
      <c r="JWR162" s="764"/>
      <c r="JWS162" s="764"/>
      <c r="JWT162" s="764"/>
      <c r="JWU162" s="764"/>
      <c r="JWV162" s="764"/>
      <c r="JWW162" s="764"/>
      <c r="JWX162" s="764"/>
      <c r="JWY162" s="764"/>
      <c r="JWZ162" s="764"/>
      <c r="JXA162" s="764"/>
      <c r="JXB162" s="764"/>
      <c r="JXC162" s="764"/>
      <c r="JXD162" s="764"/>
      <c r="JXE162" s="764"/>
      <c r="JXF162" s="764"/>
      <c r="JXG162" s="764"/>
      <c r="JXH162" s="764"/>
      <c r="JXI162" s="764"/>
      <c r="JXJ162" s="764"/>
      <c r="JXK162" s="764"/>
      <c r="JXL162" s="764"/>
      <c r="JXM162" s="764"/>
      <c r="JXN162" s="764"/>
      <c r="JXO162" s="764"/>
      <c r="JXP162" s="764"/>
      <c r="JXQ162" s="764"/>
      <c r="JXR162" s="764"/>
      <c r="JXS162" s="764"/>
      <c r="JXT162" s="764"/>
      <c r="JXU162" s="764"/>
      <c r="JXV162" s="764"/>
      <c r="JXW162" s="764"/>
      <c r="JXX162" s="764"/>
      <c r="JXY162" s="764"/>
      <c r="JXZ162" s="764"/>
      <c r="JYA162" s="764"/>
      <c r="JYB162" s="764"/>
      <c r="JYC162" s="764"/>
      <c r="JYD162" s="764"/>
      <c r="JYE162" s="764"/>
      <c r="JYF162" s="764"/>
      <c r="JYG162" s="764"/>
      <c r="JYH162" s="764"/>
      <c r="JYI162" s="764"/>
      <c r="JYJ162" s="764"/>
      <c r="JYK162" s="764"/>
      <c r="JYL162" s="764"/>
      <c r="JYM162" s="764"/>
      <c r="JYN162" s="764"/>
      <c r="JYO162" s="764"/>
      <c r="JYP162" s="764"/>
      <c r="JYQ162" s="764"/>
      <c r="JYR162" s="764"/>
      <c r="JYS162" s="764"/>
      <c r="JYT162" s="764"/>
      <c r="JYU162" s="764"/>
      <c r="JYV162" s="764"/>
      <c r="JYW162" s="764"/>
      <c r="JYX162" s="764"/>
      <c r="JYY162" s="764"/>
      <c r="JYZ162" s="764"/>
      <c r="JZA162" s="764"/>
      <c r="JZB162" s="764"/>
      <c r="JZC162" s="764"/>
      <c r="JZD162" s="764"/>
      <c r="JZE162" s="764"/>
      <c r="JZF162" s="764"/>
      <c r="JZG162" s="764"/>
      <c r="JZH162" s="764"/>
      <c r="JZI162" s="764"/>
      <c r="JZJ162" s="764"/>
      <c r="JZK162" s="764"/>
      <c r="JZL162" s="764"/>
      <c r="JZM162" s="764"/>
      <c r="JZN162" s="764"/>
      <c r="JZO162" s="764"/>
      <c r="JZP162" s="764"/>
      <c r="JZQ162" s="764"/>
      <c r="JZR162" s="764"/>
      <c r="JZS162" s="764"/>
      <c r="JZT162" s="764"/>
      <c r="JZU162" s="764"/>
      <c r="JZV162" s="764"/>
      <c r="JZW162" s="764"/>
      <c r="JZX162" s="764"/>
      <c r="JZY162" s="764"/>
      <c r="JZZ162" s="764"/>
      <c r="KAA162" s="764"/>
      <c r="KAB162" s="764"/>
      <c r="KAC162" s="764"/>
      <c r="KAD162" s="764"/>
      <c r="KAE162" s="764"/>
      <c r="KAF162" s="764"/>
      <c r="KAG162" s="764"/>
      <c r="KAH162" s="764"/>
      <c r="KAI162" s="764"/>
      <c r="KAJ162" s="764"/>
      <c r="KAK162" s="764"/>
      <c r="KAL162" s="764"/>
      <c r="KAM162" s="764"/>
      <c r="KAN162" s="764"/>
      <c r="KAO162" s="764"/>
      <c r="KAP162" s="764"/>
      <c r="KAQ162" s="764"/>
      <c r="KAR162" s="764"/>
      <c r="KAS162" s="764"/>
      <c r="KAT162" s="764"/>
      <c r="KAU162" s="764"/>
      <c r="KAV162" s="764"/>
      <c r="KAW162" s="764"/>
      <c r="KAX162" s="764"/>
      <c r="KAY162" s="764"/>
      <c r="KAZ162" s="764"/>
      <c r="KBA162" s="764"/>
      <c r="KBB162" s="764"/>
      <c r="KBC162" s="764"/>
      <c r="KBD162" s="764"/>
      <c r="KBE162" s="764"/>
      <c r="KBF162" s="764"/>
      <c r="KBG162" s="764"/>
      <c r="KBH162" s="764"/>
      <c r="KBI162" s="764"/>
      <c r="KBJ162" s="764"/>
      <c r="KBK162" s="764"/>
      <c r="KBL162" s="764"/>
      <c r="KBM162" s="764"/>
      <c r="KBN162" s="764"/>
      <c r="KBO162" s="764"/>
      <c r="KBP162" s="764"/>
      <c r="KBQ162" s="764"/>
      <c r="KBR162" s="764"/>
      <c r="KBS162" s="764"/>
      <c r="KBT162" s="764"/>
      <c r="KBU162" s="764"/>
      <c r="KBV162" s="764"/>
      <c r="KBW162" s="764"/>
      <c r="KBX162" s="764"/>
      <c r="KBY162" s="764"/>
      <c r="KBZ162" s="764"/>
      <c r="KCA162" s="764"/>
      <c r="KCB162" s="764"/>
      <c r="KCC162" s="764"/>
      <c r="KCD162" s="764"/>
      <c r="KCE162" s="764"/>
      <c r="KCF162" s="764"/>
      <c r="KCG162" s="764"/>
      <c r="KCH162" s="764"/>
      <c r="KCI162" s="764"/>
      <c r="KCJ162" s="764"/>
      <c r="KCK162" s="764"/>
      <c r="KCL162" s="764"/>
      <c r="KCM162" s="764"/>
      <c r="KCN162" s="764"/>
      <c r="KCO162" s="764"/>
      <c r="KCP162" s="764"/>
      <c r="KCQ162" s="764"/>
      <c r="KCR162" s="764"/>
      <c r="KCS162" s="764"/>
      <c r="KCT162" s="764"/>
      <c r="KCU162" s="764"/>
      <c r="KCV162" s="764"/>
      <c r="KCW162" s="764"/>
      <c r="KCX162" s="764"/>
      <c r="KCY162" s="764"/>
      <c r="KCZ162" s="764"/>
      <c r="KDA162" s="764"/>
      <c r="KDB162" s="764"/>
      <c r="KDC162" s="764"/>
      <c r="KDD162" s="764"/>
      <c r="KDE162" s="764"/>
      <c r="KDF162" s="764"/>
      <c r="KDG162" s="764"/>
      <c r="KDH162" s="764"/>
      <c r="KDI162" s="764"/>
      <c r="KDJ162" s="764"/>
      <c r="KDK162" s="764"/>
      <c r="KDL162" s="764"/>
      <c r="KDM162" s="764"/>
      <c r="KDN162" s="764"/>
      <c r="KDO162" s="764"/>
      <c r="KDP162" s="764"/>
      <c r="KDQ162" s="764"/>
      <c r="KDR162" s="764"/>
      <c r="KDS162" s="764"/>
      <c r="KDT162" s="764"/>
      <c r="KDU162" s="764"/>
      <c r="KDV162" s="764"/>
      <c r="KDW162" s="764"/>
      <c r="KDX162" s="764"/>
      <c r="KDY162" s="764"/>
      <c r="KDZ162" s="764"/>
      <c r="KEA162" s="764"/>
      <c r="KEB162" s="764"/>
      <c r="KEC162" s="764"/>
      <c r="KED162" s="764"/>
      <c r="KEE162" s="764"/>
      <c r="KEF162" s="764"/>
      <c r="KEG162" s="764"/>
      <c r="KEH162" s="764"/>
      <c r="KEI162" s="764"/>
      <c r="KEJ162" s="764"/>
      <c r="KEK162" s="764"/>
      <c r="KEL162" s="764"/>
      <c r="KEM162" s="764"/>
      <c r="KEN162" s="764"/>
      <c r="KEO162" s="764"/>
      <c r="KEP162" s="764"/>
      <c r="KEQ162" s="764"/>
      <c r="KER162" s="764"/>
      <c r="KES162" s="764"/>
      <c r="KET162" s="764"/>
      <c r="KEU162" s="764"/>
      <c r="KEV162" s="764"/>
      <c r="KEW162" s="764"/>
      <c r="KEX162" s="764"/>
      <c r="KEY162" s="764"/>
      <c r="KEZ162" s="764"/>
      <c r="KFA162" s="764"/>
      <c r="KFB162" s="764"/>
      <c r="KFC162" s="764"/>
      <c r="KFD162" s="764"/>
      <c r="KFE162" s="764"/>
      <c r="KFF162" s="764"/>
      <c r="KFG162" s="764"/>
      <c r="KFH162" s="764"/>
      <c r="KFI162" s="764"/>
      <c r="KFJ162" s="764"/>
      <c r="KFK162" s="764"/>
      <c r="KFL162" s="764"/>
      <c r="KFM162" s="764"/>
      <c r="KFN162" s="764"/>
      <c r="KFO162" s="764"/>
      <c r="KFP162" s="764"/>
      <c r="KFQ162" s="764"/>
      <c r="KFR162" s="764"/>
      <c r="KFS162" s="764"/>
      <c r="KFT162" s="764"/>
      <c r="KFU162" s="764"/>
      <c r="KFV162" s="764"/>
      <c r="KFW162" s="764"/>
      <c r="KFX162" s="764"/>
      <c r="KFY162" s="764"/>
      <c r="KFZ162" s="764"/>
      <c r="KGA162" s="764"/>
      <c r="KGB162" s="764"/>
      <c r="KGC162" s="764"/>
      <c r="KGD162" s="764"/>
      <c r="KGE162" s="764"/>
      <c r="KGF162" s="764"/>
      <c r="KGG162" s="764"/>
      <c r="KGH162" s="764"/>
      <c r="KGI162" s="764"/>
      <c r="KGJ162" s="764"/>
      <c r="KGK162" s="764"/>
      <c r="KGL162" s="764"/>
      <c r="KGM162" s="764"/>
      <c r="KGN162" s="764"/>
      <c r="KGO162" s="764"/>
      <c r="KGP162" s="764"/>
      <c r="KGQ162" s="764"/>
      <c r="KGR162" s="764"/>
      <c r="KGS162" s="764"/>
      <c r="KGT162" s="764"/>
      <c r="KGU162" s="764"/>
      <c r="KGV162" s="764"/>
      <c r="KGW162" s="764"/>
      <c r="KGX162" s="764"/>
      <c r="KGY162" s="764"/>
      <c r="KGZ162" s="764"/>
      <c r="KHA162" s="764"/>
      <c r="KHB162" s="764"/>
      <c r="KHC162" s="764"/>
      <c r="KHD162" s="764"/>
      <c r="KHE162" s="764"/>
      <c r="KHF162" s="764"/>
      <c r="KHG162" s="764"/>
      <c r="KHH162" s="764"/>
      <c r="KHI162" s="764"/>
      <c r="KHJ162" s="764"/>
      <c r="KHK162" s="764"/>
      <c r="KHL162" s="764"/>
      <c r="KHM162" s="764"/>
      <c r="KHN162" s="764"/>
      <c r="KHO162" s="764"/>
      <c r="KHP162" s="764"/>
      <c r="KHQ162" s="764"/>
      <c r="KHR162" s="764"/>
      <c r="KHS162" s="764"/>
      <c r="KHT162" s="764"/>
      <c r="KHU162" s="764"/>
      <c r="KHV162" s="764"/>
      <c r="KHW162" s="764"/>
      <c r="KHX162" s="764"/>
      <c r="KHY162" s="764"/>
      <c r="KHZ162" s="764"/>
      <c r="KIA162" s="764"/>
      <c r="KIB162" s="764"/>
      <c r="KIC162" s="764"/>
      <c r="KID162" s="764"/>
      <c r="KIE162" s="764"/>
      <c r="KIF162" s="764"/>
      <c r="KIG162" s="764"/>
      <c r="KIH162" s="764"/>
      <c r="KII162" s="764"/>
      <c r="KIJ162" s="764"/>
      <c r="KIK162" s="764"/>
      <c r="KIL162" s="764"/>
      <c r="KIM162" s="764"/>
      <c r="KIN162" s="764"/>
      <c r="KIO162" s="764"/>
      <c r="KIP162" s="764"/>
      <c r="KIQ162" s="764"/>
      <c r="KIR162" s="764"/>
      <c r="KIS162" s="764"/>
      <c r="KIT162" s="764"/>
      <c r="KIU162" s="764"/>
      <c r="KIV162" s="764"/>
      <c r="KIW162" s="764"/>
      <c r="KIX162" s="764"/>
      <c r="KIY162" s="764"/>
      <c r="KIZ162" s="764"/>
      <c r="KJA162" s="764"/>
      <c r="KJB162" s="764"/>
      <c r="KJC162" s="764"/>
      <c r="KJD162" s="764"/>
      <c r="KJE162" s="764"/>
      <c r="KJF162" s="764"/>
      <c r="KJG162" s="764"/>
      <c r="KJH162" s="764"/>
      <c r="KJI162" s="764"/>
      <c r="KJJ162" s="764"/>
      <c r="KJK162" s="764"/>
      <c r="KJL162" s="764"/>
      <c r="KJM162" s="764"/>
      <c r="KJN162" s="764"/>
      <c r="KJO162" s="764"/>
      <c r="KJP162" s="764"/>
      <c r="KJQ162" s="764"/>
      <c r="KJR162" s="764"/>
      <c r="KJS162" s="764"/>
      <c r="KJT162" s="764"/>
      <c r="KJU162" s="764"/>
      <c r="KJV162" s="764"/>
      <c r="KJW162" s="764"/>
      <c r="KJX162" s="764"/>
      <c r="KJY162" s="764"/>
      <c r="KJZ162" s="764"/>
      <c r="KKA162" s="764"/>
      <c r="KKB162" s="764"/>
      <c r="KKC162" s="764"/>
      <c r="KKD162" s="764"/>
      <c r="KKE162" s="764"/>
      <c r="KKF162" s="764"/>
      <c r="KKG162" s="764"/>
      <c r="KKH162" s="764"/>
      <c r="KKI162" s="764"/>
      <c r="KKJ162" s="764"/>
      <c r="KKK162" s="764"/>
      <c r="KKL162" s="764"/>
      <c r="KKM162" s="764"/>
      <c r="KKN162" s="764"/>
      <c r="KKO162" s="764"/>
      <c r="KKP162" s="764"/>
      <c r="KKQ162" s="764"/>
      <c r="KKR162" s="764"/>
      <c r="KKS162" s="764"/>
      <c r="KKT162" s="764"/>
      <c r="KKU162" s="764"/>
      <c r="KKV162" s="764"/>
      <c r="KKW162" s="764"/>
      <c r="KKX162" s="764"/>
      <c r="KKY162" s="764"/>
      <c r="KKZ162" s="764"/>
      <c r="KLA162" s="764"/>
      <c r="KLB162" s="764"/>
      <c r="KLC162" s="764"/>
      <c r="KLD162" s="764"/>
      <c r="KLE162" s="764"/>
      <c r="KLF162" s="764"/>
      <c r="KLG162" s="764"/>
      <c r="KLH162" s="764"/>
      <c r="KLI162" s="764"/>
      <c r="KLJ162" s="764"/>
      <c r="KLK162" s="764"/>
      <c r="KLL162" s="764"/>
      <c r="KLM162" s="764"/>
      <c r="KLN162" s="764"/>
      <c r="KLO162" s="764"/>
      <c r="KLP162" s="764"/>
      <c r="KLQ162" s="764"/>
      <c r="KLR162" s="764"/>
      <c r="KLS162" s="764"/>
      <c r="KLT162" s="764"/>
      <c r="KLU162" s="764"/>
      <c r="KLV162" s="764"/>
      <c r="KLW162" s="764"/>
      <c r="KLX162" s="764"/>
      <c r="KLY162" s="764"/>
      <c r="KLZ162" s="764"/>
      <c r="KMA162" s="764"/>
      <c r="KMB162" s="764"/>
      <c r="KMC162" s="764"/>
      <c r="KMD162" s="764"/>
      <c r="KME162" s="764"/>
      <c r="KMF162" s="764"/>
      <c r="KMG162" s="764"/>
      <c r="KMH162" s="764"/>
      <c r="KMI162" s="764"/>
      <c r="KMJ162" s="764"/>
      <c r="KMK162" s="764"/>
      <c r="KML162" s="764"/>
      <c r="KMM162" s="764"/>
      <c r="KMN162" s="764"/>
      <c r="KMO162" s="764"/>
      <c r="KMP162" s="764"/>
      <c r="KMQ162" s="764"/>
      <c r="KMR162" s="764"/>
      <c r="KMS162" s="764"/>
      <c r="KMT162" s="764"/>
      <c r="KMU162" s="764"/>
      <c r="KMV162" s="764"/>
      <c r="KMW162" s="764"/>
      <c r="KMX162" s="764"/>
      <c r="KMY162" s="764"/>
      <c r="KMZ162" s="764"/>
      <c r="KNA162" s="764"/>
      <c r="KNB162" s="764"/>
      <c r="KNC162" s="764"/>
      <c r="KND162" s="764"/>
      <c r="KNE162" s="764"/>
      <c r="KNF162" s="764"/>
      <c r="KNG162" s="764"/>
      <c r="KNH162" s="764"/>
      <c r="KNI162" s="764"/>
      <c r="KNJ162" s="764"/>
      <c r="KNK162" s="764"/>
      <c r="KNL162" s="764"/>
      <c r="KNM162" s="764"/>
      <c r="KNN162" s="764"/>
      <c r="KNO162" s="764"/>
      <c r="KNP162" s="764"/>
      <c r="KNQ162" s="764"/>
      <c r="KNR162" s="764"/>
      <c r="KNS162" s="764"/>
      <c r="KNT162" s="764"/>
      <c r="KNU162" s="764"/>
      <c r="KNV162" s="764"/>
      <c r="KNW162" s="764"/>
      <c r="KNX162" s="764"/>
      <c r="KNY162" s="764"/>
      <c r="KNZ162" s="764"/>
      <c r="KOA162" s="764"/>
      <c r="KOB162" s="764"/>
      <c r="KOC162" s="764"/>
      <c r="KOD162" s="764"/>
      <c r="KOE162" s="764"/>
      <c r="KOF162" s="764"/>
      <c r="KOG162" s="764"/>
      <c r="KOH162" s="764"/>
      <c r="KOI162" s="764"/>
      <c r="KOJ162" s="764"/>
      <c r="KOK162" s="764"/>
      <c r="KOL162" s="764"/>
      <c r="KOM162" s="764"/>
      <c r="KON162" s="764"/>
      <c r="KOO162" s="764"/>
      <c r="KOP162" s="764"/>
      <c r="KOQ162" s="764"/>
      <c r="KOR162" s="764"/>
      <c r="KOS162" s="764"/>
      <c r="KOT162" s="764"/>
      <c r="KOU162" s="764"/>
      <c r="KOV162" s="764"/>
      <c r="KOW162" s="764"/>
      <c r="KOX162" s="764"/>
      <c r="KOY162" s="764"/>
      <c r="KOZ162" s="764"/>
      <c r="KPA162" s="764"/>
      <c r="KPB162" s="764"/>
      <c r="KPC162" s="764"/>
      <c r="KPD162" s="764"/>
      <c r="KPE162" s="764"/>
      <c r="KPF162" s="764"/>
      <c r="KPG162" s="764"/>
      <c r="KPH162" s="764"/>
      <c r="KPI162" s="764"/>
      <c r="KPJ162" s="764"/>
      <c r="KPK162" s="764"/>
      <c r="KPL162" s="764"/>
      <c r="KPM162" s="764"/>
      <c r="KPN162" s="764"/>
      <c r="KPO162" s="764"/>
      <c r="KPP162" s="764"/>
      <c r="KPQ162" s="764"/>
      <c r="KPR162" s="764"/>
      <c r="KPS162" s="764"/>
      <c r="KPT162" s="764"/>
      <c r="KPU162" s="764"/>
      <c r="KPV162" s="764"/>
      <c r="KPW162" s="764"/>
      <c r="KPX162" s="764"/>
      <c r="KPY162" s="764"/>
      <c r="KPZ162" s="764"/>
      <c r="KQA162" s="764"/>
      <c r="KQB162" s="764"/>
      <c r="KQC162" s="764"/>
      <c r="KQD162" s="764"/>
      <c r="KQE162" s="764"/>
      <c r="KQF162" s="764"/>
      <c r="KQG162" s="764"/>
      <c r="KQH162" s="764"/>
      <c r="KQI162" s="764"/>
      <c r="KQJ162" s="764"/>
      <c r="KQK162" s="764"/>
      <c r="KQL162" s="764"/>
      <c r="KQM162" s="764"/>
      <c r="KQN162" s="764"/>
      <c r="KQO162" s="764"/>
      <c r="KQP162" s="764"/>
      <c r="KQQ162" s="764"/>
      <c r="KQR162" s="764"/>
      <c r="KQS162" s="764"/>
      <c r="KQT162" s="764"/>
      <c r="KQU162" s="764"/>
      <c r="KQV162" s="764"/>
      <c r="KQW162" s="764"/>
      <c r="KQX162" s="764"/>
      <c r="KQY162" s="764"/>
      <c r="KQZ162" s="764"/>
      <c r="KRA162" s="764"/>
      <c r="KRB162" s="764"/>
      <c r="KRC162" s="764"/>
      <c r="KRD162" s="764"/>
      <c r="KRE162" s="764"/>
      <c r="KRF162" s="764"/>
      <c r="KRG162" s="764"/>
      <c r="KRH162" s="764"/>
      <c r="KRI162" s="764"/>
      <c r="KRJ162" s="764"/>
      <c r="KRK162" s="764"/>
      <c r="KRL162" s="764"/>
      <c r="KRM162" s="764"/>
      <c r="KRN162" s="764"/>
      <c r="KRO162" s="764"/>
      <c r="KRP162" s="764"/>
      <c r="KRQ162" s="764"/>
      <c r="KRR162" s="764"/>
      <c r="KRS162" s="764"/>
      <c r="KRT162" s="764"/>
      <c r="KRU162" s="764"/>
      <c r="KRV162" s="764"/>
      <c r="KRW162" s="764"/>
      <c r="KRX162" s="764"/>
      <c r="KRY162" s="764"/>
      <c r="KRZ162" s="764"/>
      <c r="KSA162" s="764"/>
      <c r="KSB162" s="764"/>
      <c r="KSC162" s="764"/>
      <c r="KSD162" s="764"/>
      <c r="KSE162" s="764"/>
      <c r="KSF162" s="764"/>
      <c r="KSG162" s="764"/>
      <c r="KSH162" s="764"/>
      <c r="KSI162" s="764"/>
      <c r="KSJ162" s="764"/>
      <c r="KSK162" s="764"/>
      <c r="KSL162" s="764"/>
      <c r="KSM162" s="764"/>
      <c r="KSN162" s="764"/>
      <c r="KSO162" s="764"/>
      <c r="KSP162" s="764"/>
      <c r="KSQ162" s="764"/>
      <c r="KSR162" s="764"/>
      <c r="KSS162" s="764"/>
      <c r="KST162" s="764"/>
      <c r="KSU162" s="764"/>
      <c r="KSV162" s="764"/>
      <c r="KSW162" s="764"/>
      <c r="KSX162" s="764"/>
      <c r="KSY162" s="764"/>
      <c r="KSZ162" s="764"/>
      <c r="KTA162" s="764"/>
      <c r="KTB162" s="764"/>
      <c r="KTC162" s="764"/>
      <c r="KTD162" s="764"/>
      <c r="KTE162" s="764"/>
      <c r="KTF162" s="764"/>
      <c r="KTG162" s="764"/>
      <c r="KTH162" s="764"/>
      <c r="KTI162" s="764"/>
      <c r="KTJ162" s="764"/>
      <c r="KTK162" s="764"/>
      <c r="KTL162" s="764"/>
      <c r="KTM162" s="764"/>
      <c r="KTN162" s="764"/>
      <c r="KTO162" s="764"/>
      <c r="KTP162" s="764"/>
      <c r="KTQ162" s="764"/>
      <c r="KTR162" s="764"/>
      <c r="KTS162" s="764"/>
      <c r="KTT162" s="764"/>
      <c r="KTU162" s="764"/>
      <c r="KTV162" s="764"/>
      <c r="KTW162" s="764"/>
      <c r="KTX162" s="764"/>
      <c r="KTY162" s="764"/>
      <c r="KTZ162" s="764"/>
      <c r="KUA162" s="764"/>
      <c r="KUB162" s="764"/>
      <c r="KUC162" s="764"/>
      <c r="KUD162" s="764"/>
      <c r="KUE162" s="764"/>
      <c r="KUF162" s="764"/>
      <c r="KUG162" s="764"/>
      <c r="KUH162" s="764"/>
      <c r="KUI162" s="764"/>
      <c r="KUJ162" s="764"/>
      <c r="KUK162" s="764"/>
      <c r="KUL162" s="764"/>
      <c r="KUM162" s="764"/>
      <c r="KUN162" s="764"/>
      <c r="KUO162" s="764"/>
      <c r="KUP162" s="764"/>
      <c r="KUQ162" s="764"/>
      <c r="KUR162" s="764"/>
      <c r="KUS162" s="764"/>
      <c r="KUT162" s="764"/>
      <c r="KUU162" s="764"/>
      <c r="KUV162" s="764"/>
      <c r="KUW162" s="764"/>
      <c r="KUX162" s="764"/>
      <c r="KUY162" s="764"/>
      <c r="KUZ162" s="764"/>
      <c r="KVA162" s="764"/>
      <c r="KVB162" s="764"/>
      <c r="KVC162" s="764"/>
      <c r="KVD162" s="764"/>
      <c r="KVE162" s="764"/>
      <c r="KVF162" s="764"/>
      <c r="KVG162" s="764"/>
      <c r="KVH162" s="764"/>
      <c r="KVI162" s="764"/>
      <c r="KVJ162" s="764"/>
      <c r="KVK162" s="764"/>
      <c r="KVL162" s="764"/>
      <c r="KVM162" s="764"/>
      <c r="KVN162" s="764"/>
      <c r="KVO162" s="764"/>
      <c r="KVP162" s="764"/>
      <c r="KVQ162" s="764"/>
      <c r="KVR162" s="764"/>
      <c r="KVS162" s="764"/>
      <c r="KVT162" s="764"/>
      <c r="KVU162" s="764"/>
      <c r="KVV162" s="764"/>
      <c r="KVW162" s="764"/>
      <c r="KVX162" s="764"/>
      <c r="KVY162" s="764"/>
      <c r="KVZ162" s="764"/>
      <c r="KWA162" s="764"/>
      <c r="KWB162" s="764"/>
      <c r="KWC162" s="764"/>
      <c r="KWD162" s="764"/>
      <c r="KWE162" s="764"/>
      <c r="KWF162" s="764"/>
      <c r="KWG162" s="764"/>
      <c r="KWH162" s="764"/>
      <c r="KWI162" s="764"/>
      <c r="KWJ162" s="764"/>
      <c r="KWK162" s="764"/>
      <c r="KWL162" s="764"/>
      <c r="KWM162" s="764"/>
      <c r="KWN162" s="764"/>
      <c r="KWO162" s="764"/>
      <c r="KWP162" s="764"/>
      <c r="KWQ162" s="764"/>
      <c r="KWR162" s="764"/>
      <c r="KWS162" s="764"/>
      <c r="KWT162" s="764"/>
      <c r="KWU162" s="764"/>
      <c r="KWV162" s="764"/>
      <c r="KWW162" s="764"/>
      <c r="KWX162" s="764"/>
      <c r="KWY162" s="764"/>
      <c r="KWZ162" s="764"/>
      <c r="KXA162" s="764"/>
      <c r="KXB162" s="764"/>
      <c r="KXC162" s="764"/>
      <c r="KXD162" s="764"/>
      <c r="KXE162" s="764"/>
      <c r="KXF162" s="764"/>
      <c r="KXG162" s="764"/>
      <c r="KXH162" s="764"/>
      <c r="KXI162" s="764"/>
      <c r="KXJ162" s="764"/>
      <c r="KXK162" s="764"/>
      <c r="KXL162" s="764"/>
      <c r="KXM162" s="764"/>
      <c r="KXN162" s="764"/>
      <c r="KXO162" s="764"/>
      <c r="KXP162" s="764"/>
      <c r="KXQ162" s="764"/>
      <c r="KXR162" s="764"/>
      <c r="KXS162" s="764"/>
      <c r="KXT162" s="764"/>
      <c r="KXU162" s="764"/>
      <c r="KXV162" s="764"/>
      <c r="KXW162" s="764"/>
      <c r="KXX162" s="764"/>
      <c r="KXY162" s="764"/>
      <c r="KXZ162" s="764"/>
      <c r="KYA162" s="764"/>
      <c r="KYB162" s="764"/>
      <c r="KYC162" s="764"/>
      <c r="KYD162" s="764"/>
      <c r="KYE162" s="764"/>
      <c r="KYF162" s="764"/>
      <c r="KYG162" s="764"/>
      <c r="KYH162" s="764"/>
      <c r="KYI162" s="764"/>
      <c r="KYJ162" s="764"/>
      <c r="KYK162" s="764"/>
      <c r="KYL162" s="764"/>
      <c r="KYM162" s="764"/>
      <c r="KYN162" s="764"/>
      <c r="KYO162" s="764"/>
      <c r="KYP162" s="764"/>
      <c r="KYQ162" s="764"/>
      <c r="KYR162" s="764"/>
      <c r="KYS162" s="764"/>
      <c r="KYT162" s="764"/>
      <c r="KYU162" s="764"/>
      <c r="KYV162" s="764"/>
      <c r="KYW162" s="764"/>
      <c r="KYX162" s="764"/>
      <c r="KYY162" s="764"/>
      <c r="KYZ162" s="764"/>
      <c r="KZA162" s="764"/>
      <c r="KZB162" s="764"/>
      <c r="KZC162" s="764"/>
      <c r="KZD162" s="764"/>
      <c r="KZE162" s="764"/>
      <c r="KZF162" s="764"/>
      <c r="KZG162" s="764"/>
      <c r="KZH162" s="764"/>
      <c r="KZI162" s="764"/>
      <c r="KZJ162" s="764"/>
      <c r="KZK162" s="764"/>
      <c r="KZL162" s="764"/>
      <c r="KZM162" s="764"/>
      <c r="KZN162" s="764"/>
      <c r="KZO162" s="764"/>
      <c r="KZP162" s="764"/>
      <c r="KZQ162" s="764"/>
      <c r="KZR162" s="764"/>
      <c r="KZS162" s="764"/>
      <c r="KZT162" s="764"/>
      <c r="KZU162" s="764"/>
      <c r="KZV162" s="764"/>
      <c r="KZW162" s="764"/>
      <c r="KZX162" s="764"/>
      <c r="KZY162" s="764"/>
      <c r="KZZ162" s="764"/>
      <c r="LAA162" s="764"/>
      <c r="LAB162" s="764"/>
      <c r="LAC162" s="764"/>
      <c r="LAD162" s="764"/>
      <c r="LAE162" s="764"/>
      <c r="LAF162" s="764"/>
      <c r="LAG162" s="764"/>
      <c r="LAH162" s="764"/>
      <c r="LAI162" s="764"/>
      <c r="LAJ162" s="764"/>
      <c r="LAK162" s="764"/>
      <c r="LAL162" s="764"/>
      <c r="LAM162" s="764"/>
      <c r="LAN162" s="764"/>
      <c r="LAO162" s="764"/>
      <c r="LAP162" s="764"/>
      <c r="LAQ162" s="764"/>
      <c r="LAR162" s="764"/>
      <c r="LAS162" s="764"/>
      <c r="LAT162" s="764"/>
      <c r="LAU162" s="764"/>
      <c r="LAV162" s="764"/>
      <c r="LAW162" s="764"/>
      <c r="LAX162" s="764"/>
      <c r="LAY162" s="764"/>
      <c r="LAZ162" s="764"/>
      <c r="LBA162" s="764"/>
      <c r="LBB162" s="764"/>
      <c r="LBC162" s="764"/>
      <c r="LBD162" s="764"/>
      <c r="LBE162" s="764"/>
      <c r="LBF162" s="764"/>
      <c r="LBG162" s="764"/>
      <c r="LBH162" s="764"/>
      <c r="LBI162" s="764"/>
      <c r="LBJ162" s="764"/>
      <c r="LBK162" s="764"/>
      <c r="LBL162" s="764"/>
      <c r="LBM162" s="764"/>
      <c r="LBN162" s="764"/>
      <c r="LBO162" s="764"/>
      <c r="LBP162" s="764"/>
      <c r="LBQ162" s="764"/>
      <c r="LBR162" s="764"/>
      <c r="LBS162" s="764"/>
      <c r="LBT162" s="764"/>
      <c r="LBU162" s="764"/>
      <c r="LBV162" s="764"/>
      <c r="LBW162" s="764"/>
      <c r="LBX162" s="764"/>
      <c r="LBY162" s="764"/>
      <c r="LBZ162" s="764"/>
      <c r="LCA162" s="764"/>
      <c r="LCB162" s="764"/>
      <c r="LCC162" s="764"/>
      <c r="LCD162" s="764"/>
      <c r="LCE162" s="764"/>
      <c r="LCF162" s="764"/>
      <c r="LCG162" s="764"/>
      <c r="LCH162" s="764"/>
      <c r="LCI162" s="764"/>
      <c r="LCJ162" s="764"/>
      <c r="LCK162" s="764"/>
      <c r="LCL162" s="764"/>
      <c r="LCM162" s="764"/>
      <c r="LCN162" s="764"/>
      <c r="LCO162" s="764"/>
      <c r="LCP162" s="764"/>
      <c r="LCQ162" s="764"/>
      <c r="LCR162" s="764"/>
      <c r="LCS162" s="764"/>
      <c r="LCT162" s="764"/>
      <c r="LCU162" s="764"/>
      <c r="LCV162" s="764"/>
      <c r="LCW162" s="764"/>
      <c r="LCX162" s="764"/>
      <c r="LCY162" s="764"/>
      <c r="LCZ162" s="764"/>
      <c r="LDA162" s="764"/>
      <c r="LDB162" s="764"/>
      <c r="LDC162" s="764"/>
      <c r="LDD162" s="764"/>
      <c r="LDE162" s="764"/>
      <c r="LDF162" s="764"/>
      <c r="LDG162" s="764"/>
      <c r="LDH162" s="764"/>
      <c r="LDI162" s="764"/>
      <c r="LDJ162" s="764"/>
      <c r="LDK162" s="764"/>
      <c r="LDL162" s="764"/>
      <c r="LDM162" s="764"/>
      <c r="LDN162" s="764"/>
      <c r="LDO162" s="764"/>
      <c r="LDP162" s="764"/>
      <c r="LDQ162" s="764"/>
      <c r="LDR162" s="764"/>
      <c r="LDS162" s="764"/>
      <c r="LDT162" s="764"/>
      <c r="LDU162" s="764"/>
      <c r="LDV162" s="764"/>
      <c r="LDW162" s="764"/>
      <c r="LDX162" s="764"/>
      <c r="LDY162" s="764"/>
      <c r="LDZ162" s="764"/>
      <c r="LEA162" s="764"/>
      <c r="LEB162" s="764"/>
      <c r="LEC162" s="764"/>
      <c r="LED162" s="764"/>
      <c r="LEE162" s="764"/>
      <c r="LEF162" s="764"/>
      <c r="LEG162" s="764"/>
      <c r="LEH162" s="764"/>
      <c r="LEI162" s="764"/>
      <c r="LEJ162" s="764"/>
      <c r="LEK162" s="764"/>
      <c r="LEL162" s="764"/>
      <c r="LEM162" s="764"/>
      <c r="LEN162" s="764"/>
      <c r="LEO162" s="764"/>
      <c r="LEP162" s="764"/>
      <c r="LEQ162" s="764"/>
      <c r="LER162" s="764"/>
      <c r="LES162" s="764"/>
      <c r="LET162" s="764"/>
      <c r="LEU162" s="764"/>
      <c r="LEV162" s="764"/>
      <c r="LEW162" s="764"/>
      <c r="LEX162" s="764"/>
      <c r="LEY162" s="764"/>
      <c r="LEZ162" s="764"/>
      <c r="LFA162" s="764"/>
      <c r="LFB162" s="764"/>
      <c r="LFC162" s="764"/>
      <c r="LFD162" s="764"/>
      <c r="LFE162" s="764"/>
      <c r="LFF162" s="764"/>
      <c r="LFG162" s="764"/>
      <c r="LFH162" s="764"/>
      <c r="LFI162" s="764"/>
      <c r="LFJ162" s="764"/>
      <c r="LFK162" s="764"/>
      <c r="LFL162" s="764"/>
      <c r="LFM162" s="764"/>
      <c r="LFN162" s="764"/>
      <c r="LFO162" s="764"/>
      <c r="LFP162" s="764"/>
      <c r="LFQ162" s="764"/>
      <c r="LFR162" s="764"/>
      <c r="LFS162" s="764"/>
      <c r="LFT162" s="764"/>
      <c r="LFU162" s="764"/>
      <c r="LFV162" s="764"/>
      <c r="LFW162" s="764"/>
      <c r="LFX162" s="764"/>
      <c r="LFY162" s="764"/>
      <c r="LFZ162" s="764"/>
      <c r="LGA162" s="764"/>
      <c r="LGB162" s="764"/>
      <c r="LGC162" s="764"/>
      <c r="LGD162" s="764"/>
      <c r="LGE162" s="764"/>
      <c r="LGF162" s="764"/>
      <c r="LGG162" s="764"/>
      <c r="LGH162" s="764"/>
      <c r="LGI162" s="764"/>
      <c r="LGJ162" s="764"/>
      <c r="LGK162" s="764"/>
      <c r="LGL162" s="764"/>
      <c r="LGM162" s="764"/>
      <c r="LGN162" s="764"/>
      <c r="LGO162" s="764"/>
      <c r="LGP162" s="764"/>
      <c r="LGQ162" s="764"/>
      <c r="LGR162" s="764"/>
      <c r="LGS162" s="764"/>
      <c r="LGT162" s="764"/>
      <c r="LGU162" s="764"/>
      <c r="LGV162" s="764"/>
      <c r="LGW162" s="764"/>
      <c r="LGX162" s="764"/>
      <c r="LGY162" s="764"/>
      <c r="LGZ162" s="764"/>
      <c r="LHA162" s="764"/>
      <c r="LHB162" s="764"/>
      <c r="LHC162" s="764"/>
      <c r="LHD162" s="764"/>
      <c r="LHE162" s="764"/>
      <c r="LHF162" s="764"/>
      <c r="LHG162" s="764"/>
      <c r="LHH162" s="764"/>
      <c r="LHI162" s="764"/>
      <c r="LHJ162" s="764"/>
      <c r="LHK162" s="764"/>
      <c r="LHL162" s="764"/>
      <c r="LHM162" s="764"/>
      <c r="LHN162" s="764"/>
      <c r="LHO162" s="764"/>
      <c r="LHP162" s="764"/>
      <c r="LHQ162" s="764"/>
      <c r="LHR162" s="764"/>
      <c r="LHS162" s="764"/>
      <c r="LHT162" s="764"/>
      <c r="LHU162" s="764"/>
      <c r="LHV162" s="764"/>
      <c r="LHW162" s="764"/>
      <c r="LHX162" s="764"/>
      <c r="LHY162" s="764"/>
      <c r="LHZ162" s="764"/>
      <c r="LIA162" s="764"/>
      <c r="LIB162" s="764"/>
      <c r="LIC162" s="764"/>
      <c r="LID162" s="764"/>
      <c r="LIE162" s="764"/>
      <c r="LIF162" s="764"/>
      <c r="LIG162" s="764"/>
      <c r="LIH162" s="764"/>
      <c r="LII162" s="764"/>
      <c r="LIJ162" s="764"/>
      <c r="LIK162" s="764"/>
      <c r="LIL162" s="764"/>
      <c r="LIM162" s="764"/>
      <c r="LIN162" s="764"/>
      <c r="LIO162" s="764"/>
      <c r="LIP162" s="764"/>
      <c r="LIQ162" s="764"/>
      <c r="LIR162" s="764"/>
      <c r="LIS162" s="764"/>
      <c r="LIT162" s="764"/>
      <c r="LIU162" s="764"/>
      <c r="LIV162" s="764"/>
      <c r="LIW162" s="764"/>
      <c r="LIX162" s="764"/>
      <c r="LIY162" s="764"/>
      <c r="LIZ162" s="764"/>
      <c r="LJA162" s="764"/>
      <c r="LJB162" s="764"/>
      <c r="LJC162" s="764"/>
      <c r="LJD162" s="764"/>
      <c r="LJE162" s="764"/>
      <c r="LJF162" s="764"/>
      <c r="LJG162" s="764"/>
      <c r="LJH162" s="764"/>
      <c r="LJI162" s="764"/>
      <c r="LJJ162" s="764"/>
      <c r="LJK162" s="764"/>
      <c r="LJL162" s="764"/>
      <c r="LJM162" s="764"/>
      <c r="LJN162" s="764"/>
      <c r="LJO162" s="764"/>
      <c r="LJP162" s="764"/>
      <c r="LJQ162" s="764"/>
      <c r="LJR162" s="764"/>
      <c r="LJS162" s="764"/>
      <c r="LJT162" s="764"/>
      <c r="LJU162" s="764"/>
      <c r="LJV162" s="764"/>
      <c r="LJW162" s="764"/>
      <c r="LJX162" s="764"/>
      <c r="LJY162" s="764"/>
      <c r="LJZ162" s="764"/>
      <c r="LKA162" s="764"/>
      <c r="LKB162" s="764"/>
      <c r="LKC162" s="764"/>
      <c r="LKD162" s="764"/>
      <c r="LKE162" s="764"/>
      <c r="LKF162" s="764"/>
      <c r="LKG162" s="764"/>
      <c r="LKH162" s="764"/>
      <c r="LKI162" s="764"/>
      <c r="LKJ162" s="764"/>
      <c r="LKK162" s="764"/>
      <c r="LKL162" s="764"/>
      <c r="LKM162" s="764"/>
      <c r="LKN162" s="764"/>
      <c r="LKO162" s="764"/>
      <c r="LKP162" s="764"/>
      <c r="LKQ162" s="764"/>
      <c r="LKR162" s="764"/>
      <c r="LKS162" s="764"/>
      <c r="LKT162" s="764"/>
      <c r="LKU162" s="764"/>
      <c r="LKV162" s="764"/>
      <c r="LKW162" s="764"/>
      <c r="LKX162" s="764"/>
      <c r="LKY162" s="764"/>
      <c r="LKZ162" s="764"/>
      <c r="LLA162" s="764"/>
      <c r="LLB162" s="764"/>
      <c r="LLC162" s="764"/>
      <c r="LLD162" s="764"/>
      <c r="LLE162" s="764"/>
      <c r="LLF162" s="764"/>
      <c r="LLG162" s="764"/>
      <c r="LLH162" s="764"/>
      <c r="LLI162" s="764"/>
      <c r="LLJ162" s="764"/>
      <c r="LLK162" s="764"/>
      <c r="LLL162" s="764"/>
      <c r="LLM162" s="764"/>
      <c r="LLN162" s="764"/>
      <c r="LLO162" s="764"/>
      <c r="LLP162" s="764"/>
      <c r="LLQ162" s="764"/>
      <c r="LLR162" s="764"/>
      <c r="LLS162" s="764"/>
      <c r="LLT162" s="764"/>
      <c r="LLU162" s="764"/>
      <c r="LLV162" s="764"/>
      <c r="LLW162" s="764"/>
      <c r="LLX162" s="764"/>
      <c r="LLY162" s="764"/>
      <c r="LLZ162" s="764"/>
      <c r="LMA162" s="764"/>
      <c r="LMB162" s="764"/>
      <c r="LMC162" s="764"/>
      <c r="LMD162" s="764"/>
      <c r="LME162" s="764"/>
      <c r="LMF162" s="764"/>
      <c r="LMG162" s="764"/>
      <c r="LMH162" s="764"/>
      <c r="LMI162" s="764"/>
      <c r="LMJ162" s="764"/>
      <c r="LMK162" s="764"/>
      <c r="LML162" s="764"/>
      <c r="LMM162" s="764"/>
      <c r="LMN162" s="764"/>
      <c r="LMO162" s="764"/>
      <c r="LMP162" s="764"/>
      <c r="LMQ162" s="764"/>
      <c r="LMR162" s="764"/>
      <c r="LMS162" s="764"/>
      <c r="LMT162" s="764"/>
      <c r="LMU162" s="764"/>
      <c r="LMV162" s="764"/>
      <c r="LMW162" s="764"/>
      <c r="LMX162" s="764"/>
      <c r="LMY162" s="764"/>
      <c r="LMZ162" s="764"/>
      <c r="LNA162" s="764"/>
      <c r="LNB162" s="764"/>
      <c r="LNC162" s="764"/>
      <c r="LND162" s="764"/>
      <c r="LNE162" s="764"/>
      <c r="LNF162" s="764"/>
      <c r="LNG162" s="764"/>
      <c r="LNH162" s="764"/>
      <c r="LNI162" s="764"/>
      <c r="LNJ162" s="764"/>
      <c r="LNK162" s="764"/>
      <c r="LNL162" s="764"/>
      <c r="LNM162" s="764"/>
      <c r="LNN162" s="764"/>
      <c r="LNO162" s="764"/>
      <c r="LNP162" s="764"/>
      <c r="LNQ162" s="764"/>
      <c r="LNR162" s="764"/>
      <c r="LNS162" s="764"/>
      <c r="LNT162" s="764"/>
      <c r="LNU162" s="764"/>
      <c r="LNV162" s="764"/>
      <c r="LNW162" s="764"/>
      <c r="LNX162" s="764"/>
      <c r="LNY162" s="764"/>
      <c r="LNZ162" s="764"/>
      <c r="LOA162" s="764"/>
      <c r="LOB162" s="764"/>
      <c r="LOC162" s="764"/>
      <c r="LOD162" s="764"/>
      <c r="LOE162" s="764"/>
      <c r="LOF162" s="764"/>
      <c r="LOG162" s="764"/>
      <c r="LOH162" s="764"/>
      <c r="LOI162" s="764"/>
      <c r="LOJ162" s="764"/>
      <c r="LOK162" s="764"/>
      <c r="LOL162" s="764"/>
      <c r="LOM162" s="764"/>
      <c r="LON162" s="764"/>
      <c r="LOO162" s="764"/>
      <c r="LOP162" s="764"/>
      <c r="LOQ162" s="764"/>
      <c r="LOR162" s="764"/>
      <c r="LOS162" s="764"/>
      <c r="LOT162" s="764"/>
      <c r="LOU162" s="764"/>
      <c r="LOV162" s="764"/>
      <c r="LOW162" s="764"/>
      <c r="LOX162" s="764"/>
      <c r="LOY162" s="764"/>
      <c r="LOZ162" s="764"/>
      <c r="LPA162" s="764"/>
      <c r="LPB162" s="764"/>
      <c r="LPC162" s="764"/>
      <c r="LPD162" s="764"/>
      <c r="LPE162" s="764"/>
      <c r="LPF162" s="764"/>
      <c r="LPG162" s="764"/>
      <c r="LPH162" s="764"/>
      <c r="LPI162" s="764"/>
      <c r="LPJ162" s="764"/>
      <c r="LPK162" s="764"/>
      <c r="LPL162" s="764"/>
      <c r="LPM162" s="764"/>
      <c r="LPN162" s="764"/>
      <c r="LPO162" s="764"/>
      <c r="LPP162" s="764"/>
      <c r="LPQ162" s="764"/>
      <c r="LPR162" s="764"/>
      <c r="LPS162" s="764"/>
      <c r="LPT162" s="764"/>
      <c r="LPU162" s="764"/>
      <c r="LPV162" s="764"/>
      <c r="LPW162" s="764"/>
      <c r="LPX162" s="764"/>
      <c r="LPY162" s="764"/>
      <c r="LPZ162" s="764"/>
      <c r="LQA162" s="764"/>
      <c r="LQB162" s="764"/>
      <c r="LQC162" s="764"/>
      <c r="LQD162" s="764"/>
      <c r="LQE162" s="764"/>
      <c r="LQF162" s="764"/>
      <c r="LQG162" s="764"/>
      <c r="LQH162" s="764"/>
      <c r="LQI162" s="764"/>
      <c r="LQJ162" s="764"/>
      <c r="LQK162" s="764"/>
      <c r="LQL162" s="764"/>
      <c r="LQM162" s="764"/>
      <c r="LQN162" s="764"/>
      <c r="LQO162" s="764"/>
      <c r="LQP162" s="764"/>
      <c r="LQQ162" s="764"/>
      <c r="LQR162" s="764"/>
      <c r="LQS162" s="764"/>
      <c r="LQT162" s="764"/>
      <c r="LQU162" s="764"/>
      <c r="LQV162" s="764"/>
      <c r="LQW162" s="764"/>
      <c r="LQX162" s="764"/>
      <c r="LQY162" s="764"/>
      <c r="LQZ162" s="764"/>
      <c r="LRA162" s="764"/>
      <c r="LRB162" s="764"/>
      <c r="LRC162" s="764"/>
      <c r="LRD162" s="764"/>
      <c r="LRE162" s="764"/>
      <c r="LRF162" s="764"/>
      <c r="LRG162" s="764"/>
      <c r="LRH162" s="764"/>
      <c r="LRI162" s="764"/>
      <c r="LRJ162" s="764"/>
      <c r="LRK162" s="764"/>
      <c r="LRL162" s="764"/>
      <c r="LRM162" s="764"/>
      <c r="LRN162" s="764"/>
      <c r="LRO162" s="764"/>
      <c r="LRP162" s="764"/>
      <c r="LRQ162" s="764"/>
      <c r="LRR162" s="764"/>
      <c r="LRS162" s="764"/>
      <c r="LRT162" s="764"/>
      <c r="LRU162" s="764"/>
      <c r="LRV162" s="764"/>
      <c r="LRW162" s="764"/>
      <c r="LRX162" s="764"/>
      <c r="LRY162" s="764"/>
      <c r="LRZ162" s="764"/>
      <c r="LSA162" s="764"/>
      <c r="LSB162" s="764"/>
      <c r="LSC162" s="764"/>
      <c r="LSD162" s="764"/>
      <c r="LSE162" s="764"/>
      <c r="LSF162" s="764"/>
      <c r="LSG162" s="764"/>
      <c r="LSH162" s="764"/>
      <c r="LSI162" s="764"/>
      <c r="LSJ162" s="764"/>
      <c r="LSK162" s="764"/>
      <c r="LSL162" s="764"/>
      <c r="LSM162" s="764"/>
      <c r="LSN162" s="764"/>
      <c r="LSO162" s="764"/>
      <c r="LSP162" s="764"/>
      <c r="LSQ162" s="764"/>
      <c r="LSR162" s="764"/>
      <c r="LSS162" s="764"/>
      <c r="LST162" s="764"/>
      <c r="LSU162" s="764"/>
      <c r="LSV162" s="764"/>
      <c r="LSW162" s="764"/>
      <c r="LSX162" s="764"/>
      <c r="LSY162" s="764"/>
      <c r="LSZ162" s="764"/>
      <c r="LTA162" s="764"/>
      <c r="LTB162" s="764"/>
      <c r="LTC162" s="764"/>
      <c r="LTD162" s="764"/>
      <c r="LTE162" s="764"/>
      <c r="LTF162" s="764"/>
      <c r="LTG162" s="764"/>
      <c r="LTH162" s="764"/>
      <c r="LTI162" s="764"/>
      <c r="LTJ162" s="764"/>
      <c r="LTK162" s="764"/>
      <c r="LTL162" s="764"/>
      <c r="LTM162" s="764"/>
      <c r="LTN162" s="764"/>
      <c r="LTO162" s="764"/>
      <c r="LTP162" s="764"/>
      <c r="LTQ162" s="764"/>
      <c r="LTR162" s="764"/>
      <c r="LTS162" s="764"/>
      <c r="LTT162" s="764"/>
      <c r="LTU162" s="764"/>
      <c r="LTV162" s="764"/>
      <c r="LTW162" s="764"/>
      <c r="LTX162" s="764"/>
      <c r="LTY162" s="764"/>
      <c r="LTZ162" s="764"/>
      <c r="LUA162" s="764"/>
      <c r="LUB162" s="764"/>
      <c r="LUC162" s="764"/>
      <c r="LUD162" s="764"/>
      <c r="LUE162" s="764"/>
      <c r="LUF162" s="764"/>
      <c r="LUG162" s="764"/>
      <c r="LUH162" s="764"/>
      <c r="LUI162" s="764"/>
      <c r="LUJ162" s="764"/>
      <c r="LUK162" s="764"/>
      <c r="LUL162" s="764"/>
      <c r="LUM162" s="764"/>
      <c r="LUN162" s="764"/>
      <c r="LUO162" s="764"/>
      <c r="LUP162" s="764"/>
      <c r="LUQ162" s="764"/>
      <c r="LUR162" s="764"/>
      <c r="LUS162" s="764"/>
      <c r="LUT162" s="764"/>
      <c r="LUU162" s="764"/>
      <c r="LUV162" s="764"/>
      <c r="LUW162" s="764"/>
      <c r="LUX162" s="764"/>
      <c r="LUY162" s="764"/>
      <c r="LUZ162" s="764"/>
      <c r="LVA162" s="764"/>
      <c r="LVB162" s="764"/>
      <c r="LVC162" s="764"/>
      <c r="LVD162" s="764"/>
      <c r="LVE162" s="764"/>
      <c r="LVF162" s="764"/>
      <c r="LVG162" s="764"/>
      <c r="LVH162" s="764"/>
      <c r="LVI162" s="764"/>
      <c r="LVJ162" s="764"/>
      <c r="LVK162" s="764"/>
      <c r="LVL162" s="764"/>
      <c r="LVM162" s="764"/>
      <c r="LVN162" s="764"/>
      <c r="LVO162" s="764"/>
      <c r="LVP162" s="764"/>
      <c r="LVQ162" s="764"/>
      <c r="LVR162" s="764"/>
      <c r="LVS162" s="764"/>
      <c r="LVT162" s="764"/>
      <c r="LVU162" s="764"/>
      <c r="LVV162" s="764"/>
      <c r="LVW162" s="764"/>
      <c r="LVX162" s="764"/>
      <c r="LVY162" s="764"/>
      <c r="LVZ162" s="764"/>
      <c r="LWA162" s="764"/>
      <c r="LWB162" s="764"/>
      <c r="LWC162" s="764"/>
      <c r="LWD162" s="764"/>
      <c r="LWE162" s="764"/>
      <c r="LWF162" s="764"/>
      <c r="LWG162" s="764"/>
      <c r="LWH162" s="764"/>
      <c r="LWI162" s="764"/>
      <c r="LWJ162" s="764"/>
      <c r="LWK162" s="764"/>
      <c r="LWL162" s="764"/>
      <c r="LWM162" s="764"/>
      <c r="LWN162" s="764"/>
      <c r="LWO162" s="764"/>
      <c r="LWP162" s="764"/>
      <c r="LWQ162" s="764"/>
      <c r="LWR162" s="764"/>
      <c r="LWS162" s="764"/>
      <c r="LWT162" s="764"/>
      <c r="LWU162" s="764"/>
      <c r="LWV162" s="764"/>
      <c r="LWW162" s="764"/>
      <c r="LWX162" s="764"/>
      <c r="LWY162" s="764"/>
      <c r="LWZ162" s="764"/>
      <c r="LXA162" s="764"/>
      <c r="LXB162" s="764"/>
      <c r="LXC162" s="764"/>
      <c r="LXD162" s="764"/>
      <c r="LXE162" s="764"/>
      <c r="LXF162" s="764"/>
      <c r="LXG162" s="764"/>
      <c r="LXH162" s="764"/>
      <c r="LXI162" s="764"/>
      <c r="LXJ162" s="764"/>
      <c r="LXK162" s="764"/>
      <c r="LXL162" s="764"/>
      <c r="LXM162" s="764"/>
      <c r="LXN162" s="764"/>
      <c r="LXO162" s="764"/>
      <c r="LXP162" s="764"/>
      <c r="LXQ162" s="764"/>
      <c r="LXR162" s="764"/>
      <c r="LXS162" s="764"/>
      <c r="LXT162" s="764"/>
      <c r="LXU162" s="764"/>
      <c r="LXV162" s="764"/>
      <c r="LXW162" s="764"/>
      <c r="LXX162" s="764"/>
      <c r="LXY162" s="764"/>
      <c r="LXZ162" s="764"/>
      <c r="LYA162" s="764"/>
      <c r="LYB162" s="764"/>
      <c r="LYC162" s="764"/>
      <c r="LYD162" s="764"/>
      <c r="LYE162" s="764"/>
      <c r="LYF162" s="764"/>
      <c r="LYG162" s="764"/>
      <c r="LYH162" s="764"/>
      <c r="LYI162" s="764"/>
      <c r="LYJ162" s="764"/>
      <c r="LYK162" s="764"/>
      <c r="LYL162" s="764"/>
      <c r="LYM162" s="764"/>
      <c r="LYN162" s="764"/>
      <c r="LYO162" s="764"/>
      <c r="LYP162" s="764"/>
      <c r="LYQ162" s="764"/>
      <c r="LYR162" s="764"/>
      <c r="LYS162" s="764"/>
      <c r="LYT162" s="764"/>
      <c r="LYU162" s="764"/>
      <c r="LYV162" s="764"/>
      <c r="LYW162" s="764"/>
      <c r="LYX162" s="764"/>
      <c r="LYY162" s="764"/>
      <c r="LYZ162" s="764"/>
      <c r="LZA162" s="764"/>
      <c r="LZB162" s="764"/>
      <c r="LZC162" s="764"/>
      <c r="LZD162" s="764"/>
      <c r="LZE162" s="764"/>
      <c r="LZF162" s="764"/>
      <c r="LZG162" s="764"/>
      <c r="LZH162" s="764"/>
      <c r="LZI162" s="764"/>
      <c r="LZJ162" s="764"/>
      <c r="LZK162" s="764"/>
      <c r="LZL162" s="764"/>
      <c r="LZM162" s="764"/>
      <c r="LZN162" s="764"/>
      <c r="LZO162" s="764"/>
      <c r="LZP162" s="764"/>
      <c r="LZQ162" s="764"/>
      <c r="LZR162" s="764"/>
      <c r="LZS162" s="764"/>
      <c r="LZT162" s="764"/>
      <c r="LZU162" s="764"/>
      <c r="LZV162" s="764"/>
      <c r="LZW162" s="764"/>
      <c r="LZX162" s="764"/>
      <c r="LZY162" s="764"/>
      <c r="LZZ162" s="764"/>
      <c r="MAA162" s="764"/>
      <c r="MAB162" s="764"/>
      <c r="MAC162" s="764"/>
      <c r="MAD162" s="764"/>
      <c r="MAE162" s="764"/>
      <c r="MAF162" s="764"/>
      <c r="MAG162" s="764"/>
      <c r="MAH162" s="764"/>
      <c r="MAI162" s="764"/>
      <c r="MAJ162" s="764"/>
      <c r="MAK162" s="764"/>
      <c r="MAL162" s="764"/>
      <c r="MAM162" s="764"/>
      <c r="MAN162" s="764"/>
      <c r="MAO162" s="764"/>
      <c r="MAP162" s="764"/>
      <c r="MAQ162" s="764"/>
      <c r="MAR162" s="764"/>
      <c r="MAS162" s="764"/>
      <c r="MAT162" s="764"/>
      <c r="MAU162" s="764"/>
      <c r="MAV162" s="764"/>
      <c r="MAW162" s="764"/>
      <c r="MAX162" s="764"/>
      <c r="MAY162" s="764"/>
      <c r="MAZ162" s="764"/>
      <c r="MBA162" s="764"/>
      <c r="MBB162" s="764"/>
      <c r="MBC162" s="764"/>
      <c r="MBD162" s="764"/>
      <c r="MBE162" s="764"/>
      <c r="MBF162" s="764"/>
      <c r="MBG162" s="764"/>
      <c r="MBH162" s="764"/>
      <c r="MBI162" s="764"/>
      <c r="MBJ162" s="764"/>
      <c r="MBK162" s="764"/>
      <c r="MBL162" s="764"/>
      <c r="MBM162" s="764"/>
      <c r="MBN162" s="764"/>
      <c r="MBO162" s="764"/>
      <c r="MBP162" s="764"/>
      <c r="MBQ162" s="764"/>
      <c r="MBR162" s="764"/>
      <c r="MBS162" s="764"/>
      <c r="MBT162" s="764"/>
      <c r="MBU162" s="764"/>
      <c r="MBV162" s="764"/>
      <c r="MBW162" s="764"/>
      <c r="MBX162" s="764"/>
      <c r="MBY162" s="764"/>
      <c r="MBZ162" s="764"/>
      <c r="MCA162" s="764"/>
      <c r="MCB162" s="764"/>
      <c r="MCC162" s="764"/>
      <c r="MCD162" s="764"/>
      <c r="MCE162" s="764"/>
      <c r="MCF162" s="764"/>
      <c r="MCG162" s="764"/>
      <c r="MCH162" s="764"/>
      <c r="MCI162" s="764"/>
      <c r="MCJ162" s="764"/>
      <c r="MCK162" s="764"/>
      <c r="MCL162" s="764"/>
      <c r="MCM162" s="764"/>
      <c r="MCN162" s="764"/>
      <c r="MCO162" s="764"/>
      <c r="MCP162" s="764"/>
      <c r="MCQ162" s="764"/>
      <c r="MCR162" s="764"/>
      <c r="MCS162" s="764"/>
      <c r="MCT162" s="764"/>
      <c r="MCU162" s="764"/>
      <c r="MCV162" s="764"/>
      <c r="MCW162" s="764"/>
      <c r="MCX162" s="764"/>
      <c r="MCY162" s="764"/>
      <c r="MCZ162" s="764"/>
      <c r="MDA162" s="764"/>
      <c r="MDB162" s="764"/>
      <c r="MDC162" s="764"/>
      <c r="MDD162" s="764"/>
      <c r="MDE162" s="764"/>
      <c r="MDF162" s="764"/>
      <c r="MDG162" s="764"/>
      <c r="MDH162" s="764"/>
      <c r="MDI162" s="764"/>
      <c r="MDJ162" s="764"/>
      <c r="MDK162" s="764"/>
      <c r="MDL162" s="764"/>
      <c r="MDM162" s="764"/>
      <c r="MDN162" s="764"/>
      <c r="MDO162" s="764"/>
      <c r="MDP162" s="764"/>
      <c r="MDQ162" s="764"/>
      <c r="MDR162" s="764"/>
      <c r="MDS162" s="764"/>
      <c r="MDT162" s="764"/>
      <c r="MDU162" s="764"/>
      <c r="MDV162" s="764"/>
      <c r="MDW162" s="764"/>
      <c r="MDX162" s="764"/>
      <c r="MDY162" s="764"/>
      <c r="MDZ162" s="764"/>
      <c r="MEA162" s="764"/>
      <c r="MEB162" s="764"/>
      <c r="MEC162" s="764"/>
      <c r="MED162" s="764"/>
      <c r="MEE162" s="764"/>
      <c r="MEF162" s="764"/>
      <c r="MEG162" s="764"/>
      <c r="MEH162" s="764"/>
      <c r="MEI162" s="764"/>
      <c r="MEJ162" s="764"/>
      <c r="MEK162" s="764"/>
      <c r="MEL162" s="764"/>
      <c r="MEM162" s="764"/>
      <c r="MEN162" s="764"/>
      <c r="MEO162" s="764"/>
      <c r="MEP162" s="764"/>
      <c r="MEQ162" s="764"/>
      <c r="MER162" s="764"/>
      <c r="MES162" s="764"/>
      <c r="MET162" s="764"/>
      <c r="MEU162" s="764"/>
      <c r="MEV162" s="764"/>
      <c r="MEW162" s="764"/>
      <c r="MEX162" s="764"/>
      <c r="MEY162" s="764"/>
      <c r="MEZ162" s="764"/>
      <c r="MFA162" s="764"/>
      <c r="MFB162" s="764"/>
      <c r="MFC162" s="764"/>
      <c r="MFD162" s="764"/>
      <c r="MFE162" s="764"/>
      <c r="MFF162" s="764"/>
      <c r="MFG162" s="764"/>
      <c r="MFH162" s="764"/>
      <c r="MFI162" s="764"/>
      <c r="MFJ162" s="764"/>
      <c r="MFK162" s="764"/>
      <c r="MFL162" s="764"/>
      <c r="MFM162" s="764"/>
      <c r="MFN162" s="764"/>
      <c r="MFO162" s="764"/>
      <c r="MFP162" s="764"/>
      <c r="MFQ162" s="764"/>
      <c r="MFR162" s="764"/>
      <c r="MFS162" s="764"/>
      <c r="MFT162" s="764"/>
      <c r="MFU162" s="764"/>
      <c r="MFV162" s="764"/>
      <c r="MFW162" s="764"/>
      <c r="MFX162" s="764"/>
      <c r="MFY162" s="764"/>
      <c r="MFZ162" s="764"/>
      <c r="MGA162" s="764"/>
      <c r="MGB162" s="764"/>
      <c r="MGC162" s="764"/>
      <c r="MGD162" s="764"/>
      <c r="MGE162" s="764"/>
      <c r="MGF162" s="764"/>
      <c r="MGG162" s="764"/>
      <c r="MGH162" s="764"/>
      <c r="MGI162" s="764"/>
      <c r="MGJ162" s="764"/>
      <c r="MGK162" s="764"/>
      <c r="MGL162" s="764"/>
      <c r="MGM162" s="764"/>
      <c r="MGN162" s="764"/>
      <c r="MGO162" s="764"/>
      <c r="MGP162" s="764"/>
      <c r="MGQ162" s="764"/>
      <c r="MGR162" s="764"/>
      <c r="MGS162" s="764"/>
      <c r="MGT162" s="764"/>
      <c r="MGU162" s="764"/>
      <c r="MGV162" s="764"/>
      <c r="MGW162" s="764"/>
      <c r="MGX162" s="764"/>
      <c r="MGY162" s="764"/>
      <c r="MGZ162" s="764"/>
      <c r="MHA162" s="764"/>
      <c r="MHB162" s="764"/>
      <c r="MHC162" s="764"/>
      <c r="MHD162" s="764"/>
      <c r="MHE162" s="764"/>
      <c r="MHF162" s="764"/>
      <c r="MHG162" s="764"/>
      <c r="MHH162" s="764"/>
      <c r="MHI162" s="764"/>
      <c r="MHJ162" s="764"/>
      <c r="MHK162" s="764"/>
      <c r="MHL162" s="764"/>
      <c r="MHM162" s="764"/>
      <c r="MHN162" s="764"/>
      <c r="MHO162" s="764"/>
      <c r="MHP162" s="764"/>
      <c r="MHQ162" s="764"/>
      <c r="MHR162" s="764"/>
      <c r="MHS162" s="764"/>
      <c r="MHT162" s="764"/>
      <c r="MHU162" s="764"/>
      <c r="MHV162" s="764"/>
      <c r="MHW162" s="764"/>
      <c r="MHX162" s="764"/>
      <c r="MHY162" s="764"/>
      <c r="MHZ162" s="764"/>
      <c r="MIA162" s="764"/>
      <c r="MIB162" s="764"/>
      <c r="MIC162" s="764"/>
      <c r="MID162" s="764"/>
      <c r="MIE162" s="764"/>
      <c r="MIF162" s="764"/>
      <c r="MIG162" s="764"/>
      <c r="MIH162" s="764"/>
      <c r="MII162" s="764"/>
      <c r="MIJ162" s="764"/>
      <c r="MIK162" s="764"/>
      <c r="MIL162" s="764"/>
      <c r="MIM162" s="764"/>
      <c r="MIN162" s="764"/>
      <c r="MIO162" s="764"/>
      <c r="MIP162" s="764"/>
      <c r="MIQ162" s="764"/>
      <c r="MIR162" s="764"/>
      <c r="MIS162" s="764"/>
      <c r="MIT162" s="764"/>
      <c r="MIU162" s="764"/>
      <c r="MIV162" s="764"/>
      <c r="MIW162" s="764"/>
      <c r="MIX162" s="764"/>
      <c r="MIY162" s="764"/>
      <c r="MIZ162" s="764"/>
      <c r="MJA162" s="764"/>
      <c r="MJB162" s="764"/>
      <c r="MJC162" s="764"/>
      <c r="MJD162" s="764"/>
      <c r="MJE162" s="764"/>
      <c r="MJF162" s="764"/>
      <c r="MJG162" s="764"/>
      <c r="MJH162" s="764"/>
      <c r="MJI162" s="764"/>
      <c r="MJJ162" s="764"/>
      <c r="MJK162" s="764"/>
      <c r="MJL162" s="764"/>
      <c r="MJM162" s="764"/>
      <c r="MJN162" s="764"/>
      <c r="MJO162" s="764"/>
      <c r="MJP162" s="764"/>
      <c r="MJQ162" s="764"/>
      <c r="MJR162" s="764"/>
      <c r="MJS162" s="764"/>
      <c r="MJT162" s="764"/>
      <c r="MJU162" s="764"/>
      <c r="MJV162" s="764"/>
      <c r="MJW162" s="764"/>
      <c r="MJX162" s="764"/>
      <c r="MJY162" s="764"/>
      <c r="MJZ162" s="764"/>
      <c r="MKA162" s="764"/>
      <c r="MKB162" s="764"/>
      <c r="MKC162" s="764"/>
      <c r="MKD162" s="764"/>
      <c r="MKE162" s="764"/>
      <c r="MKF162" s="764"/>
      <c r="MKG162" s="764"/>
      <c r="MKH162" s="764"/>
      <c r="MKI162" s="764"/>
      <c r="MKJ162" s="764"/>
      <c r="MKK162" s="764"/>
      <c r="MKL162" s="764"/>
      <c r="MKM162" s="764"/>
      <c r="MKN162" s="764"/>
      <c r="MKO162" s="764"/>
      <c r="MKP162" s="764"/>
      <c r="MKQ162" s="764"/>
      <c r="MKR162" s="764"/>
      <c r="MKS162" s="764"/>
      <c r="MKT162" s="764"/>
      <c r="MKU162" s="764"/>
      <c r="MKV162" s="764"/>
      <c r="MKW162" s="764"/>
      <c r="MKX162" s="764"/>
      <c r="MKY162" s="764"/>
      <c r="MKZ162" s="764"/>
      <c r="MLA162" s="764"/>
      <c r="MLB162" s="764"/>
      <c r="MLC162" s="764"/>
      <c r="MLD162" s="764"/>
      <c r="MLE162" s="764"/>
      <c r="MLF162" s="764"/>
      <c r="MLG162" s="764"/>
      <c r="MLH162" s="764"/>
      <c r="MLI162" s="764"/>
      <c r="MLJ162" s="764"/>
      <c r="MLK162" s="764"/>
      <c r="MLL162" s="764"/>
      <c r="MLM162" s="764"/>
      <c r="MLN162" s="764"/>
      <c r="MLO162" s="764"/>
      <c r="MLP162" s="764"/>
      <c r="MLQ162" s="764"/>
      <c r="MLR162" s="764"/>
      <c r="MLS162" s="764"/>
      <c r="MLT162" s="764"/>
      <c r="MLU162" s="764"/>
      <c r="MLV162" s="764"/>
      <c r="MLW162" s="764"/>
      <c r="MLX162" s="764"/>
      <c r="MLY162" s="764"/>
      <c r="MLZ162" s="764"/>
      <c r="MMA162" s="764"/>
      <c r="MMB162" s="764"/>
      <c r="MMC162" s="764"/>
      <c r="MMD162" s="764"/>
      <c r="MME162" s="764"/>
      <c r="MMF162" s="764"/>
      <c r="MMG162" s="764"/>
      <c r="MMH162" s="764"/>
      <c r="MMI162" s="764"/>
      <c r="MMJ162" s="764"/>
      <c r="MMK162" s="764"/>
      <c r="MML162" s="764"/>
      <c r="MMM162" s="764"/>
      <c r="MMN162" s="764"/>
      <c r="MMO162" s="764"/>
      <c r="MMP162" s="764"/>
      <c r="MMQ162" s="764"/>
      <c r="MMR162" s="764"/>
      <c r="MMS162" s="764"/>
      <c r="MMT162" s="764"/>
      <c r="MMU162" s="764"/>
      <c r="MMV162" s="764"/>
      <c r="MMW162" s="764"/>
      <c r="MMX162" s="764"/>
      <c r="MMY162" s="764"/>
      <c r="MMZ162" s="764"/>
      <c r="MNA162" s="764"/>
      <c r="MNB162" s="764"/>
      <c r="MNC162" s="764"/>
      <c r="MND162" s="764"/>
      <c r="MNE162" s="764"/>
      <c r="MNF162" s="764"/>
      <c r="MNG162" s="764"/>
      <c r="MNH162" s="764"/>
      <c r="MNI162" s="764"/>
      <c r="MNJ162" s="764"/>
      <c r="MNK162" s="764"/>
      <c r="MNL162" s="764"/>
      <c r="MNM162" s="764"/>
      <c r="MNN162" s="764"/>
      <c r="MNO162" s="764"/>
      <c r="MNP162" s="764"/>
      <c r="MNQ162" s="764"/>
      <c r="MNR162" s="764"/>
      <c r="MNS162" s="764"/>
      <c r="MNT162" s="764"/>
      <c r="MNU162" s="764"/>
      <c r="MNV162" s="764"/>
      <c r="MNW162" s="764"/>
      <c r="MNX162" s="764"/>
      <c r="MNY162" s="764"/>
      <c r="MNZ162" s="764"/>
      <c r="MOA162" s="764"/>
      <c r="MOB162" s="764"/>
      <c r="MOC162" s="764"/>
      <c r="MOD162" s="764"/>
      <c r="MOE162" s="764"/>
      <c r="MOF162" s="764"/>
      <c r="MOG162" s="764"/>
      <c r="MOH162" s="764"/>
      <c r="MOI162" s="764"/>
      <c r="MOJ162" s="764"/>
      <c r="MOK162" s="764"/>
      <c r="MOL162" s="764"/>
      <c r="MOM162" s="764"/>
      <c r="MON162" s="764"/>
      <c r="MOO162" s="764"/>
      <c r="MOP162" s="764"/>
      <c r="MOQ162" s="764"/>
      <c r="MOR162" s="764"/>
      <c r="MOS162" s="764"/>
      <c r="MOT162" s="764"/>
      <c r="MOU162" s="764"/>
      <c r="MOV162" s="764"/>
      <c r="MOW162" s="764"/>
      <c r="MOX162" s="764"/>
      <c r="MOY162" s="764"/>
      <c r="MOZ162" s="764"/>
      <c r="MPA162" s="764"/>
      <c r="MPB162" s="764"/>
      <c r="MPC162" s="764"/>
      <c r="MPD162" s="764"/>
      <c r="MPE162" s="764"/>
      <c r="MPF162" s="764"/>
      <c r="MPG162" s="764"/>
      <c r="MPH162" s="764"/>
      <c r="MPI162" s="764"/>
      <c r="MPJ162" s="764"/>
      <c r="MPK162" s="764"/>
      <c r="MPL162" s="764"/>
      <c r="MPM162" s="764"/>
      <c r="MPN162" s="764"/>
      <c r="MPO162" s="764"/>
      <c r="MPP162" s="764"/>
      <c r="MPQ162" s="764"/>
      <c r="MPR162" s="764"/>
      <c r="MPS162" s="764"/>
      <c r="MPT162" s="764"/>
      <c r="MPU162" s="764"/>
      <c r="MPV162" s="764"/>
      <c r="MPW162" s="764"/>
      <c r="MPX162" s="764"/>
      <c r="MPY162" s="764"/>
      <c r="MPZ162" s="764"/>
      <c r="MQA162" s="764"/>
      <c r="MQB162" s="764"/>
      <c r="MQC162" s="764"/>
      <c r="MQD162" s="764"/>
      <c r="MQE162" s="764"/>
      <c r="MQF162" s="764"/>
      <c r="MQG162" s="764"/>
      <c r="MQH162" s="764"/>
      <c r="MQI162" s="764"/>
      <c r="MQJ162" s="764"/>
      <c r="MQK162" s="764"/>
      <c r="MQL162" s="764"/>
      <c r="MQM162" s="764"/>
      <c r="MQN162" s="764"/>
      <c r="MQO162" s="764"/>
      <c r="MQP162" s="764"/>
      <c r="MQQ162" s="764"/>
      <c r="MQR162" s="764"/>
      <c r="MQS162" s="764"/>
      <c r="MQT162" s="764"/>
      <c r="MQU162" s="764"/>
      <c r="MQV162" s="764"/>
      <c r="MQW162" s="764"/>
      <c r="MQX162" s="764"/>
      <c r="MQY162" s="764"/>
      <c r="MQZ162" s="764"/>
      <c r="MRA162" s="764"/>
      <c r="MRB162" s="764"/>
      <c r="MRC162" s="764"/>
      <c r="MRD162" s="764"/>
      <c r="MRE162" s="764"/>
      <c r="MRF162" s="764"/>
      <c r="MRG162" s="764"/>
      <c r="MRH162" s="764"/>
      <c r="MRI162" s="764"/>
      <c r="MRJ162" s="764"/>
      <c r="MRK162" s="764"/>
      <c r="MRL162" s="764"/>
      <c r="MRM162" s="764"/>
      <c r="MRN162" s="764"/>
      <c r="MRO162" s="764"/>
      <c r="MRP162" s="764"/>
      <c r="MRQ162" s="764"/>
      <c r="MRR162" s="764"/>
      <c r="MRS162" s="764"/>
      <c r="MRT162" s="764"/>
      <c r="MRU162" s="764"/>
      <c r="MRV162" s="764"/>
      <c r="MRW162" s="764"/>
      <c r="MRX162" s="764"/>
      <c r="MRY162" s="764"/>
      <c r="MRZ162" s="764"/>
      <c r="MSA162" s="764"/>
      <c r="MSB162" s="764"/>
      <c r="MSC162" s="764"/>
      <c r="MSD162" s="764"/>
      <c r="MSE162" s="764"/>
      <c r="MSF162" s="764"/>
      <c r="MSG162" s="764"/>
      <c r="MSH162" s="764"/>
      <c r="MSI162" s="764"/>
      <c r="MSJ162" s="764"/>
      <c r="MSK162" s="764"/>
      <c r="MSL162" s="764"/>
      <c r="MSM162" s="764"/>
      <c r="MSN162" s="764"/>
      <c r="MSO162" s="764"/>
      <c r="MSP162" s="764"/>
      <c r="MSQ162" s="764"/>
      <c r="MSR162" s="764"/>
      <c r="MSS162" s="764"/>
      <c r="MST162" s="764"/>
      <c r="MSU162" s="764"/>
      <c r="MSV162" s="764"/>
      <c r="MSW162" s="764"/>
      <c r="MSX162" s="764"/>
      <c r="MSY162" s="764"/>
      <c r="MSZ162" s="764"/>
      <c r="MTA162" s="764"/>
      <c r="MTB162" s="764"/>
      <c r="MTC162" s="764"/>
      <c r="MTD162" s="764"/>
      <c r="MTE162" s="764"/>
      <c r="MTF162" s="764"/>
      <c r="MTG162" s="764"/>
      <c r="MTH162" s="764"/>
      <c r="MTI162" s="764"/>
      <c r="MTJ162" s="764"/>
      <c r="MTK162" s="764"/>
      <c r="MTL162" s="764"/>
      <c r="MTM162" s="764"/>
      <c r="MTN162" s="764"/>
      <c r="MTO162" s="764"/>
      <c r="MTP162" s="764"/>
      <c r="MTQ162" s="764"/>
      <c r="MTR162" s="764"/>
      <c r="MTS162" s="764"/>
      <c r="MTT162" s="764"/>
      <c r="MTU162" s="764"/>
      <c r="MTV162" s="764"/>
      <c r="MTW162" s="764"/>
      <c r="MTX162" s="764"/>
      <c r="MTY162" s="764"/>
      <c r="MTZ162" s="764"/>
      <c r="MUA162" s="764"/>
      <c r="MUB162" s="764"/>
      <c r="MUC162" s="764"/>
      <c r="MUD162" s="764"/>
      <c r="MUE162" s="764"/>
      <c r="MUF162" s="764"/>
      <c r="MUG162" s="764"/>
      <c r="MUH162" s="764"/>
      <c r="MUI162" s="764"/>
      <c r="MUJ162" s="764"/>
      <c r="MUK162" s="764"/>
      <c r="MUL162" s="764"/>
      <c r="MUM162" s="764"/>
      <c r="MUN162" s="764"/>
      <c r="MUO162" s="764"/>
      <c r="MUP162" s="764"/>
      <c r="MUQ162" s="764"/>
      <c r="MUR162" s="764"/>
      <c r="MUS162" s="764"/>
      <c r="MUT162" s="764"/>
      <c r="MUU162" s="764"/>
      <c r="MUV162" s="764"/>
      <c r="MUW162" s="764"/>
      <c r="MUX162" s="764"/>
      <c r="MUY162" s="764"/>
      <c r="MUZ162" s="764"/>
      <c r="MVA162" s="764"/>
      <c r="MVB162" s="764"/>
      <c r="MVC162" s="764"/>
      <c r="MVD162" s="764"/>
      <c r="MVE162" s="764"/>
      <c r="MVF162" s="764"/>
      <c r="MVG162" s="764"/>
      <c r="MVH162" s="764"/>
      <c r="MVI162" s="764"/>
      <c r="MVJ162" s="764"/>
      <c r="MVK162" s="764"/>
      <c r="MVL162" s="764"/>
      <c r="MVM162" s="764"/>
      <c r="MVN162" s="764"/>
      <c r="MVO162" s="764"/>
      <c r="MVP162" s="764"/>
      <c r="MVQ162" s="764"/>
      <c r="MVR162" s="764"/>
      <c r="MVS162" s="764"/>
      <c r="MVT162" s="764"/>
      <c r="MVU162" s="764"/>
      <c r="MVV162" s="764"/>
      <c r="MVW162" s="764"/>
      <c r="MVX162" s="764"/>
      <c r="MVY162" s="764"/>
      <c r="MVZ162" s="764"/>
      <c r="MWA162" s="764"/>
      <c r="MWB162" s="764"/>
      <c r="MWC162" s="764"/>
      <c r="MWD162" s="764"/>
      <c r="MWE162" s="764"/>
      <c r="MWF162" s="764"/>
      <c r="MWG162" s="764"/>
      <c r="MWH162" s="764"/>
      <c r="MWI162" s="764"/>
      <c r="MWJ162" s="764"/>
      <c r="MWK162" s="764"/>
      <c r="MWL162" s="764"/>
      <c r="MWM162" s="764"/>
      <c r="MWN162" s="764"/>
      <c r="MWO162" s="764"/>
      <c r="MWP162" s="764"/>
      <c r="MWQ162" s="764"/>
      <c r="MWR162" s="764"/>
      <c r="MWS162" s="764"/>
      <c r="MWT162" s="764"/>
      <c r="MWU162" s="764"/>
      <c r="MWV162" s="764"/>
      <c r="MWW162" s="764"/>
      <c r="MWX162" s="764"/>
      <c r="MWY162" s="764"/>
      <c r="MWZ162" s="764"/>
      <c r="MXA162" s="764"/>
      <c r="MXB162" s="764"/>
      <c r="MXC162" s="764"/>
      <c r="MXD162" s="764"/>
      <c r="MXE162" s="764"/>
      <c r="MXF162" s="764"/>
      <c r="MXG162" s="764"/>
      <c r="MXH162" s="764"/>
      <c r="MXI162" s="764"/>
      <c r="MXJ162" s="764"/>
      <c r="MXK162" s="764"/>
      <c r="MXL162" s="764"/>
      <c r="MXM162" s="764"/>
      <c r="MXN162" s="764"/>
      <c r="MXO162" s="764"/>
      <c r="MXP162" s="764"/>
      <c r="MXQ162" s="764"/>
      <c r="MXR162" s="764"/>
      <c r="MXS162" s="764"/>
      <c r="MXT162" s="764"/>
      <c r="MXU162" s="764"/>
      <c r="MXV162" s="764"/>
      <c r="MXW162" s="764"/>
      <c r="MXX162" s="764"/>
      <c r="MXY162" s="764"/>
      <c r="MXZ162" s="764"/>
      <c r="MYA162" s="764"/>
      <c r="MYB162" s="764"/>
      <c r="MYC162" s="764"/>
      <c r="MYD162" s="764"/>
      <c r="MYE162" s="764"/>
      <c r="MYF162" s="764"/>
      <c r="MYG162" s="764"/>
      <c r="MYH162" s="764"/>
      <c r="MYI162" s="764"/>
      <c r="MYJ162" s="764"/>
      <c r="MYK162" s="764"/>
      <c r="MYL162" s="764"/>
      <c r="MYM162" s="764"/>
      <c r="MYN162" s="764"/>
      <c r="MYO162" s="764"/>
      <c r="MYP162" s="764"/>
      <c r="MYQ162" s="764"/>
      <c r="MYR162" s="764"/>
      <c r="MYS162" s="764"/>
      <c r="MYT162" s="764"/>
      <c r="MYU162" s="764"/>
      <c r="MYV162" s="764"/>
      <c r="MYW162" s="764"/>
      <c r="MYX162" s="764"/>
      <c r="MYY162" s="764"/>
      <c r="MYZ162" s="764"/>
      <c r="MZA162" s="764"/>
      <c r="MZB162" s="764"/>
      <c r="MZC162" s="764"/>
      <c r="MZD162" s="764"/>
      <c r="MZE162" s="764"/>
      <c r="MZF162" s="764"/>
      <c r="MZG162" s="764"/>
      <c r="MZH162" s="764"/>
      <c r="MZI162" s="764"/>
      <c r="MZJ162" s="764"/>
      <c r="MZK162" s="764"/>
      <c r="MZL162" s="764"/>
      <c r="MZM162" s="764"/>
      <c r="MZN162" s="764"/>
      <c r="MZO162" s="764"/>
      <c r="MZP162" s="764"/>
      <c r="MZQ162" s="764"/>
      <c r="MZR162" s="764"/>
      <c r="MZS162" s="764"/>
      <c r="MZT162" s="764"/>
      <c r="MZU162" s="764"/>
      <c r="MZV162" s="764"/>
      <c r="MZW162" s="764"/>
      <c r="MZX162" s="764"/>
      <c r="MZY162" s="764"/>
      <c r="MZZ162" s="764"/>
      <c r="NAA162" s="764"/>
      <c r="NAB162" s="764"/>
      <c r="NAC162" s="764"/>
      <c r="NAD162" s="764"/>
      <c r="NAE162" s="764"/>
      <c r="NAF162" s="764"/>
      <c r="NAG162" s="764"/>
      <c r="NAH162" s="764"/>
      <c r="NAI162" s="764"/>
      <c r="NAJ162" s="764"/>
      <c r="NAK162" s="764"/>
      <c r="NAL162" s="764"/>
      <c r="NAM162" s="764"/>
      <c r="NAN162" s="764"/>
      <c r="NAO162" s="764"/>
      <c r="NAP162" s="764"/>
      <c r="NAQ162" s="764"/>
      <c r="NAR162" s="764"/>
      <c r="NAS162" s="764"/>
      <c r="NAT162" s="764"/>
      <c r="NAU162" s="764"/>
      <c r="NAV162" s="764"/>
      <c r="NAW162" s="764"/>
      <c r="NAX162" s="764"/>
      <c r="NAY162" s="764"/>
      <c r="NAZ162" s="764"/>
      <c r="NBA162" s="764"/>
      <c r="NBB162" s="764"/>
      <c r="NBC162" s="764"/>
      <c r="NBD162" s="764"/>
      <c r="NBE162" s="764"/>
      <c r="NBF162" s="764"/>
      <c r="NBG162" s="764"/>
      <c r="NBH162" s="764"/>
      <c r="NBI162" s="764"/>
      <c r="NBJ162" s="764"/>
      <c r="NBK162" s="764"/>
      <c r="NBL162" s="764"/>
      <c r="NBM162" s="764"/>
      <c r="NBN162" s="764"/>
      <c r="NBO162" s="764"/>
      <c r="NBP162" s="764"/>
      <c r="NBQ162" s="764"/>
      <c r="NBR162" s="764"/>
      <c r="NBS162" s="764"/>
      <c r="NBT162" s="764"/>
      <c r="NBU162" s="764"/>
      <c r="NBV162" s="764"/>
      <c r="NBW162" s="764"/>
      <c r="NBX162" s="764"/>
      <c r="NBY162" s="764"/>
      <c r="NBZ162" s="764"/>
      <c r="NCA162" s="764"/>
      <c r="NCB162" s="764"/>
      <c r="NCC162" s="764"/>
      <c r="NCD162" s="764"/>
      <c r="NCE162" s="764"/>
      <c r="NCF162" s="764"/>
      <c r="NCG162" s="764"/>
      <c r="NCH162" s="764"/>
      <c r="NCI162" s="764"/>
      <c r="NCJ162" s="764"/>
      <c r="NCK162" s="764"/>
      <c r="NCL162" s="764"/>
      <c r="NCM162" s="764"/>
      <c r="NCN162" s="764"/>
      <c r="NCO162" s="764"/>
      <c r="NCP162" s="764"/>
      <c r="NCQ162" s="764"/>
      <c r="NCR162" s="764"/>
      <c r="NCS162" s="764"/>
      <c r="NCT162" s="764"/>
      <c r="NCU162" s="764"/>
      <c r="NCV162" s="764"/>
      <c r="NCW162" s="764"/>
      <c r="NCX162" s="764"/>
      <c r="NCY162" s="764"/>
      <c r="NCZ162" s="764"/>
      <c r="NDA162" s="764"/>
      <c r="NDB162" s="764"/>
      <c r="NDC162" s="764"/>
      <c r="NDD162" s="764"/>
      <c r="NDE162" s="764"/>
      <c r="NDF162" s="764"/>
      <c r="NDG162" s="764"/>
      <c r="NDH162" s="764"/>
      <c r="NDI162" s="764"/>
      <c r="NDJ162" s="764"/>
      <c r="NDK162" s="764"/>
      <c r="NDL162" s="764"/>
      <c r="NDM162" s="764"/>
      <c r="NDN162" s="764"/>
      <c r="NDO162" s="764"/>
      <c r="NDP162" s="764"/>
      <c r="NDQ162" s="764"/>
      <c r="NDR162" s="764"/>
      <c r="NDS162" s="764"/>
      <c r="NDT162" s="764"/>
      <c r="NDU162" s="764"/>
      <c r="NDV162" s="764"/>
      <c r="NDW162" s="764"/>
      <c r="NDX162" s="764"/>
      <c r="NDY162" s="764"/>
      <c r="NDZ162" s="764"/>
      <c r="NEA162" s="764"/>
      <c r="NEB162" s="764"/>
      <c r="NEC162" s="764"/>
      <c r="NED162" s="764"/>
      <c r="NEE162" s="764"/>
      <c r="NEF162" s="764"/>
      <c r="NEG162" s="764"/>
      <c r="NEH162" s="764"/>
      <c r="NEI162" s="764"/>
      <c r="NEJ162" s="764"/>
      <c r="NEK162" s="764"/>
      <c r="NEL162" s="764"/>
      <c r="NEM162" s="764"/>
      <c r="NEN162" s="764"/>
      <c r="NEO162" s="764"/>
      <c r="NEP162" s="764"/>
      <c r="NEQ162" s="764"/>
      <c r="NER162" s="764"/>
      <c r="NES162" s="764"/>
      <c r="NET162" s="764"/>
      <c r="NEU162" s="764"/>
      <c r="NEV162" s="764"/>
      <c r="NEW162" s="764"/>
      <c r="NEX162" s="764"/>
      <c r="NEY162" s="764"/>
      <c r="NEZ162" s="764"/>
      <c r="NFA162" s="764"/>
      <c r="NFB162" s="764"/>
      <c r="NFC162" s="764"/>
      <c r="NFD162" s="764"/>
      <c r="NFE162" s="764"/>
      <c r="NFF162" s="764"/>
      <c r="NFG162" s="764"/>
      <c r="NFH162" s="764"/>
      <c r="NFI162" s="764"/>
      <c r="NFJ162" s="764"/>
      <c r="NFK162" s="764"/>
      <c r="NFL162" s="764"/>
      <c r="NFM162" s="764"/>
      <c r="NFN162" s="764"/>
      <c r="NFO162" s="764"/>
      <c r="NFP162" s="764"/>
      <c r="NFQ162" s="764"/>
      <c r="NFR162" s="764"/>
      <c r="NFS162" s="764"/>
      <c r="NFT162" s="764"/>
      <c r="NFU162" s="764"/>
      <c r="NFV162" s="764"/>
      <c r="NFW162" s="764"/>
      <c r="NFX162" s="764"/>
      <c r="NFY162" s="764"/>
      <c r="NFZ162" s="764"/>
      <c r="NGA162" s="764"/>
      <c r="NGB162" s="764"/>
      <c r="NGC162" s="764"/>
      <c r="NGD162" s="764"/>
      <c r="NGE162" s="764"/>
      <c r="NGF162" s="764"/>
      <c r="NGG162" s="764"/>
      <c r="NGH162" s="764"/>
      <c r="NGI162" s="764"/>
      <c r="NGJ162" s="764"/>
      <c r="NGK162" s="764"/>
      <c r="NGL162" s="764"/>
      <c r="NGM162" s="764"/>
      <c r="NGN162" s="764"/>
      <c r="NGO162" s="764"/>
      <c r="NGP162" s="764"/>
      <c r="NGQ162" s="764"/>
      <c r="NGR162" s="764"/>
      <c r="NGS162" s="764"/>
      <c r="NGT162" s="764"/>
      <c r="NGU162" s="764"/>
      <c r="NGV162" s="764"/>
      <c r="NGW162" s="764"/>
      <c r="NGX162" s="764"/>
      <c r="NGY162" s="764"/>
      <c r="NGZ162" s="764"/>
      <c r="NHA162" s="764"/>
      <c r="NHB162" s="764"/>
      <c r="NHC162" s="764"/>
      <c r="NHD162" s="764"/>
      <c r="NHE162" s="764"/>
      <c r="NHF162" s="764"/>
      <c r="NHG162" s="764"/>
      <c r="NHH162" s="764"/>
      <c r="NHI162" s="764"/>
      <c r="NHJ162" s="764"/>
      <c r="NHK162" s="764"/>
      <c r="NHL162" s="764"/>
      <c r="NHM162" s="764"/>
      <c r="NHN162" s="764"/>
      <c r="NHO162" s="764"/>
      <c r="NHP162" s="764"/>
      <c r="NHQ162" s="764"/>
      <c r="NHR162" s="764"/>
      <c r="NHS162" s="764"/>
      <c r="NHT162" s="764"/>
      <c r="NHU162" s="764"/>
      <c r="NHV162" s="764"/>
      <c r="NHW162" s="764"/>
      <c r="NHX162" s="764"/>
      <c r="NHY162" s="764"/>
      <c r="NHZ162" s="764"/>
      <c r="NIA162" s="764"/>
      <c r="NIB162" s="764"/>
      <c r="NIC162" s="764"/>
      <c r="NID162" s="764"/>
      <c r="NIE162" s="764"/>
      <c r="NIF162" s="764"/>
      <c r="NIG162" s="764"/>
      <c r="NIH162" s="764"/>
      <c r="NII162" s="764"/>
      <c r="NIJ162" s="764"/>
      <c r="NIK162" s="764"/>
      <c r="NIL162" s="764"/>
      <c r="NIM162" s="764"/>
      <c r="NIN162" s="764"/>
      <c r="NIO162" s="764"/>
      <c r="NIP162" s="764"/>
      <c r="NIQ162" s="764"/>
      <c r="NIR162" s="764"/>
      <c r="NIS162" s="764"/>
      <c r="NIT162" s="764"/>
      <c r="NIU162" s="764"/>
      <c r="NIV162" s="764"/>
      <c r="NIW162" s="764"/>
      <c r="NIX162" s="764"/>
      <c r="NIY162" s="764"/>
      <c r="NIZ162" s="764"/>
      <c r="NJA162" s="764"/>
      <c r="NJB162" s="764"/>
      <c r="NJC162" s="764"/>
      <c r="NJD162" s="764"/>
      <c r="NJE162" s="764"/>
      <c r="NJF162" s="764"/>
      <c r="NJG162" s="764"/>
      <c r="NJH162" s="764"/>
      <c r="NJI162" s="764"/>
      <c r="NJJ162" s="764"/>
      <c r="NJK162" s="764"/>
      <c r="NJL162" s="764"/>
      <c r="NJM162" s="764"/>
      <c r="NJN162" s="764"/>
      <c r="NJO162" s="764"/>
      <c r="NJP162" s="764"/>
      <c r="NJQ162" s="764"/>
      <c r="NJR162" s="764"/>
      <c r="NJS162" s="764"/>
      <c r="NJT162" s="764"/>
      <c r="NJU162" s="764"/>
      <c r="NJV162" s="764"/>
      <c r="NJW162" s="764"/>
      <c r="NJX162" s="764"/>
      <c r="NJY162" s="764"/>
      <c r="NJZ162" s="764"/>
      <c r="NKA162" s="764"/>
      <c r="NKB162" s="764"/>
      <c r="NKC162" s="764"/>
      <c r="NKD162" s="764"/>
      <c r="NKE162" s="764"/>
      <c r="NKF162" s="764"/>
      <c r="NKG162" s="764"/>
      <c r="NKH162" s="764"/>
      <c r="NKI162" s="764"/>
      <c r="NKJ162" s="764"/>
      <c r="NKK162" s="764"/>
      <c r="NKL162" s="764"/>
      <c r="NKM162" s="764"/>
      <c r="NKN162" s="764"/>
      <c r="NKO162" s="764"/>
      <c r="NKP162" s="764"/>
      <c r="NKQ162" s="764"/>
      <c r="NKR162" s="764"/>
      <c r="NKS162" s="764"/>
      <c r="NKT162" s="764"/>
      <c r="NKU162" s="764"/>
      <c r="NKV162" s="764"/>
      <c r="NKW162" s="764"/>
      <c r="NKX162" s="764"/>
      <c r="NKY162" s="764"/>
      <c r="NKZ162" s="764"/>
      <c r="NLA162" s="764"/>
      <c r="NLB162" s="764"/>
      <c r="NLC162" s="764"/>
      <c r="NLD162" s="764"/>
      <c r="NLE162" s="764"/>
      <c r="NLF162" s="764"/>
      <c r="NLG162" s="764"/>
      <c r="NLH162" s="764"/>
      <c r="NLI162" s="764"/>
      <c r="NLJ162" s="764"/>
      <c r="NLK162" s="764"/>
      <c r="NLL162" s="764"/>
      <c r="NLM162" s="764"/>
      <c r="NLN162" s="764"/>
      <c r="NLO162" s="764"/>
      <c r="NLP162" s="764"/>
      <c r="NLQ162" s="764"/>
      <c r="NLR162" s="764"/>
      <c r="NLS162" s="764"/>
      <c r="NLT162" s="764"/>
      <c r="NLU162" s="764"/>
      <c r="NLV162" s="764"/>
      <c r="NLW162" s="764"/>
      <c r="NLX162" s="764"/>
      <c r="NLY162" s="764"/>
      <c r="NLZ162" s="764"/>
      <c r="NMA162" s="764"/>
      <c r="NMB162" s="764"/>
      <c r="NMC162" s="764"/>
      <c r="NMD162" s="764"/>
      <c r="NME162" s="764"/>
      <c r="NMF162" s="764"/>
      <c r="NMG162" s="764"/>
      <c r="NMH162" s="764"/>
      <c r="NMI162" s="764"/>
      <c r="NMJ162" s="764"/>
      <c r="NMK162" s="764"/>
      <c r="NML162" s="764"/>
      <c r="NMM162" s="764"/>
      <c r="NMN162" s="764"/>
      <c r="NMO162" s="764"/>
      <c r="NMP162" s="764"/>
      <c r="NMQ162" s="764"/>
      <c r="NMR162" s="764"/>
      <c r="NMS162" s="764"/>
      <c r="NMT162" s="764"/>
      <c r="NMU162" s="764"/>
      <c r="NMV162" s="764"/>
      <c r="NMW162" s="764"/>
      <c r="NMX162" s="764"/>
      <c r="NMY162" s="764"/>
      <c r="NMZ162" s="764"/>
      <c r="NNA162" s="764"/>
      <c r="NNB162" s="764"/>
      <c r="NNC162" s="764"/>
      <c r="NND162" s="764"/>
      <c r="NNE162" s="764"/>
      <c r="NNF162" s="764"/>
      <c r="NNG162" s="764"/>
      <c r="NNH162" s="764"/>
      <c r="NNI162" s="764"/>
      <c r="NNJ162" s="764"/>
      <c r="NNK162" s="764"/>
      <c r="NNL162" s="764"/>
      <c r="NNM162" s="764"/>
      <c r="NNN162" s="764"/>
      <c r="NNO162" s="764"/>
      <c r="NNP162" s="764"/>
      <c r="NNQ162" s="764"/>
      <c r="NNR162" s="764"/>
      <c r="NNS162" s="764"/>
      <c r="NNT162" s="764"/>
      <c r="NNU162" s="764"/>
      <c r="NNV162" s="764"/>
      <c r="NNW162" s="764"/>
      <c r="NNX162" s="764"/>
      <c r="NNY162" s="764"/>
      <c r="NNZ162" s="764"/>
      <c r="NOA162" s="764"/>
      <c r="NOB162" s="764"/>
      <c r="NOC162" s="764"/>
      <c r="NOD162" s="764"/>
      <c r="NOE162" s="764"/>
      <c r="NOF162" s="764"/>
      <c r="NOG162" s="764"/>
      <c r="NOH162" s="764"/>
      <c r="NOI162" s="764"/>
      <c r="NOJ162" s="764"/>
      <c r="NOK162" s="764"/>
      <c r="NOL162" s="764"/>
      <c r="NOM162" s="764"/>
      <c r="NON162" s="764"/>
      <c r="NOO162" s="764"/>
      <c r="NOP162" s="764"/>
      <c r="NOQ162" s="764"/>
      <c r="NOR162" s="764"/>
      <c r="NOS162" s="764"/>
      <c r="NOT162" s="764"/>
      <c r="NOU162" s="764"/>
      <c r="NOV162" s="764"/>
      <c r="NOW162" s="764"/>
      <c r="NOX162" s="764"/>
      <c r="NOY162" s="764"/>
      <c r="NOZ162" s="764"/>
      <c r="NPA162" s="764"/>
      <c r="NPB162" s="764"/>
      <c r="NPC162" s="764"/>
      <c r="NPD162" s="764"/>
      <c r="NPE162" s="764"/>
      <c r="NPF162" s="764"/>
      <c r="NPG162" s="764"/>
      <c r="NPH162" s="764"/>
      <c r="NPI162" s="764"/>
      <c r="NPJ162" s="764"/>
      <c r="NPK162" s="764"/>
      <c r="NPL162" s="764"/>
      <c r="NPM162" s="764"/>
      <c r="NPN162" s="764"/>
      <c r="NPO162" s="764"/>
      <c r="NPP162" s="764"/>
      <c r="NPQ162" s="764"/>
      <c r="NPR162" s="764"/>
      <c r="NPS162" s="764"/>
      <c r="NPT162" s="764"/>
      <c r="NPU162" s="764"/>
      <c r="NPV162" s="764"/>
      <c r="NPW162" s="764"/>
      <c r="NPX162" s="764"/>
      <c r="NPY162" s="764"/>
      <c r="NPZ162" s="764"/>
      <c r="NQA162" s="764"/>
      <c r="NQB162" s="764"/>
      <c r="NQC162" s="764"/>
      <c r="NQD162" s="764"/>
      <c r="NQE162" s="764"/>
      <c r="NQF162" s="764"/>
      <c r="NQG162" s="764"/>
      <c r="NQH162" s="764"/>
      <c r="NQI162" s="764"/>
      <c r="NQJ162" s="764"/>
      <c r="NQK162" s="764"/>
      <c r="NQL162" s="764"/>
      <c r="NQM162" s="764"/>
      <c r="NQN162" s="764"/>
      <c r="NQO162" s="764"/>
      <c r="NQP162" s="764"/>
      <c r="NQQ162" s="764"/>
      <c r="NQR162" s="764"/>
      <c r="NQS162" s="764"/>
      <c r="NQT162" s="764"/>
      <c r="NQU162" s="764"/>
      <c r="NQV162" s="764"/>
      <c r="NQW162" s="764"/>
      <c r="NQX162" s="764"/>
      <c r="NQY162" s="764"/>
      <c r="NQZ162" s="764"/>
      <c r="NRA162" s="764"/>
      <c r="NRB162" s="764"/>
      <c r="NRC162" s="764"/>
      <c r="NRD162" s="764"/>
      <c r="NRE162" s="764"/>
      <c r="NRF162" s="764"/>
      <c r="NRG162" s="764"/>
      <c r="NRH162" s="764"/>
      <c r="NRI162" s="764"/>
      <c r="NRJ162" s="764"/>
      <c r="NRK162" s="764"/>
      <c r="NRL162" s="764"/>
      <c r="NRM162" s="764"/>
      <c r="NRN162" s="764"/>
      <c r="NRO162" s="764"/>
      <c r="NRP162" s="764"/>
      <c r="NRQ162" s="764"/>
      <c r="NRR162" s="764"/>
      <c r="NRS162" s="764"/>
      <c r="NRT162" s="764"/>
      <c r="NRU162" s="764"/>
      <c r="NRV162" s="764"/>
      <c r="NRW162" s="764"/>
      <c r="NRX162" s="764"/>
      <c r="NRY162" s="764"/>
      <c r="NRZ162" s="764"/>
      <c r="NSA162" s="764"/>
      <c r="NSB162" s="764"/>
      <c r="NSC162" s="764"/>
      <c r="NSD162" s="764"/>
      <c r="NSE162" s="764"/>
      <c r="NSF162" s="764"/>
      <c r="NSG162" s="764"/>
      <c r="NSH162" s="764"/>
      <c r="NSI162" s="764"/>
      <c r="NSJ162" s="764"/>
      <c r="NSK162" s="764"/>
      <c r="NSL162" s="764"/>
      <c r="NSM162" s="764"/>
      <c r="NSN162" s="764"/>
      <c r="NSO162" s="764"/>
      <c r="NSP162" s="764"/>
      <c r="NSQ162" s="764"/>
      <c r="NSR162" s="764"/>
      <c r="NSS162" s="764"/>
      <c r="NST162" s="764"/>
      <c r="NSU162" s="764"/>
      <c r="NSV162" s="764"/>
      <c r="NSW162" s="764"/>
      <c r="NSX162" s="764"/>
      <c r="NSY162" s="764"/>
      <c r="NSZ162" s="764"/>
      <c r="NTA162" s="764"/>
      <c r="NTB162" s="764"/>
      <c r="NTC162" s="764"/>
      <c r="NTD162" s="764"/>
      <c r="NTE162" s="764"/>
      <c r="NTF162" s="764"/>
      <c r="NTG162" s="764"/>
      <c r="NTH162" s="764"/>
      <c r="NTI162" s="764"/>
      <c r="NTJ162" s="764"/>
      <c r="NTK162" s="764"/>
      <c r="NTL162" s="764"/>
      <c r="NTM162" s="764"/>
      <c r="NTN162" s="764"/>
      <c r="NTO162" s="764"/>
      <c r="NTP162" s="764"/>
      <c r="NTQ162" s="764"/>
      <c r="NTR162" s="764"/>
      <c r="NTS162" s="764"/>
      <c r="NTT162" s="764"/>
      <c r="NTU162" s="764"/>
      <c r="NTV162" s="764"/>
      <c r="NTW162" s="764"/>
      <c r="NTX162" s="764"/>
      <c r="NTY162" s="764"/>
      <c r="NTZ162" s="764"/>
      <c r="NUA162" s="764"/>
      <c r="NUB162" s="764"/>
      <c r="NUC162" s="764"/>
      <c r="NUD162" s="764"/>
      <c r="NUE162" s="764"/>
      <c r="NUF162" s="764"/>
      <c r="NUG162" s="764"/>
      <c r="NUH162" s="764"/>
      <c r="NUI162" s="764"/>
      <c r="NUJ162" s="764"/>
      <c r="NUK162" s="764"/>
      <c r="NUL162" s="764"/>
      <c r="NUM162" s="764"/>
      <c r="NUN162" s="764"/>
      <c r="NUO162" s="764"/>
      <c r="NUP162" s="764"/>
      <c r="NUQ162" s="764"/>
      <c r="NUR162" s="764"/>
      <c r="NUS162" s="764"/>
      <c r="NUT162" s="764"/>
      <c r="NUU162" s="764"/>
      <c r="NUV162" s="764"/>
      <c r="NUW162" s="764"/>
      <c r="NUX162" s="764"/>
      <c r="NUY162" s="764"/>
      <c r="NUZ162" s="764"/>
      <c r="NVA162" s="764"/>
      <c r="NVB162" s="764"/>
      <c r="NVC162" s="764"/>
      <c r="NVD162" s="764"/>
      <c r="NVE162" s="764"/>
      <c r="NVF162" s="764"/>
      <c r="NVG162" s="764"/>
      <c r="NVH162" s="764"/>
      <c r="NVI162" s="764"/>
      <c r="NVJ162" s="764"/>
      <c r="NVK162" s="764"/>
      <c r="NVL162" s="764"/>
      <c r="NVM162" s="764"/>
      <c r="NVN162" s="764"/>
      <c r="NVO162" s="764"/>
      <c r="NVP162" s="764"/>
      <c r="NVQ162" s="764"/>
      <c r="NVR162" s="764"/>
      <c r="NVS162" s="764"/>
      <c r="NVT162" s="764"/>
      <c r="NVU162" s="764"/>
      <c r="NVV162" s="764"/>
      <c r="NVW162" s="764"/>
      <c r="NVX162" s="764"/>
      <c r="NVY162" s="764"/>
      <c r="NVZ162" s="764"/>
      <c r="NWA162" s="764"/>
      <c r="NWB162" s="764"/>
      <c r="NWC162" s="764"/>
      <c r="NWD162" s="764"/>
      <c r="NWE162" s="764"/>
      <c r="NWF162" s="764"/>
      <c r="NWG162" s="764"/>
      <c r="NWH162" s="764"/>
      <c r="NWI162" s="764"/>
      <c r="NWJ162" s="764"/>
      <c r="NWK162" s="764"/>
      <c r="NWL162" s="764"/>
      <c r="NWM162" s="764"/>
      <c r="NWN162" s="764"/>
      <c r="NWO162" s="764"/>
      <c r="NWP162" s="764"/>
      <c r="NWQ162" s="764"/>
      <c r="NWR162" s="764"/>
      <c r="NWS162" s="764"/>
      <c r="NWT162" s="764"/>
      <c r="NWU162" s="764"/>
      <c r="NWV162" s="764"/>
      <c r="NWW162" s="764"/>
      <c r="NWX162" s="764"/>
      <c r="NWY162" s="764"/>
      <c r="NWZ162" s="764"/>
      <c r="NXA162" s="764"/>
      <c r="NXB162" s="764"/>
      <c r="NXC162" s="764"/>
      <c r="NXD162" s="764"/>
      <c r="NXE162" s="764"/>
      <c r="NXF162" s="764"/>
      <c r="NXG162" s="764"/>
      <c r="NXH162" s="764"/>
      <c r="NXI162" s="764"/>
      <c r="NXJ162" s="764"/>
      <c r="NXK162" s="764"/>
      <c r="NXL162" s="764"/>
      <c r="NXM162" s="764"/>
      <c r="NXN162" s="764"/>
      <c r="NXO162" s="764"/>
      <c r="NXP162" s="764"/>
      <c r="NXQ162" s="764"/>
      <c r="NXR162" s="764"/>
      <c r="NXS162" s="764"/>
      <c r="NXT162" s="764"/>
      <c r="NXU162" s="764"/>
      <c r="NXV162" s="764"/>
      <c r="NXW162" s="764"/>
      <c r="NXX162" s="764"/>
      <c r="NXY162" s="764"/>
      <c r="NXZ162" s="764"/>
      <c r="NYA162" s="764"/>
      <c r="NYB162" s="764"/>
      <c r="NYC162" s="764"/>
      <c r="NYD162" s="764"/>
      <c r="NYE162" s="764"/>
      <c r="NYF162" s="764"/>
      <c r="NYG162" s="764"/>
      <c r="NYH162" s="764"/>
      <c r="NYI162" s="764"/>
      <c r="NYJ162" s="764"/>
      <c r="NYK162" s="764"/>
      <c r="NYL162" s="764"/>
      <c r="NYM162" s="764"/>
      <c r="NYN162" s="764"/>
      <c r="NYO162" s="764"/>
      <c r="NYP162" s="764"/>
      <c r="NYQ162" s="764"/>
      <c r="NYR162" s="764"/>
      <c r="NYS162" s="764"/>
      <c r="NYT162" s="764"/>
      <c r="NYU162" s="764"/>
      <c r="NYV162" s="764"/>
      <c r="NYW162" s="764"/>
      <c r="NYX162" s="764"/>
      <c r="NYY162" s="764"/>
      <c r="NYZ162" s="764"/>
      <c r="NZA162" s="764"/>
      <c r="NZB162" s="764"/>
      <c r="NZC162" s="764"/>
      <c r="NZD162" s="764"/>
      <c r="NZE162" s="764"/>
      <c r="NZF162" s="764"/>
      <c r="NZG162" s="764"/>
      <c r="NZH162" s="764"/>
      <c r="NZI162" s="764"/>
      <c r="NZJ162" s="764"/>
      <c r="NZK162" s="764"/>
      <c r="NZL162" s="764"/>
      <c r="NZM162" s="764"/>
      <c r="NZN162" s="764"/>
      <c r="NZO162" s="764"/>
      <c r="NZP162" s="764"/>
      <c r="NZQ162" s="764"/>
      <c r="NZR162" s="764"/>
      <c r="NZS162" s="764"/>
      <c r="NZT162" s="764"/>
      <c r="NZU162" s="764"/>
      <c r="NZV162" s="764"/>
      <c r="NZW162" s="764"/>
      <c r="NZX162" s="764"/>
      <c r="NZY162" s="764"/>
      <c r="NZZ162" s="764"/>
      <c r="OAA162" s="764"/>
      <c r="OAB162" s="764"/>
      <c r="OAC162" s="764"/>
      <c r="OAD162" s="764"/>
      <c r="OAE162" s="764"/>
      <c r="OAF162" s="764"/>
      <c r="OAG162" s="764"/>
      <c r="OAH162" s="764"/>
      <c r="OAI162" s="764"/>
      <c r="OAJ162" s="764"/>
      <c r="OAK162" s="764"/>
      <c r="OAL162" s="764"/>
      <c r="OAM162" s="764"/>
      <c r="OAN162" s="764"/>
      <c r="OAO162" s="764"/>
      <c r="OAP162" s="764"/>
      <c r="OAQ162" s="764"/>
      <c r="OAR162" s="764"/>
      <c r="OAS162" s="764"/>
      <c r="OAT162" s="764"/>
      <c r="OAU162" s="764"/>
      <c r="OAV162" s="764"/>
      <c r="OAW162" s="764"/>
      <c r="OAX162" s="764"/>
      <c r="OAY162" s="764"/>
      <c r="OAZ162" s="764"/>
      <c r="OBA162" s="764"/>
      <c r="OBB162" s="764"/>
      <c r="OBC162" s="764"/>
      <c r="OBD162" s="764"/>
      <c r="OBE162" s="764"/>
      <c r="OBF162" s="764"/>
      <c r="OBG162" s="764"/>
      <c r="OBH162" s="764"/>
      <c r="OBI162" s="764"/>
      <c r="OBJ162" s="764"/>
      <c r="OBK162" s="764"/>
      <c r="OBL162" s="764"/>
      <c r="OBM162" s="764"/>
      <c r="OBN162" s="764"/>
      <c r="OBO162" s="764"/>
      <c r="OBP162" s="764"/>
      <c r="OBQ162" s="764"/>
      <c r="OBR162" s="764"/>
      <c r="OBS162" s="764"/>
      <c r="OBT162" s="764"/>
      <c r="OBU162" s="764"/>
      <c r="OBV162" s="764"/>
      <c r="OBW162" s="764"/>
      <c r="OBX162" s="764"/>
      <c r="OBY162" s="764"/>
      <c r="OBZ162" s="764"/>
      <c r="OCA162" s="764"/>
      <c r="OCB162" s="764"/>
      <c r="OCC162" s="764"/>
      <c r="OCD162" s="764"/>
      <c r="OCE162" s="764"/>
      <c r="OCF162" s="764"/>
      <c r="OCG162" s="764"/>
      <c r="OCH162" s="764"/>
      <c r="OCI162" s="764"/>
      <c r="OCJ162" s="764"/>
      <c r="OCK162" s="764"/>
      <c r="OCL162" s="764"/>
      <c r="OCM162" s="764"/>
      <c r="OCN162" s="764"/>
      <c r="OCO162" s="764"/>
      <c r="OCP162" s="764"/>
      <c r="OCQ162" s="764"/>
      <c r="OCR162" s="764"/>
      <c r="OCS162" s="764"/>
      <c r="OCT162" s="764"/>
      <c r="OCU162" s="764"/>
      <c r="OCV162" s="764"/>
      <c r="OCW162" s="764"/>
      <c r="OCX162" s="764"/>
      <c r="OCY162" s="764"/>
      <c r="OCZ162" s="764"/>
      <c r="ODA162" s="764"/>
      <c r="ODB162" s="764"/>
      <c r="ODC162" s="764"/>
      <c r="ODD162" s="764"/>
      <c r="ODE162" s="764"/>
      <c r="ODF162" s="764"/>
      <c r="ODG162" s="764"/>
      <c r="ODH162" s="764"/>
      <c r="ODI162" s="764"/>
      <c r="ODJ162" s="764"/>
      <c r="ODK162" s="764"/>
      <c r="ODL162" s="764"/>
      <c r="ODM162" s="764"/>
      <c r="ODN162" s="764"/>
      <c r="ODO162" s="764"/>
      <c r="ODP162" s="764"/>
      <c r="ODQ162" s="764"/>
      <c r="ODR162" s="764"/>
      <c r="ODS162" s="764"/>
      <c r="ODT162" s="764"/>
      <c r="ODU162" s="764"/>
      <c r="ODV162" s="764"/>
      <c r="ODW162" s="764"/>
      <c r="ODX162" s="764"/>
      <c r="ODY162" s="764"/>
      <c r="ODZ162" s="764"/>
      <c r="OEA162" s="764"/>
      <c r="OEB162" s="764"/>
      <c r="OEC162" s="764"/>
      <c r="OED162" s="764"/>
      <c r="OEE162" s="764"/>
      <c r="OEF162" s="764"/>
      <c r="OEG162" s="764"/>
      <c r="OEH162" s="764"/>
      <c r="OEI162" s="764"/>
      <c r="OEJ162" s="764"/>
      <c r="OEK162" s="764"/>
      <c r="OEL162" s="764"/>
      <c r="OEM162" s="764"/>
      <c r="OEN162" s="764"/>
      <c r="OEO162" s="764"/>
      <c r="OEP162" s="764"/>
      <c r="OEQ162" s="764"/>
      <c r="OER162" s="764"/>
      <c r="OES162" s="764"/>
      <c r="OET162" s="764"/>
      <c r="OEU162" s="764"/>
      <c r="OEV162" s="764"/>
      <c r="OEW162" s="764"/>
      <c r="OEX162" s="764"/>
      <c r="OEY162" s="764"/>
      <c r="OEZ162" s="764"/>
      <c r="OFA162" s="764"/>
      <c r="OFB162" s="764"/>
      <c r="OFC162" s="764"/>
      <c r="OFD162" s="764"/>
      <c r="OFE162" s="764"/>
      <c r="OFF162" s="764"/>
      <c r="OFG162" s="764"/>
      <c r="OFH162" s="764"/>
      <c r="OFI162" s="764"/>
      <c r="OFJ162" s="764"/>
      <c r="OFK162" s="764"/>
      <c r="OFL162" s="764"/>
      <c r="OFM162" s="764"/>
      <c r="OFN162" s="764"/>
      <c r="OFO162" s="764"/>
      <c r="OFP162" s="764"/>
      <c r="OFQ162" s="764"/>
      <c r="OFR162" s="764"/>
      <c r="OFS162" s="764"/>
      <c r="OFT162" s="764"/>
      <c r="OFU162" s="764"/>
      <c r="OFV162" s="764"/>
      <c r="OFW162" s="764"/>
      <c r="OFX162" s="764"/>
      <c r="OFY162" s="764"/>
      <c r="OFZ162" s="764"/>
      <c r="OGA162" s="764"/>
      <c r="OGB162" s="764"/>
      <c r="OGC162" s="764"/>
      <c r="OGD162" s="764"/>
      <c r="OGE162" s="764"/>
      <c r="OGF162" s="764"/>
      <c r="OGG162" s="764"/>
      <c r="OGH162" s="764"/>
      <c r="OGI162" s="764"/>
      <c r="OGJ162" s="764"/>
      <c r="OGK162" s="764"/>
      <c r="OGL162" s="764"/>
      <c r="OGM162" s="764"/>
      <c r="OGN162" s="764"/>
      <c r="OGO162" s="764"/>
      <c r="OGP162" s="764"/>
      <c r="OGQ162" s="764"/>
      <c r="OGR162" s="764"/>
      <c r="OGS162" s="764"/>
      <c r="OGT162" s="764"/>
      <c r="OGU162" s="764"/>
      <c r="OGV162" s="764"/>
      <c r="OGW162" s="764"/>
      <c r="OGX162" s="764"/>
      <c r="OGY162" s="764"/>
      <c r="OGZ162" s="764"/>
      <c r="OHA162" s="764"/>
      <c r="OHB162" s="764"/>
      <c r="OHC162" s="764"/>
      <c r="OHD162" s="764"/>
      <c r="OHE162" s="764"/>
      <c r="OHF162" s="764"/>
      <c r="OHG162" s="764"/>
      <c r="OHH162" s="764"/>
      <c r="OHI162" s="764"/>
      <c r="OHJ162" s="764"/>
      <c r="OHK162" s="764"/>
      <c r="OHL162" s="764"/>
      <c r="OHM162" s="764"/>
      <c r="OHN162" s="764"/>
      <c r="OHO162" s="764"/>
      <c r="OHP162" s="764"/>
      <c r="OHQ162" s="764"/>
      <c r="OHR162" s="764"/>
      <c r="OHS162" s="764"/>
      <c r="OHT162" s="764"/>
      <c r="OHU162" s="764"/>
      <c r="OHV162" s="764"/>
      <c r="OHW162" s="764"/>
      <c r="OHX162" s="764"/>
      <c r="OHY162" s="764"/>
      <c r="OHZ162" s="764"/>
      <c r="OIA162" s="764"/>
      <c r="OIB162" s="764"/>
      <c r="OIC162" s="764"/>
      <c r="OID162" s="764"/>
      <c r="OIE162" s="764"/>
      <c r="OIF162" s="764"/>
      <c r="OIG162" s="764"/>
      <c r="OIH162" s="764"/>
      <c r="OII162" s="764"/>
      <c r="OIJ162" s="764"/>
      <c r="OIK162" s="764"/>
      <c r="OIL162" s="764"/>
      <c r="OIM162" s="764"/>
      <c r="OIN162" s="764"/>
      <c r="OIO162" s="764"/>
      <c r="OIP162" s="764"/>
      <c r="OIQ162" s="764"/>
      <c r="OIR162" s="764"/>
      <c r="OIS162" s="764"/>
      <c r="OIT162" s="764"/>
      <c r="OIU162" s="764"/>
      <c r="OIV162" s="764"/>
      <c r="OIW162" s="764"/>
      <c r="OIX162" s="764"/>
      <c r="OIY162" s="764"/>
      <c r="OIZ162" s="764"/>
      <c r="OJA162" s="764"/>
      <c r="OJB162" s="764"/>
      <c r="OJC162" s="764"/>
      <c r="OJD162" s="764"/>
      <c r="OJE162" s="764"/>
      <c r="OJF162" s="764"/>
      <c r="OJG162" s="764"/>
      <c r="OJH162" s="764"/>
      <c r="OJI162" s="764"/>
      <c r="OJJ162" s="764"/>
      <c r="OJK162" s="764"/>
      <c r="OJL162" s="764"/>
      <c r="OJM162" s="764"/>
      <c r="OJN162" s="764"/>
      <c r="OJO162" s="764"/>
      <c r="OJP162" s="764"/>
      <c r="OJQ162" s="764"/>
      <c r="OJR162" s="764"/>
      <c r="OJS162" s="764"/>
      <c r="OJT162" s="764"/>
      <c r="OJU162" s="764"/>
      <c r="OJV162" s="764"/>
      <c r="OJW162" s="764"/>
      <c r="OJX162" s="764"/>
      <c r="OJY162" s="764"/>
      <c r="OJZ162" s="764"/>
      <c r="OKA162" s="764"/>
      <c r="OKB162" s="764"/>
      <c r="OKC162" s="764"/>
      <c r="OKD162" s="764"/>
      <c r="OKE162" s="764"/>
      <c r="OKF162" s="764"/>
      <c r="OKG162" s="764"/>
      <c r="OKH162" s="764"/>
      <c r="OKI162" s="764"/>
      <c r="OKJ162" s="764"/>
      <c r="OKK162" s="764"/>
      <c r="OKL162" s="764"/>
      <c r="OKM162" s="764"/>
      <c r="OKN162" s="764"/>
      <c r="OKO162" s="764"/>
      <c r="OKP162" s="764"/>
      <c r="OKQ162" s="764"/>
      <c r="OKR162" s="764"/>
      <c r="OKS162" s="764"/>
      <c r="OKT162" s="764"/>
      <c r="OKU162" s="764"/>
      <c r="OKV162" s="764"/>
      <c r="OKW162" s="764"/>
      <c r="OKX162" s="764"/>
      <c r="OKY162" s="764"/>
      <c r="OKZ162" s="764"/>
      <c r="OLA162" s="764"/>
      <c r="OLB162" s="764"/>
      <c r="OLC162" s="764"/>
      <c r="OLD162" s="764"/>
      <c r="OLE162" s="764"/>
      <c r="OLF162" s="764"/>
      <c r="OLG162" s="764"/>
      <c r="OLH162" s="764"/>
      <c r="OLI162" s="764"/>
      <c r="OLJ162" s="764"/>
      <c r="OLK162" s="764"/>
      <c r="OLL162" s="764"/>
      <c r="OLM162" s="764"/>
      <c r="OLN162" s="764"/>
      <c r="OLO162" s="764"/>
      <c r="OLP162" s="764"/>
      <c r="OLQ162" s="764"/>
      <c r="OLR162" s="764"/>
      <c r="OLS162" s="764"/>
      <c r="OLT162" s="764"/>
      <c r="OLU162" s="764"/>
      <c r="OLV162" s="764"/>
      <c r="OLW162" s="764"/>
      <c r="OLX162" s="764"/>
      <c r="OLY162" s="764"/>
      <c r="OLZ162" s="764"/>
      <c r="OMA162" s="764"/>
      <c r="OMB162" s="764"/>
      <c r="OMC162" s="764"/>
      <c r="OMD162" s="764"/>
      <c r="OME162" s="764"/>
      <c r="OMF162" s="764"/>
      <c r="OMG162" s="764"/>
      <c r="OMH162" s="764"/>
      <c r="OMI162" s="764"/>
      <c r="OMJ162" s="764"/>
      <c r="OMK162" s="764"/>
      <c r="OML162" s="764"/>
      <c r="OMM162" s="764"/>
      <c r="OMN162" s="764"/>
      <c r="OMO162" s="764"/>
      <c r="OMP162" s="764"/>
      <c r="OMQ162" s="764"/>
      <c r="OMR162" s="764"/>
      <c r="OMS162" s="764"/>
      <c r="OMT162" s="764"/>
      <c r="OMU162" s="764"/>
      <c r="OMV162" s="764"/>
      <c r="OMW162" s="764"/>
      <c r="OMX162" s="764"/>
      <c r="OMY162" s="764"/>
      <c r="OMZ162" s="764"/>
      <c r="ONA162" s="764"/>
      <c r="ONB162" s="764"/>
      <c r="ONC162" s="764"/>
      <c r="OND162" s="764"/>
      <c r="ONE162" s="764"/>
      <c r="ONF162" s="764"/>
      <c r="ONG162" s="764"/>
      <c r="ONH162" s="764"/>
      <c r="ONI162" s="764"/>
      <c r="ONJ162" s="764"/>
      <c r="ONK162" s="764"/>
      <c r="ONL162" s="764"/>
      <c r="ONM162" s="764"/>
      <c r="ONN162" s="764"/>
      <c r="ONO162" s="764"/>
      <c r="ONP162" s="764"/>
      <c r="ONQ162" s="764"/>
      <c r="ONR162" s="764"/>
      <c r="ONS162" s="764"/>
      <c r="ONT162" s="764"/>
      <c r="ONU162" s="764"/>
      <c r="ONV162" s="764"/>
      <c r="ONW162" s="764"/>
      <c r="ONX162" s="764"/>
      <c r="ONY162" s="764"/>
      <c r="ONZ162" s="764"/>
      <c r="OOA162" s="764"/>
      <c r="OOB162" s="764"/>
      <c r="OOC162" s="764"/>
      <c r="OOD162" s="764"/>
      <c r="OOE162" s="764"/>
      <c r="OOF162" s="764"/>
      <c r="OOG162" s="764"/>
      <c r="OOH162" s="764"/>
      <c r="OOI162" s="764"/>
      <c r="OOJ162" s="764"/>
      <c r="OOK162" s="764"/>
      <c r="OOL162" s="764"/>
      <c r="OOM162" s="764"/>
      <c r="OON162" s="764"/>
      <c r="OOO162" s="764"/>
      <c r="OOP162" s="764"/>
      <c r="OOQ162" s="764"/>
      <c r="OOR162" s="764"/>
      <c r="OOS162" s="764"/>
      <c r="OOT162" s="764"/>
      <c r="OOU162" s="764"/>
      <c r="OOV162" s="764"/>
      <c r="OOW162" s="764"/>
      <c r="OOX162" s="764"/>
      <c r="OOY162" s="764"/>
      <c r="OOZ162" s="764"/>
      <c r="OPA162" s="764"/>
      <c r="OPB162" s="764"/>
      <c r="OPC162" s="764"/>
      <c r="OPD162" s="764"/>
      <c r="OPE162" s="764"/>
      <c r="OPF162" s="764"/>
      <c r="OPG162" s="764"/>
      <c r="OPH162" s="764"/>
      <c r="OPI162" s="764"/>
      <c r="OPJ162" s="764"/>
      <c r="OPK162" s="764"/>
      <c r="OPL162" s="764"/>
      <c r="OPM162" s="764"/>
      <c r="OPN162" s="764"/>
      <c r="OPO162" s="764"/>
      <c r="OPP162" s="764"/>
      <c r="OPQ162" s="764"/>
      <c r="OPR162" s="764"/>
      <c r="OPS162" s="764"/>
      <c r="OPT162" s="764"/>
      <c r="OPU162" s="764"/>
      <c r="OPV162" s="764"/>
      <c r="OPW162" s="764"/>
      <c r="OPX162" s="764"/>
      <c r="OPY162" s="764"/>
      <c r="OPZ162" s="764"/>
      <c r="OQA162" s="764"/>
      <c r="OQB162" s="764"/>
      <c r="OQC162" s="764"/>
      <c r="OQD162" s="764"/>
      <c r="OQE162" s="764"/>
      <c r="OQF162" s="764"/>
      <c r="OQG162" s="764"/>
      <c r="OQH162" s="764"/>
      <c r="OQI162" s="764"/>
      <c r="OQJ162" s="764"/>
      <c r="OQK162" s="764"/>
      <c r="OQL162" s="764"/>
      <c r="OQM162" s="764"/>
      <c r="OQN162" s="764"/>
      <c r="OQO162" s="764"/>
      <c r="OQP162" s="764"/>
      <c r="OQQ162" s="764"/>
      <c r="OQR162" s="764"/>
      <c r="OQS162" s="764"/>
      <c r="OQT162" s="764"/>
      <c r="OQU162" s="764"/>
      <c r="OQV162" s="764"/>
      <c r="OQW162" s="764"/>
      <c r="OQX162" s="764"/>
      <c r="OQY162" s="764"/>
      <c r="OQZ162" s="764"/>
      <c r="ORA162" s="764"/>
      <c r="ORB162" s="764"/>
      <c r="ORC162" s="764"/>
      <c r="ORD162" s="764"/>
      <c r="ORE162" s="764"/>
      <c r="ORF162" s="764"/>
      <c r="ORG162" s="764"/>
      <c r="ORH162" s="764"/>
      <c r="ORI162" s="764"/>
      <c r="ORJ162" s="764"/>
      <c r="ORK162" s="764"/>
      <c r="ORL162" s="764"/>
      <c r="ORM162" s="764"/>
      <c r="ORN162" s="764"/>
      <c r="ORO162" s="764"/>
      <c r="ORP162" s="764"/>
      <c r="ORQ162" s="764"/>
      <c r="ORR162" s="764"/>
      <c r="ORS162" s="764"/>
      <c r="ORT162" s="764"/>
      <c r="ORU162" s="764"/>
      <c r="ORV162" s="764"/>
      <c r="ORW162" s="764"/>
      <c r="ORX162" s="764"/>
      <c r="ORY162" s="764"/>
      <c r="ORZ162" s="764"/>
      <c r="OSA162" s="764"/>
      <c r="OSB162" s="764"/>
      <c r="OSC162" s="764"/>
      <c r="OSD162" s="764"/>
      <c r="OSE162" s="764"/>
      <c r="OSF162" s="764"/>
      <c r="OSG162" s="764"/>
      <c r="OSH162" s="764"/>
      <c r="OSI162" s="764"/>
      <c r="OSJ162" s="764"/>
      <c r="OSK162" s="764"/>
      <c r="OSL162" s="764"/>
      <c r="OSM162" s="764"/>
      <c r="OSN162" s="764"/>
      <c r="OSO162" s="764"/>
      <c r="OSP162" s="764"/>
      <c r="OSQ162" s="764"/>
      <c r="OSR162" s="764"/>
      <c r="OSS162" s="764"/>
      <c r="OST162" s="764"/>
      <c r="OSU162" s="764"/>
      <c r="OSV162" s="764"/>
      <c r="OSW162" s="764"/>
      <c r="OSX162" s="764"/>
      <c r="OSY162" s="764"/>
      <c r="OSZ162" s="764"/>
      <c r="OTA162" s="764"/>
      <c r="OTB162" s="764"/>
      <c r="OTC162" s="764"/>
      <c r="OTD162" s="764"/>
      <c r="OTE162" s="764"/>
      <c r="OTF162" s="764"/>
      <c r="OTG162" s="764"/>
      <c r="OTH162" s="764"/>
      <c r="OTI162" s="764"/>
      <c r="OTJ162" s="764"/>
      <c r="OTK162" s="764"/>
      <c r="OTL162" s="764"/>
      <c r="OTM162" s="764"/>
      <c r="OTN162" s="764"/>
      <c r="OTO162" s="764"/>
      <c r="OTP162" s="764"/>
      <c r="OTQ162" s="764"/>
      <c r="OTR162" s="764"/>
      <c r="OTS162" s="764"/>
      <c r="OTT162" s="764"/>
      <c r="OTU162" s="764"/>
      <c r="OTV162" s="764"/>
      <c r="OTW162" s="764"/>
      <c r="OTX162" s="764"/>
      <c r="OTY162" s="764"/>
      <c r="OTZ162" s="764"/>
      <c r="OUA162" s="764"/>
      <c r="OUB162" s="764"/>
      <c r="OUC162" s="764"/>
      <c r="OUD162" s="764"/>
      <c r="OUE162" s="764"/>
      <c r="OUF162" s="764"/>
      <c r="OUG162" s="764"/>
      <c r="OUH162" s="764"/>
      <c r="OUI162" s="764"/>
      <c r="OUJ162" s="764"/>
      <c r="OUK162" s="764"/>
      <c r="OUL162" s="764"/>
      <c r="OUM162" s="764"/>
      <c r="OUN162" s="764"/>
      <c r="OUO162" s="764"/>
      <c r="OUP162" s="764"/>
      <c r="OUQ162" s="764"/>
      <c r="OUR162" s="764"/>
      <c r="OUS162" s="764"/>
      <c r="OUT162" s="764"/>
      <c r="OUU162" s="764"/>
      <c r="OUV162" s="764"/>
      <c r="OUW162" s="764"/>
      <c r="OUX162" s="764"/>
      <c r="OUY162" s="764"/>
      <c r="OUZ162" s="764"/>
      <c r="OVA162" s="764"/>
      <c r="OVB162" s="764"/>
      <c r="OVC162" s="764"/>
      <c r="OVD162" s="764"/>
      <c r="OVE162" s="764"/>
      <c r="OVF162" s="764"/>
      <c r="OVG162" s="764"/>
      <c r="OVH162" s="764"/>
      <c r="OVI162" s="764"/>
      <c r="OVJ162" s="764"/>
      <c r="OVK162" s="764"/>
      <c r="OVL162" s="764"/>
      <c r="OVM162" s="764"/>
      <c r="OVN162" s="764"/>
      <c r="OVO162" s="764"/>
      <c r="OVP162" s="764"/>
      <c r="OVQ162" s="764"/>
      <c r="OVR162" s="764"/>
      <c r="OVS162" s="764"/>
      <c r="OVT162" s="764"/>
      <c r="OVU162" s="764"/>
      <c r="OVV162" s="764"/>
      <c r="OVW162" s="764"/>
      <c r="OVX162" s="764"/>
      <c r="OVY162" s="764"/>
      <c r="OVZ162" s="764"/>
      <c r="OWA162" s="764"/>
      <c r="OWB162" s="764"/>
      <c r="OWC162" s="764"/>
      <c r="OWD162" s="764"/>
      <c r="OWE162" s="764"/>
      <c r="OWF162" s="764"/>
      <c r="OWG162" s="764"/>
      <c r="OWH162" s="764"/>
      <c r="OWI162" s="764"/>
      <c r="OWJ162" s="764"/>
      <c r="OWK162" s="764"/>
      <c r="OWL162" s="764"/>
      <c r="OWM162" s="764"/>
      <c r="OWN162" s="764"/>
      <c r="OWO162" s="764"/>
      <c r="OWP162" s="764"/>
      <c r="OWQ162" s="764"/>
      <c r="OWR162" s="764"/>
      <c r="OWS162" s="764"/>
      <c r="OWT162" s="764"/>
      <c r="OWU162" s="764"/>
      <c r="OWV162" s="764"/>
      <c r="OWW162" s="764"/>
      <c r="OWX162" s="764"/>
      <c r="OWY162" s="764"/>
      <c r="OWZ162" s="764"/>
      <c r="OXA162" s="764"/>
      <c r="OXB162" s="764"/>
      <c r="OXC162" s="764"/>
      <c r="OXD162" s="764"/>
      <c r="OXE162" s="764"/>
      <c r="OXF162" s="764"/>
      <c r="OXG162" s="764"/>
      <c r="OXH162" s="764"/>
      <c r="OXI162" s="764"/>
      <c r="OXJ162" s="764"/>
      <c r="OXK162" s="764"/>
      <c r="OXL162" s="764"/>
      <c r="OXM162" s="764"/>
      <c r="OXN162" s="764"/>
      <c r="OXO162" s="764"/>
      <c r="OXP162" s="764"/>
      <c r="OXQ162" s="764"/>
      <c r="OXR162" s="764"/>
      <c r="OXS162" s="764"/>
      <c r="OXT162" s="764"/>
      <c r="OXU162" s="764"/>
      <c r="OXV162" s="764"/>
      <c r="OXW162" s="764"/>
      <c r="OXX162" s="764"/>
      <c r="OXY162" s="764"/>
      <c r="OXZ162" s="764"/>
      <c r="OYA162" s="764"/>
      <c r="OYB162" s="764"/>
      <c r="OYC162" s="764"/>
      <c r="OYD162" s="764"/>
      <c r="OYE162" s="764"/>
      <c r="OYF162" s="764"/>
      <c r="OYG162" s="764"/>
      <c r="OYH162" s="764"/>
      <c r="OYI162" s="764"/>
      <c r="OYJ162" s="764"/>
      <c r="OYK162" s="764"/>
      <c r="OYL162" s="764"/>
      <c r="OYM162" s="764"/>
      <c r="OYN162" s="764"/>
      <c r="OYO162" s="764"/>
      <c r="OYP162" s="764"/>
      <c r="OYQ162" s="764"/>
      <c r="OYR162" s="764"/>
      <c r="OYS162" s="764"/>
      <c r="OYT162" s="764"/>
      <c r="OYU162" s="764"/>
      <c r="OYV162" s="764"/>
      <c r="OYW162" s="764"/>
      <c r="OYX162" s="764"/>
      <c r="OYY162" s="764"/>
      <c r="OYZ162" s="764"/>
      <c r="OZA162" s="764"/>
      <c r="OZB162" s="764"/>
      <c r="OZC162" s="764"/>
      <c r="OZD162" s="764"/>
      <c r="OZE162" s="764"/>
      <c r="OZF162" s="764"/>
      <c r="OZG162" s="764"/>
      <c r="OZH162" s="764"/>
      <c r="OZI162" s="764"/>
      <c r="OZJ162" s="764"/>
      <c r="OZK162" s="764"/>
      <c r="OZL162" s="764"/>
      <c r="OZM162" s="764"/>
      <c r="OZN162" s="764"/>
      <c r="OZO162" s="764"/>
      <c r="OZP162" s="764"/>
      <c r="OZQ162" s="764"/>
      <c r="OZR162" s="764"/>
      <c r="OZS162" s="764"/>
      <c r="OZT162" s="764"/>
      <c r="OZU162" s="764"/>
      <c r="OZV162" s="764"/>
      <c r="OZW162" s="764"/>
      <c r="OZX162" s="764"/>
      <c r="OZY162" s="764"/>
      <c r="OZZ162" s="764"/>
      <c r="PAA162" s="764"/>
      <c r="PAB162" s="764"/>
      <c r="PAC162" s="764"/>
      <c r="PAD162" s="764"/>
      <c r="PAE162" s="764"/>
      <c r="PAF162" s="764"/>
      <c r="PAG162" s="764"/>
      <c r="PAH162" s="764"/>
      <c r="PAI162" s="764"/>
      <c r="PAJ162" s="764"/>
      <c r="PAK162" s="764"/>
      <c r="PAL162" s="764"/>
      <c r="PAM162" s="764"/>
      <c r="PAN162" s="764"/>
      <c r="PAO162" s="764"/>
      <c r="PAP162" s="764"/>
      <c r="PAQ162" s="764"/>
      <c r="PAR162" s="764"/>
      <c r="PAS162" s="764"/>
      <c r="PAT162" s="764"/>
      <c r="PAU162" s="764"/>
      <c r="PAV162" s="764"/>
      <c r="PAW162" s="764"/>
      <c r="PAX162" s="764"/>
      <c r="PAY162" s="764"/>
      <c r="PAZ162" s="764"/>
      <c r="PBA162" s="764"/>
      <c r="PBB162" s="764"/>
      <c r="PBC162" s="764"/>
      <c r="PBD162" s="764"/>
      <c r="PBE162" s="764"/>
      <c r="PBF162" s="764"/>
      <c r="PBG162" s="764"/>
      <c r="PBH162" s="764"/>
      <c r="PBI162" s="764"/>
      <c r="PBJ162" s="764"/>
      <c r="PBK162" s="764"/>
      <c r="PBL162" s="764"/>
      <c r="PBM162" s="764"/>
      <c r="PBN162" s="764"/>
      <c r="PBO162" s="764"/>
      <c r="PBP162" s="764"/>
      <c r="PBQ162" s="764"/>
      <c r="PBR162" s="764"/>
      <c r="PBS162" s="764"/>
      <c r="PBT162" s="764"/>
      <c r="PBU162" s="764"/>
      <c r="PBV162" s="764"/>
      <c r="PBW162" s="764"/>
      <c r="PBX162" s="764"/>
      <c r="PBY162" s="764"/>
      <c r="PBZ162" s="764"/>
      <c r="PCA162" s="764"/>
      <c r="PCB162" s="764"/>
      <c r="PCC162" s="764"/>
      <c r="PCD162" s="764"/>
      <c r="PCE162" s="764"/>
      <c r="PCF162" s="764"/>
      <c r="PCG162" s="764"/>
      <c r="PCH162" s="764"/>
      <c r="PCI162" s="764"/>
      <c r="PCJ162" s="764"/>
      <c r="PCK162" s="764"/>
      <c r="PCL162" s="764"/>
      <c r="PCM162" s="764"/>
      <c r="PCN162" s="764"/>
      <c r="PCO162" s="764"/>
      <c r="PCP162" s="764"/>
      <c r="PCQ162" s="764"/>
      <c r="PCR162" s="764"/>
      <c r="PCS162" s="764"/>
      <c r="PCT162" s="764"/>
      <c r="PCU162" s="764"/>
      <c r="PCV162" s="764"/>
      <c r="PCW162" s="764"/>
      <c r="PCX162" s="764"/>
      <c r="PCY162" s="764"/>
      <c r="PCZ162" s="764"/>
      <c r="PDA162" s="764"/>
      <c r="PDB162" s="764"/>
      <c r="PDC162" s="764"/>
      <c r="PDD162" s="764"/>
      <c r="PDE162" s="764"/>
      <c r="PDF162" s="764"/>
      <c r="PDG162" s="764"/>
      <c r="PDH162" s="764"/>
      <c r="PDI162" s="764"/>
      <c r="PDJ162" s="764"/>
      <c r="PDK162" s="764"/>
      <c r="PDL162" s="764"/>
      <c r="PDM162" s="764"/>
      <c r="PDN162" s="764"/>
      <c r="PDO162" s="764"/>
      <c r="PDP162" s="764"/>
      <c r="PDQ162" s="764"/>
      <c r="PDR162" s="764"/>
      <c r="PDS162" s="764"/>
      <c r="PDT162" s="764"/>
      <c r="PDU162" s="764"/>
      <c r="PDV162" s="764"/>
      <c r="PDW162" s="764"/>
      <c r="PDX162" s="764"/>
      <c r="PDY162" s="764"/>
      <c r="PDZ162" s="764"/>
      <c r="PEA162" s="764"/>
      <c r="PEB162" s="764"/>
      <c r="PEC162" s="764"/>
      <c r="PED162" s="764"/>
      <c r="PEE162" s="764"/>
      <c r="PEF162" s="764"/>
      <c r="PEG162" s="764"/>
      <c r="PEH162" s="764"/>
      <c r="PEI162" s="764"/>
      <c r="PEJ162" s="764"/>
      <c r="PEK162" s="764"/>
      <c r="PEL162" s="764"/>
      <c r="PEM162" s="764"/>
      <c r="PEN162" s="764"/>
      <c r="PEO162" s="764"/>
      <c r="PEP162" s="764"/>
      <c r="PEQ162" s="764"/>
      <c r="PER162" s="764"/>
      <c r="PES162" s="764"/>
      <c r="PET162" s="764"/>
      <c r="PEU162" s="764"/>
      <c r="PEV162" s="764"/>
      <c r="PEW162" s="764"/>
      <c r="PEX162" s="764"/>
      <c r="PEY162" s="764"/>
      <c r="PEZ162" s="764"/>
      <c r="PFA162" s="764"/>
      <c r="PFB162" s="764"/>
      <c r="PFC162" s="764"/>
      <c r="PFD162" s="764"/>
      <c r="PFE162" s="764"/>
      <c r="PFF162" s="764"/>
      <c r="PFG162" s="764"/>
      <c r="PFH162" s="764"/>
      <c r="PFI162" s="764"/>
      <c r="PFJ162" s="764"/>
      <c r="PFK162" s="764"/>
      <c r="PFL162" s="764"/>
      <c r="PFM162" s="764"/>
      <c r="PFN162" s="764"/>
      <c r="PFO162" s="764"/>
      <c r="PFP162" s="764"/>
      <c r="PFQ162" s="764"/>
      <c r="PFR162" s="764"/>
      <c r="PFS162" s="764"/>
      <c r="PFT162" s="764"/>
      <c r="PFU162" s="764"/>
      <c r="PFV162" s="764"/>
      <c r="PFW162" s="764"/>
      <c r="PFX162" s="764"/>
      <c r="PFY162" s="764"/>
      <c r="PFZ162" s="764"/>
      <c r="PGA162" s="764"/>
      <c r="PGB162" s="764"/>
      <c r="PGC162" s="764"/>
      <c r="PGD162" s="764"/>
      <c r="PGE162" s="764"/>
      <c r="PGF162" s="764"/>
      <c r="PGG162" s="764"/>
      <c r="PGH162" s="764"/>
      <c r="PGI162" s="764"/>
      <c r="PGJ162" s="764"/>
      <c r="PGK162" s="764"/>
      <c r="PGL162" s="764"/>
      <c r="PGM162" s="764"/>
      <c r="PGN162" s="764"/>
      <c r="PGO162" s="764"/>
      <c r="PGP162" s="764"/>
      <c r="PGQ162" s="764"/>
      <c r="PGR162" s="764"/>
      <c r="PGS162" s="764"/>
      <c r="PGT162" s="764"/>
      <c r="PGU162" s="764"/>
      <c r="PGV162" s="764"/>
      <c r="PGW162" s="764"/>
      <c r="PGX162" s="764"/>
      <c r="PGY162" s="764"/>
      <c r="PGZ162" s="764"/>
      <c r="PHA162" s="764"/>
      <c r="PHB162" s="764"/>
      <c r="PHC162" s="764"/>
      <c r="PHD162" s="764"/>
      <c r="PHE162" s="764"/>
      <c r="PHF162" s="764"/>
      <c r="PHG162" s="764"/>
      <c r="PHH162" s="764"/>
      <c r="PHI162" s="764"/>
      <c r="PHJ162" s="764"/>
      <c r="PHK162" s="764"/>
      <c r="PHL162" s="764"/>
      <c r="PHM162" s="764"/>
      <c r="PHN162" s="764"/>
      <c r="PHO162" s="764"/>
      <c r="PHP162" s="764"/>
      <c r="PHQ162" s="764"/>
      <c r="PHR162" s="764"/>
      <c r="PHS162" s="764"/>
      <c r="PHT162" s="764"/>
      <c r="PHU162" s="764"/>
      <c r="PHV162" s="764"/>
      <c r="PHW162" s="764"/>
      <c r="PHX162" s="764"/>
      <c r="PHY162" s="764"/>
      <c r="PHZ162" s="764"/>
      <c r="PIA162" s="764"/>
      <c r="PIB162" s="764"/>
      <c r="PIC162" s="764"/>
      <c r="PID162" s="764"/>
      <c r="PIE162" s="764"/>
      <c r="PIF162" s="764"/>
      <c r="PIG162" s="764"/>
      <c r="PIH162" s="764"/>
      <c r="PII162" s="764"/>
      <c r="PIJ162" s="764"/>
      <c r="PIK162" s="764"/>
      <c r="PIL162" s="764"/>
      <c r="PIM162" s="764"/>
      <c r="PIN162" s="764"/>
      <c r="PIO162" s="764"/>
      <c r="PIP162" s="764"/>
      <c r="PIQ162" s="764"/>
      <c r="PIR162" s="764"/>
      <c r="PIS162" s="764"/>
      <c r="PIT162" s="764"/>
      <c r="PIU162" s="764"/>
      <c r="PIV162" s="764"/>
      <c r="PIW162" s="764"/>
      <c r="PIX162" s="764"/>
      <c r="PIY162" s="764"/>
      <c r="PIZ162" s="764"/>
      <c r="PJA162" s="764"/>
      <c r="PJB162" s="764"/>
      <c r="PJC162" s="764"/>
      <c r="PJD162" s="764"/>
      <c r="PJE162" s="764"/>
      <c r="PJF162" s="764"/>
      <c r="PJG162" s="764"/>
      <c r="PJH162" s="764"/>
      <c r="PJI162" s="764"/>
      <c r="PJJ162" s="764"/>
      <c r="PJK162" s="764"/>
      <c r="PJL162" s="764"/>
      <c r="PJM162" s="764"/>
      <c r="PJN162" s="764"/>
      <c r="PJO162" s="764"/>
      <c r="PJP162" s="764"/>
      <c r="PJQ162" s="764"/>
      <c r="PJR162" s="764"/>
      <c r="PJS162" s="764"/>
      <c r="PJT162" s="764"/>
      <c r="PJU162" s="764"/>
      <c r="PJV162" s="764"/>
      <c r="PJW162" s="764"/>
      <c r="PJX162" s="764"/>
      <c r="PJY162" s="764"/>
      <c r="PJZ162" s="764"/>
      <c r="PKA162" s="764"/>
      <c r="PKB162" s="764"/>
      <c r="PKC162" s="764"/>
      <c r="PKD162" s="764"/>
      <c r="PKE162" s="764"/>
      <c r="PKF162" s="764"/>
      <c r="PKG162" s="764"/>
      <c r="PKH162" s="764"/>
      <c r="PKI162" s="764"/>
      <c r="PKJ162" s="764"/>
      <c r="PKK162" s="764"/>
      <c r="PKL162" s="764"/>
      <c r="PKM162" s="764"/>
      <c r="PKN162" s="764"/>
      <c r="PKO162" s="764"/>
      <c r="PKP162" s="764"/>
      <c r="PKQ162" s="764"/>
      <c r="PKR162" s="764"/>
      <c r="PKS162" s="764"/>
      <c r="PKT162" s="764"/>
      <c r="PKU162" s="764"/>
      <c r="PKV162" s="764"/>
      <c r="PKW162" s="764"/>
      <c r="PKX162" s="764"/>
      <c r="PKY162" s="764"/>
      <c r="PKZ162" s="764"/>
      <c r="PLA162" s="764"/>
      <c r="PLB162" s="764"/>
      <c r="PLC162" s="764"/>
      <c r="PLD162" s="764"/>
      <c r="PLE162" s="764"/>
      <c r="PLF162" s="764"/>
      <c r="PLG162" s="764"/>
      <c r="PLH162" s="764"/>
      <c r="PLI162" s="764"/>
      <c r="PLJ162" s="764"/>
      <c r="PLK162" s="764"/>
      <c r="PLL162" s="764"/>
      <c r="PLM162" s="764"/>
      <c r="PLN162" s="764"/>
      <c r="PLO162" s="764"/>
      <c r="PLP162" s="764"/>
      <c r="PLQ162" s="764"/>
      <c r="PLR162" s="764"/>
      <c r="PLS162" s="764"/>
      <c r="PLT162" s="764"/>
      <c r="PLU162" s="764"/>
      <c r="PLV162" s="764"/>
      <c r="PLW162" s="764"/>
      <c r="PLX162" s="764"/>
      <c r="PLY162" s="764"/>
      <c r="PLZ162" s="764"/>
      <c r="PMA162" s="764"/>
      <c r="PMB162" s="764"/>
      <c r="PMC162" s="764"/>
      <c r="PMD162" s="764"/>
      <c r="PME162" s="764"/>
      <c r="PMF162" s="764"/>
      <c r="PMG162" s="764"/>
      <c r="PMH162" s="764"/>
      <c r="PMI162" s="764"/>
      <c r="PMJ162" s="764"/>
      <c r="PMK162" s="764"/>
      <c r="PML162" s="764"/>
      <c r="PMM162" s="764"/>
      <c r="PMN162" s="764"/>
      <c r="PMO162" s="764"/>
      <c r="PMP162" s="764"/>
      <c r="PMQ162" s="764"/>
      <c r="PMR162" s="764"/>
      <c r="PMS162" s="764"/>
      <c r="PMT162" s="764"/>
      <c r="PMU162" s="764"/>
      <c r="PMV162" s="764"/>
      <c r="PMW162" s="764"/>
      <c r="PMX162" s="764"/>
      <c r="PMY162" s="764"/>
      <c r="PMZ162" s="764"/>
      <c r="PNA162" s="764"/>
      <c r="PNB162" s="764"/>
      <c r="PNC162" s="764"/>
      <c r="PND162" s="764"/>
      <c r="PNE162" s="764"/>
      <c r="PNF162" s="764"/>
      <c r="PNG162" s="764"/>
      <c r="PNH162" s="764"/>
      <c r="PNI162" s="764"/>
      <c r="PNJ162" s="764"/>
      <c r="PNK162" s="764"/>
      <c r="PNL162" s="764"/>
      <c r="PNM162" s="764"/>
      <c r="PNN162" s="764"/>
      <c r="PNO162" s="764"/>
      <c r="PNP162" s="764"/>
      <c r="PNQ162" s="764"/>
      <c r="PNR162" s="764"/>
      <c r="PNS162" s="764"/>
      <c r="PNT162" s="764"/>
      <c r="PNU162" s="764"/>
      <c r="PNV162" s="764"/>
      <c r="PNW162" s="764"/>
      <c r="PNX162" s="764"/>
      <c r="PNY162" s="764"/>
      <c r="PNZ162" s="764"/>
      <c r="POA162" s="764"/>
      <c r="POB162" s="764"/>
      <c r="POC162" s="764"/>
      <c r="POD162" s="764"/>
      <c r="POE162" s="764"/>
      <c r="POF162" s="764"/>
      <c r="POG162" s="764"/>
      <c r="POH162" s="764"/>
      <c r="POI162" s="764"/>
      <c r="POJ162" s="764"/>
      <c r="POK162" s="764"/>
      <c r="POL162" s="764"/>
      <c r="POM162" s="764"/>
      <c r="PON162" s="764"/>
      <c r="POO162" s="764"/>
      <c r="POP162" s="764"/>
      <c r="POQ162" s="764"/>
      <c r="POR162" s="764"/>
      <c r="POS162" s="764"/>
      <c r="POT162" s="764"/>
      <c r="POU162" s="764"/>
      <c r="POV162" s="764"/>
      <c r="POW162" s="764"/>
      <c r="POX162" s="764"/>
      <c r="POY162" s="764"/>
      <c r="POZ162" s="764"/>
      <c r="PPA162" s="764"/>
      <c r="PPB162" s="764"/>
      <c r="PPC162" s="764"/>
      <c r="PPD162" s="764"/>
      <c r="PPE162" s="764"/>
      <c r="PPF162" s="764"/>
      <c r="PPG162" s="764"/>
      <c r="PPH162" s="764"/>
      <c r="PPI162" s="764"/>
      <c r="PPJ162" s="764"/>
      <c r="PPK162" s="764"/>
      <c r="PPL162" s="764"/>
      <c r="PPM162" s="764"/>
      <c r="PPN162" s="764"/>
      <c r="PPO162" s="764"/>
      <c r="PPP162" s="764"/>
      <c r="PPQ162" s="764"/>
      <c r="PPR162" s="764"/>
      <c r="PPS162" s="764"/>
      <c r="PPT162" s="764"/>
      <c r="PPU162" s="764"/>
      <c r="PPV162" s="764"/>
      <c r="PPW162" s="764"/>
      <c r="PPX162" s="764"/>
      <c r="PPY162" s="764"/>
      <c r="PPZ162" s="764"/>
      <c r="PQA162" s="764"/>
      <c r="PQB162" s="764"/>
      <c r="PQC162" s="764"/>
      <c r="PQD162" s="764"/>
      <c r="PQE162" s="764"/>
      <c r="PQF162" s="764"/>
      <c r="PQG162" s="764"/>
      <c r="PQH162" s="764"/>
      <c r="PQI162" s="764"/>
      <c r="PQJ162" s="764"/>
      <c r="PQK162" s="764"/>
      <c r="PQL162" s="764"/>
      <c r="PQM162" s="764"/>
      <c r="PQN162" s="764"/>
      <c r="PQO162" s="764"/>
      <c r="PQP162" s="764"/>
      <c r="PQQ162" s="764"/>
      <c r="PQR162" s="764"/>
      <c r="PQS162" s="764"/>
      <c r="PQT162" s="764"/>
      <c r="PQU162" s="764"/>
      <c r="PQV162" s="764"/>
      <c r="PQW162" s="764"/>
      <c r="PQX162" s="764"/>
      <c r="PQY162" s="764"/>
      <c r="PQZ162" s="764"/>
      <c r="PRA162" s="764"/>
      <c r="PRB162" s="764"/>
      <c r="PRC162" s="764"/>
      <c r="PRD162" s="764"/>
      <c r="PRE162" s="764"/>
      <c r="PRF162" s="764"/>
      <c r="PRG162" s="764"/>
      <c r="PRH162" s="764"/>
      <c r="PRI162" s="764"/>
      <c r="PRJ162" s="764"/>
      <c r="PRK162" s="764"/>
      <c r="PRL162" s="764"/>
      <c r="PRM162" s="764"/>
      <c r="PRN162" s="764"/>
      <c r="PRO162" s="764"/>
      <c r="PRP162" s="764"/>
      <c r="PRQ162" s="764"/>
      <c r="PRR162" s="764"/>
      <c r="PRS162" s="764"/>
      <c r="PRT162" s="764"/>
      <c r="PRU162" s="764"/>
      <c r="PRV162" s="764"/>
      <c r="PRW162" s="764"/>
      <c r="PRX162" s="764"/>
      <c r="PRY162" s="764"/>
      <c r="PRZ162" s="764"/>
      <c r="PSA162" s="764"/>
      <c r="PSB162" s="764"/>
      <c r="PSC162" s="764"/>
      <c r="PSD162" s="764"/>
      <c r="PSE162" s="764"/>
      <c r="PSF162" s="764"/>
      <c r="PSG162" s="764"/>
      <c r="PSH162" s="764"/>
      <c r="PSI162" s="764"/>
      <c r="PSJ162" s="764"/>
      <c r="PSK162" s="764"/>
      <c r="PSL162" s="764"/>
      <c r="PSM162" s="764"/>
      <c r="PSN162" s="764"/>
      <c r="PSO162" s="764"/>
      <c r="PSP162" s="764"/>
      <c r="PSQ162" s="764"/>
      <c r="PSR162" s="764"/>
      <c r="PSS162" s="764"/>
      <c r="PST162" s="764"/>
      <c r="PSU162" s="764"/>
      <c r="PSV162" s="764"/>
      <c r="PSW162" s="764"/>
      <c r="PSX162" s="764"/>
      <c r="PSY162" s="764"/>
      <c r="PSZ162" s="764"/>
      <c r="PTA162" s="764"/>
      <c r="PTB162" s="764"/>
      <c r="PTC162" s="764"/>
      <c r="PTD162" s="764"/>
      <c r="PTE162" s="764"/>
      <c r="PTF162" s="764"/>
      <c r="PTG162" s="764"/>
      <c r="PTH162" s="764"/>
      <c r="PTI162" s="764"/>
      <c r="PTJ162" s="764"/>
      <c r="PTK162" s="764"/>
      <c r="PTL162" s="764"/>
      <c r="PTM162" s="764"/>
      <c r="PTN162" s="764"/>
      <c r="PTO162" s="764"/>
      <c r="PTP162" s="764"/>
      <c r="PTQ162" s="764"/>
      <c r="PTR162" s="764"/>
      <c r="PTS162" s="764"/>
      <c r="PTT162" s="764"/>
      <c r="PTU162" s="764"/>
      <c r="PTV162" s="764"/>
      <c r="PTW162" s="764"/>
      <c r="PTX162" s="764"/>
      <c r="PTY162" s="764"/>
      <c r="PTZ162" s="764"/>
      <c r="PUA162" s="764"/>
      <c r="PUB162" s="764"/>
      <c r="PUC162" s="764"/>
      <c r="PUD162" s="764"/>
      <c r="PUE162" s="764"/>
      <c r="PUF162" s="764"/>
      <c r="PUG162" s="764"/>
      <c r="PUH162" s="764"/>
      <c r="PUI162" s="764"/>
      <c r="PUJ162" s="764"/>
      <c r="PUK162" s="764"/>
      <c r="PUL162" s="764"/>
      <c r="PUM162" s="764"/>
      <c r="PUN162" s="764"/>
      <c r="PUO162" s="764"/>
      <c r="PUP162" s="764"/>
      <c r="PUQ162" s="764"/>
      <c r="PUR162" s="764"/>
      <c r="PUS162" s="764"/>
      <c r="PUT162" s="764"/>
      <c r="PUU162" s="764"/>
      <c r="PUV162" s="764"/>
      <c r="PUW162" s="764"/>
      <c r="PUX162" s="764"/>
      <c r="PUY162" s="764"/>
      <c r="PUZ162" s="764"/>
      <c r="PVA162" s="764"/>
      <c r="PVB162" s="764"/>
      <c r="PVC162" s="764"/>
      <c r="PVD162" s="764"/>
      <c r="PVE162" s="764"/>
      <c r="PVF162" s="764"/>
      <c r="PVG162" s="764"/>
      <c r="PVH162" s="764"/>
      <c r="PVI162" s="764"/>
      <c r="PVJ162" s="764"/>
      <c r="PVK162" s="764"/>
      <c r="PVL162" s="764"/>
      <c r="PVM162" s="764"/>
      <c r="PVN162" s="764"/>
      <c r="PVO162" s="764"/>
      <c r="PVP162" s="764"/>
      <c r="PVQ162" s="764"/>
      <c r="PVR162" s="764"/>
      <c r="PVS162" s="764"/>
      <c r="PVT162" s="764"/>
      <c r="PVU162" s="764"/>
      <c r="PVV162" s="764"/>
      <c r="PVW162" s="764"/>
      <c r="PVX162" s="764"/>
      <c r="PVY162" s="764"/>
      <c r="PVZ162" s="764"/>
      <c r="PWA162" s="764"/>
      <c r="PWB162" s="764"/>
      <c r="PWC162" s="764"/>
      <c r="PWD162" s="764"/>
      <c r="PWE162" s="764"/>
      <c r="PWF162" s="764"/>
      <c r="PWG162" s="764"/>
      <c r="PWH162" s="764"/>
      <c r="PWI162" s="764"/>
      <c r="PWJ162" s="764"/>
      <c r="PWK162" s="764"/>
      <c r="PWL162" s="764"/>
      <c r="PWM162" s="764"/>
      <c r="PWN162" s="764"/>
      <c r="PWO162" s="764"/>
      <c r="PWP162" s="764"/>
      <c r="PWQ162" s="764"/>
      <c r="PWR162" s="764"/>
      <c r="PWS162" s="764"/>
      <c r="PWT162" s="764"/>
      <c r="PWU162" s="764"/>
      <c r="PWV162" s="764"/>
      <c r="PWW162" s="764"/>
      <c r="PWX162" s="764"/>
      <c r="PWY162" s="764"/>
      <c r="PWZ162" s="764"/>
      <c r="PXA162" s="764"/>
      <c r="PXB162" s="764"/>
      <c r="PXC162" s="764"/>
      <c r="PXD162" s="764"/>
      <c r="PXE162" s="764"/>
      <c r="PXF162" s="764"/>
      <c r="PXG162" s="764"/>
      <c r="PXH162" s="764"/>
      <c r="PXI162" s="764"/>
      <c r="PXJ162" s="764"/>
      <c r="PXK162" s="764"/>
      <c r="PXL162" s="764"/>
      <c r="PXM162" s="764"/>
      <c r="PXN162" s="764"/>
      <c r="PXO162" s="764"/>
      <c r="PXP162" s="764"/>
      <c r="PXQ162" s="764"/>
      <c r="PXR162" s="764"/>
      <c r="PXS162" s="764"/>
      <c r="PXT162" s="764"/>
      <c r="PXU162" s="764"/>
      <c r="PXV162" s="764"/>
      <c r="PXW162" s="764"/>
      <c r="PXX162" s="764"/>
      <c r="PXY162" s="764"/>
      <c r="PXZ162" s="764"/>
      <c r="PYA162" s="764"/>
      <c r="PYB162" s="764"/>
      <c r="PYC162" s="764"/>
      <c r="PYD162" s="764"/>
      <c r="PYE162" s="764"/>
      <c r="PYF162" s="764"/>
      <c r="PYG162" s="764"/>
      <c r="PYH162" s="764"/>
      <c r="PYI162" s="764"/>
      <c r="PYJ162" s="764"/>
      <c r="PYK162" s="764"/>
      <c r="PYL162" s="764"/>
      <c r="PYM162" s="764"/>
      <c r="PYN162" s="764"/>
      <c r="PYO162" s="764"/>
      <c r="PYP162" s="764"/>
      <c r="PYQ162" s="764"/>
      <c r="PYR162" s="764"/>
      <c r="PYS162" s="764"/>
      <c r="PYT162" s="764"/>
      <c r="PYU162" s="764"/>
      <c r="PYV162" s="764"/>
      <c r="PYW162" s="764"/>
      <c r="PYX162" s="764"/>
      <c r="PYY162" s="764"/>
      <c r="PYZ162" s="764"/>
      <c r="PZA162" s="764"/>
      <c r="PZB162" s="764"/>
      <c r="PZC162" s="764"/>
      <c r="PZD162" s="764"/>
      <c r="PZE162" s="764"/>
      <c r="PZF162" s="764"/>
      <c r="PZG162" s="764"/>
      <c r="PZH162" s="764"/>
      <c r="PZI162" s="764"/>
      <c r="PZJ162" s="764"/>
      <c r="PZK162" s="764"/>
      <c r="PZL162" s="764"/>
      <c r="PZM162" s="764"/>
      <c r="PZN162" s="764"/>
      <c r="PZO162" s="764"/>
      <c r="PZP162" s="764"/>
      <c r="PZQ162" s="764"/>
      <c r="PZR162" s="764"/>
      <c r="PZS162" s="764"/>
      <c r="PZT162" s="764"/>
      <c r="PZU162" s="764"/>
      <c r="PZV162" s="764"/>
      <c r="PZW162" s="764"/>
      <c r="PZX162" s="764"/>
      <c r="PZY162" s="764"/>
      <c r="PZZ162" s="764"/>
      <c r="QAA162" s="764"/>
      <c r="QAB162" s="764"/>
      <c r="QAC162" s="764"/>
      <c r="QAD162" s="764"/>
      <c r="QAE162" s="764"/>
      <c r="QAF162" s="764"/>
      <c r="QAG162" s="764"/>
      <c r="QAH162" s="764"/>
      <c r="QAI162" s="764"/>
      <c r="QAJ162" s="764"/>
      <c r="QAK162" s="764"/>
      <c r="QAL162" s="764"/>
      <c r="QAM162" s="764"/>
      <c r="QAN162" s="764"/>
      <c r="QAO162" s="764"/>
      <c r="QAP162" s="764"/>
      <c r="QAQ162" s="764"/>
      <c r="QAR162" s="764"/>
      <c r="QAS162" s="764"/>
      <c r="QAT162" s="764"/>
      <c r="QAU162" s="764"/>
      <c r="QAV162" s="764"/>
      <c r="QAW162" s="764"/>
      <c r="QAX162" s="764"/>
      <c r="QAY162" s="764"/>
      <c r="QAZ162" s="764"/>
      <c r="QBA162" s="764"/>
      <c r="QBB162" s="764"/>
      <c r="QBC162" s="764"/>
      <c r="QBD162" s="764"/>
      <c r="QBE162" s="764"/>
      <c r="QBF162" s="764"/>
      <c r="QBG162" s="764"/>
      <c r="QBH162" s="764"/>
      <c r="QBI162" s="764"/>
      <c r="QBJ162" s="764"/>
      <c r="QBK162" s="764"/>
      <c r="QBL162" s="764"/>
      <c r="QBM162" s="764"/>
      <c r="QBN162" s="764"/>
      <c r="QBO162" s="764"/>
      <c r="QBP162" s="764"/>
      <c r="QBQ162" s="764"/>
      <c r="QBR162" s="764"/>
      <c r="QBS162" s="764"/>
      <c r="QBT162" s="764"/>
      <c r="QBU162" s="764"/>
      <c r="QBV162" s="764"/>
      <c r="QBW162" s="764"/>
      <c r="QBX162" s="764"/>
      <c r="QBY162" s="764"/>
      <c r="QBZ162" s="764"/>
      <c r="QCA162" s="764"/>
      <c r="QCB162" s="764"/>
      <c r="QCC162" s="764"/>
      <c r="QCD162" s="764"/>
      <c r="QCE162" s="764"/>
      <c r="QCF162" s="764"/>
      <c r="QCG162" s="764"/>
      <c r="QCH162" s="764"/>
      <c r="QCI162" s="764"/>
      <c r="QCJ162" s="764"/>
      <c r="QCK162" s="764"/>
      <c r="QCL162" s="764"/>
      <c r="QCM162" s="764"/>
      <c r="QCN162" s="764"/>
      <c r="QCO162" s="764"/>
      <c r="QCP162" s="764"/>
      <c r="QCQ162" s="764"/>
      <c r="QCR162" s="764"/>
      <c r="QCS162" s="764"/>
      <c r="QCT162" s="764"/>
      <c r="QCU162" s="764"/>
      <c r="QCV162" s="764"/>
      <c r="QCW162" s="764"/>
      <c r="QCX162" s="764"/>
      <c r="QCY162" s="764"/>
      <c r="QCZ162" s="764"/>
      <c r="QDA162" s="764"/>
      <c r="QDB162" s="764"/>
      <c r="QDC162" s="764"/>
      <c r="QDD162" s="764"/>
      <c r="QDE162" s="764"/>
      <c r="QDF162" s="764"/>
      <c r="QDG162" s="764"/>
      <c r="QDH162" s="764"/>
      <c r="QDI162" s="764"/>
      <c r="QDJ162" s="764"/>
      <c r="QDK162" s="764"/>
      <c r="QDL162" s="764"/>
      <c r="QDM162" s="764"/>
      <c r="QDN162" s="764"/>
      <c r="QDO162" s="764"/>
      <c r="QDP162" s="764"/>
      <c r="QDQ162" s="764"/>
      <c r="QDR162" s="764"/>
      <c r="QDS162" s="764"/>
      <c r="QDT162" s="764"/>
      <c r="QDU162" s="764"/>
      <c r="QDV162" s="764"/>
      <c r="QDW162" s="764"/>
      <c r="QDX162" s="764"/>
      <c r="QDY162" s="764"/>
      <c r="QDZ162" s="764"/>
      <c r="QEA162" s="764"/>
      <c r="QEB162" s="764"/>
      <c r="QEC162" s="764"/>
      <c r="QED162" s="764"/>
      <c r="QEE162" s="764"/>
      <c r="QEF162" s="764"/>
      <c r="QEG162" s="764"/>
      <c r="QEH162" s="764"/>
      <c r="QEI162" s="764"/>
      <c r="QEJ162" s="764"/>
      <c r="QEK162" s="764"/>
      <c r="QEL162" s="764"/>
      <c r="QEM162" s="764"/>
      <c r="QEN162" s="764"/>
      <c r="QEO162" s="764"/>
      <c r="QEP162" s="764"/>
      <c r="QEQ162" s="764"/>
      <c r="QER162" s="764"/>
      <c r="QES162" s="764"/>
      <c r="QET162" s="764"/>
      <c r="QEU162" s="764"/>
      <c r="QEV162" s="764"/>
      <c r="QEW162" s="764"/>
      <c r="QEX162" s="764"/>
      <c r="QEY162" s="764"/>
      <c r="QEZ162" s="764"/>
      <c r="QFA162" s="764"/>
      <c r="QFB162" s="764"/>
      <c r="QFC162" s="764"/>
      <c r="QFD162" s="764"/>
      <c r="QFE162" s="764"/>
      <c r="QFF162" s="764"/>
      <c r="QFG162" s="764"/>
      <c r="QFH162" s="764"/>
      <c r="QFI162" s="764"/>
      <c r="QFJ162" s="764"/>
      <c r="QFK162" s="764"/>
      <c r="QFL162" s="764"/>
      <c r="QFM162" s="764"/>
      <c r="QFN162" s="764"/>
      <c r="QFO162" s="764"/>
      <c r="QFP162" s="764"/>
      <c r="QFQ162" s="764"/>
      <c r="QFR162" s="764"/>
      <c r="QFS162" s="764"/>
      <c r="QFT162" s="764"/>
      <c r="QFU162" s="764"/>
      <c r="QFV162" s="764"/>
      <c r="QFW162" s="764"/>
      <c r="QFX162" s="764"/>
      <c r="QFY162" s="764"/>
      <c r="QFZ162" s="764"/>
      <c r="QGA162" s="764"/>
      <c r="QGB162" s="764"/>
      <c r="QGC162" s="764"/>
      <c r="QGD162" s="764"/>
      <c r="QGE162" s="764"/>
      <c r="QGF162" s="764"/>
      <c r="QGG162" s="764"/>
      <c r="QGH162" s="764"/>
      <c r="QGI162" s="764"/>
      <c r="QGJ162" s="764"/>
      <c r="QGK162" s="764"/>
      <c r="QGL162" s="764"/>
      <c r="QGM162" s="764"/>
      <c r="QGN162" s="764"/>
      <c r="QGO162" s="764"/>
      <c r="QGP162" s="764"/>
      <c r="QGQ162" s="764"/>
      <c r="QGR162" s="764"/>
      <c r="QGS162" s="764"/>
      <c r="QGT162" s="764"/>
      <c r="QGU162" s="764"/>
      <c r="QGV162" s="764"/>
      <c r="QGW162" s="764"/>
      <c r="QGX162" s="764"/>
      <c r="QGY162" s="764"/>
      <c r="QGZ162" s="764"/>
      <c r="QHA162" s="764"/>
      <c r="QHB162" s="764"/>
      <c r="QHC162" s="764"/>
      <c r="QHD162" s="764"/>
      <c r="QHE162" s="764"/>
      <c r="QHF162" s="764"/>
      <c r="QHG162" s="764"/>
      <c r="QHH162" s="764"/>
      <c r="QHI162" s="764"/>
      <c r="QHJ162" s="764"/>
      <c r="QHK162" s="764"/>
      <c r="QHL162" s="764"/>
      <c r="QHM162" s="764"/>
      <c r="QHN162" s="764"/>
      <c r="QHO162" s="764"/>
      <c r="QHP162" s="764"/>
      <c r="QHQ162" s="764"/>
      <c r="QHR162" s="764"/>
      <c r="QHS162" s="764"/>
      <c r="QHT162" s="764"/>
      <c r="QHU162" s="764"/>
      <c r="QHV162" s="764"/>
      <c r="QHW162" s="764"/>
      <c r="QHX162" s="764"/>
      <c r="QHY162" s="764"/>
      <c r="QHZ162" s="764"/>
      <c r="QIA162" s="764"/>
      <c r="QIB162" s="764"/>
      <c r="QIC162" s="764"/>
      <c r="QID162" s="764"/>
      <c r="QIE162" s="764"/>
      <c r="QIF162" s="764"/>
      <c r="QIG162" s="764"/>
      <c r="QIH162" s="764"/>
      <c r="QII162" s="764"/>
      <c r="QIJ162" s="764"/>
      <c r="QIK162" s="764"/>
      <c r="QIL162" s="764"/>
      <c r="QIM162" s="764"/>
      <c r="QIN162" s="764"/>
      <c r="QIO162" s="764"/>
      <c r="QIP162" s="764"/>
      <c r="QIQ162" s="764"/>
      <c r="QIR162" s="764"/>
      <c r="QIS162" s="764"/>
      <c r="QIT162" s="764"/>
      <c r="QIU162" s="764"/>
      <c r="QIV162" s="764"/>
      <c r="QIW162" s="764"/>
      <c r="QIX162" s="764"/>
      <c r="QIY162" s="764"/>
      <c r="QIZ162" s="764"/>
      <c r="QJA162" s="764"/>
      <c r="QJB162" s="764"/>
      <c r="QJC162" s="764"/>
      <c r="QJD162" s="764"/>
      <c r="QJE162" s="764"/>
      <c r="QJF162" s="764"/>
      <c r="QJG162" s="764"/>
      <c r="QJH162" s="764"/>
      <c r="QJI162" s="764"/>
      <c r="QJJ162" s="764"/>
      <c r="QJK162" s="764"/>
      <c r="QJL162" s="764"/>
      <c r="QJM162" s="764"/>
      <c r="QJN162" s="764"/>
      <c r="QJO162" s="764"/>
      <c r="QJP162" s="764"/>
      <c r="QJQ162" s="764"/>
      <c r="QJR162" s="764"/>
      <c r="QJS162" s="764"/>
      <c r="QJT162" s="764"/>
      <c r="QJU162" s="764"/>
      <c r="QJV162" s="764"/>
      <c r="QJW162" s="764"/>
      <c r="QJX162" s="764"/>
      <c r="QJY162" s="764"/>
      <c r="QJZ162" s="764"/>
      <c r="QKA162" s="764"/>
      <c r="QKB162" s="764"/>
      <c r="QKC162" s="764"/>
      <c r="QKD162" s="764"/>
      <c r="QKE162" s="764"/>
      <c r="QKF162" s="764"/>
      <c r="QKG162" s="764"/>
      <c r="QKH162" s="764"/>
      <c r="QKI162" s="764"/>
      <c r="QKJ162" s="764"/>
      <c r="QKK162" s="764"/>
      <c r="QKL162" s="764"/>
      <c r="QKM162" s="764"/>
      <c r="QKN162" s="764"/>
      <c r="QKO162" s="764"/>
      <c r="QKP162" s="764"/>
      <c r="QKQ162" s="764"/>
      <c r="QKR162" s="764"/>
      <c r="QKS162" s="764"/>
      <c r="QKT162" s="764"/>
      <c r="QKU162" s="764"/>
      <c r="QKV162" s="764"/>
      <c r="QKW162" s="764"/>
      <c r="QKX162" s="764"/>
      <c r="QKY162" s="764"/>
      <c r="QKZ162" s="764"/>
      <c r="QLA162" s="764"/>
      <c r="QLB162" s="764"/>
      <c r="QLC162" s="764"/>
      <c r="QLD162" s="764"/>
      <c r="QLE162" s="764"/>
      <c r="QLF162" s="764"/>
      <c r="QLG162" s="764"/>
      <c r="QLH162" s="764"/>
      <c r="QLI162" s="764"/>
      <c r="QLJ162" s="764"/>
      <c r="QLK162" s="764"/>
      <c r="QLL162" s="764"/>
      <c r="QLM162" s="764"/>
      <c r="QLN162" s="764"/>
      <c r="QLO162" s="764"/>
      <c r="QLP162" s="764"/>
      <c r="QLQ162" s="764"/>
      <c r="QLR162" s="764"/>
      <c r="QLS162" s="764"/>
      <c r="QLT162" s="764"/>
      <c r="QLU162" s="764"/>
      <c r="QLV162" s="764"/>
      <c r="QLW162" s="764"/>
      <c r="QLX162" s="764"/>
      <c r="QLY162" s="764"/>
      <c r="QLZ162" s="764"/>
      <c r="QMA162" s="764"/>
      <c r="QMB162" s="764"/>
      <c r="QMC162" s="764"/>
      <c r="QMD162" s="764"/>
      <c r="QME162" s="764"/>
      <c r="QMF162" s="764"/>
      <c r="QMG162" s="764"/>
      <c r="QMH162" s="764"/>
      <c r="QMI162" s="764"/>
      <c r="QMJ162" s="764"/>
      <c r="QMK162" s="764"/>
      <c r="QML162" s="764"/>
      <c r="QMM162" s="764"/>
      <c r="QMN162" s="764"/>
      <c r="QMO162" s="764"/>
      <c r="QMP162" s="764"/>
      <c r="QMQ162" s="764"/>
      <c r="QMR162" s="764"/>
      <c r="QMS162" s="764"/>
      <c r="QMT162" s="764"/>
      <c r="QMU162" s="764"/>
      <c r="QMV162" s="764"/>
      <c r="QMW162" s="764"/>
      <c r="QMX162" s="764"/>
      <c r="QMY162" s="764"/>
      <c r="QMZ162" s="764"/>
      <c r="QNA162" s="764"/>
      <c r="QNB162" s="764"/>
      <c r="QNC162" s="764"/>
      <c r="QND162" s="764"/>
      <c r="QNE162" s="764"/>
      <c r="QNF162" s="764"/>
      <c r="QNG162" s="764"/>
      <c r="QNH162" s="764"/>
      <c r="QNI162" s="764"/>
      <c r="QNJ162" s="764"/>
      <c r="QNK162" s="764"/>
      <c r="QNL162" s="764"/>
      <c r="QNM162" s="764"/>
      <c r="QNN162" s="764"/>
      <c r="QNO162" s="764"/>
      <c r="QNP162" s="764"/>
      <c r="QNQ162" s="764"/>
      <c r="QNR162" s="764"/>
      <c r="QNS162" s="764"/>
      <c r="QNT162" s="764"/>
      <c r="QNU162" s="764"/>
      <c r="QNV162" s="764"/>
      <c r="QNW162" s="764"/>
      <c r="QNX162" s="764"/>
      <c r="QNY162" s="764"/>
      <c r="QNZ162" s="764"/>
      <c r="QOA162" s="764"/>
      <c r="QOB162" s="764"/>
      <c r="QOC162" s="764"/>
      <c r="QOD162" s="764"/>
      <c r="QOE162" s="764"/>
      <c r="QOF162" s="764"/>
      <c r="QOG162" s="764"/>
      <c r="QOH162" s="764"/>
      <c r="QOI162" s="764"/>
      <c r="QOJ162" s="764"/>
      <c r="QOK162" s="764"/>
      <c r="QOL162" s="764"/>
      <c r="QOM162" s="764"/>
      <c r="QON162" s="764"/>
      <c r="QOO162" s="764"/>
      <c r="QOP162" s="764"/>
      <c r="QOQ162" s="764"/>
      <c r="QOR162" s="764"/>
      <c r="QOS162" s="764"/>
      <c r="QOT162" s="764"/>
      <c r="QOU162" s="764"/>
      <c r="QOV162" s="764"/>
      <c r="QOW162" s="764"/>
      <c r="QOX162" s="764"/>
      <c r="QOY162" s="764"/>
      <c r="QOZ162" s="764"/>
      <c r="QPA162" s="764"/>
      <c r="QPB162" s="764"/>
      <c r="QPC162" s="764"/>
      <c r="QPD162" s="764"/>
      <c r="QPE162" s="764"/>
      <c r="QPF162" s="764"/>
      <c r="QPG162" s="764"/>
      <c r="QPH162" s="764"/>
      <c r="QPI162" s="764"/>
      <c r="QPJ162" s="764"/>
      <c r="QPK162" s="764"/>
      <c r="QPL162" s="764"/>
      <c r="QPM162" s="764"/>
      <c r="QPN162" s="764"/>
      <c r="QPO162" s="764"/>
      <c r="QPP162" s="764"/>
      <c r="QPQ162" s="764"/>
      <c r="QPR162" s="764"/>
      <c r="QPS162" s="764"/>
      <c r="QPT162" s="764"/>
      <c r="QPU162" s="764"/>
      <c r="QPV162" s="764"/>
      <c r="QPW162" s="764"/>
      <c r="QPX162" s="764"/>
      <c r="QPY162" s="764"/>
      <c r="QPZ162" s="764"/>
      <c r="QQA162" s="764"/>
      <c r="QQB162" s="764"/>
      <c r="QQC162" s="764"/>
      <c r="QQD162" s="764"/>
      <c r="QQE162" s="764"/>
      <c r="QQF162" s="764"/>
      <c r="QQG162" s="764"/>
      <c r="QQH162" s="764"/>
      <c r="QQI162" s="764"/>
      <c r="QQJ162" s="764"/>
      <c r="QQK162" s="764"/>
      <c r="QQL162" s="764"/>
      <c r="QQM162" s="764"/>
      <c r="QQN162" s="764"/>
      <c r="QQO162" s="764"/>
      <c r="QQP162" s="764"/>
      <c r="QQQ162" s="764"/>
      <c r="QQR162" s="764"/>
      <c r="QQS162" s="764"/>
      <c r="QQT162" s="764"/>
      <c r="QQU162" s="764"/>
      <c r="QQV162" s="764"/>
      <c r="QQW162" s="764"/>
      <c r="QQX162" s="764"/>
      <c r="QQY162" s="764"/>
      <c r="QQZ162" s="764"/>
      <c r="QRA162" s="764"/>
      <c r="QRB162" s="764"/>
      <c r="QRC162" s="764"/>
      <c r="QRD162" s="764"/>
      <c r="QRE162" s="764"/>
      <c r="QRF162" s="764"/>
      <c r="QRG162" s="764"/>
      <c r="QRH162" s="764"/>
      <c r="QRI162" s="764"/>
      <c r="QRJ162" s="764"/>
      <c r="QRK162" s="764"/>
      <c r="QRL162" s="764"/>
      <c r="QRM162" s="764"/>
      <c r="QRN162" s="764"/>
      <c r="QRO162" s="764"/>
      <c r="QRP162" s="764"/>
      <c r="QRQ162" s="764"/>
      <c r="QRR162" s="764"/>
      <c r="QRS162" s="764"/>
      <c r="QRT162" s="764"/>
      <c r="QRU162" s="764"/>
      <c r="QRV162" s="764"/>
      <c r="QRW162" s="764"/>
      <c r="QRX162" s="764"/>
      <c r="QRY162" s="764"/>
      <c r="QRZ162" s="764"/>
      <c r="QSA162" s="764"/>
      <c r="QSB162" s="764"/>
      <c r="QSC162" s="764"/>
      <c r="QSD162" s="764"/>
      <c r="QSE162" s="764"/>
      <c r="QSF162" s="764"/>
      <c r="QSG162" s="764"/>
      <c r="QSH162" s="764"/>
      <c r="QSI162" s="764"/>
      <c r="QSJ162" s="764"/>
      <c r="QSK162" s="764"/>
      <c r="QSL162" s="764"/>
      <c r="QSM162" s="764"/>
      <c r="QSN162" s="764"/>
      <c r="QSO162" s="764"/>
      <c r="QSP162" s="764"/>
      <c r="QSQ162" s="764"/>
      <c r="QSR162" s="764"/>
      <c r="QSS162" s="764"/>
      <c r="QST162" s="764"/>
      <c r="QSU162" s="764"/>
      <c r="QSV162" s="764"/>
      <c r="QSW162" s="764"/>
      <c r="QSX162" s="764"/>
      <c r="QSY162" s="764"/>
      <c r="QSZ162" s="764"/>
      <c r="QTA162" s="764"/>
      <c r="QTB162" s="764"/>
      <c r="QTC162" s="764"/>
      <c r="QTD162" s="764"/>
      <c r="QTE162" s="764"/>
      <c r="QTF162" s="764"/>
      <c r="QTG162" s="764"/>
      <c r="QTH162" s="764"/>
      <c r="QTI162" s="764"/>
      <c r="QTJ162" s="764"/>
      <c r="QTK162" s="764"/>
      <c r="QTL162" s="764"/>
      <c r="QTM162" s="764"/>
      <c r="QTN162" s="764"/>
      <c r="QTO162" s="764"/>
      <c r="QTP162" s="764"/>
      <c r="QTQ162" s="764"/>
      <c r="QTR162" s="764"/>
      <c r="QTS162" s="764"/>
      <c r="QTT162" s="764"/>
      <c r="QTU162" s="764"/>
      <c r="QTV162" s="764"/>
      <c r="QTW162" s="764"/>
      <c r="QTX162" s="764"/>
      <c r="QTY162" s="764"/>
      <c r="QTZ162" s="764"/>
      <c r="QUA162" s="764"/>
      <c r="QUB162" s="764"/>
      <c r="QUC162" s="764"/>
      <c r="QUD162" s="764"/>
      <c r="QUE162" s="764"/>
      <c r="QUF162" s="764"/>
      <c r="QUG162" s="764"/>
      <c r="QUH162" s="764"/>
      <c r="QUI162" s="764"/>
      <c r="QUJ162" s="764"/>
      <c r="QUK162" s="764"/>
      <c r="QUL162" s="764"/>
      <c r="QUM162" s="764"/>
      <c r="QUN162" s="764"/>
      <c r="QUO162" s="764"/>
      <c r="QUP162" s="764"/>
      <c r="QUQ162" s="764"/>
      <c r="QUR162" s="764"/>
      <c r="QUS162" s="764"/>
      <c r="QUT162" s="764"/>
      <c r="QUU162" s="764"/>
      <c r="QUV162" s="764"/>
      <c r="QUW162" s="764"/>
      <c r="QUX162" s="764"/>
      <c r="QUY162" s="764"/>
      <c r="QUZ162" s="764"/>
      <c r="QVA162" s="764"/>
      <c r="QVB162" s="764"/>
      <c r="QVC162" s="764"/>
      <c r="QVD162" s="764"/>
      <c r="QVE162" s="764"/>
      <c r="QVF162" s="764"/>
      <c r="QVG162" s="764"/>
      <c r="QVH162" s="764"/>
      <c r="QVI162" s="764"/>
      <c r="QVJ162" s="764"/>
      <c r="QVK162" s="764"/>
      <c r="QVL162" s="764"/>
      <c r="QVM162" s="764"/>
      <c r="QVN162" s="764"/>
      <c r="QVO162" s="764"/>
      <c r="QVP162" s="764"/>
      <c r="QVQ162" s="764"/>
      <c r="QVR162" s="764"/>
      <c r="QVS162" s="764"/>
      <c r="QVT162" s="764"/>
      <c r="QVU162" s="764"/>
      <c r="QVV162" s="764"/>
      <c r="QVW162" s="764"/>
      <c r="QVX162" s="764"/>
      <c r="QVY162" s="764"/>
      <c r="QVZ162" s="764"/>
      <c r="QWA162" s="764"/>
      <c r="QWB162" s="764"/>
      <c r="QWC162" s="764"/>
      <c r="QWD162" s="764"/>
      <c r="QWE162" s="764"/>
      <c r="QWF162" s="764"/>
      <c r="QWG162" s="764"/>
      <c r="QWH162" s="764"/>
      <c r="QWI162" s="764"/>
      <c r="QWJ162" s="764"/>
      <c r="QWK162" s="764"/>
      <c r="QWL162" s="764"/>
      <c r="QWM162" s="764"/>
      <c r="QWN162" s="764"/>
      <c r="QWO162" s="764"/>
      <c r="QWP162" s="764"/>
      <c r="QWQ162" s="764"/>
      <c r="QWR162" s="764"/>
      <c r="QWS162" s="764"/>
      <c r="QWT162" s="764"/>
      <c r="QWU162" s="764"/>
      <c r="QWV162" s="764"/>
      <c r="QWW162" s="764"/>
      <c r="QWX162" s="764"/>
      <c r="QWY162" s="764"/>
      <c r="QWZ162" s="764"/>
      <c r="QXA162" s="764"/>
      <c r="QXB162" s="764"/>
      <c r="QXC162" s="764"/>
      <c r="QXD162" s="764"/>
      <c r="QXE162" s="764"/>
      <c r="QXF162" s="764"/>
      <c r="QXG162" s="764"/>
      <c r="QXH162" s="764"/>
      <c r="QXI162" s="764"/>
      <c r="QXJ162" s="764"/>
      <c r="QXK162" s="764"/>
      <c r="QXL162" s="764"/>
      <c r="QXM162" s="764"/>
      <c r="QXN162" s="764"/>
      <c r="QXO162" s="764"/>
      <c r="QXP162" s="764"/>
      <c r="QXQ162" s="764"/>
      <c r="QXR162" s="764"/>
      <c r="QXS162" s="764"/>
      <c r="QXT162" s="764"/>
      <c r="QXU162" s="764"/>
      <c r="QXV162" s="764"/>
      <c r="QXW162" s="764"/>
      <c r="QXX162" s="764"/>
      <c r="QXY162" s="764"/>
      <c r="QXZ162" s="764"/>
      <c r="QYA162" s="764"/>
      <c r="QYB162" s="764"/>
      <c r="QYC162" s="764"/>
      <c r="QYD162" s="764"/>
      <c r="QYE162" s="764"/>
      <c r="QYF162" s="764"/>
      <c r="QYG162" s="764"/>
      <c r="QYH162" s="764"/>
      <c r="QYI162" s="764"/>
      <c r="QYJ162" s="764"/>
      <c r="QYK162" s="764"/>
      <c r="QYL162" s="764"/>
      <c r="QYM162" s="764"/>
      <c r="QYN162" s="764"/>
      <c r="QYO162" s="764"/>
      <c r="QYP162" s="764"/>
      <c r="QYQ162" s="764"/>
      <c r="QYR162" s="764"/>
      <c r="QYS162" s="764"/>
      <c r="QYT162" s="764"/>
      <c r="QYU162" s="764"/>
      <c r="QYV162" s="764"/>
      <c r="QYW162" s="764"/>
      <c r="QYX162" s="764"/>
      <c r="QYY162" s="764"/>
      <c r="QYZ162" s="764"/>
      <c r="QZA162" s="764"/>
      <c r="QZB162" s="764"/>
      <c r="QZC162" s="764"/>
      <c r="QZD162" s="764"/>
      <c r="QZE162" s="764"/>
      <c r="QZF162" s="764"/>
      <c r="QZG162" s="764"/>
      <c r="QZH162" s="764"/>
      <c r="QZI162" s="764"/>
      <c r="QZJ162" s="764"/>
      <c r="QZK162" s="764"/>
      <c r="QZL162" s="764"/>
      <c r="QZM162" s="764"/>
      <c r="QZN162" s="764"/>
      <c r="QZO162" s="764"/>
      <c r="QZP162" s="764"/>
      <c r="QZQ162" s="764"/>
      <c r="QZR162" s="764"/>
      <c r="QZS162" s="764"/>
      <c r="QZT162" s="764"/>
      <c r="QZU162" s="764"/>
      <c r="QZV162" s="764"/>
      <c r="QZW162" s="764"/>
      <c r="QZX162" s="764"/>
      <c r="QZY162" s="764"/>
      <c r="QZZ162" s="764"/>
      <c r="RAA162" s="764"/>
      <c r="RAB162" s="764"/>
      <c r="RAC162" s="764"/>
      <c r="RAD162" s="764"/>
      <c r="RAE162" s="764"/>
      <c r="RAF162" s="764"/>
      <c r="RAG162" s="764"/>
      <c r="RAH162" s="764"/>
      <c r="RAI162" s="764"/>
      <c r="RAJ162" s="764"/>
      <c r="RAK162" s="764"/>
      <c r="RAL162" s="764"/>
      <c r="RAM162" s="764"/>
      <c r="RAN162" s="764"/>
      <c r="RAO162" s="764"/>
      <c r="RAP162" s="764"/>
      <c r="RAQ162" s="764"/>
      <c r="RAR162" s="764"/>
      <c r="RAS162" s="764"/>
      <c r="RAT162" s="764"/>
      <c r="RAU162" s="764"/>
      <c r="RAV162" s="764"/>
      <c r="RAW162" s="764"/>
      <c r="RAX162" s="764"/>
      <c r="RAY162" s="764"/>
      <c r="RAZ162" s="764"/>
      <c r="RBA162" s="764"/>
      <c r="RBB162" s="764"/>
      <c r="RBC162" s="764"/>
      <c r="RBD162" s="764"/>
      <c r="RBE162" s="764"/>
      <c r="RBF162" s="764"/>
      <c r="RBG162" s="764"/>
      <c r="RBH162" s="764"/>
      <c r="RBI162" s="764"/>
      <c r="RBJ162" s="764"/>
      <c r="RBK162" s="764"/>
      <c r="RBL162" s="764"/>
      <c r="RBM162" s="764"/>
      <c r="RBN162" s="764"/>
      <c r="RBO162" s="764"/>
      <c r="RBP162" s="764"/>
      <c r="RBQ162" s="764"/>
      <c r="RBR162" s="764"/>
      <c r="RBS162" s="764"/>
      <c r="RBT162" s="764"/>
      <c r="RBU162" s="764"/>
      <c r="RBV162" s="764"/>
      <c r="RBW162" s="764"/>
      <c r="RBX162" s="764"/>
      <c r="RBY162" s="764"/>
      <c r="RBZ162" s="764"/>
      <c r="RCA162" s="764"/>
      <c r="RCB162" s="764"/>
      <c r="RCC162" s="764"/>
      <c r="RCD162" s="764"/>
      <c r="RCE162" s="764"/>
      <c r="RCF162" s="764"/>
      <c r="RCG162" s="764"/>
      <c r="RCH162" s="764"/>
      <c r="RCI162" s="764"/>
      <c r="RCJ162" s="764"/>
      <c r="RCK162" s="764"/>
      <c r="RCL162" s="764"/>
      <c r="RCM162" s="764"/>
      <c r="RCN162" s="764"/>
      <c r="RCO162" s="764"/>
      <c r="RCP162" s="764"/>
      <c r="RCQ162" s="764"/>
      <c r="RCR162" s="764"/>
      <c r="RCS162" s="764"/>
      <c r="RCT162" s="764"/>
      <c r="RCU162" s="764"/>
      <c r="RCV162" s="764"/>
      <c r="RCW162" s="764"/>
      <c r="RCX162" s="764"/>
      <c r="RCY162" s="764"/>
      <c r="RCZ162" s="764"/>
      <c r="RDA162" s="764"/>
      <c r="RDB162" s="764"/>
      <c r="RDC162" s="764"/>
      <c r="RDD162" s="764"/>
      <c r="RDE162" s="764"/>
      <c r="RDF162" s="764"/>
      <c r="RDG162" s="764"/>
      <c r="RDH162" s="764"/>
      <c r="RDI162" s="764"/>
      <c r="RDJ162" s="764"/>
      <c r="RDK162" s="764"/>
      <c r="RDL162" s="764"/>
      <c r="RDM162" s="764"/>
      <c r="RDN162" s="764"/>
      <c r="RDO162" s="764"/>
      <c r="RDP162" s="764"/>
      <c r="RDQ162" s="764"/>
      <c r="RDR162" s="764"/>
      <c r="RDS162" s="764"/>
      <c r="RDT162" s="764"/>
      <c r="RDU162" s="764"/>
      <c r="RDV162" s="764"/>
      <c r="RDW162" s="764"/>
      <c r="RDX162" s="764"/>
      <c r="RDY162" s="764"/>
      <c r="RDZ162" s="764"/>
      <c r="REA162" s="764"/>
      <c r="REB162" s="764"/>
      <c r="REC162" s="764"/>
      <c r="RED162" s="764"/>
      <c r="REE162" s="764"/>
      <c r="REF162" s="764"/>
      <c r="REG162" s="764"/>
      <c r="REH162" s="764"/>
      <c r="REI162" s="764"/>
      <c r="REJ162" s="764"/>
      <c r="REK162" s="764"/>
      <c r="REL162" s="764"/>
      <c r="REM162" s="764"/>
      <c r="REN162" s="764"/>
      <c r="REO162" s="764"/>
      <c r="REP162" s="764"/>
      <c r="REQ162" s="764"/>
      <c r="RER162" s="764"/>
      <c r="RES162" s="764"/>
      <c r="RET162" s="764"/>
      <c r="REU162" s="764"/>
      <c r="REV162" s="764"/>
      <c r="REW162" s="764"/>
      <c r="REX162" s="764"/>
      <c r="REY162" s="764"/>
      <c r="REZ162" s="764"/>
      <c r="RFA162" s="764"/>
      <c r="RFB162" s="764"/>
      <c r="RFC162" s="764"/>
      <c r="RFD162" s="764"/>
      <c r="RFE162" s="764"/>
      <c r="RFF162" s="764"/>
      <c r="RFG162" s="764"/>
      <c r="RFH162" s="764"/>
      <c r="RFI162" s="764"/>
      <c r="RFJ162" s="764"/>
      <c r="RFK162" s="764"/>
      <c r="RFL162" s="764"/>
      <c r="RFM162" s="764"/>
      <c r="RFN162" s="764"/>
      <c r="RFO162" s="764"/>
      <c r="RFP162" s="764"/>
      <c r="RFQ162" s="764"/>
      <c r="RFR162" s="764"/>
      <c r="RFS162" s="764"/>
      <c r="RFT162" s="764"/>
      <c r="RFU162" s="764"/>
      <c r="RFV162" s="764"/>
      <c r="RFW162" s="764"/>
      <c r="RFX162" s="764"/>
      <c r="RFY162" s="764"/>
      <c r="RFZ162" s="764"/>
      <c r="RGA162" s="764"/>
      <c r="RGB162" s="764"/>
      <c r="RGC162" s="764"/>
      <c r="RGD162" s="764"/>
      <c r="RGE162" s="764"/>
      <c r="RGF162" s="764"/>
      <c r="RGG162" s="764"/>
      <c r="RGH162" s="764"/>
      <c r="RGI162" s="764"/>
      <c r="RGJ162" s="764"/>
      <c r="RGK162" s="764"/>
      <c r="RGL162" s="764"/>
      <c r="RGM162" s="764"/>
      <c r="RGN162" s="764"/>
      <c r="RGO162" s="764"/>
      <c r="RGP162" s="764"/>
      <c r="RGQ162" s="764"/>
      <c r="RGR162" s="764"/>
      <c r="RGS162" s="764"/>
      <c r="RGT162" s="764"/>
      <c r="RGU162" s="764"/>
      <c r="RGV162" s="764"/>
      <c r="RGW162" s="764"/>
      <c r="RGX162" s="764"/>
      <c r="RGY162" s="764"/>
      <c r="RGZ162" s="764"/>
      <c r="RHA162" s="764"/>
      <c r="RHB162" s="764"/>
      <c r="RHC162" s="764"/>
      <c r="RHD162" s="764"/>
      <c r="RHE162" s="764"/>
      <c r="RHF162" s="764"/>
      <c r="RHG162" s="764"/>
      <c r="RHH162" s="764"/>
      <c r="RHI162" s="764"/>
      <c r="RHJ162" s="764"/>
      <c r="RHK162" s="764"/>
      <c r="RHL162" s="764"/>
      <c r="RHM162" s="764"/>
      <c r="RHN162" s="764"/>
      <c r="RHO162" s="764"/>
      <c r="RHP162" s="764"/>
      <c r="RHQ162" s="764"/>
      <c r="RHR162" s="764"/>
      <c r="RHS162" s="764"/>
      <c r="RHT162" s="764"/>
      <c r="RHU162" s="764"/>
      <c r="RHV162" s="764"/>
      <c r="RHW162" s="764"/>
      <c r="RHX162" s="764"/>
      <c r="RHY162" s="764"/>
      <c r="RHZ162" s="764"/>
      <c r="RIA162" s="764"/>
      <c r="RIB162" s="764"/>
      <c r="RIC162" s="764"/>
      <c r="RID162" s="764"/>
      <c r="RIE162" s="764"/>
      <c r="RIF162" s="764"/>
      <c r="RIG162" s="764"/>
      <c r="RIH162" s="764"/>
      <c r="RII162" s="764"/>
      <c r="RIJ162" s="764"/>
      <c r="RIK162" s="764"/>
      <c r="RIL162" s="764"/>
      <c r="RIM162" s="764"/>
      <c r="RIN162" s="764"/>
      <c r="RIO162" s="764"/>
      <c r="RIP162" s="764"/>
      <c r="RIQ162" s="764"/>
      <c r="RIR162" s="764"/>
      <c r="RIS162" s="764"/>
      <c r="RIT162" s="764"/>
      <c r="RIU162" s="764"/>
      <c r="RIV162" s="764"/>
      <c r="RIW162" s="764"/>
      <c r="RIX162" s="764"/>
      <c r="RIY162" s="764"/>
      <c r="RIZ162" s="764"/>
      <c r="RJA162" s="764"/>
      <c r="RJB162" s="764"/>
      <c r="RJC162" s="764"/>
      <c r="RJD162" s="764"/>
      <c r="RJE162" s="764"/>
      <c r="RJF162" s="764"/>
      <c r="RJG162" s="764"/>
      <c r="RJH162" s="764"/>
      <c r="RJI162" s="764"/>
      <c r="RJJ162" s="764"/>
      <c r="RJK162" s="764"/>
      <c r="RJL162" s="764"/>
      <c r="RJM162" s="764"/>
      <c r="RJN162" s="764"/>
      <c r="RJO162" s="764"/>
      <c r="RJP162" s="764"/>
      <c r="RJQ162" s="764"/>
      <c r="RJR162" s="764"/>
      <c r="RJS162" s="764"/>
      <c r="RJT162" s="764"/>
      <c r="RJU162" s="764"/>
      <c r="RJV162" s="764"/>
      <c r="RJW162" s="764"/>
      <c r="RJX162" s="764"/>
      <c r="RJY162" s="764"/>
      <c r="RJZ162" s="764"/>
      <c r="RKA162" s="764"/>
      <c r="RKB162" s="764"/>
      <c r="RKC162" s="764"/>
      <c r="RKD162" s="764"/>
      <c r="RKE162" s="764"/>
      <c r="RKF162" s="764"/>
      <c r="RKG162" s="764"/>
      <c r="RKH162" s="764"/>
      <c r="RKI162" s="764"/>
      <c r="RKJ162" s="764"/>
      <c r="RKK162" s="764"/>
      <c r="RKL162" s="764"/>
      <c r="RKM162" s="764"/>
      <c r="RKN162" s="764"/>
      <c r="RKO162" s="764"/>
      <c r="RKP162" s="764"/>
      <c r="RKQ162" s="764"/>
      <c r="RKR162" s="764"/>
      <c r="RKS162" s="764"/>
      <c r="RKT162" s="764"/>
      <c r="RKU162" s="764"/>
      <c r="RKV162" s="764"/>
      <c r="RKW162" s="764"/>
      <c r="RKX162" s="764"/>
      <c r="RKY162" s="764"/>
      <c r="RKZ162" s="764"/>
      <c r="RLA162" s="764"/>
      <c r="RLB162" s="764"/>
      <c r="RLC162" s="764"/>
      <c r="RLD162" s="764"/>
      <c r="RLE162" s="764"/>
      <c r="RLF162" s="764"/>
      <c r="RLG162" s="764"/>
      <c r="RLH162" s="764"/>
      <c r="RLI162" s="764"/>
      <c r="RLJ162" s="764"/>
      <c r="RLK162" s="764"/>
      <c r="RLL162" s="764"/>
      <c r="RLM162" s="764"/>
      <c r="RLN162" s="764"/>
      <c r="RLO162" s="764"/>
      <c r="RLP162" s="764"/>
      <c r="RLQ162" s="764"/>
      <c r="RLR162" s="764"/>
      <c r="RLS162" s="764"/>
      <c r="RLT162" s="764"/>
      <c r="RLU162" s="764"/>
      <c r="RLV162" s="764"/>
      <c r="RLW162" s="764"/>
      <c r="RLX162" s="764"/>
      <c r="RLY162" s="764"/>
      <c r="RLZ162" s="764"/>
      <c r="RMA162" s="764"/>
      <c r="RMB162" s="764"/>
      <c r="RMC162" s="764"/>
      <c r="RMD162" s="764"/>
      <c r="RME162" s="764"/>
      <c r="RMF162" s="764"/>
      <c r="RMG162" s="764"/>
      <c r="RMH162" s="764"/>
      <c r="RMI162" s="764"/>
      <c r="RMJ162" s="764"/>
      <c r="RMK162" s="764"/>
      <c r="RML162" s="764"/>
      <c r="RMM162" s="764"/>
      <c r="RMN162" s="764"/>
      <c r="RMO162" s="764"/>
      <c r="RMP162" s="764"/>
      <c r="RMQ162" s="764"/>
      <c r="RMR162" s="764"/>
      <c r="RMS162" s="764"/>
      <c r="RMT162" s="764"/>
      <c r="RMU162" s="764"/>
      <c r="RMV162" s="764"/>
      <c r="RMW162" s="764"/>
      <c r="RMX162" s="764"/>
      <c r="RMY162" s="764"/>
      <c r="RMZ162" s="764"/>
      <c r="RNA162" s="764"/>
      <c r="RNB162" s="764"/>
      <c r="RNC162" s="764"/>
      <c r="RND162" s="764"/>
      <c r="RNE162" s="764"/>
      <c r="RNF162" s="764"/>
      <c r="RNG162" s="764"/>
      <c r="RNH162" s="764"/>
      <c r="RNI162" s="764"/>
      <c r="RNJ162" s="764"/>
      <c r="RNK162" s="764"/>
      <c r="RNL162" s="764"/>
      <c r="RNM162" s="764"/>
      <c r="RNN162" s="764"/>
      <c r="RNO162" s="764"/>
      <c r="RNP162" s="764"/>
      <c r="RNQ162" s="764"/>
      <c r="RNR162" s="764"/>
      <c r="RNS162" s="764"/>
      <c r="RNT162" s="764"/>
      <c r="RNU162" s="764"/>
      <c r="RNV162" s="764"/>
      <c r="RNW162" s="764"/>
      <c r="RNX162" s="764"/>
      <c r="RNY162" s="764"/>
      <c r="RNZ162" s="764"/>
      <c r="ROA162" s="764"/>
      <c r="ROB162" s="764"/>
      <c r="ROC162" s="764"/>
      <c r="ROD162" s="764"/>
      <c r="ROE162" s="764"/>
      <c r="ROF162" s="764"/>
      <c r="ROG162" s="764"/>
      <c r="ROH162" s="764"/>
      <c r="ROI162" s="764"/>
      <c r="ROJ162" s="764"/>
      <c r="ROK162" s="764"/>
      <c r="ROL162" s="764"/>
      <c r="ROM162" s="764"/>
      <c r="RON162" s="764"/>
      <c r="ROO162" s="764"/>
      <c r="ROP162" s="764"/>
      <c r="ROQ162" s="764"/>
      <c r="ROR162" s="764"/>
      <c r="ROS162" s="764"/>
      <c r="ROT162" s="764"/>
      <c r="ROU162" s="764"/>
      <c r="ROV162" s="764"/>
      <c r="ROW162" s="764"/>
      <c r="ROX162" s="764"/>
      <c r="ROY162" s="764"/>
      <c r="ROZ162" s="764"/>
      <c r="RPA162" s="764"/>
      <c r="RPB162" s="764"/>
      <c r="RPC162" s="764"/>
      <c r="RPD162" s="764"/>
      <c r="RPE162" s="764"/>
      <c r="RPF162" s="764"/>
      <c r="RPG162" s="764"/>
      <c r="RPH162" s="764"/>
      <c r="RPI162" s="764"/>
      <c r="RPJ162" s="764"/>
      <c r="RPK162" s="764"/>
      <c r="RPL162" s="764"/>
      <c r="RPM162" s="764"/>
      <c r="RPN162" s="764"/>
      <c r="RPO162" s="764"/>
      <c r="RPP162" s="764"/>
      <c r="RPQ162" s="764"/>
      <c r="RPR162" s="764"/>
      <c r="RPS162" s="764"/>
      <c r="RPT162" s="764"/>
      <c r="RPU162" s="764"/>
      <c r="RPV162" s="764"/>
      <c r="RPW162" s="764"/>
      <c r="RPX162" s="764"/>
      <c r="RPY162" s="764"/>
      <c r="RPZ162" s="764"/>
      <c r="RQA162" s="764"/>
      <c r="RQB162" s="764"/>
      <c r="RQC162" s="764"/>
      <c r="RQD162" s="764"/>
      <c r="RQE162" s="764"/>
      <c r="RQF162" s="764"/>
      <c r="RQG162" s="764"/>
      <c r="RQH162" s="764"/>
      <c r="RQI162" s="764"/>
      <c r="RQJ162" s="764"/>
      <c r="RQK162" s="764"/>
      <c r="RQL162" s="764"/>
      <c r="RQM162" s="764"/>
      <c r="RQN162" s="764"/>
      <c r="RQO162" s="764"/>
      <c r="RQP162" s="764"/>
      <c r="RQQ162" s="764"/>
      <c r="RQR162" s="764"/>
      <c r="RQS162" s="764"/>
      <c r="RQT162" s="764"/>
      <c r="RQU162" s="764"/>
      <c r="RQV162" s="764"/>
      <c r="RQW162" s="764"/>
      <c r="RQX162" s="764"/>
      <c r="RQY162" s="764"/>
      <c r="RQZ162" s="764"/>
      <c r="RRA162" s="764"/>
      <c r="RRB162" s="764"/>
      <c r="RRC162" s="764"/>
      <c r="RRD162" s="764"/>
      <c r="RRE162" s="764"/>
      <c r="RRF162" s="764"/>
      <c r="RRG162" s="764"/>
      <c r="RRH162" s="764"/>
      <c r="RRI162" s="764"/>
      <c r="RRJ162" s="764"/>
      <c r="RRK162" s="764"/>
      <c r="RRL162" s="764"/>
      <c r="RRM162" s="764"/>
      <c r="RRN162" s="764"/>
      <c r="RRO162" s="764"/>
      <c r="RRP162" s="764"/>
      <c r="RRQ162" s="764"/>
      <c r="RRR162" s="764"/>
      <c r="RRS162" s="764"/>
      <c r="RRT162" s="764"/>
      <c r="RRU162" s="764"/>
      <c r="RRV162" s="764"/>
      <c r="RRW162" s="764"/>
      <c r="RRX162" s="764"/>
      <c r="RRY162" s="764"/>
      <c r="RRZ162" s="764"/>
      <c r="RSA162" s="764"/>
      <c r="RSB162" s="764"/>
      <c r="RSC162" s="764"/>
      <c r="RSD162" s="764"/>
      <c r="RSE162" s="764"/>
      <c r="RSF162" s="764"/>
      <c r="RSG162" s="764"/>
      <c r="RSH162" s="764"/>
      <c r="RSI162" s="764"/>
      <c r="RSJ162" s="764"/>
      <c r="RSK162" s="764"/>
      <c r="RSL162" s="764"/>
      <c r="RSM162" s="764"/>
      <c r="RSN162" s="764"/>
      <c r="RSO162" s="764"/>
      <c r="RSP162" s="764"/>
      <c r="RSQ162" s="764"/>
      <c r="RSR162" s="764"/>
      <c r="RSS162" s="764"/>
      <c r="RST162" s="764"/>
      <c r="RSU162" s="764"/>
      <c r="RSV162" s="764"/>
      <c r="RSW162" s="764"/>
      <c r="RSX162" s="764"/>
      <c r="RSY162" s="764"/>
      <c r="RSZ162" s="764"/>
      <c r="RTA162" s="764"/>
      <c r="RTB162" s="764"/>
      <c r="RTC162" s="764"/>
      <c r="RTD162" s="764"/>
      <c r="RTE162" s="764"/>
      <c r="RTF162" s="764"/>
      <c r="RTG162" s="764"/>
      <c r="RTH162" s="764"/>
      <c r="RTI162" s="764"/>
      <c r="RTJ162" s="764"/>
      <c r="RTK162" s="764"/>
      <c r="RTL162" s="764"/>
      <c r="RTM162" s="764"/>
      <c r="RTN162" s="764"/>
      <c r="RTO162" s="764"/>
      <c r="RTP162" s="764"/>
      <c r="RTQ162" s="764"/>
      <c r="RTR162" s="764"/>
      <c r="RTS162" s="764"/>
      <c r="RTT162" s="764"/>
      <c r="RTU162" s="764"/>
      <c r="RTV162" s="764"/>
      <c r="RTW162" s="764"/>
      <c r="RTX162" s="764"/>
      <c r="RTY162" s="764"/>
      <c r="RTZ162" s="764"/>
      <c r="RUA162" s="764"/>
      <c r="RUB162" s="764"/>
      <c r="RUC162" s="764"/>
      <c r="RUD162" s="764"/>
      <c r="RUE162" s="764"/>
      <c r="RUF162" s="764"/>
      <c r="RUG162" s="764"/>
      <c r="RUH162" s="764"/>
      <c r="RUI162" s="764"/>
      <c r="RUJ162" s="764"/>
      <c r="RUK162" s="764"/>
      <c r="RUL162" s="764"/>
      <c r="RUM162" s="764"/>
      <c r="RUN162" s="764"/>
      <c r="RUO162" s="764"/>
      <c r="RUP162" s="764"/>
      <c r="RUQ162" s="764"/>
      <c r="RUR162" s="764"/>
      <c r="RUS162" s="764"/>
      <c r="RUT162" s="764"/>
      <c r="RUU162" s="764"/>
      <c r="RUV162" s="764"/>
      <c r="RUW162" s="764"/>
      <c r="RUX162" s="764"/>
      <c r="RUY162" s="764"/>
      <c r="RUZ162" s="764"/>
      <c r="RVA162" s="764"/>
      <c r="RVB162" s="764"/>
      <c r="RVC162" s="764"/>
      <c r="RVD162" s="764"/>
      <c r="RVE162" s="764"/>
      <c r="RVF162" s="764"/>
      <c r="RVG162" s="764"/>
      <c r="RVH162" s="764"/>
      <c r="RVI162" s="764"/>
      <c r="RVJ162" s="764"/>
      <c r="RVK162" s="764"/>
      <c r="RVL162" s="764"/>
      <c r="RVM162" s="764"/>
      <c r="RVN162" s="764"/>
      <c r="RVO162" s="764"/>
      <c r="RVP162" s="764"/>
      <c r="RVQ162" s="764"/>
      <c r="RVR162" s="764"/>
      <c r="RVS162" s="764"/>
      <c r="RVT162" s="764"/>
      <c r="RVU162" s="764"/>
      <c r="RVV162" s="764"/>
      <c r="RVW162" s="764"/>
      <c r="RVX162" s="764"/>
      <c r="RVY162" s="764"/>
      <c r="RVZ162" s="764"/>
      <c r="RWA162" s="764"/>
      <c r="RWB162" s="764"/>
      <c r="RWC162" s="764"/>
      <c r="RWD162" s="764"/>
      <c r="RWE162" s="764"/>
      <c r="RWF162" s="764"/>
      <c r="RWG162" s="764"/>
      <c r="RWH162" s="764"/>
      <c r="RWI162" s="764"/>
      <c r="RWJ162" s="764"/>
      <c r="RWK162" s="764"/>
      <c r="RWL162" s="764"/>
      <c r="RWM162" s="764"/>
      <c r="RWN162" s="764"/>
      <c r="RWO162" s="764"/>
      <c r="RWP162" s="764"/>
      <c r="RWQ162" s="764"/>
      <c r="RWR162" s="764"/>
      <c r="RWS162" s="764"/>
      <c r="RWT162" s="764"/>
      <c r="RWU162" s="764"/>
      <c r="RWV162" s="764"/>
      <c r="RWW162" s="764"/>
      <c r="RWX162" s="764"/>
      <c r="RWY162" s="764"/>
      <c r="RWZ162" s="764"/>
      <c r="RXA162" s="764"/>
      <c r="RXB162" s="764"/>
      <c r="RXC162" s="764"/>
      <c r="RXD162" s="764"/>
      <c r="RXE162" s="764"/>
      <c r="RXF162" s="764"/>
      <c r="RXG162" s="764"/>
      <c r="RXH162" s="764"/>
      <c r="RXI162" s="764"/>
      <c r="RXJ162" s="764"/>
      <c r="RXK162" s="764"/>
      <c r="RXL162" s="764"/>
      <c r="RXM162" s="764"/>
      <c r="RXN162" s="764"/>
      <c r="RXO162" s="764"/>
      <c r="RXP162" s="764"/>
      <c r="RXQ162" s="764"/>
      <c r="RXR162" s="764"/>
      <c r="RXS162" s="764"/>
      <c r="RXT162" s="764"/>
      <c r="RXU162" s="764"/>
      <c r="RXV162" s="764"/>
      <c r="RXW162" s="764"/>
      <c r="RXX162" s="764"/>
      <c r="RXY162" s="764"/>
      <c r="RXZ162" s="764"/>
      <c r="RYA162" s="764"/>
      <c r="RYB162" s="764"/>
      <c r="RYC162" s="764"/>
      <c r="RYD162" s="764"/>
      <c r="RYE162" s="764"/>
      <c r="RYF162" s="764"/>
      <c r="RYG162" s="764"/>
      <c r="RYH162" s="764"/>
      <c r="RYI162" s="764"/>
      <c r="RYJ162" s="764"/>
      <c r="RYK162" s="764"/>
      <c r="RYL162" s="764"/>
      <c r="RYM162" s="764"/>
      <c r="RYN162" s="764"/>
      <c r="RYO162" s="764"/>
      <c r="RYP162" s="764"/>
      <c r="RYQ162" s="764"/>
      <c r="RYR162" s="764"/>
      <c r="RYS162" s="764"/>
      <c r="RYT162" s="764"/>
      <c r="RYU162" s="764"/>
      <c r="RYV162" s="764"/>
      <c r="RYW162" s="764"/>
      <c r="RYX162" s="764"/>
      <c r="RYY162" s="764"/>
      <c r="RYZ162" s="764"/>
      <c r="RZA162" s="764"/>
      <c r="RZB162" s="764"/>
      <c r="RZC162" s="764"/>
      <c r="RZD162" s="764"/>
      <c r="RZE162" s="764"/>
      <c r="RZF162" s="764"/>
      <c r="RZG162" s="764"/>
      <c r="RZH162" s="764"/>
      <c r="RZI162" s="764"/>
      <c r="RZJ162" s="764"/>
      <c r="RZK162" s="764"/>
      <c r="RZL162" s="764"/>
      <c r="RZM162" s="764"/>
      <c r="RZN162" s="764"/>
      <c r="RZO162" s="764"/>
      <c r="RZP162" s="764"/>
      <c r="RZQ162" s="764"/>
      <c r="RZR162" s="764"/>
      <c r="RZS162" s="764"/>
      <c r="RZT162" s="764"/>
      <c r="RZU162" s="764"/>
      <c r="RZV162" s="764"/>
      <c r="RZW162" s="764"/>
      <c r="RZX162" s="764"/>
      <c r="RZY162" s="764"/>
      <c r="RZZ162" s="764"/>
      <c r="SAA162" s="764"/>
      <c r="SAB162" s="764"/>
      <c r="SAC162" s="764"/>
      <c r="SAD162" s="764"/>
      <c r="SAE162" s="764"/>
      <c r="SAF162" s="764"/>
      <c r="SAG162" s="764"/>
      <c r="SAH162" s="764"/>
      <c r="SAI162" s="764"/>
      <c r="SAJ162" s="764"/>
      <c r="SAK162" s="764"/>
      <c r="SAL162" s="764"/>
      <c r="SAM162" s="764"/>
      <c r="SAN162" s="764"/>
      <c r="SAO162" s="764"/>
      <c r="SAP162" s="764"/>
      <c r="SAQ162" s="764"/>
      <c r="SAR162" s="764"/>
      <c r="SAS162" s="764"/>
      <c r="SAT162" s="764"/>
      <c r="SAU162" s="764"/>
      <c r="SAV162" s="764"/>
      <c r="SAW162" s="764"/>
      <c r="SAX162" s="764"/>
      <c r="SAY162" s="764"/>
      <c r="SAZ162" s="764"/>
      <c r="SBA162" s="764"/>
      <c r="SBB162" s="764"/>
      <c r="SBC162" s="764"/>
      <c r="SBD162" s="764"/>
      <c r="SBE162" s="764"/>
      <c r="SBF162" s="764"/>
      <c r="SBG162" s="764"/>
      <c r="SBH162" s="764"/>
      <c r="SBI162" s="764"/>
      <c r="SBJ162" s="764"/>
      <c r="SBK162" s="764"/>
      <c r="SBL162" s="764"/>
      <c r="SBM162" s="764"/>
      <c r="SBN162" s="764"/>
      <c r="SBO162" s="764"/>
      <c r="SBP162" s="764"/>
      <c r="SBQ162" s="764"/>
      <c r="SBR162" s="764"/>
      <c r="SBS162" s="764"/>
      <c r="SBT162" s="764"/>
      <c r="SBU162" s="764"/>
      <c r="SBV162" s="764"/>
      <c r="SBW162" s="764"/>
      <c r="SBX162" s="764"/>
      <c r="SBY162" s="764"/>
      <c r="SBZ162" s="764"/>
      <c r="SCA162" s="764"/>
      <c r="SCB162" s="764"/>
      <c r="SCC162" s="764"/>
      <c r="SCD162" s="764"/>
      <c r="SCE162" s="764"/>
      <c r="SCF162" s="764"/>
      <c r="SCG162" s="764"/>
      <c r="SCH162" s="764"/>
      <c r="SCI162" s="764"/>
      <c r="SCJ162" s="764"/>
      <c r="SCK162" s="764"/>
      <c r="SCL162" s="764"/>
      <c r="SCM162" s="764"/>
      <c r="SCN162" s="764"/>
      <c r="SCO162" s="764"/>
      <c r="SCP162" s="764"/>
      <c r="SCQ162" s="764"/>
      <c r="SCR162" s="764"/>
      <c r="SCS162" s="764"/>
      <c r="SCT162" s="764"/>
      <c r="SCU162" s="764"/>
      <c r="SCV162" s="764"/>
      <c r="SCW162" s="764"/>
      <c r="SCX162" s="764"/>
      <c r="SCY162" s="764"/>
      <c r="SCZ162" s="764"/>
      <c r="SDA162" s="764"/>
      <c r="SDB162" s="764"/>
      <c r="SDC162" s="764"/>
      <c r="SDD162" s="764"/>
      <c r="SDE162" s="764"/>
      <c r="SDF162" s="764"/>
      <c r="SDG162" s="764"/>
      <c r="SDH162" s="764"/>
      <c r="SDI162" s="764"/>
      <c r="SDJ162" s="764"/>
      <c r="SDK162" s="764"/>
      <c r="SDL162" s="764"/>
      <c r="SDM162" s="764"/>
      <c r="SDN162" s="764"/>
      <c r="SDO162" s="764"/>
      <c r="SDP162" s="764"/>
      <c r="SDQ162" s="764"/>
      <c r="SDR162" s="764"/>
      <c r="SDS162" s="764"/>
      <c r="SDT162" s="764"/>
      <c r="SDU162" s="764"/>
      <c r="SDV162" s="764"/>
      <c r="SDW162" s="764"/>
      <c r="SDX162" s="764"/>
      <c r="SDY162" s="764"/>
      <c r="SDZ162" s="764"/>
      <c r="SEA162" s="764"/>
      <c r="SEB162" s="764"/>
      <c r="SEC162" s="764"/>
      <c r="SED162" s="764"/>
      <c r="SEE162" s="764"/>
      <c r="SEF162" s="764"/>
      <c r="SEG162" s="764"/>
      <c r="SEH162" s="764"/>
      <c r="SEI162" s="764"/>
      <c r="SEJ162" s="764"/>
      <c r="SEK162" s="764"/>
      <c r="SEL162" s="764"/>
      <c r="SEM162" s="764"/>
      <c r="SEN162" s="764"/>
      <c r="SEO162" s="764"/>
      <c r="SEP162" s="764"/>
      <c r="SEQ162" s="764"/>
      <c r="SER162" s="764"/>
      <c r="SES162" s="764"/>
      <c r="SET162" s="764"/>
      <c r="SEU162" s="764"/>
      <c r="SEV162" s="764"/>
      <c r="SEW162" s="764"/>
      <c r="SEX162" s="764"/>
      <c r="SEY162" s="764"/>
      <c r="SEZ162" s="764"/>
      <c r="SFA162" s="764"/>
      <c r="SFB162" s="764"/>
      <c r="SFC162" s="764"/>
      <c r="SFD162" s="764"/>
      <c r="SFE162" s="764"/>
      <c r="SFF162" s="764"/>
      <c r="SFG162" s="764"/>
      <c r="SFH162" s="764"/>
      <c r="SFI162" s="764"/>
      <c r="SFJ162" s="764"/>
      <c r="SFK162" s="764"/>
      <c r="SFL162" s="764"/>
      <c r="SFM162" s="764"/>
      <c r="SFN162" s="764"/>
      <c r="SFO162" s="764"/>
      <c r="SFP162" s="764"/>
      <c r="SFQ162" s="764"/>
      <c r="SFR162" s="764"/>
      <c r="SFS162" s="764"/>
      <c r="SFT162" s="764"/>
      <c r="SFU162" s="764"/>
      <c r="SFV162" s="764"/>
      <c r="SFW162" s="764"/>
      <c r="SFX162" s="764"/>
      <c r="SFY162" s="764"/>
      <c r="SFZ162" s="764"/>
      <c r="SGA162" s="764"/>
      <c r="SGB162" s="764"/>
      <c r="SGC162" s="764"/>
      <c r="SGD162" s="764"/>
      <c r="SGE162" s="764"/>
      <c r="SGF162" s="764"/>
      <c r="SGG162" s="764"/>
      <c r="SGH162" s="764"/>
      <c r="SGI162" s="764"/>
      <c r="SGJ162" s="764"/>
      <c r="SGK162" s="764"/>
      <c r="SGL162" s="764"/>
      <c r="SGM162" s="764"/>
      <c r="SGN162" s="764"/>
      <c r="SGO162" s="764"/>
      <c r="SGP162" s="764"/>
      <c r="SGQ162" s="764"/>
      <c r="SGR162" s="764"/>
      <c r="SGS162" s="764"/>
      <c r="SGT162" s="764"/>
      <c r="SGU162" s="764"/>
      <c r="SGV162" s="764"/>
      <c r="SGW162" s="764"/>
      <c r="SGX162" s="764"/>
      <c r="SGY162" s="764"/>
      <c r="SGZ162" s="764"/>
      <c r="SHA162" s="764"/>
      <c r="SHB162" s="764"/>
      <c r="SHC162" s="764"/>
      <c r="SHD162" s="764"/>
      <c r="SHE162" s="764"/>
      <c r="SHF162" s="764"/>
      <c r="SHG162" s="764"/>
      <c r="SHH162" s="764"/>
      <c r="SHI162" s="764"/>
      <c r="SHJ162" s="764"/>
      <c r="SHK162" s="764"/>
      <c r="SHL162" s="764"/>
      <c r="SHM162" s="764"/>
      <c r="SHN162" s="764"/>
      <c r="SHO162" s="764"/>
      <c r="SHP162" s="764"/>
      <c r="SHQ162" s="764"/>
      <c r="SHR162" s="764"/>
      <c r="SHS162" s="764"/>
      <c r="SHT162" s="764"/>
      <c r="SHU162" s="764"/>
      <c r="SHV162" s="764"/>
      <c r="SHW162" s="764"/>
      <c r="SHX162" s="764"/>
      <c r="SHY162" s="764"/>
      <c r="SHZ162" s="764"/>
      <c r="SIA162" s="764"/>
      <c r="SIB162" s="764"/>
      <c r="SIC162" s="764"/>
      <c r="SID162" s="764"/>
      <c r="SIE162" s="764"/>
      <c r="SIF162" s="764"/>
      <c r="SIG162" s="764"/>
      <c r="SIH162" s="764"/>
      <c r="SII162" s="764"/>
      <c r="SIJ162" s="764"/>
      <c r="SIK162" s="764"/>
      <c r="SIL162" s="764"/>
      <c r="SIM162" s="764"/>
      <c r="SIN162" s="764"/>
      <c r="SIO162" s="764"/>
      <c r="SIP162" s="764"/>
      <c r="SIQ162" s="764"/>
      <c r="SIR162" s="764"/>
      <c r="SIS162" s="764"/>
      <c r="SIT162" s="764"/>
      <c r="SIU162" s="764"/>
      <c r="SIV162" s="764"/>
      <c r="SIW162" s="764"/>
      <c r="SIX162" s="764"/>
      <c r="SIY162" s="764"/>
      <c r="SIZ162" s="764"/>
      <c r="SJA162" s="764"/>
      <c r="SJB162" s="764"/>
      <c r="SJC162" s="764"/>
      <c r="SJD162" s="764"/>
      <c r="SJE162" s="764"/>
      <c r="SJF162" s="764"/>
      <c r="SJG162" s="764"/>
      <c r="SJH162" s="764"/>
      <c r="SJI162" s="764"/>
      <c r="SJJ162" s="764"/>
      <c r="SJK162" s="764"/>
      <c r="SJL162" s="764"/>
      <c r="SJM162" s="764"/>
      <c r="SJN162" s="764"/>
      <c r="SJO162" s="764"/>
      <c r="SJP162" s="764"/>
      <c r="SJQ162" s="764"/>
      <c r="SJR162" s="764"/>
      <c r="SJS162" s="764"/>
      <c r="SJT162" s="764"/>
      <c r="SJU162" s="764"/>
      <c r="SJV162" s="764"/>
      <c r="SJW162" s="764"/>
      <c r="SJX162" s="764"/>
      <c r="SJY162" s="764"/>
      <c r="SJZ162" s="764"/>
      <c r="SKA162" s="764"/>
      <c r="SKB162" s="764"/>
      <c r="SKC162" s="764"/>
      <c r="SKD162" s="764"/>
      <c r="SKE162" s="764"/>
      <c r="SKF162" s="764"/>
      <c r="SKG162" s="764"/>
      <c r="SKH162" s="764"/>
      <c r="SKI162" s="764"/>
      <c r="SKJ162" s="764"/>
      <c r="SKK162" s="764"/>
      <c r="SKL162" s="764"/>
      <c r="SKM162" s="764"/>
      <c r="SKN162" s="764"/>
      <c r="SKO162" s="764"/>
      <c r="SKP162" s="764"/>
      <c r="SKQ162" s="764"/>
      <c r="SKR162" s="764"/>
      <c r="SKS162" s="764"/>
      <c r="SKT162" s="764"/>
      <c r="SKU162" s="764"/>
      <c r="SKV162" s="764"/>
      <c r="SKW162" s="764"/>
      <c r="SKX162" s="764"/>
      <c r="SKY162" s="764"/>
      <c r="SKZ162" s="764"/>
      <c r="SLA162" s="764"/>
      <c r="SLB162" s="764"/>
      <c r="SLC162" s="764"/>
      <c r="SLD162" s="764"/>
      <c r="SLE162" s="764"/>
      <c r="SLF162" s="764"/>
      <c r="SLG162" s="764"/>
      <c r="SLH162" s="764"/>
      <c r="SLI162" s="764"/>
      <c r="SLJ162" s="764"/>
      <c r="SLK162" s="764"/>
      <c r="SLL162" s="764"/>
      <c r="SLM162" s="764"/>
      <c r="SLN162" s="764"/>
      <c r="SLO162" s="764"/>
      <c r="SLP162" s="764"/>
      <c r="SLQ162" s="764"/>
      <c r="SLR162" s="764"/>
      <c r="SLS162" s="764"/>
      <c r="SLT162" s="764"/>
      <c r="SLU162" s="764"/>
      <c r="SLV162" s="764"/>
      <c r="SLW162" s="764"/>
      <c r="SLX162" s="764"/>
      <c r="SLY162" s="764"/>
      <c r="SLZ162" s="764"/>
      <c r="SMA162" s="764"/>
      <c r="SMB162" s="764"/>
      <c r="SMC162" s="764"/>
      <c r="SMD162" s="764"/>
      <c r="SME162" s="764"/>
      <c r="SMF162" s="764"/>
      <c r="SMG162" s="764"/>
      <c r="SMH162" s="764"/>
      <c r="SMI162" s="764"/>
      <c r="SMJ162" s="764"/>
      <c r="SMK162" s="764"/>
      <c r="SML162" s="764"/>
      <c r="SMM162" s="764"/>
      <c r="SMN162" s="764"/>
      <c r="SMO162" s="764"/>
      <c r="SMP162" s="764"/>
      <c r="SMQ162" s="764"/>
      <c r="SMR162" s="764"/>
      <c r="SMS162" s="764"/>
      <c r="SMT162" s="764"/>
      <c r="SMU162" s="764"/>
      <c r="SMV162" s="764"/>
      <c r="SMW162" s="764"/>
      <c r="SMX162" s="764"/>
      <c r="SMY162" s="764"/>
      <c r="SMZ162" s="764"/>
      <c r="SNA162" s="764"/>
      <c r="SNB162" s="764"/>
      <c r="SNC162" s="764"/>
      <c r="SND162" s="764"/>
      <c r="SNE162" s="764"/>
      <c r="SNF162" s="764"/>
      <c r="SNG162" s="764"/>
      <c r="SNH162" s="764"/>
      <c r="SNI162" s="764"/>
      <c r="SNJ162" s="764"/>
      <c r="SNK162" s="764"/>
      <c r="SNL162" s="764"/>
      <c r="SNM162" s="764"/>
      <c r="SNN162" s="764"/>
      <c r="SNO162" s="764"/>
      <c r="SNP162" s="764"/>
      <c r="SNQ162" s="764"/>
      <c r="SNR162" s="764"/>
      <c r="SNS162" s="764"/>
      <c r="SNT162" s="764"/>
      <c r="SNU162" s="764"/>
      <c r="SNV162" s="764"/>
      <c r="SNW162" s="764"/>
      <c r="SNX162" s="764"/>
      <c r="SNY162" s="764"/>
      <c r="SNZ162" s="764"/>
      <c r="SOA162" s="764"/>
      <c r="SOB162" s="764"/>
      <c r="SOC162" s="764"/>
      <c r="SOD162" s="764"/>
      <c r="SOE162" s="764"/>
      <c r="SOF162" s="764"/>
      <c r="SOG162" s="764"/>
      <c r="SOH162" s="764"/>
      <c r="SOI162" s="764"/>
      <c r="SOJ162" s="764"/>
      <c r="SOK162" s="764"/>
      <c r="SOL162" s="764"/>
      <c r="SOM162" s="764"/>
      <c r="SON162" s="764"/>
      <c r="SOO162" s="764"/>
      <c r="SOP162" s="764"/>
      <c r="SOQ162" s="764"/>
      <c r="SOR162" s="764"/>
      <c r="SOS162" s="764"/>
      <c r="SOT162" s="764"/>
      <c r="SOU162" s="764"/>
      <c r="SOV162" s="764"/>
      <c r="SOW162" s="764"/>
      <c r="SOX162" s="764"/>
      <c r="SOY162" s="764"/>
      <c r="SOZ162" s="764"/>
      <c r="SPA162" s="764"/>
      <c r="SPB162" s="764"/>
      <c r="SPC162" s="764"/>
      <c r="SPD162" s="764"/>
      <c r="SPE162" s="764"/>
      <c r="SPF162" s="764"/>
      <c r="SPG162" s="764"/>
      <c r="SPH162" s="764"/>
      <c r="SPI162" s="764"/>
      <c r="SPJ162" s="764"/>
      <c r="SPK162" s="764"/>
      <c r="SPL162" s="764"/>
      <c r="SPM162" s="764"/>
      <c r="SPN162" s="764"/>
      <c r="SPO162" s="764"/>
      <c r="SPP162" s="764"/>
      <c r="SPQ162" s="764"/>
      <c r="SPR162" s="764"/>
      <c r="SPS162" s="764"/>
      <c r="SPT162" s="764"/>
      <c r="SPU162" s="764"/>
      <c r="SPV162" s="764"/>
      <c r="SPW162" s="764"/>
      <c r="SPX162" s="764"/>
      <c r="SPY162" s="764"/>
      <c r="SPZ162" s="764"/>
      <c r="SQA162" s="764"/>
      <c r="SQB162" s="764"/>
      <c r="SQC162" s="764"/>
      <c r="SQD162" s="764"/>
      <c r="SQE162" s="764"/>
      <c r="SQF162" s="764"/>
      <c r="SQG162" s="764"/>
      <c r="SQH162" s="764"/>
      <c r="SQI162" s="764"/>
      <c r="SQJ162" s="764"/>
      <c r="SQK162" s="764"/>
      <c r="SQL162" s="764"/>
      <c r="SQM162" s="764"/>
      <c r="SQN162" s="764"/>
      <c r="SQO162" s="764"/>
      <c r="SQP162" s="764"/>
      <c r="SQQ162" s="764"/>
      <c r="SQR162" s="764"/>
      <c r="SQS162" s="764"/>
      <c r="SQT162" s="764"/>
      <c r="SQU162" s="764"/>
      <c r="SQV162" s="764"/>
      <c r="SQW162" s="764"/>
      <c r="SQX162" s="764"/>
      <c r="SQY162" s="764"/>
      <c r="SQZ162" s="764"/>
      <c r="SRA162" s="764"/>
      <c r="SRB162" s="764"/>
      <c r="SRC162" s="764"/>
      <c r="SRD162" s="764"/>
      <c r="SRE162" s="764"/>
      <c r="SRF162" s="764"/>
      <c r="SRG162" s="764"/>
      <c r="SRH162" s="764"/>
      <c r="SRI162" s="764"/>
      <c r="SRJ162" s="764"/>
      <c r="SRK162" s="764"/>
      <c r="SRL162" s="764"/>
      <c r="SRM162" s="764"/>
      <c r="SRN162" s="764"/>
      <c r="SRO162" s="764"/>
      <c r="SRP162" s="764"/>
      <c r="SRQ162" s="764"/>
      <c r="SRR162" s="764"/>
      <c r="SRS162" s="764"/>
      <c r="SRT162" s="764"/>
      <c r="SRU162" s="764"/>
      <c r="SRV162" s="764"/>
      <c r="SRW162" s="764"/>
      <c r="SRX162" s="764"/>
      <c r="SRY162" s="764"/>
      <c r="SRZ162" s="764"/>
      <c r="SSA162" s="764"/>
      <c r="SSB162" s="764"/>
      <c r="SSC162" s="764"/>
      <c r="SSD162" s="764"/>
      <c r="SSE162" s="764"/>
      <c r="SSF162" s="764"/>
      <c r="SSG162" s="764"/>
      <c r="SSH162" s="764"/>
      <c r="SSI162" s="764"/>
      <c r="SSJ162" s="764"/>
      <c r="SSK162" s="764"/>
      <c r="SSL162" s="764"/>
      <c r="SSM162" s="764"/>
      <c r="SSN162" s="764"/>
      <c r="SSO162" s="764"/>
      <c r="SSP162" s="764"/>
      <c r="SSQ162" s="764"/>
      <c r="SSR162" s="764"/>
      <c r="SSS162" s="764"/>
      <c r="SST162" s="764"/>
      <c r="SSU162" s="764"/>
      <c r="SSV162" s="764"/>
      <c r="SSW162" s="764"/>
      <c r="SSX162" s="764"/>
      <c r="SSY162" s="764"/>
      <c r="SSZ162" s="764"/>
      <c r="STA162" s="764"/>
      <c r="STB162" s="764"/>
      <c r="STC162" s="764"/>
      <c r="STD162" s="764"/>
      <c r="STE162" s="764"/>
      <c r="STF162" s="764"/>
      <c r="STG162" s="764"/>
      <c r="STH162" s="764"/>
      <c r="STI162" s="764"/>
      <c r="STJ162" s="764"/>
      <c r="STK162" s="764"/>
      <c r="STL162" s="764"/>
      <c r="STM162" s="764"/>
      <c r="STN162" s="764"/>
      <c r="STO162" s="764"/>
      <c r="STP162" s="764"/>
      <c r="STQ162" s="764"/>
      <c r="STR162" s="764"/>
      <c r="STS162" s="764"/>
      <c r="STT162" s="764"/>
      <c r="STU162" s="764"/>
      <c r="STV162" s="764"/>
      <c r="STW162" s="764"/>
      <c r="STX162" s="764"/>
      <c r="STY162" s="764"/>
      <c r="STZ162" s="764"/>
      <c r="SUA162" s="764"/>
      <c r="SUB162" s="764"/>
      <c r="SUC162" s="764"/>
      <c r="SUD162" s="764"/>
      <c r="SUE162" s="764"/>
      <c r="SUF162" s="764"/>
      <c r="SUG162" s="764"/>
      <c r="SUH162" s="764"/>
      <c r="SUI162" s="764"/>
      <c r="SUJ162" s="764"/>
      <c r="SUK162" s="764"/>
      <c r="SUL162" s="764"/>
      <c r="SUM162" s="764"/>
      <c r="SUN162" s="764"/>
      <c r="SUO162" s="764"/>
      <c r="SUP162" s="764"/>
      <c r="SUQ162" s="764"/>
      <c r="SUR162" s="764"/>
      <c r="SUS162" s="764"/>
      <c r="SUT162" s="764"/>
      <c r="SUU162" s="764"/>
      <c r="SUV162" s="764"/>
      <c r="SUW162" s="764"/>
      <c r="SUX162" s="764"/>
      <c r="SUY162" s="764"/>
      <c r="SUZ162" s="764"/>
      <c r="SVA162" s="764"/>
      <c r="SVB162" s="764"/>
      <c r="SVC162" s="764"/>
      <c r="SVD162" s="764"/>
      <c r="SVE162" s="764"/>
      <c r="SVF162" s="764"/>
      <c r="SVG162" s="764"/>
      <c r="SVH162" s="764"/>
      <c r="SVI162" s="764"/>
      <c r="SVJ162" s="764"/>
      <c r="SVK162" s="764"/>
      <c r="SVL162" s="764"/>
      <c r="SVM162" s="764"/>
      <c r="SVN162" s="764"/>
      <c r="SVO162" s="764"/>
      <c r="SVP162" s="764"/>
      <c r="SVQ162" s="764"/>
      <c r="SVR162" s="764"/>
      <c r="SVS162" s="764"/>
      <c r="SVT162" s="764"/>
      <c r="SVU162" s="764"/>
      <c r="SVV162" s="764"/>
      <c r="SVW162" s="764"/>
      <c r="SVX162" s="764"/>
      <c r="SVY162" s="764"/>
      <c r="SVZ162" s="764"/>
      <c r="SWA162" s="764"/>
      <c r="SWB162" s="764"/>
      <c r="SWC162" s="764"/>
      <c r="SWD162" s="764"/>
      <c r="SWE162" s="764"/>
      <c r="SWF162" s="764"/>
      <c r="SWG162" s="764"/>
      <c r="SWH162" s="764"/>
      <c r="SWI162" s="764"/>
      <c r="SWJ162" s="764"/>
      <c r="SWK162" s="764"/>
      <c r="SWL162" s="764"/>
      <c r="SWM162" s="764"/>
      <c r="SWN162" s="764"/>
      <c r="SWO162" s="764"/>
      <c r="SWP162" s="764"/>
      <c r="SWQ162" s="764"/>
      <c r="SWR162" s="764"/>
      <c r="SWS162" s="764"/>
      <c r="SWT162" s="764"/>
      <c r="SWU162" s="764"/>
      <c r="SWV162" s="764"/>
      <c r="SWW162" s="764"/>
      <c r="SWX162" s="764"/>
      <c r="SWY162" s="764"/>
      <c r="SWZ162" s="764"/>
      <c r="SXA162" s="764"/>
      <c r="SXB162" s="764"/>
      <c r="SXC162" s="764"/>
      <c r="SXD162" s="764"/>
      <c r="SXE162" s="764"/>
      <c r="SXF162" s="764"/>
      <c r="SXG162" s="764"/>
      <c r="SXH162" s="764"/>
      <c r="SXI162" s="764"/>
      <c r="SXJ162" s="764"/>
      <c r="SXK162" s="764"/>
      <c r="SXL162" s="764"/>
      <c r="SXM162" s="764"/>
      <c r="SXN162" s="764"/>
      <c r="SXO162" s="764"/>
      <c r="SXP162" s="764"/>
      <c r="SXQ162" s="764"/>
      <c r="SXR162" s="764"/>
      <c r="SXS162" s="764"/>
      <c r="SXT162" s="764"/>
      <c r="SXU162" s="764"/>
      <c r="SXV162" s="764"/>
      <c r="SXW162" s="764"/>
      <c r="SXX162" s="764"/>
      <c r="SXY162" s="764"/>
      <c r="SXZ162" s="764"/>
      <c r="SYA162" s="764"/>
      <c r="SYB162" s="764"/>
      <c r="SYC162" s="764"/>
      <c r="SYD162" s="764"/>
      <c r="SYE162" s="764"/>
      <c r="SYF162" s="764"/>
      <c r="SYG162" s="764"/>
      <c r="SYH162" s="764"/>
      <c r="SYI162" s="764"/>
      <c r="SYJ162" s="764"/>
      <c r="SYK162" s="764"/>
      <c r="SYL162" s="764"/>
      <c r="SYM162" s="764"/>
      <c r="SYN162" s="764"/>
      <c r="SYO162" s="764"/>
      <c r="SYP162" s="764"/>
      <c r="SYQ162" s="764"/>
      <c r="SYR162" s="764"/>
      <c r="SYS162" s="764"/>
      <c r="SYT162" s="764"/>
      <c r="SYU162" s="764"/>
      <c r="SYV162" s="764"/>
      <c r="SYW162" s="764"/>
      <c r="SYX162" s="764"/>
      <c r="SYY162" s="764"/>
      <c r="SYZ162" s="764"/>
      <c r="SZA162" s="764"/>
      <c r="SZB162" s="764"/>
      <c r="SZC162" s="764"/>
      <c r="SZD162" s="764"/>
      <c r="SZE162" s="764"/>
      <c r="SZF162" s="764"/>
      <c r="SZG162" s="764"/>
      <c r="SZH162" s="764"/>
      <c r="SZI162" s="764"/>
      <c r="SZJ162" s="764"/>
      <c r="SZK162" s="764"/>
      <c r="SZL162" s="764"/>
      <c r="SZM162" s="764"/>
      <c r="SZN162" s="764"/>
      <c r="SZO162" s="764"/>
      <c r="SZP162" s="764"/>
      <c r="SZQ162" s="764"/>
      <c r="SZR162" s="764"/>
      <c r="SZS162" s="764"/>
      <c r="SZT162" s="764"/>
      <c r="SZU162" s="764"/>
      <c r="SZV162" s="764"/>
      <c r="SZW162" s="764"/>
      <c r="SZX162" s="764"/>
      <c r="SZY162" s="764"/>
      <c r="SZZ162" s="764"/>
      <c r="TAA162" s="764"/>
      <c r="TAB162" s="764"/>
      <c r="TAC162" s="764"/>
      <c r="TAD162" s="764"/>
      <c r="TAE162" s="764"/>
      <c r="TAF162" s="764"/>
      <c r="TAG162" s="764"/>
      <c r="TAH162" s="764"/>
      <c r="TAI162" s="764"/>
      <c r="TAJ162" s="764"/>
      <c r="TAK162" s="764"/>
      <c r="TAL162" s="764"/>
      <c r="TAM162" s="764"/>
      <c r="TAN162" s="764"/>
      <c r="TAO162" s="764"/>
      <c r="TAP162" s="764"/>
      <c r="TAQ162" s="764"/>
      <c r="TAR162" s="764"/>
      <c r="TAS162" s="764"/>
      <c r="TAT162" s="764"/>
      <c r="TAU162" s="764"/>
      <c r="TAV162" s="764"/>
      <c r="TAW162" s="764"/>
      <c r="TAX162" s="764"/>
      <c r="TAY162" s="764"/>
      <c r="TAZ162" s="764"/>
      <c r="TBA162" s="764"/>
      <c r="TBB162" s="764"/>
      <c r="TBC162" s="764"/>
      <c r="TBD162" s="764"/>
      <c r="TBE162" s="764"/>
      <c r="TBF162" s="764"/>
      <c r="TBG162" s="764"/>
      <c r="TBH162" s="764"/>
      <c r="TBI162" s="764"/>
      <c r="TBJ162" s="764"/>
      <c r="TBK162" s="764"/>
      <c r="TBL162" s="764"/>
      <c r="TBM162" s="764"/>
      <c r="TBN162" s="764"/>
      <c r="TBO162" s="764"/>
      <c r="TBP162" s="764"/>
      <c r="TBQ162" s="764"/>
      <c r="TBR162" s="764"/>
      <c r="TBS162" s="764"/>
      <c r="TBT162" s="764"/>
      <c r="TBU162" s="764"/>
      <c r="TBV162" s="764"/>
      <c r="TBW162" s="764"/>
      <c r="TBX162" s="764"/>
      <c r="TBY162" s="764"/>
      <c r="TBZ162" s="764"/>
      <c r="TCA162" s="764"/>
      <c r="TCB162" s="764"/>
      <c r="TCC162" s="764"/>
      <c r="TCD162" s="764"/>
      <c r="TCE162" s="764"/>
      <c r="TCF162" s="764"/>
      <c r="TCG162" s="764"/>
      <c r="TCH162" s="764"/>
      <c r="TCI162" s="764"/>
      <c r="TCJ162" s="764"/>
      <c r="TCK162" s="764"/>
      <c r="TCL162" s="764"/>
      <c r="TCM162" s="764"/>
      <c r="TCN162" s="764"/>
      <c r="TCO162" s="764"/>
      <c r="TCP162" s="764"/>
      <c r="TCQ162" s="764"/>
      <c r="TCR162" s="764"/>
      <c r="TCS162" s="764"/>
      <c r="TCT162" s="764"/>
      <c r="TCU162" s="764"/>
      <c r="TCV162" s="764"/>
      <c r="TCW162" s="764"/>
      <c r="TCX162" s="764"/>
      <c r="TCY162" s="764"/>
      <c r="TCZ162" s="764"/>
      <c r="TDA162" s="764"/>
      <c r="TDB162" s="764"/>
      <c r="TDC162" s="764"/>
      <c r="TDD162" s="764"/>
      <c r="TDE162" s="764"/>
      <c r="TDF162" s="764"/>
      <c r="TDG162" s="764"/>
      <c r="TDH162" s="764"/>
      <c r="TDI162" s="764"/>
      <c r="TDJ162" s="764"/>
      <c r="TDK162" s="764"/>
      <c r="TDL162" s="764"/>
      <c r="TDM162" s="764"/>
      <c r="TDN162" s="764"/>
      <c r="TDO162" s="764"/>
      <c r="TDP162" s="764"/>
      <c r="TDQ162" s="764"/>
      <c r="TDR162" s="764"/>
      <c r="TDS162" s="764"/>
      <c r="TDT162" s="764"/>
      <c r="TDU162" s="764"/>
      <c r="TDV162" s="764"/>
      <c r="TDW162" s="764"/>
      <c r="TDX162" s="764"/>
      <c r="TDY162" s="764"/>
      <c r="TDZ162" s="764"/>
      <c r="TEA162" s="764"/>
      <c r="TEB162" s="764"/>
      <c r="TEC162" s="764"/>
      <c r="TED162" s="764"/>
      <c r="TEE162" s="764"/>
      <c r="TEF162" s="764"/>
      <c r="TEG162" s="764"/>
      <c r="TEH162" s="764"/>
      <c r="TEI162" s="764"/>
      <c r="TEJ162" s="764"/>
      <c r="TEK162" s="764"/>
      <c r="TEL162" s="764"/>
      <c r="TEM162" s="764"/>
      <c r="TEN162" s="764"/>
      <c r="TEO162" s="764"/>
      <c r="TEP162" s="764"/>
      <c r="TEQ162" s="764"/>
      <c r="TER162" s="764"/>
      <c r="TES162" s="764"/>
      <c r="TET162" s="764"/>
      <c r="TEU162" s="764"/>
      <c r="TEV162" s="764"/>
      <c r="TEW162" s="764"/>
      <c r="TEX162" s="764"/>
      <c r="TEY162" s="764"/>
      <c r="TEZ162" s="764"/>
      <c r="TFA162" s="764"/>
      <c r="TFB162" s="764"/>
      <c r="TFC162" s="764"/>
      <c r="TFD162" s="764"/>
      <c r="TFE162" s="764"/>
      <c r="TFF162" s="764"/>
      <c r="TFG162" s="764"/>
      <c r="TFH162" s="764"/>
      <c r="TFI162" s="764"/>
      <c r="TFJ162" s="764"/>
      <c r="TFK162" s="764"/>
      <c r="TFL162" s="764"/>
      <c r="TFM162" s="764"/>
      <c r="TFN162" s="764"/>
      <c r="TFO162" s="764"/>
      <c r="TFP162" s="764"/>
      <c r="TFQ162" s="764"/>
      <c r="TFR162" s="764"/>
      <c r="TFS162" s="764"/>
      <c r="TFT162" s="764"/>
      <c r="TFU162" s="764"/>
      <c r="TFV162" s="764"/>
      <c r="TFW162" s="764"/>
      <c r="TFX162" s="764"/>
      <c r="TFY162" s="764"/>
      <c r="TFZ162" s="764"/>
      <c r="TGA162" s="764"/>
      <c r="TGB162" s="764"/>
      <c r="TGC162" s="764"/>
      <c r="TGD162" s="764"/>
      <c r="TGE162" s="764"/>
      <c r="TGF162" s="764"/>
      <c r="TGG162" s="764"/>
      <c r="TGH162" s="764"/>
      <c r="TGI162" s="764"/>
      <c r="TGJ162" s="764"/>
      <c r="TGK162" s="764"/>
      <c r="TGL162" s="764"/>
      <c r="TGM162" s="764"/>
      <c r="TGN162" s="764"/>
      <c r="TGO162" s="764"/>
      <c r="TGP162" s="764"/>
      <c r="TGQ162" s="764"/>
      <c r="TGR162" s="764"/>
      <c r="TGS162" s="764"/>
      <c r="TGT162" s="764"/>
      <c r="TGU162" s="764"/>
      <c r="TGV162" s="764"/>
      <c r="TGW162" s="764"/>
      <c r="TGX162" s="764"/>
      <c r="TGY162" s="764"/>
      <c r="TGZ162" s="764"/>
      <c r="THA162" s="764"/>
      <c r="THB162" s="764"/>
      <c r="THC162" s="764"/>
      <c r="THD162" s="764"/>
      <c r="THE162" s="764"/>
      <c r="THF162" s="764"/>
      <c r="THG162" s="764"/>
      <c r="THH162" s="764"/>
      <c r="THI162" s="764"/>
      <c r="THJ162" s="764"/>
      <c r="THK162" s="764"/>
      <c r="THL162" s="764"/>
      <c r="THM162" s="764"/>
      <c r="THN162" s="764"/>
      <c r="THO162" s="764"/>
      <c r="THP162" s="764"/>
      <c r="THQ162" s="764"/>
      <c r="THR162" s="764"/>
      <c r="THS162" s="764"/>
      <c r="THT162" s="764"/>
      <c r="THU162" s="764"/>
      <c r="THV162" s="764"/>
      <c r="THW162" s="764"/>
      <c r="THX162" s="764"/>
      <c r="THY162" s="764"/>
      <c r="THZ162" s="764"/>
      <c r="TIA162" s="764"/>
      <c r="TIB162" s="764"/>
      <c r="TIC162" s="764"/>
      <c r="TID162" s="764"/>
      <c r="TIE162" s="764"/>
      <c r="TIF162" s="764"/>
      <c r="TIG162" s="764"/>
      <c r="TIH162" s="764"/>
      <c r="TII162" s="764"/>
      <c r="TIJ162" s="764"/>
      <c r="TIK162" s="764"/>
      <c r="TIL162" s="764"/>
      <c r="TIM162" s="764"/>
      <c r="TIN162" s="764"/>
      <c r="TIO162" s="764"/>
      <c r="TIP162" s="764"/>
      <c r="TIQ162" s="764"/>
      <c r="TIR162" s="764"/>
      <c r="TIS162" s="764"/>
      <c r="TIT162" s="764"/>
      <c r="TIU162" s="764"/>
      <c r="TIV162" s="764"/>
      <c r="TIW162" s="764"/>
      <c r="TIX162" s="764"/>
      <c r="TIY162" s="764"/>
      <c r="TIZ162" s="764"/>
      <c r="TJA162" s="764"/>
      <c r="TJB162" s="764"/>
      <c r="TJC162" s="764"/>
      <c r="TJD162" s="764"/>
      <c r="TJE162" s="764"/>
      <c r="TJF162" s="764"/>
      <c r="TJG162" s="764"/>
      <c r="TJH162" s="764"/>
      <c r="TJI162" s="764"/>
      <c r="TJJ162" s="764"/>
      <c r="TJK162" s="764"/>
      <c r="TJL162" s="764"/>
      <c r="TJM162" s="764"/>
      <c r="TJN162" s="764"/>
      <c r="TJO162" s="764"/>
      <c r="TJP162" s="764"/>
      <c r="TJQ162" s="764"/>
      <c r="TJR162" s="764"/>
      <c r="TJS162" s="764"/>
      <c r="TJT162" s="764"/>
      <c r="TJU162" s="764"/>
      <c r="TJV162" s="764"/>
      <c r="TJW162" s="764"/>
      <c r="TJX162" s="764"/>
      <c r="TJY162" s="764"/>
      <c r="TJZ162" s="764"/>
      <c r="TKA162" s="764"/>
      <c r="TKB162" s="764"/>
      <c r="TKC162" s="764"/>
      <c r="TKD162" s="764"/>
      <c r="TKE162" s="764"/>
      <c r="TKF162" s="764"/>
      <c r="TKG162" s="764"/>
      <c r="TKH162" s="764"/>
      <c r="TKI162" s="764"/>
      <c r="TKJ162" s="764"/>
      <c r="TKK162" s="764"/>
      <c r="TKL162" s="764"/>
      <c r="TKM162" s="764"/>
      <c r="TKN162" s="764"/>
      <c r="TKO162" s="764"/>
      <c r="TKP162" s="764"/>
      <c r="TKQ162" s="764"/>
      <c r="TKR162" s="764"/>
      <c r="TKS162" s="764"/>
      <c r="TKT162" s="764"/>
      <c r="TKU162" s="764"/>
      <c r="TKV162" s="764"/>
      <c r="TKW162" s="764"/>
      <c r="TKX162" s="764"/>
      <c r="TKY162" s="764"/>
      <c r="TKZ162" s="764"/>
      <c r="TLA162" s="764"/>
      <c r="TLB162" s="764"/>
      <c r="TLC162" s="764"/>
      <c r="TLD162" s="764"/>
      <c r="TLE162" s="764"/>
      <c r="TLF162" s="764"/>
      <c r="TLG162" s="764"/>
      <c r="TLH162" s="764"/>
      <c r="TLI162" s="764"/>
      <c r="TLJ162" s="764"/>
      <c r="TLK162" s="764"/>
      <c r="TLL162" s="764"/>
      <c r="TLM162" s="764"/>
      <c r="TLN162" s="764"/>
      <c r="TLO162" s="764"/>
      <c r="TLP162" s="764"/>
      <c r="TLQ162" s="764"/>
      <c r="TLR162" s="764"/>
      <c r="TLS162" s="764"/>
      <c r="TLT162" s="764"/>
      <c r="TLU162" s="764"/>
      <c r="TLV162" s="764"/>
      <c r="TLW162" s="764"/>
      <c r="TLX162" s="764"/>
      <c r="TLY162" s="764"/>
      <c r="TLZ162" s="764"/>
      <c r="TMA162" s="764"/>
      <c r="TMB162" s="764"/>
      <c r="TMC162" s="764"/>
      <c r="TMD162" s="764"/>
      <c r="TME162" s="764"/>
      <c r="TMF162" s="764"/>
      <c r="TMG162" s="764"/>
      <c r="TMH162" s="764"/>
      <c r="TMI162" s="764"/>
      <c r="TMJ162" s="764"/>
      <c r="TMK162" s="764"/>
      <c r="TML162" s="764"/>
      <c r="TMM162" s="764"/>
      <c r="TMN162" s="764"/>
      <c r="TMO162" s="764"/>
      <c r="TMP162" s="764"/>
      <c r="TMQ162" s="764"/>
      <c r="TMR162" s="764"/>
      <c r="TMS162" s="764"/>
      <c r="TMT162" s="764"/>
      <c r="TMU162" s="764"/>
      <c r="TMV162" s="764"/>
      <c r="TMW162" s="764"/>
      <c r="TMX162" s="764"/>
      <c r="TMY162" s="764"/>
      <c r="TMZ162" s="764"/>
      <c r="TNA162" s="764"/>
      <c r="TNB162" s="764"/>
      <c r="TNC162" s="764"/>
      <c r="TND162" s="764"/>
      <c r="TNE162" s="764"/>
      <c r="TNF162" s="764"/>
      <c r="TNG162" s="764"/>
      <c r="TNH162" s="764"/>
      <c r="TNI162" s="764"/>
      <c r="TNJ162" s="764"/>
      <c r="TNK162" s="764"/>
      <c r="TNL162" s="764"/>
      <c r="TNM162" s="764"/>
      <c r="TNN162" s="764"/>
      <c r="TNO162" s="764"/>
      <c r="TNP162" s="764"/>
      <c r="TNQ162" s="764"/>
      <c r="TNR162" s="764"/>
      <c r="TNS162" s="764"/>
      <c r="TNT162" s="764"/>
      <c r="TNU162" s="764"/>
      <c r="TNV162" s="764"/>
      <c r="TNW162" s="764"/>
      <c r="TNX162" s="764"/>
      <c r="TNY162" s="764"/>
      <c r="TNZ162" s="764"/>
      <c r="TOA162" s="764"/>
      <c r="TOB162" s="764"/>
      <c r="TOC162" s="764"/>
      <c r="TOD162" s="764"/>
      <c r="TOE162" s="764"/>
      <c r="TOF162" s="764"/>
      <c r="TOG162" s="764"/>
      <c r="TOH162" s="764"/>
      <c r="TOI162" s="764"/>
      <c r="TOJ162" s="764"/>
      <c r="TOK162" s="764"/>
      <c r="TOL162" s="764"/>
      <c r="TOM162" s="764"/>
      <c r="TON162" s="764"/>
      <c r="TOO162" s="764"/>
      <c r="TOP162" s="764"/>
      <c r="TOQ162" s="764"/>
      <c r="TOR162" s="764"/>
      <c r="TOS162" s="764"/>
      <c r="TOT162" s="764"/>
      <c r="TOU162" s="764"/>
      <c r="TOV162" s="764"/>
      <c r="TOW162" s="764"/>
      <c r="TOX162" s="764"/>
      <c r="TOY162" s="764"/>
      <c r="TOZ162" s="764"/>
      <c r="TPA162" s="764"/>
      <c r="TPB162" s="764"/>
      <c r="TPC162" s="764"/>
      <c r="TPD162" s="764"/>
      <c r="TPE162" s="764"/>
      <c r="TPF162" s="764"/>
      <c r="TPG162" s="764"/>
      <c r="TPH162" s="764"/>
      <c r="TPI162" s="764"/>
      <c r="TPJ162" s="764"/>
      <c r="TPK162" s="764"/>
      <c r="TPL162" s="764"/>
      <c r="TPM162" s="764"/>
      <c r="TPN162" s="764"/>
      <c r="TPO162" s="764"/>
      <c r="TPP162" s="764"/>
      <c r="TPQ162" s="764"/>
      <c r="TPR162" s="764"/>
      <c r="TPS162" s="764"/>
      <c r="TPT162" s="764"/>
      <c r="TPU162" s="764"/>
      <c r="TPV162" s="764"/>
      <c r="TPW162" s="764"/>
      <c r="TPX162" s="764"/>
      <c r="TPY162" s="764"/>
      <c r="TPZ162" s="764"/>
      <c r="TQA162" s="764"/>
      <c r="TQB162" s="764"/>
      <c r="TQC162" s="764"/>
      <c r="TQD162" s="764"/>
      <c r="TQE162" s="764"/>
      <c r="TQF162" s="764"/>
      <c r="TQG162" s="764"/>
      <c r="TQH162" s="764"/>
      <c r="TQI162" s="764"/>
      <c r="TQJ162" s="764"/>
      <c r="TQK162" s="764"/>
      <c r="TQL162" s="764"/>
      <c r="TQM162" s="764"/>
      <c r="TQN162" s="764"/>
      <c r="TQO162" s="764"/>
      <c r="TQP162" s="764"/>
      <c r="TQQ162" s="764"/>
      <c r="TQR162" s="764"/>
      <c r="TQS162" s="764"/>
      <c r="TQT162" s="764"/>
      <c r="TQU162" s="764"/>
      <c r="TQV162" s="764"/>
      <c r="TQW162" s="764"/>
      <c r="TQX162" s="764"/>
      <c r="TQY162" s="764"/>
      <c r="TQZ162" s="764"/>
      <c r="TRA162" s="764"/>
      <c r="TRB162" s="764"/>
      <c r="TRC162" s="764"/>
      <c r="TRD162" s="764"/>
      <c r="TRE162" s="764"/>
      <c r="TRF162" s="764"/>
      <c r="TRG162" s="764"/>
      <c r="TRH162" s="764"/>
      <c r="TRI162" s="764"/>
      <c r="TRJ162" s="764"/>
      <c r="TRK162" s="764"/>
      <c r="TRL162" s="764"/>
      <c r="TRM162" s="764"/>
      <c r="TRN162" s="764"/>
      <c r="TRO162" s="764"/>
      <c r="TRP162" s="764"/>
      <c r="TRQ162" s="764"/>
      <c r="TRR162" s="764"/>
      <c r="TRS162" s="764"/>
      <c r="TRT162" s="764"/>
      <c r="TRU162" s="764"/>
      <c r="TRV162" s="764"/>
      <c r="TRW162" s="764"/>
      <c r="TRX162" s="764"/>
      <c r="TRY162" s="764"/>
      <c r="TRZ162" s="764"/>
      <c r="TSA162" s="764"/>
      <c r="TSB162" s="764"/>
      <c r="TSC162" s="764"/>
      <c r="TSD162" s="764"/>
      <c r="TSE162" s="764"/>
      <c r="TSF162" s="764"/>
      <c r="TSG162" s="764"/>
      <c r="TSH162" s="764"/>
      <c r="TSI162" s="764"/>
      <c r="TSJ162" s="764"/>
      <c r="TSK162" s="764"/>
      <c r="TSL162" s="764"/>
      <c r="TSM162" s="764"/>
      <c r="TSN162" s="764"/>
      <c r="TSO162" s="764"/>
      <c r="TSP162" s="764"/>
      <c r="TSQ162" s="764"/>
      <c r="TSR162" s="764"/>
      <c r="TSS162" s="764"/>
      <c r="TST162" s="764"/>
      <c r="TSU162" s="764"/>
      <c r="TSV162" s="764"/>
      <c r="TSW162" s="764"/>
      <c r="TSX162" s="764"/>
      <c r="TSY162" s="764"/>
      <c r="TSZ162" s="764"/>
      <c r="TTA162" s="764"/>
      <c r="TTB162" s="764"/>
      <c r="TTC162" s="764"/>
      <c r="TTD162" s="764"/>
      <c r="TTE162" s="764"/>
      <c r="TTF162" s="764"/>
      <c r="TTG162" s="764"/>
      <c r="TTH162" s="764"/>
      <c r="TTI162" s="764"/>
      <c r="TTJ162" s="764"/>
      <c r="TTK162" s="764"/>
      <c r="TTL162" s="764"/>
      <c r="TTM162" s="764"/>
      <c r="TTN162" s="764"/>
      <c r="TTO162" s="764"/>
      <c r="TTP162" s="764"/>
      <c r="TTQ162" s="764"/>
      <c r="TTR162" s="764"/>
      <c r="TTS162" s="764"/>
      <c r="TTT162" s="764"/>
      <c r="TTU162" s="764"/>
      <c r="TTV162" s="764"/>
      <c r="TTW162" s="764"/>
      <c r="TTX162" s="764"/>
      <c r="TTY162" s="764"/>
      <c r="TTZ162" s="764"/>
      <c r="TUA162" s="764"/>
      <c r="TUB162" s="764"/>
      <c r="TUC162" s="764"/>
      <c r="TUD162" s="764"/>
      <c r="TUE162" s="764"/>
      <c r="TUF162" s="764"/>
      <c r="TUG162" s="764"/>
      <c r="TUH162" s="764"/>
      <c r="TUI162" s="764"/>
      <c r="TUJ162" s="764"/>
      <c r="TUK162" s="764"/>
      <c r="TUL162" s="764"/>
      <c r="TUM162" s="764"/>
      <c r="TUN162" s="764"/>
      <c r="TUO162" s="764"/>
      <c r="TUP162" s="764"/>
      <c r="TUQ162" s="764"/>
      <c r="TUR162" s="764"/>
      <c r="TUS162" s="764"/>
      <c r="TUT162" s="764"/>
      <c r="TUU162" s="764"/>
      <c r="TUV162" s="764"/>
      <c r="TUW162" s="764"/>
      <c r="TUX162" s="764"/>
      <c r="TUY162" s="764"/>
      <c r="TUZ162" s="764"/>
      <c r="TVA162" s="764"/>
      <c r="TVB162" s="764"/>
      <c r="TVC162" s="764"/>
      <c r="TVD162" s="764"/>
      <c r="TVE162" s="764"/>
      <c r="TVF162" s="764"/>
      <c r="TVG162" s="764"/>
      <c r="TVH162" s="764"/>
      <c r="TVI162" s="764"/>
      <c r="TVJ162" s="764"/>
      <c r="TVK162" s="764"/>
      <c r="TVL162" s="764"/>
      <c r="TVM162" s="764"/>
      <c r="TVN162" s="764"/>
      <c r="TVO162" s="764"/>
      <c r="TVP162" s="764"/>
      <c r="TVQ162" s="764"/>
      <c r="TVR162" s="764"/>
      <c r="TVS162" s="764"/>
      <c r="TVT162" s="764"/>
      <c r="TVU162" s="764"/>
      <c r="TVV162" s="764"/>
      <c r="TVW162" s="764"/>
      <c r="TVX162" s="764"/>
      <c r="TVY162" s="764"/>
      <c r="TVZ162" s="764"/>
      <c r="TWA162" s="764"/>
      <c r="TWB162" s="764"/>
      <c r="TWC162" s="764"/>
      <c r="TWD162" s="764"/>
      <c r="TWE162" s="764"/>
      <c r="TWF162" s="764"/>
      <c r="TWG162" s="764"/>
      <c r="TWH162" s="764"/>
      <c r="TWI162" s="764"/>
      <c r="TWJ162" s="764"/>
      <c r="TWK162" s="764"/>
      <c r="TWL162" s="764"/>
      <c r="TWM162" s="764"/>
      <c r="TWN162" s="764"/>
      <c r="TWO162" s="764"/>
      <c r="TWP162" s="764"/>
      <c r="TWQ162" s="764"/>
      <c r="TWR162" s="764"/>
      <c r="TWS162" s="764"/>
      <c r="TWT162" s="764"/>
      <c r="TWU162" s="764"/>
      <c r="TWV162" s="764"/>
      <c r="TWW162" s="764"/>
      <c r="TWX162" s="764"/>
      <c r="TWY162" s="764"/>
      <c r="TWZ162" s="764"/>
      <c r="TXA162" s="764"/>
      <c r="TXB162" s="764"/>
      <c r="TXC162" s="764"/>
      <c r="TXD162" s="764"/>
      <c r="TXE162" s="764"/>
      <c r="TXF162" s="764"/>
      <c r="TXG162" s="764"/>
      <c r="TXH162" s="764"/>
      <c r="TXI162" s="764"/>
      <c r="TXJ162" s="764"/>
      <c r="TXK162" s="764"/>
      <c r="TXL162" s="764"/>
      <c r="TXM162" s="764"/>
      <c r="TXN162" s="764"/>
      <c r="TXO162" s="764"/>
      <c r="TXP162" s="764"/>
      <c r="TXQ162" s="764"/>
      <c r="TXR162" s="764"/>
      <c r="TXS162" s="764"/>
      <c r="TXT162" s="764"/>
      <c r="TXU162" s="764"/>
      <c r="TXV162" s="764"/>
      <c r="TXW162" s="764"/>
      <c r="TXX162" s="764"/>
      <c r="TXY162" s="764"/>
      <c r="TXZ162" s="764"/>
      <c r="TYA162" s="764"/>
      <c r="TYB162" s="764"/>
      <c r="TYC162" s="764"/>
      <c r="TYD162" s="764"/>
      <c r="TYE162" s="764"/>
      <c r="TYF162" s="764"/>
      <c r="TYG162" s="764"/>
      <c r="TYH162" s="764"/>
      <c r="TYI162" s="764"/>
      <c r="TYJ162" s="764"/>
      <c r="TYK162" s="764"/>
      <c r="TYL162" s="764"/>
      <c r="TYM162" s="764"/>
      <c r="TYN162" s="764"/>
      <c r="TYO162" s="764"/>
      <c r="TYP162" s="764"/>
      <c r="TYQ162" s="764"/>
      <c r="TYR162" s="764"/>
      <c r="TYS162" s="764"/>
      <c r="TYT162" s="764"/>
      <c r="TYU162" s="764"/>
      <c r="TYV162" s="764"/>
      <c r="TYW162" s="764"/>
      <c r="TYX162" s="764"/>
      <c r="TYY162" s="764"/>
      <c r="TYZ162" s="764"/>
      <c r="TZA162" s="764"/>
      <c r="TZB162" s="764"/>
      <c r="TZC162" s="764"/>
      <c r="TZD162" s="764"/>
      <c r="TZE162" s="764"/>
      <c r="TZF162" s="764"/>
      <c r="TZG162" s="764"/>
      <c r="TZH162" s="764"/>
      <c r="TZI162" s="764"/>
      <c r="TZJ162" s="764"/>
      <c r="TZK162" s="764"/>
      <c r="TZL162" s="764"/>
      <c r="TZM162" s="764"/>
      <c r="TZN162" s="764"/>
      <c r="TZO162" s="764"/>
      <c r="TZP162" s="764"/>
      <c r="TZQ162" s="764"/>
      <c r="TZR162" s="764"/>
      <c r="TZS162" s="764"/>
      <c r="TZT162" s="764"/>
      <c r="TZU162" s="764"/>
      <c r="TZV162" s="764"/>
      <c r="TZW162" s="764"/>
      <c r="TZX162" s="764"/>
      <c r="TZY162" s="764"/>
      <c r="TZZ162" s="764"/>
      <c r="UAA162" s="764"/>
      <c r="UAB162" s="764"/>
      <c r="UAC162" s="764"/>
      <c r="UAD162" s="764"/>
      <c r="UAE162" s="764"/>
      <c r="UAF162" s="764"/>
      <c r="UAG162" s="764"/>
      <c r="UAH162" s="764"/>
      <c r="UAI162" s="764"/>
      <c r="UAJ162" s="764"/>
      <c r="UAK162" s="764"/>
      <c r="UAL162" s="764"/>
      <c r="UAM162" s="764"/>
      <c r="UAN162" s="764"/>
      <c r="UAO162" s="764"/>
      <c r="UAP162" s="764"/>
      <c r="UAQ162" s="764"/>
      <c r="UAR162" s="764"/>
      <c r="UAS162" s="764"/>
      <c r="UAT162" s="764"/>
      <c r="UAU162" s="764"/>
      <c r="UAV162" s="764"/>
      <c r="UAW162" s="764"/>
      <c r="UAX162" s="764"/>
      <c r="UAY162" s="764"/>
      <c r="UAZ162" s="764"/>
      <c r="UBA162" s="764"/>
      <c r="UBB162" s="764"/>
      <c r="UBC162" s="764"/>
      <c r="UBD162" s="764"/>
      <c r="UBE162" s="764"/>
      <c r="UBF162" s="764"/>
      <c r="UBG162" s="764"/>
      <c r="UBH162" s="764"/>
      <c r="UBI162" s="764"/>
      <c r="UBJ162" s="764"/>
      <c r="UBK162" s="764"/>
      <c r="UBL162" s="764"/>
      <c r="UBM162" s="764"/>
      <c r="UBN162" s="764"/>
      <c r="UBO162" s="764"/>
      <c r="UBP162" s="764"/>
      <c r="UBQ162" s="764"/>
      <c r="UBR162" s="764"/>
      <c r="UBS162" s="764"/>
      <c r="UBT162" s="764"/>
      <c r="UBU162" s="764"/>
      <c r="UBV162" s="764"/>
      <c r="UBW162" s="764"/>
      <c r="UBX162" s="764"/>
      <c r="UBY162" s="764"/>
      <c r="UBZ162" s="764"/>
      <c r="UCA162" s="764"/>
      <c r="UCB162" s="764"/>
      <c r="UCC162" s="764"/>
      <c r="UCD162" s="764"/>
      <c r="UCE162" s="764"/>
      <c r="UCF162" s="764"/>
      <c r="UCG162" s="764"/>
      <c r="UCH162" s="764"/>
      <c r="UCI162" s="764"/>
      <c r="UCJ162" s="764"/>
      <c r="UCK162" s="764"/>
      <c r="UCL162" s="764"/>
      <c r="UCM162" s="764"/>
      <c r="UCN162" s="764"/>
      <c r="UCO162" s="764"/>
      <c r="UCP162" s="764"/>
      <c r="UCQ162" s="764"/>
      <c r="UCR162" s="764"/>
      <c r="UCS162" s="764"/>
      <c r="UCT162" s="764"/>
      <c r="UCU162" s="764"/>
      <c r="UCV162" s="764"/>
      <c r="UCW162" s="764"/>
      <c r="UCX162" s="764"/>
      <c r="UCY162" s="764"/>
      <c r="UCZ162" s="764"/>
      <c r="UDA162" s="764"/>
      <c r="UDB162" s="764"/>
      <c r="UDC162" s="764"/>
      <c r="UDD162" s="764"/>
      <c r="UDE162" s="764"/>
      <c r="UDF162" s="764"/>
      <c r="UDG162" s="764"/>
      <c r="UDH162" s="764"/>
      <c r="UDI162" s="764"/>
      <c r="UDJ162" s="764"/>
      <c r="UDK162" s="764"/>
      <c r="UDL162" s="764"/>
      <c r="UDM162" s="764"/>
      <c r="UDN162" s="764"/>
      <c r="UDO162" s="764"/>
      <c r="UDP162" s="764"/>
      <c r="UDQ162" s="764"/>
      <c r="UDR162" s="764"/>
      <c r="UDS162" s="764"/>
      <c r="UDT162" s="764"/>
      <c r="UDU162" s="764"/>
      <c r="UDV162" s="764"/>
      <c r="UDW162" s="764"/>
      <c r="UDX162" s="764"/>
      <c r="UDY162" s="764"/>
      <c r="UDZ162" s="764"/>
      <c r="UEA162" s="764"/>
      <c r="UEB162" s="764"/>
      <c r="UEC162" s="764"/>
      <c r="UED162" s="764"/>
      <c r="UEE162" s="764"/>
      <c r="UEF162" s="764"/>
      <c r="UEG162" s="764"/>
      <c r="UEH162" s="764"/>
      <c r="UEI162" s="764"/>
      <c r="UEJ162" s="764"/>
      <c r="UEK162" s="764"/>
      <c r="UEL162" s="764"/>
      <c r="UEM162" s="764"/>
      <c r="UEN162" s="764"/>
      <c r="UEO162" s="764"/>
      <c r="UEP162" s="764"/>
      <c r="UEQ162" s="764"/>
      <c r="UER162" s="764"/>
      <c r="UES162" s="764"/>
      <c r="UET162" s="764"/>
      <c r="UEU162" s="764"/>
      <c r="UEV162" s="764"/>
      <c r="UEW162" s="764"/>
      <c r="UEX162" s="764"/>
      <c r="UEY162" s="764"/>
      <c r="UEZ162" s="764"/>
      <c r="UFA162" s="764"/>
      <c r="UFB162" s="764"/>
      <c r="UFC162" s="764"/>
      <c r="UFD162" s="764"/>
      <c r="UFE162" s="764"/>
      <c r="UFF162" s="764"/>
      <c r="UFG162" s="764"/>
      <c r="UFH162" s="764"/>
      <c r="UFI162" s="764"/>
      <c r="UFJ162" s="764"/>
      <c r="UFK162" s="764"/>
      <c r="UFL162" s="764"/>
      <c r="UFM162" s="764"/>
      <c r="UFN162" s="764"/>
      <c r="UFO162" s="764"/>
      <c r="UFP162" s="764"/>
      <c r="UFQ162" s="764"/>
      <c r="UFR162" s="764"/>
      <c r="UFS162" s="764"/>
      <c r="UFT162" s="764"/>
      <c r="UFU162" s="764"/>
      <c r="UFV162" s="764"/>
      <c r="UFW162" s="764"/>
      <c r="UFX162" s="764"/>
      <c r="UFY162" s="764"/>
      <c r="UFZ162" s="764"/>
      <c r="UGA162" s="764"/>
      <c r="UGB162" s="764"/>
      <c r="UGC162" s="764"/>
      <c r="UGD162" s="764"/>
      <c r="UGE162" s="764"/>
      <c r="UGF162" s="764"/>
      <c r="UGG162" s="764"/>
      <c r="UGH162" s="764"/>
      <c r="UGI162" s="764"/>
      <c r="UGJ162" s="764"/>
      <c r="UGK162" s="764"/>
      <c r="UGL162" s="764"/>
      <c r="UGM162" s="764"/>
      <c r="UGN162" s="764"/>
      <c r="UGO162" s="764"/>
      <c r="UGP162" s="764"/>
      <c r="UGQ162" s="764"/>
      <c r="UGR162" s="764"/>
      <c r="UGS162" s="764"/>
      <c r="UGT162" s="764"/>
      <c r="UGU162" s="764"/>
      <c r="UGV162" s="764"/>
      <c r="UGW162" s="764"/>
      <c r="UGX162" s="764"/>
      <c r="UGY162" s="764"/>
      <c r="UGZ162" s="764"/>
      <c r="UHA162" s="764"/>
      <c r="UHB162" s="764"/>
      <c r="UHC162" s="764"/>
      <c r="UHD162" s="764"/>
      <c r="UHE162" s="764"/>
      <c r="UHF162" s="764"/>
      <c r="UHG162" s="764"/>
      <c r="UHH162" s="764"/>
      <c r="UHI162" s="764"/>
      <c r="UHJ162" s="764"/>
      <c r="UHK162" s="764"/>
      <c r="UHL162" s="764"/>
      <c r="UHM162" s="764"/>
      <c r="UHN162" s="764"/>
      <c r="UHO162" s="764"/>
      <c r="UHP162" s="764"/>
      <c r="UHQ162" s="764"/>
      <c r="UHR162" s="764"/>
      <c r="UHS162" s="764"/>
      <c r="UHT162" s="764"/>
      <c r="UHU162" s="764"/>
      <c r="UHV162" s="764"/>
      <c r="UHW162" s="764"/>
      <c r="UHX162" s="764"/>
      <c r="UHY162" s="764"/>
      <c r="UHZ162" s="764"/>
      <c r="UIA162" s="764"/>
      <c r="UIB162" s="764"/>
      <c r="UIC162" s="764"/>
      <c r="UID162" s="764"/>
      <c r="UIE162" s="764"/>
      <c r="UIF162" s="764"/>
      <c r="UIG162" s="764"/>
      <c r="UIH162" s="764"/>
      <c r="UII162" s="764"/>
      <c r="UIJ162" s="764"/>
      <c r="UIK162" s="764"/>
      <c r="UIL162" s="764"/>
      <c r="UIM162" s="764"/>
      <c r="UIN162" s="764"/>
      <c r="UIO162" s="764"/>
      <c r="UIP162" s="764"/>
      <c r="UIQ162" s="764"/>
      <c r="UIR162" s="764"/>
      <c r="UIS162" s="764"/>
      <c r="UIT162" s="764"/>
      <c r="UIU162" s="764"/>
      <c r="UIV162" s="764"/>
      <c r="UIW162" s="764"/>
      <c r="UIX162" s="764"/>
      <c r="UIY162" s="764"/>
      <c r="UIZ162" s="764"/>
      <c r="UJA162" s="764"/>
      <c r="UJB162" s="764"/>
      <c r="UJC162" s="764"/>
      <c r="UJD162" s="764"/>
      <c r="UJE162" s="764"/>
      <c r="UJF162" s="764"/>
      <c r="UJG162" s="764"/>
      <c r="UJH162" s="764"/>
      <c r="UJI162" s="764"/>
      <c r="UJJ162" s="764"/>
      <c r="UJK162" s="764"/>
      <c r="UJL162" s="764"/>
      <c r="UJM162" s="764"/>
      <c r="UJN162" s="764"/>
      <c r="UJO162" s="764"/>
      <c r="UJP162" s="764"/>
      <c r="UJQ162" s="764"/>
      <c r="UJR162" s="764"/>
      <c r="UJS162" s="764"/>
      <c r="UJT162" s="764"/>
      <c r="UJU162" s="764"/>
      <c r="UJV162" s="764"/>
      <c r="UJW162" s="764"/>
      <c r="UJX162" s="764"/>
      <c r="UJY162" s="764"/>
      <c r="UJZ162" s="764"/>
      <c r="UKA162" s="764"/>
      <c r="UKB162" s="764"/>
      <c r="UKC162" s="764"/>
      <c r="UKD162" s="764"/>
      <c r="UKE162" s="764"/>
      <c r="UKF162" s="764"/>
      <c r="UKG162" s="764"/>
      <c r="UKH162" s="764"/>
      <c r="UKI162" s="764"/>
      <c r="UKJ162" s="764"/>
      <c r="UKK162" s="764"/>
      <c r="UKL162" s="764"/>
      <c r="UKM162" s="764"/>
      <c r="UKN162" s="764"/>
      <c r="UKO162" s="764"/>
      <c r="UKP162" s="764"/>
      <c r="UKQ162" s="764"/>
      <c r="UKR162" s="764"/>
      <c r="UKS162" s="764"/>
      <c r="UKT162" s="764"/>
      <c r="UKU162" s="764"/>
      <c r="UKV162" s="764"/>
      <c r="UKW162" s="764"/>
      <c r="UKX162" s="764"/>
      <c r="UKY162" s="764"/>
      <c r="UKZ162" s="764"/>
      <c r="ULA162" s="764"/>
      <c r="ULB162" s="764"/>
      <c r="ULC162" s="764"/>
      <c r="ULD162" s="764"/>
      <c r="ULE162" s="764"/>
      <c r="ULF162" s="764"/>
      <c r="ULG162" s="764"/>
      <c r="ULH162" s="764"/>
      <c r="ULI162" s="764"/>
      <c r="ULJ162" s="764"/>
      <c r="ULK162" s="764"/>
      <c r="ULL162" s="764"/>
      <c r="ULM162" s="764"/>
      <c r="ULN162" s="764"/>
      <c r="ULO162" s="764"/>
      <c r="ULP162" s="764"/>
      <c r="ULQ162" s="764"/>
      <c r="ULR162" s="764"/>
      <c r="ULS162" s="764"/>
      <c r="ULT162" s="764"/>
      <c r="ULU162" s="764"/>
      <c r="ULV162" s="764"/>
      <c r="ULW162" s="764"/>
      <c r="ULX162" s="764"/>
      <c r="ULY162" s="764"/>
      <c r="ULZ162" s="764"/>
      <c r="UMA162" s="764"/>
      <c r="UMB162" s="764"/>
      <c r="UMC162" s="764"/>
      <c r="UMD162" s="764"/>
      <c r="UME162" s="764"/>
      <c r="UMF162" s="764"/>
      <c r="UMG162" s="764"/>
      <c r="UMH162" s="764"/>
      <c r="UMI162" s="764"/>
      <c r="UMJ162" s="764"/>
      <c r="UMK162" s="764"/>
      <c r="UML162" s="764"/>
      <c r="UMM162" s="764"/>
      <c r="UMN162" s="764"/>
      <c r="UMO162" s="764"/>
      <c r="UMP162" s="764"/>
      <c r="UMQ162" s="764"/>
      <c r="UMR162" s="764"/>
      <c r="UMS162" s="764"/>
      <c r="UMT162" s="764"/>
      <c r="UMU162" s="764"/>
      <c r="UMV162" s="764"/>
      <c r="UMW162" s="764"/>
      <c r="UMX162" s="764"/>
      <c r="UMY162" s="764"/>
      <c r="UMZ162" s="764"/>
      <c r="UNA162" s="764"/>
      <c r="UNB162" s="764"/>
      <c r="UNC162" s="764"/>
      <c r="UND162" s="764"/>
      <c r="UNE162" s="764"/>
      <c r="UNF162" s="764"/>
      <c r="UNG162" s="764"/>
      <c r="UNH162" s="764"/>
      <c r="UNI162" s="764"/>
      <c r="UNJ162" s="764"/>
      <c r="UNK162" s="764"/>
      <c r="UNL162" s="764"/>
      <c r="UNM162" s="764"/>
      <c r="UNN162" s="764"/>
      <c r="UNO162" s="764"/>
      <c r="UNP162" s="764"/>
      <c r="UNQ162" s="764"/>
      <c r="UNR162" s="764"/>
      <c r="UNS162" s="764"/>
      <c r="UNT162" s="764"/>
      <c r="UNU162" s="764"/>
      <c r="UNV162" s="764"/>
      <c r="UNW162" s="764"/>
      <c r="UNX162" s="764"/>
      <c r="UNY162" s="764"/>
      <c r="UNZ162" s="764"/>
      <c r="UOA162" s="764"/>
      <c r="UOB162" s="764"/>
      <c r="UOC162" s="764"/>
      <c r="UOD162" s="764"/>
      <c r="UOE162" s="764"/>
      <c r="UOF162" s="764"/>
      <c r="UOG162" s="764"/>
      <c r="UOH162" s="764"/>
      <c r="UOI162" s="764"/>
      <c r="UOJ162" s="764"/>
      <c r="UOK162" s="764"/>
      <c r="UOL162" s="764"/>
      <c r="UOM162" s="764"/>
      <c r="UON162" s="764"/>
      <c r="UOO162" s="764"/>
      <c r="UOP162" s="764"/>
      <c r="UOQ162" s="764"/>
      <c r="UOR162" s="764"/>
      <c r="UOS162" s="764"/>
      <c r="UOT162" s="764"/>
      <c r="UOU162" s="764"/>
      <c r="UOV162" s="764"/>
      <c r="UOW162" s="764"/>
      <c r="UOX162" s="764"/>
      <c r="UOY162" s="764"/>
      <c r="UOZ162" s="764"/>
      <c r="UPA162" s="764"/>
      <c r="UPB162" s="764"/>
      <c r="UPC162" s="764"/>
      <c r="UPD162" s="764"/>
      <c r="UPE162" s="764"/>
      <c r="UPF162" s="764"/>
      <c r="UPG162" s="764"/>
      <c r="UPH162" s="764"/>
      <c r="UPI162" s="764"/>
      <c r="UPJ162" s="764"/>
      <c r="UPK162" s="764"/>
      <c r="UPL162" s="764"/>
      <c r="UPM162" s="764"/>
      <c r="UPN162" s="764"/>
      <c r="UPO162" s="764"/>
      <c r="UPP162" s="764"/>
      <c r="UPQ162" s="764"/>
      <c r="UPR162" s="764"/>
      <c r="UPS162" s="764"/>
      <c r="UPT162" s="764"/>
      <c r="UPU162" s="764"/>
      <c r="UPV162" s="764"/>
      <c r="UPW162" s="764"/>
      <c r="UPX162" s="764"/>
      <c r="UPY162" s="764"/>
      <c r="UPZ162" s="764"/>
      <c r="UQA162" s="764"/>
      <c r="UQB162" s="764"/>
      <c r="UQC162" s="764"/>
      <c r="UQD162" s="764"/>
      <c r="UQE162" s="764"/>
      <c r="UQF162" s="764"/>
      <c r="UQG162" s="764"/>
      <c r="UQH162" s="764"/>
      <c r="UQI162" s="764"/>
      <c r="UQJ162" s="764"/>
      <c r="UQK162" s="764"/>
      <c r="UQL162" s="764"/>
      <c r="UQM162" s="764"/>
      <c r="UQN162" s="764"/>
      <c r="UQO162" s="764"/>
      <c r="UQP162" s="764"/>
      <c r="UQQ162" s="764"/>
      <c r="UQR162" s="764"/>
      <c r="UQS162" s="764"/>
      <c r="UQT162" s="764"/>
      <c r="UQU162" s="764"/>
      <c r="UQV162" s="764"/>
      <c r="UQW162" s="764"/>
      <c r="UQX162" s="764"/>
      <c r="UQY162" s="764"/>
      <c r="UQZ162" s="764"/>
      <c r="URA162" s="764"/>
      <c r="URB162" s="764"/>
      <c r="URC162" s="764"/>
      <c r="URD162" s="764"/>
      <c r="URE162" s="764"/>
      <c r="URF162" s="764"/>
      <c r="URG162" s="764"/>
      <c r="URH162" s="764"/>
      <c r="URI162" s="764"/>
      <c r="URJ162" s="764"/>
      <c r="URK162" s="764"/>
      <c r="URL162" s="764"/>
      <c r="URM162" s="764"/>
      <c r="URN162" s="764"/>
      <c r="URO162" s="764"/>
      <c r="URP162" s="764"/>
      <c r="URQ162" s="764"/>
      <c r="URR162" s="764"/>
      <c r="URS162" s="764"/>
      <c r="URT162" s="764"/>
      <c r="URU162" s="764"/>
      <c r="URV162" s="764"/>
      <c r="URW162" s="764"/>
      <c r="URX162" s="764"/>
      <c r="URY162" s="764"/>
      <c r="URZ162" s="764"/>
      <c r="USA162" s="764"/>
      <c r="USB162" s="764"/>
      <c r="USC162" s="764"/>
      <c r="USD162" s="764"/>
      <c r="USE162" s="764"/>
      <c r="USF162" s="764"/>
      <c r="USG162" s="764"/>
      <c r="USH162" s="764"/>
      <c r="USI162" s="764"/>
      <c r="USJ162" s="764"/>
      <c r="USK162" s="764"/>
      <c r="USL162" s="764"/>
      <c r="USM162" s="764"/>
      <c r="USN162" s="764"/>
      <c r="USO162" s="764"/>
      <c r="USP162" s="764"/>
      <c r="USQ162" s="764"/>
      <c r="USR162" s="764"/>
      <c r="USS162" s="764"/>
      <c r="UST162" s="764"/>
      <c r="USU162" s="764"/>
      <c r="USV162" s="764"/>
      <c r="USW162" s="764"/>
      <c r="USX162" s="764"/>
      <c r="USY162" s="764"/>
      <c r="USZ162" s="764"/>
      <c r="UTA162" s="764"/>
      <c r="UTB162" s="764"/>
      <c r="UTC162" s="764"/>
      <c r="UTD162" s="764"/>
      <c r="UTE162" s="764"/>
      <c r="UTF162" s="764"/>
      <c r="UTG162" s="764"/>
      <c r="UTH162" s="764"/>
      <c r="UTI162" s="764"/>
      <c r="UTJ162" s="764"/>
      <c r="UTK162" s="764"/>
      <c r="UTL162" s="764"/>
      <c r="UTM162" s="764"/>
      <c r="UTN162" s="764"/>
      <c r="UTO162" s="764"/>
      <c r="UTP162" s="764"/>
      <c r="UTQ162" s="764"/>
      <c r="UTR162" s="764"/>
      <c r="UTS162" s="764"/>
      <c r="UTT162" s="764"/>
      <c r="UTU162" s="764"/>
      <c r="UTV162" s="764"/>
      <c r="UTW162" s="764"/>
      <c r="UTX162" s="764"/>
      <c r="UTY162" s="764"/>
      <c r="UTZ162" s="764"/>
      <c r="UUA162" s="764"/>
      <c r="UUB162" s="764"/>
      <c r="UUC162" s="764"/>
      <c r="UUD162" s="764"/>
      <c r="UUE162" s="764"/>
      <c r="UUF162" s="764"/>
      <c r="UUG162" s="764"/>
      <c r="UUH162" s="764"/>
      <c r="UUI162" s="764"/>
      <c r="UUJ162" s="764"/>
      <c r="UUK162" s="764"/>
      <c r="UUL162" s="764"/>
      <c r="UUM162" s="764"/>
      <c r="UUN162" s="764"/>
      <c r="UUO162" s="764"/>
      <c r="UUP162" s="764"/>
      <c r="UUQ162" s="764"/>
      <c r="UUR162" s="764"/>
      <c r="UUS162" s="764"/>
      <c r="UUT162" s="764"/>
      <c r="UUU162" s="764"/>
      <c r="UUV162" s="764"/>
      <c r="UUW162" s="764"/>
      <c r="UUX162" s="764"/>
      <c r="UUY162" s="764"/>
      <c r="UUZ162" s="764"/>
      <c r="UVA162" s="764"/>
      <c r="UVB162" s="764"/>
      <c r="UVC162" s="764"/>
      <c r="UVD162" s="764"/>
      <c r="UVE162" s="764"/>
      <c r="UVF162" s="764"/>
      <c r="UVG162" s="764"/>
      <c r="UVH162" s="764"/>
      <c r="UVI162" s="764"/>
      <c r="UVJ162" s="764"/>
      <c r="UVK162" s="764"/>
      <c r="UVL162" s="764"/>
      <c r="UVM162" s="764"/>
      <c r="UVN162" s="764"/>
      <c r="UVO162" s="764"/>
      <c r="UVP162" s="764"/>
      <c r="UVQ162" s="764"/>
      <c r="UVR162" s="764"/>
      <c r="UVS162" s="764"/>
      <c r="UVT162" s="764"/>
      <c r="UVU162" s="764"/>
      <c r="UVV162" s="764"/>
      <c r="UVW162" s="764"/>
      <c r="UVX162" s="764"/>
      <c r="UVY162" s="764"/>
      <c r="UVZ162" s="764"/>
      <c r="UWA162" s="764"/>
      <c r="UWB162" s="764"/>
      <c r="UWC162" s="764"/>
      <c r="UWD162" s="764"/>
      <c r="UWE162" s="764"/>
      <c r="UWF162" s="764"/>
      <c r="UWG162" s="764"/>
      <c r="UWH162" s="764"/>
      <c r="UWI162" s="764"/>
      <c r="UWJ162" s="764"/>
      <c r="UWK162" s="764"/>
      <c r="UWL162" s="764"/>
      <c r="UWM162" s="764"/>
      <c r="UWN162" s="764"/>
      <c r="UWO162" s="764"/>
      <c r="UWP162" s="764"/>
      <c r="UWQ162" s="764"/>
      <c r="UWR162" s="764"/>
      <c r="UWS162" s="764"/>
      <c r="UWT162" s="764"/>
      <c r="UWU162" s="764"/>
      <c r="UWV162" s="764"/>
      <c r="UWW162" s="764"/>
      <c r="UWX162" s="764"/>
      <c r="UWY162" s="764"/>
      <c r="UWZ162" s="764"/>
      <c r="UXA162" s="764"/>
      <c r="UXB162" s="764"/>
      <c r="UXC162" s="764"/>
      <c r="UXD162" s="764"/>
      <c r="UXE162" s="764"/>
      <c r="UXF162" s="764"/>
      <c r="UXG162" s="764"/>
      <c r="UXH162" s="764"/>
      <c r="UXI162" s="764"/>
      <c r="UXJ162" s="764"/>
      <c r="UXK162" s="764"/>
      <c r="UXL162" s="764"/>
      <c r="UXM162" s="764"/>
      <c r="UXN162" s="764"/>
      <c r="UXO162" s="764"/>
      <c r="UXP162" s="764"/>
      <c r="UXQ162" s="764"/>
      <c r="UXR162" s="764"/>
      <c r="UXS162" s="764"/>
      <c r="UXT162" s="764"/>
      <c r="UXU162" s="764"/>
      <c r="UXV162" s="764"/>
      <c r="UXW162" s="764"/>
      <c r="UXX162" s="764"/>
      <c r="UXY162" s="764"/>
      <c r="UXZ162" s="764"/>
      <c r="UYA162" s="764"/>
      <c r="UYB162" s="764"/>
      <c r="UYC162" s="764"/>
      <c r="UYD162" s="764"/>
      <c r="UYE162" s="764"/>
      <c r="UYF162" s="764"/>
      <c r="UYG162" s="764"/>
      <c r="UYH162" s="764"/>
      <c r="UYI162" s="764"/>
      <c r="UYJ162" s="764"/>
      <c r="UYK162" s="764"/>
      <c r="UYL162" s="764"/>
      <c r="UYM162" s="764"/>
      <c r="UYN162" s="764"/>
      <c r="UYO162" s="764"/>
      <c r="UYP162" s="764"/>
      <c r="UYQ162" s="764"/>
      <c r="UYR162" s="764"/>
      <c r="UYS162" s="764"/>
      <c r="UYT162" s="764"/>
      <c r="UYU162" s="764"/>
      <c r="UYV162" s="764"/>
      <c r="UYW162" s="764"/>
      <c r="UYX162" s="764"/>
      <c r="UYY162" s="764"/>
      <c r="UYZ162" s="764"/>
      <c r="UZA162" s="764"/>
      <c r="UZB162" s="764"/>
      <c r="UZC162" s="764"/>
      <c r="UZD162" s="764"/>
      <c r="UZE162" s="764"/>
      <c r="UZF162" s="764"/>
      <c r="UZG162" s="764"/>
      <c r="UZH162" s="764"/>
      <c r="UZI162" s="764"/>
      <c r="UZJ162" s="764"/>
      <c r="UZK162" s="764"/>
      <c r="UZL162" s="764"/>
      <c r="UZM162" s="764"/>
      <c r="UZN162" s="764"/>
      <c r="UZO162" s="764"/>
      <c r="UZP162" s="764"/>
      <c r="UZQ162" s="764"/>
      <c r="UZR162" s="764"/>
      <c r="UZS162" s="764"/>
      <c r="UZT162" s="764"/>
      <c r="UZU162" s="764"/>
      <c r="UZV162" s="764"/>
      <c r="UZW162" s="764"/>
      <c r="UZX162" s="764"/>
      <c r="UZY162" s="764"/>
      <c r="UZZ162" s="764"/>
      <c r="VAA162" s="764"/>
      <c r="VAB162" s="764"/>
      <c r="VAC162" s="764"/>
      <c r="VAD162" s="764"/>
      <c r="VAE162" s="764"/>
      <c r="VAF162" s="764"/>
      <c r="VAG162" s="764"/>
      <c r="VAH162" s="764"/>
      <c r="VAI162" s="764"/>
      <c r="VAJ162" s="764"/>
      <c r="VAK162" s="764"/>
      <c r="VAL162" s="764"/>
      <c r="VAM162" s="764"/>
      <c r="VAN162" s="764"/>
      <c r="VAO162" s="764"/>
      <c r="VAP162" s="764"/>
      <c r="VAQ162" s="764"/>
      <c r="VAR162" s="764"/>
      <c r="VAS162" s="764"/>
      <c r="VAT162" s="764"/>
      <c r="VAU162" s="764"/>
      <c r="VAV162" s="764"/>
      <c r="VAW162" s="764"/>
      <c r="VAX162" s="764"/>
      <c r="VAY162" s="764"/>
      <c r="VAZ162" s="764"/>
      <c r="VBA162" s="764"/>
      <c r="VBB162" s="764"/>
      <c r="VBC162" s="764"/>
      <c r="VBD162" s="764"/>
      <c r="VBE162" s="764"/>
      <c r="VBF162" s="764"/>
      <c r="VBG162" s="764"/>
      <c r="VBH162" s="764"/>
      <c r="VBI162" s="764"/>
      <c r="VBJ162" s="764"/>
      <c r="VBK162" s="764"/>
      <c r="VBL162" s="764"/>
      <c r="VBM162" s="764"/>
      <c r="VBN162" s="764"/>
      <c r="VBO162" s="764"/>
      <c r="VBP162" s="764"/>
      <c r="VBQ162" s="764"/>
      <c r="VBR162" s="764"/>
      <c r="VBS162" s="764"/>
      <c r="VBT162" s="764"/>
      <c r="VBU162" s="764"/>
      <c r="VBV162" s="764"/>
      <c r="VBW162" s="764"/>
      <c r="VBX162" s="764"/>
      <c r="VBY162" s="764"/>
      <c r="VBZ162" s="764"/>
      <c r="VCA162" s="764"/>
      <c r="VCB162" s="764"/>
      <c r="VCC162" s="764"/>
      <c r="VCD162" s="764"/>
      <c r="VCE162" s="764"/>
      <c r="VCF162" s="764"/>
      <c r="VCG162" s="764"/>
      <c r="VCH162" s="764"/>
      <c r="VCI162" s="764"/>
      <c r="VCJ162" s="764"/>
      <c r="VCK162" s="764"/>
      <c r="VCL162" s="764"/>
      <c r="VCM162" s="764"/>
      <c r="VCN162" s="764"/>
      <c r="VCO162" s="764"/>
      <c r="VCP162" s="764"/>
      <c r="VCQ162" s="764"/>
      <c r="VCR162" s="764"/>
      <c r="VCS162" s="764"/>
      <c r="VCT162" s="764"/>
      <c r="VCU162" s="764"/>
      <c r="VCV162" s="764"/>
      <c r="VCW162" s="764"/>
      <c r="VCX162" s="764"/>
      <c r="VCY162" s="764"/>
      <c r="VCZ162" s="764"/>
      <c r="VDA162" s="764"/>
      <c r="VDB162" s="764"/>
      <c r="VDC162" s="764"/>
      <c r="VDD162" s="764"/>
      <c r="VDE162" s="764"/>
      <c r="VDF162" s="764"/>
      <c r="VDG162" s="764"/>
      <c r="VDH162" s="764"/>
      <c r="VDI162" s="764"/>
      <c r="VDJ162" s="764"/>
      <c r="VDK162" s="764"/>
      <c r="VDL162" s="764"/>
      <c r="VDM162" s="764"/>
      <c r="VDN162" s="764"/>
      <c r="VDO162" s="764"/>
      <c r="VDP162" s="764"/>
      <c r="VDQ162" s="764"/>
      <c r="VDR162" s="764"/>
      <c r="VDS162" s="764"/>
      <c r="VDT162" s="764"/>
      <c r="VDU162" s="764"/>
      <c r="VDV162" s="764"/>
      <c r="VDW162" s="764"/>
      <c r="VDX162" s="764"/>
      <c r="VDY162" s="764"/>
      <c r="VDZ162" s="764"/>
      <c r="VEA162" s="764"/>
      <c r="VEB162" s="764"/>
      <c r="VEC162" s="764"/>
      <c r="VED162" s="764"/>
      <c r="VEE162" s="764"/>
      <c r="VEF162" s="764"/>
      <c r="VEG162" s="764"/>
      <c r="VEH162" s="764"/>
      <c r="VEI162" s="764"/>
      <c r="VEJ162" s="764"/>
      <c r="VEK162" s="764"/>
      <c r="VEL162" s="764"/>
      <c r="VEM162" s="764"/>
      <c r="VEN162" s="764"/>
      <c r="VEO162" s="764"/>
      <c r="VEP162" s="764"/>
      <c r="VEQ162" s="764"/>
      <c r="VER162" s="764"/>
      <c r="VES162" s="764"/>
      <c r="VET162" s="764"/>
      <c r="VEU162" s="764"/>
      <c r="VEV162" s="764"/>
      <c r="VEW162" s="764"/>
      <c r="VEX162" s="764"/>
      <c r="VEY162" s="764"/>
      <c r="VEZ162" s="764"/>
      <c r="VFA162" s="764"/>
      <c r="VFB162" s="764"/>
      <c r="VFC162" s="764"/>
      <c r="VFD162" s="764"/>
      <c r="VFE162" s="764"/>
      <c r="VFF162" s="764"/>
      <c r="VFG162" s="764"/>
      <c r="VFH162" s="764"/>
      <c r="VFI162" s="764"/>
      <c r="VFJ162" s="764"/>
      <c r="VFK162" s="764"/>
      <c r="VFL162" s="764"/>
      <c r="VFM162" s="764"/>
      <c r="VFN162" s="764"/>
      <c r="VFO162" s="764"/>
      <c r="VFP162" s="764"/>
      <c r="VFQ162" s="764"/>
      <c r="VFR162" s="764"/>
      <c r="VFS162" s="764"/>
      <c r="VFT162" s="764"/>
      <c r="VFU162" s="764"/>
      <c r="VFV162" s="764"/>
      <c r="VFW162" s="764"/>
      <c r="VFX162" s="764"/>
      <c r="VFY162" s="764"/>
      <c r="VFZ162" s="764"/>
      <c r="VGA162" s="764"/>
      <c r="VGB162" s="764"/>
      <c r="VGC162" s="764"/>
      <c r="VGD162" s="764"/>
      <c r="VGE162" s="764"/>
      <c r="VGF162" s="764"/>
      <c r="VGG162" s="764"/>
      <c r="VGH162" s="764"/>
      <c r="VGI162" s="764"/>
      <c r="VGJ162" s="764"/>
      <c r="VGK162" s="764"/>
      <c r="VGL162" s="764"/>
      <c r="VGM162" s="764"/>
      <c r="VGN162" s="764"/>
      <c r="VGO162" s="764"/>
      <c r="VGP162" s="764"/>
      <c r="VGQ162" s="764"/>
      <c r="VGR162" s="764"/>
      <c r="VGS162" s="764"/>
      <c r="VGT162" s="764"/>
      <c r="VGU162" s="764"/>
      <c r="VGV162" s="764"/>
      <c r="VGW162" s="764"/>
      <c r="VGX162" s="764"/>
      <c r="VGY162" s="764"/>
      <c r="VGZ162" s="764"/>
      <c r="VHA162" s="764"/>
      <c r="VHB162" s="764"/>
      <c r="VHC162" s="764"/>
      <c r="VHD162" s="764"/>
      <c r="VHE162" s="764"/>
      <c r="VHF162" s="764"/>
      <c r="VHG162" s="764"/>
      <c r="VHH162" s="764"/>
      <c r="VHI162" s="764"/>
      <c r="VHJ162" s="764"/>
      <c r="VHK162" s="764"/>
      <c r="VHL162" s="764"/>
      <c r="VHM162" s="764"/>
      <c r="VHN162" s="764"/>
      <c r="VHO162" s="764"/>
      <c r="VHP162" s="764"/>
      <c r="VHQ162" s="764"/>
      <c r="VHR162" s="764"/>
      <c r="VHS162" s="764"/>
      <c r="VHT162" s="764"/>
      <c r="VHU162" s="764"/>
      <c r="VHV162" s="764"/>
      <c r="VHW162" s="764"/>
      <c r="VHX162" s="764"/>
      <c r="VHY162" s="764"/>
      <c r="VHZ162" s="764"/>
      <c r="VIA162" s="764"/>
      <c r="VIB162" s="764"/>
      <c r="VIC162" s="764"/>
      <c r="VID162" s="764"/>
      <c r="VIE162" s="764"/>
      <c r="VIF162" s="764"/>
      <c r="VIG162" s="764"/>
      <c r="VIH162" s="764"/>
      <c r="VII162" s="764"/>
      <c r="VIJ162" s="764"/>
      <c r="VIK162" s="764"/>
      <c r="VIL162" s="764"/>
      <c r="VIM162" s="764"/>
      <c r="VIN162" s="764"/>
      <c r="VIO162" s="764"/>
      <c r="VIP162" s="764"/>
      <c r="VIQ162" s="764"/>
      <c r="VIR162" s="764"/>
      <c r="VIS162" s="764"/>
      <c r="VIT162" s="764"/>
      <c r="VIU162" s="764"/>
      <c r="VIV162" s="764"/>
      <c r="VIW162" s="764"/>
      <c r="VIX162" s="764"/>
      <c r="VIY162" s="764"/>
      <c r="VIZ162" s="764"/>
      <c r="VJA162" s="764"/>
      <c r="VJB162" s="764"/>
      <c r="VJC162" s="764"/>
      <c r="VJD162" s="764"/>
      <c r="VJE162" s="764"/>
      <c r="VJF162" s="764"/>
      <c r="VJG162" s="764"/>
      <c r="VJH162" s="764"/>
      <c r="VJI162" s="764"/>
      <c r="VJJ162" s="764"/>
      <c r="VJK162" s="764"/>
      <c r="VJL162" s="764"/>
      <c r="VJM162" s="764"/>
      <c r="VJN162" s="764"/>
      <c r="VJO162" s="764"/>
      <c r="VJP162" s="764"/>
      <c r="VJQ162" s="764"/>
      <c r="VJR162" s="764"/>
      <c r="VJS162" s="764"/>
      <c r="VJT162" s="764"/>
      <c r="VJU162" s="764"/>
      <c r="VJV162" s="764"/>
      <c r="VJW162" s="764"/>
      <c r="VJX162" s="764"/>
      <c r="VJY162" s="764"/>
      <c r="VJZ162" s="764"/>
      <c r="VKA162" s="764"/>
      <c r="VKB162" s="764"/>
      <c r="VKC162" s="764"/>
      <c r="VKD162" s="764"/>
      <c r="VKE162" s="764"/>
      <c r="VKF162" s="764"/>
      <c r="VKG162" s="764"/>
      <c r="VKH162" s="764"/>
      <c r="VKI162" s="764"/>
      <c r="VKJ162" s="764"/>
      <c r="VKK162" s="764"/>
      <c r="VKL162" s="764"/>
      <c r="VKM162" s="764"/>
      <c r="VKN162" s="764"/>
      <c r="VKO162" s="764"/>
      <c r="VKP162" s="764"/>
      <c r="VKQ162" s="764"/>
      <c r="VKR162" s="764"/>
      <c r="VKS162" s="764"/>
      <c r="VKT162" s="764"/>
      <c r="VKU162" s="764"/>
      <c r="VKV162" s="764"/>
      <c r="VKW162" s="764"/>
      <c r="VKX162" s="764"/>
      <c r="VKY162" s="764"/>
      <c r="VKZ162" s="764"/>
      <c r="VLA162" s="764"/>
      <c r="VLB162" s="764"/>
      <c r="VLC162" s="764"/>
      <c r="VLD162" s="764"/>
      <c r="VLE162" s="764"/>
      <c r="VLF162" s="764"/>
      <c r="VLG162" s="764"/>
      <c r="VLH162" s="764"/>
      <c r="VLI162" s="764"/>
      <c r="VLJ162" s="764"/>
      <c r="VLK162" s="764"/>
      <c r="VLL162" s="764"/>
      <c r="VLM162" s="764"/>
      <c r="VLN162" s="764"/>
      <c r="VLO162" s="764"/>
      <c r="VLP162" s="764"/>
      <c r="VLQ162" s="764"/>
      <c r="VLR162" s="764"/>
      <c r="VLS162" s="764"/>
      <c r="VLT162" s="764"/>
      <c r="VLU162" s="764"/>
      <c r="VLV162" s="764"/>
      <c r="VLW162" s="764"/>
      <c r="VLX162" s="764"/>
      <c r="VLY162" s="764"/>
      <c r="VLZ162" s="764"/>
      <c r="VMA162" s="764"/>
      <c r="VMB162" s="764"/>
      <c r="VMC162" s="764"/>
      <c r="VMD162" s="764"/>
      <c r="VME162" s="764"/>
      <c r="VMF162" s="764"/>
      <c r="VMG162" s="764"/>
      <c r="VMH162" s="764"/>
      <c r="VMI162" s="764"/>
      <c r="VMJ162" s="764"/>
      <c r="VMK162" s="764"/>
      <c r="VML162" s="764"/>
      <c r="VMM162" s="764"/>
      <c r="VMN162" s="764"/>
      <c r="VMO162" s="764"/>
      <c r="VMP162" s="764"/>
      <c r="VMQ162" s="764"/>
      <c r="VMR162" s="764"/>
      <c r="VMS162" s="764"/>
      <c r="VMT162" s="764"/>
      <c r="VMU162" s="764"/>
      <c r="VMV162" s="764"/>
      <c r="VMW162" s="764"/>
      <c r="VMX162" s="764"/>
      <c r="VMY162" s="764"/>
      <c r="VMZ162" s="764"/>
      <c r="VNA162" s="764"/>
      <c r="VNB162" s="764"/>
      <c r="VNC162" s="764"/>
      <c r="VND162" s="764"/>
      <c r="VNE162" s="764"/>
      <c r="VNF162" s="764"/>
      <c r="VNG162" s="764"/>
      <c r="VNH162" s="764"/>
      <c r="VNI162" s="764"/>
      <c r="VNJ162" s="764"/>
      <c r="VNK162" s="764"/>
      <c r="VNL162" s="764"/>
      <c r="VNM162" s="764"/>
      <c r="VNN162" s="764"/>
      <c r="VNO162" s="764"/>
      <c r="VNP162" s="764"/>
      <c r="VNQ162" s="764"/>
      <c r="VNR162" s="764"/>
      <c r="VNS162" s="764"/>
      <c r="VNT162" s="764"/>
      <c r="VNU162" s="764"/>
      <c r="VNV162" s="764"/>
      <c r="VNW162" s="764"/>
      <c r="VNX162" s="764"/>
      <c r="VNY162" s="764"/>
      <c r="VNZ162" s="764"/>
      <c r="VOA162" s="764"/>
      <c r="VOB162" s="764"/>
      <c r="VOC162" s="764"/>
      <c r="VOD162" s="764"/>
      <c r="VOE162" s="764"/>
      <c r="VOF162" s="764"/>
      <c r="VOG162" s="764"/>
      <c r="VOH162" s="764"/>
      <c r="VOI162" s="764"/>
      <c r="VOJ162" s="764"/>
      <c r="VOK162" s="764"/>
      <c r="VOL162" s="764"/>
      <c r="VOM162" s="764"/>
      <c r="VON162" s="764"/>
      <c r="VOO162" s="764"/>
      <c r="VOP162" s="764"/>
      <c r="VOQ162" s="764"/>
      <c r="VOR162" s="764"/>
      <c r="VOS162" s="764"/>
      <c r="VOT162" s="764"/>
      <c r="VOU162" s="764"/>
      <c r="VOV162" s="764"/>
      <c r="VOW162" s="764"/>
      <c r="VOX162" s="764"/>
      <c r="VOY162" s="764"/>
      <c r="VOZ162" s="764"/>
      <c r="VPA162" s="764"/>
      <c r="VPB162" s="764"/>
      <c r="VPC162" s="764"/>
      <c r="VPD162" s="764"/>
      <c r="VPE162" s="764"/>
      <c r="VPF162" s="764"/>
      <c r="VPG162" s="764"/>
      <c r="VPH162" s="764"/>
      <c r="VPI162" s="764"/>
      <c r="VPJ162" s="764"/>
      <c r="VPK162" s="764"/>
      <c r="VPL162" s="764"/>
      <c r="VPM162" s="764"/>
      <c r="VPN162" s="764"/>
      <c r="VPO162" s="764"/>
      <c r="VPP162" s="764"/>
      <c r="VPQ162" s="764"/>
      <c r="VPR162" s="764"/>
      <c r="VPS162" s="764"/>
      <c r="VPT162" s="764"/>
      <c r="VPU162" s="764"/>
      <c r="VPV162" s="764"/>
      <c r="VPW162" s="764"/>
      <c r="VPX162" s="764"/>
      <c r="VPY162" s="764"/>
      <c r="VPZ162" s="764"/>
      <c r="VQA162" s="764"/>
      <c r="VQB162" s="764"/>
      <c r="VQC162" s="764"/>
      <c r="VQD162" s="764"/>
      <c r="VQE162" s="764"/>
      <c r="VQF162" s="764"/>
      <c r="VQG162" s="764"/>
      <c r="VQH162" s="764"/>
      <c r="VQI162" s="764"/>
      <c r="VQJ162" s="764"/>
      <c r="VQK162" s="764"/>
      <c r="VQL162" s="764"/>
      <c r="VQM162" s="764"/>
      <c r="VQN162" s="764"/>
      <c r="VQO162" s="764"/>
      <c r="VQP162" s="764"/>
      <c r="VQQ162" s="764"/>
      <c r="VQR162" s="764"/>
      <c r="VQS162" s="764"/>
      <c r="VQT162" s="764"/>
      <c r="VQU162" s="764"/>
      <c r="VQV162" s="764"/>
      <c r="VQW162" s="764"/>
      <c r="VQX162" s="764"/>
      <c r="VQY162" s="764"/>
      <c r="VQZ162" s="764"/>
      <c r="VRA162" s="764"/>
      <c r="VRB162" s="764"/>
      <c r="VRC162" s="764"/>
      <c r="VRD162" s="764"/>
      <c r="VRE162" s="764"/>
      <c r="VRF162" s="764"/>
      <c r="VRG162" s="764"/>
      <c r="VRH162" s="764"/>
      <c r="VRI162" s="764"/>
      <c r="VRJ162" s="764"/>
      <c r="VRK162" s="764"/>
      <c r="VRL162" s="764"/>
      <c r="VRM162" s="764"/>
      <c r="VRN162" s="764"/>
      <c r="VRO162" s="764"/>
      <c r="VRP162" s="764"/>
      <c r="VRQ162" s="764"/>
      <c r="VRR162" s="764"/>
      <c r="VRS162" s="764"/>
      <c r="VRT162" s="764"/>
      <c r="VRU162" s="764"/>
      <c r="VRV162" s="764"/>
      <c r="VRW162" s="764"/>
      <c r="VRX162" s="764"/>
      <c r="VRY162" s="764"/>
      <c r="VRZ162" s="764"/>
      <c r="VSA162" s="764"/>
      <c r="VSB162" s="764"/>
      <c r="VSC162" s="764"/>
      <c r="VSD162" s="764"/>
      <c r="VSE162" s="764"/>
      <c r="VSF162" s="764"/>
      <c r="VSG162" s="764"/>
      <c r="VSH162" s="764"/>
      <c r="VSI162" s="764"/>
      <c r="VSJ162" s="764"/>
      <c r="VSK162" s="764"/>
      <c r="VSL162" s="764"/>
      <c r="VSM162" s="764"/>
      <c r="VSN162" s="764"/>
      <c r="VSO162" s="764"/>
      <c r="VSP162" s="764"/>
      <c r="VSQ162" s="764"/>
      <c r="VSR162" s="764"/>
      <c r="VSS162" s="764"/>
      <c r="VST162" s="764"/>
      <c r="VSU162" s="764"/>
      <c r="VSV162" s="764"/>
      <c r="VSW162" s="764"/>
      <c r="VSX162" s="764"/>
      <c r="VSY162" s="764"/>
      <c r="VSZ162" s="764"/>
      <c r="VTA162" s="764"/>
      <c r="VTB162" s="764"/>
      <c r="VTC162" s="764"/>
      <c r="VTD162" s="764"/>
      <c r="VTE162" s="764"/>
      <c r="VTF162" s="764"/>
      <c r="VTG162" s="764"/>
      <c r="VTH162" s="764"/>
      <c r="VTI162" s="764"/>
      <c r="VTJ162" s="764"/>
      <c r="VTK162" s="764"/>
      <c r="VTL162" s="764"/>
      <c r="VTM162" s="764"/>
      <c r="VTN162" s="764"/>
      <c r="VTO162" s="764"/>
      <c r="VTP162" s="764"/>
      <c r="VTQ162" s="764"/>
      <c r="VTR162" s="764"/>
      <c r="VTS162" s="764"/>
      <c r="VTT162" s="764"/>
      <c r="VTU162" s="764"/>
      <c r="VTV162" s="764"/>
      <c r="VTW162" s="764"/>
      <c r="VTX162" s="764"/>
      <c r="VTY162" s="764"/>
      <c r="VTZ162" s="764"/>
      <c r="VUA162" s="764"/>
      <c r="VUB162" s="764"/>
      <c r="VUC162" s="764"/>
      <c r="VUD162" s="764"/>
      <c r="VUE162" s="764"/>
      <c r="VUF162" s="764"/>
      <c r="VUG162" s="764"/>
      <c r="VUH162" s="764"/>
      <c r="VUI162" s="764"/>
      <c r="VUJ162" s="764"/>
      <c r="VUK162" s="764"/>
      <c r="VUL162" s="764"/>
      <c r="VUM162" s="764"/>
      <c r="VUN162" s="764"/>
      <c r="VUO162" s="764"/>
      <c r="VUP162" s="764"/>
      <c r="VUQ162" s="764"/>
      <c r="VUR162" s="764"/>
      <c r="VUS162" s="764"/>
      <c r="VUT162" s="764"/>
      <c r="VUU162" s="764"/>
      <c r="VUV162" s="764"/>
      <c r="VUW162" s="764"/>
      <c r="VUX162" s="764"/>
      <c r="VUY162" s="764"/>
      <c r="VUZ162" s="764"/>
      <c r="VVA162" s="764"/>
      <c r="VVB162" s="764"/>
      <c r="VVC162" s="764"/>
      <c r="VVD162" s="764"/>
      <c r="VVE162" s="764"/>
      <c r="VVF162" s="764"/>
      <c r="VVG162" s="764"/>
      <c r="VVH162" s="764"/>
      <c r="VVI162" s="764"/>
      <c r="VVJ162" s="764"/>
      <c r="VVK162" s="764"/>
      <c r="VVL162" s="764"/>
      <c r="VVM162" s="764"/>
      <c r="VVN162" s="764"/>
      <c r="VVO162" s="764"/>
      <c r="VVP162" s="764"/>
      <c r="VVQ162" s="764"/>
      <c r="VVR162" s="764"/>
      <c r="VVS162" s="764"/>
      <c r="VVT162" s="764"/>
      <c r="VVU162" s="764"/>
      <c r="VVV162" s="764"/>
      <c r="VVW162" s="764"/>
      <c r="VVX162" s="764"/>
      <c r="VVY162" s="764"/>
      <c r="VVZ162" s="764"/>
      <c r="VWA162" s="764"/>
      <c r="VWB162" s="764"/>
      <c r="VWC162" s="764"/>
      <c r="VWD162" s="764"/>
      <c r="VWE162" s="764"/>
      <c r="VWF162" s="764"/>
      <c r="VWG162" s="764"/>
      <c r="VWH162" s="764"/>
      <c r="VWI162" s="764"/>
      <c r="VWJ162" s="764"/>
      <c r="VWK162" s="764"/>
      <c r="VWL162" s="764"/>
      <c r="VWM162" s="764"/>
      <c r="VWN162" s="764"/>
      <c r="VWO162" s="764"/>
      <c r="VWP162" s="764"/>
      <c r="VWQ162" s="764"/>
      <c r="VWR162" s="764"/>
      <c r="VWS162" s="764"/>
      <c r="VWT162" s="764"/>
      <c r="VWU162" s="764"/>
      <c r="VWV162" s="764"/>
      <c r="VWW162" s="764"/>
      <c r="VWX162" s="764"/>
      <c r="VWY162" s="764"/>
      <c r="VWZ162" s="764"/>
      <c r="VXA162" s="764"/>
      <c r="VXB162" s="764"/>
      <c r="VXC162" s="764"/>
      <c r="VXD162" s="764"/>
      <c r="VXE162" s="764"/>
      <c r="VXF162" s="764"/>
      <c r="VXG162" s="764"/>
      <c r="VXH162" s="764"/>
      <c r="VXI162" s="764"/>
      <c r="VXJ162" s="764"/>
      <c r="VXK162" s="764"/>
      <c r="VXL162" s="764"/>
      <c r="VXM162" s="764"/>
      <c r="VXN162" s="764"/>
      <c r="VXO162" s="764"/>
      <c r="VXP162" s="764"/>
      <c r="VXQ162" s="764"/>
      <c r="VXR162" s="764"/>
      <c r="VXS162" s="764"/>
      <c r="VXT162" s="764"/>
      <c r="VXU162" s="764"/>
      <c r="VXV162" s="764"/>
      <c r="VXW162" s="764"/>
      <c r="VXX162" s="764"/>
      <c r="VXY162" s="764"/>
      <c r="VXZ162" s="764"/>
      <c r="VYA162" s="764"/>
      <c r="VYB162" s="764"/>
      <c r="VYC162" s="764"/>
      <c r="VYD162" s="764"/>
      <c r="VYE162" s="764"/>
      <c r="VYF162" s="764"/>
      <c r="VYG162" s="764"/>
      <c r="VYH162" s="764"/>
      <c r="VYI162" s="764"/>
      <c r="VYJ162" s="764"/>
      <c r="VYK162" s="764"/>
      <c r="VYL162" s="764"/>
      <c r="VYM162" s="764"/>
      <c r="VYN162" s="764"/>
      <c r="VYO162" s="764"/>
      <c r="VYP162" s="764"/>
      <c r="VYQ162" s="764"/>
      <c r="VYR162" s="764"/>
      <c r="VYS162" s="764"/>
      <c r="VYT162" s="764"/>
      <c r="VYU162" s="764"/>
      <c r="VYV162" s="764"/>
      <c r="VYW162" s="764"/>
      <c r="VYX162" s="764"/>
      <c r="VYY162" s="764"/>
      <c r="VYZ162" s="764"/>
      <c r="VZA162" s="764"/>
      <c r="VZB162" s="764"/>
      <c r="VZC162" s="764"/>
      <c r="VZD162" s="764"/>
      <c r="VZE162" s="764"/>
      <c r="VZF162" s="764"/>
      <c r="VZG162" s="764"/>
      <c r="VZH162" s="764"/>
      <c r="VZI162" s="764"/>
      <c r="VZJ162" s="764"/>
      <c r="VZK162" s="764"/>
      <c r="VZL162" s="764"/>
      <c r="VZM162" s="764"/>
      <c r="VZN162" s="764"/>
      <c r="VZO162" s="764"/>
      <c r="VZP162" s="764"/>
      <c r="VZQ162" s="764"/>
      <c r="VZR162" s="764"/>
      <c r="VZS162" s="764"/>
      <c r="VZT162" s="764"/>
      <c r="VZU162" s="764"/>
      <c r="VZV162" s="764"/>
      <c r="VZW162" s="764"/>
      <c r="VZX162" s="764"/>
      <c r="VZY162" s="764"/>
      <c r="VZZ162" s="764"/>
      <c r="WAA162" s="764"/>
      <c r="WAB162" s="764"/>
      <c r="WAC162" s="764"/>
      <c r="WAD162" s="764"/>
      <c r="WAE162" s="764"/>
      <c r="WAF162" s="764"/>
      <c r="WAG162" s="764"/>
      <c r="WAH162" s="764"/>
      <c r="WAI162" s="764"/>
      <c r="WAJ162" s="764"/>
      <c r="WAK162" s="764"/>
      <c r="WAL162" s="764"/>
      <c r="WAM162" s="764"/>
      <c r="WAN162" s="764"/>
      <c r="WAO162" s="764"/>
      <c r="WAP162" s="764"/>
      <c r="WAQ162" s="764"/>
      <c r="WAR162" s="764"/>
      <c r="WAS162" s="764"/>
      <c r="WAT162" s="764"/>
      <c r="WAU162" s="764"/>
      <c r="WAV162" s="764"/>
      <c r="WAW162" s="764"/>
      <c r="WAX162" s="764"/>
      <c r="WAY162" s="764"/>
      <c r="WAZ162" s="764"/>
      <c r="WBA162" s="764"/>
      <c r="WBB162" s="764"/>
      <c r="WBC162" s="764"/>
      <c r="WBD162" s="764"/>
      <c r="WBE162" s="764"/>
      <c r="WBF162" s="764"/>
      <c r="WBG162" s="764"/>
      <c r="WBH162" s="764"/>
      <c r="WBI162" s="764"/>
      <c r="WBJ162" s="764"/>
      <c r="WBK162" s="764"/>
      <c r="WBL162" s="764"/>
      <c r="WBM162" s="764"/>
      <c r="WBN162" s="764"/>
      <c r="WBO162" s="764"/>
      <c r="WBP162" s="764"/>
      <c r="WBQ162" s="764"/>
      <c r="WBR162" s="764"/>
      <c r="WBS162" s="764"/>
      <c r="WBT162" s="764"/>
      <c r="WBU162" s="764"/>
      <c r="WBV162" s="764"/>
      <c r="WBW162" s="764"/>
      <c r="WBX162" s="764"/>
      <c r="WBY162" s="764"/>
      <c r="WBZ162" s="764"/>
      <c r="WCA162" s="764"/>
      <c r="WCB162" s="764"/>
      <c r="WCC162" s="764"/>
      <c r="WCD162" s="764"/>
      <c r="WCE162" s="764"/>
      <c r="WCF162" s="764"/>
      <c r="WCG162" s="764"/>
      <c r="WCH162" s="764"/>
      <c r="WCI162" s="764"/>
      <c r="WCJ162" s="764"/>
      <c r="WCK162" s="764"/>
      <c r="WCL162" s="764"/>
      <c r="WCM162" s="764"/>
      <c r="WCN162" s="764"/>
      <c r="WCO162" s="764"/>
      <c r="WCP162" s="764"/>
      <c r="WCQ162" s="764"/>
      <c r="WCR162" s="764"/>
      <c r="WCS162" s="764"/>
      <c r="WCT162" s="764"/>
      <c r="WCU162" s="764"/>
      <c r="WCV162" s="764"/>
      <c r="WCW162" s="764"/>
      <c r="WCX162" s="764"/>
      <c r="WCY162" s="764"/>
      <c r="WCZ162" s="764"/>
      <c r="WDA162" s="764"/>
      <c r="WDB162" s="764"/>
      <c r="WDC162" s="764"/>
      <c r="WDD162" s="764"/>
      <c r="WDE162" s="764"/>
      <c r="WDF162" s="764"/>
      <c r="WDG162" s="764"/>
      <c r="WDH162" s="764"/>
      <c r="WDI162" s="764"/>
      <c r="WDJ162" s="764"/>
      <c r="WDK162" s="764"/>
      <c r="WDL162" s="764"/>
      <c r="WDM162" s="764"/>
      <c r="WDN162" s="764"/>
      <c r="WDO162" s="764"/>
      <c r="WDP162" s="764"/>
      <c r="WDQ162" s="764"/>
      <c r="WDR162" s="764"/>
      <c r="WDS162" s="764"/>
      <c r="WDT162" s="764"/>
      <c r="WDU162" s="764"/>
      <c r="WDV162" s="764"/>
      <c r="WDW162" s="764"/>
      <c r="WDX162" s="764"/>
      <c r="WDY162" s="764"/>
      <c r="WDZ162" s="764"/>
      <c r="WEA162" s="764"/>
      <c r="WEB162" s="764"/>
      <c r="WEC162" s="764"/>
      <c r="WED162" s="764"/>
      <c r="WEE162" s="764"/>
      <c r="WEF162" s="764"/>
      <c r="WEG162" s="764"/>
      <c r="WEH162" s="764"/>
      <c r="WEI162" s="764"/>
      <c r="WEJ162" s="764"/>
      <c r="WEK162" s="764"/>
      <c r="WEL162" s="764"/>
      <c r="WEM162" s="764"/>
      <c r="WEN162" s="764"/>
      <c r="WEO162" s="764"/>
      <c r="WEP162" s="764"/>
      <c r="WEQ162" s="764"/>
      <c r="WER162" s="764"/>
      <c r="WES162" s="764"/>
      <c r="WET162" s="764"/>
      <c r="WEU162" s="764"/>
      <c r="WEV162" s="764"/>
      <c r="WEW162" s="764"/>
      <c r="WEX162" s="764"/>
      <c r="WEY162" s="764"/>
      <c r="WEZ162" s="764"/>
      <c r="WFA162" s="764"/>
      <c r="WFB162" s="764"/>
      <c r="WFC162" s="764"/>
      <c r="WFD162" s="764"/>
      <c r="WFE162" s="764"/>
      <c r="WFF162" s="764"/>
      <c r="WFG162" s="764"/>
      <c r="WFH162" s="764"/>
      <c r="WFI162" s="764"/>
      <c r="WFJ162" s="764"/>
      <c r="WFK162" s="764"/>
      <c r="WFL162" s="764"/>
      <c r="WFM162" s="764"/>
      <c r="WFN162" s="764"/>
      <c r="WFO162" s="764"/>
      <c r="WFP162" s="764"/>
      <c r="WFQ162" s="764"/>
      <c r="WFR162" s="764"/>
      <c r="WFS162" s="764"/>
      <c r="WFT162" s="764"/>
      <c r="WFU162" s="764"/>
      <c r="WFV162" s="764"/>
      <c r="WFW162" s="764"/>
      <c r="WFX162" s="764"/>
      <c r="WFY162" s="764"/>
      <c r="WFZ162" s="764"/>
      <c r="WGA162" s="764"/>
      <c r="WGB162" s="764"/>
      <c r="WGC162" s="764"/>
      <c r="WGD162" s="764"/>
      <c r="WGE162" s="764"/>
      <c r="WGF162" s="764"/>
      <c r="WGG162" s="764"/>
      <c r="WGH162" s="764"/>
      <c r="WGI162" s="764"/>
      <c r="WGJ162" s="764"/>
      <c r="WGK162" s="764"/>
      <c r="WGL162" s="764"/>
      <c r="WGM162" s="764"/>
      <c r="WGN162" s="764"/>
      <c r="WGO162" s="764"/>
      <c r="WGP162" s="764"/>
      <c r="WGQ162" s="764"/>
      <c r="WGR162" s="764"/>
      <c r="WGS162" s="764"/>
      <c r="WGT162" s="764"/>
      <c r="WGU162" s="764"/>
      <c r="WGV162" s="764"/>
      <c r="WGW162" s="764"/>
      <c r="WGX162" s="764"/>
      <c r="WGY162" s="764"/>
      <c r="WGZ162" s="764"/>
      <c r="WHA162" s="764"/>
      <c r="WHB162" s="764"/>
      <c r="WHC162" s="764"/>
      <c r="WHD162" s="764"/>
      <c r="WHE162" s="764"/>
      <c r="WHF162" s="764"/>
      <c r="WHG162" s="764"/>
      <c r="WHH162" s="764"/>
      <c r="WHI162" s="764"/>
      <c r="WHJ162" s="764"/>
      <c r="WHK162" s="764"/>
      <c r="WHL162" s="764"/>
      <c r="WHM162" s="764"/>
      <c r="WHN162" s="764"/>
      <c r="WHO162" s="764"/>
      <c r="WHP162" s="764"/>
      <c r="WHQ162" s="764"/>
      <c r="WHR162" s="764"/>
      <c r="WHS162" s="764"/>
      <c r="WHT162" s="764"/>
      <c r="WHU162" s="764"/>
      <c r="WHV162" s="764"/>
      <c r="WHW162" s="764"/>
      <c r="WHX162" s="764"/>
      <c r="WHY162" s="764"/>
      <c r="WHZ162" s="764"/>
      <c r="WIA162" s="764"/>
      <c r="WIB162" s="764"/>
      <c r="WIC162" s="764"/>
      <c r="WID162" s="764"/>
      <c r="WIE162" s="764"/>
      <c r="WIF162" s="764"/>
      <c r="WIG162" s="764"/>
      <c r="WIH162" s="764"/>
      <c r="WII162" s="764"/>
      <c r="WIJ162" s="764"/>
      <c r="WIK162" s="764"/>
      <c r="WIL162" s="764"/>
      <c r="WIM162" s="764"/>
      <c r="WIN162" s="764"/>
      <c r="WIO162" s="764"/>
      <c r="WIP162" s="764"/>
      <c r="WIQ162" s="764"/>
      <c r="WIR162" s="764"/>
      <c r="WIS162" s="764"/>
      <c r="WIT162" s="764"/>
      <c r="WIU162" s="764"/>
      <c r="WIV162" s="764"/>
      <c r="WIW162" s="764"/>
      <c r="WIX162" s="764"/>
      <c r="WIY162" s="764"/>
      <c r="WIZ162" s="764"/>
      <c r="WJA162" s="764"/>
      <c r="WJB162" s="764"/>
      <c r="WJC162" s="764"/>
      <c r="WJD162" s="764"/>
      <c r="WJE162" s="764"/>
      <c r="WJF162" s="764"/>
      <c r="WJG162" s="764"/>
      <c r="WJH162" s="764"/>
      <c r="WJI162" s="764"/>
      <c r="WJJ162" s="764"/>
      <c r="WJK162" s="764"/>
      <c r="WJL162" s="764"/>
      <c r="WJM162" s="764"/>
      <c r="WJN162" s="764"/>
      <c r="WJO162" s="764"/>
      <c r="WJP162" s="764"/>
      <c r="WJQ162" s="764"/>
      <c r="WJR162" s="764"/>
      <c r="WJS162" s="764"/>
      <c r="WJT162" s="764"/>
      <c r="WJU162" s="764"/>
      <c r="WJV162" s="764"/>
      <c r="WJW162" s="764"/>
      <c r="WJX162" s="764"/>
      <c r="WJY162" s="764"/>
      <c r="WJZ162" s="764"/>
      <c r="WKA162" s="764"/>
      <c r="WKB162" s="764"/>
      <c r="WKC162" s="764"/>
      <c r="WKD162" s="764"/>
      <c r="WKE162" s="764"/>
      <c r="WKF162" s="764"/>
      <c r="WKG162" s="764"/>
      <c r="WKH162" s="764"/>
      <c r="WKI162" s="764"/>
      <c r="WKJ162" s="764"/>
      <c r="WKK162" s="764"/>
      <c r="WKL162" s="764"/>
      <c r="WKM162" s="764"/>
      <c r="WKN162" s="764"/>
      <c r="WKO162" s="764"/>
      <c r="WKP162" s="764"/>
      <c r="WKQ162" s="764"/>
      <c r="WKR162" s="764"/>
      <c r="WKS162" s="764"/>
      <c r="WKT162" s="764"/>
      <c r="WKU162" s="764"/>
      <c r="WKV162" s="764"/>
      <c r="WKW162" s="764"/>
      <c r="WKX162" s="764"/>
      <c r="WKY162" s="764"/>
      <c r="WKZ162" s="764"/>
      <c r="WLA162" s="764"/>
      <c r="WLB162" s="764"/>
      <c r="WLC162" s="764"/>
      <c r="WLD162" s="764"/>
      <c r="WLE162" s="764"/>
      <c r="WLF162" s="764"/>
      <c r="WLG162" s="764"/>
      <c r="WLH162" s="764"/>
      <c r="WLI162" s="764"/>
      <c r="WLJ162" s="764"/>
      <c r="WLK162" s="764"/>
      <c r="WLL162" s="764"/>
      <c r="WLM162" s="764"/>
      <c r="WLN162" s="764"/>
      <c r="WLO162" s="764"/>
      <c r="WLP162" s="764"/>
      <c r="WLQ162" s="764"/>
      <c r="WLR162" s="764"/>
      <c r="WLS162" s="764"/>
      <c r="WLT162" s="764"/>
      <c r="WLU162" s="764"/>
      <c r="WLV162" s="764"/>
      <c r="WLW162" s="764"/>
      <c r="WLX162" s="764"/>
      <c r="WLY162" s="764"/>
      <c r="WLZ162" s="764"/>
      <c r="WMA162" s="764"/>
      <c r="WMB162" s="764"/>
      <c r="WMC162" s="764"/>
      <c r="WMD162" s="764"/>
      <c r="WME162" s="764"/>
      <c r="WMF162" s="764"/>
      <c r="WMG162" s="764"/>
      <c r="WMH162" s="764"/>
      <c r="WMI162" s="764"/>
      <c r="WMJ162" s="764"/>
      <c r="WMK162" s="764"/>
      <c r="WML162" s="764"/>
      <c r="WMM162" s="764"/>
      <c r="WMN162" s="764"/>
      <c r="WMO162" s="764"/>
      <c r="WMP162" s="764"/>
      <c r="WMQ162" s="764"/>
      <c r="WMR162" s="764"/>
      <c r="WMS162" s="764"/>
      <c r="WMT162" s="764"/>
      <c r="WMU162" s="764"/>
      <c r="WMV162" s="764"/>
      <c r="WMW162" s="764"/>
      <c r="WMX162" s="764"/>
      <c r="WMY162" s="764"/>
      <c r="WMZ162" s="764"/>
      <c r="WNA162" s="764"/>
      <c r="WNB162" s="764"/>
      <c r="WNC162" s="764"/>
      <c r="WND162" s="764"/>
      <c r="WNE162" s="764"/>
      <c r="WNF162" s="764"/>
      <c r="WNG162" s="764"/>
      <c r="WNH162" s="764"/>
      <c r="WNI162" s="764"/>
      <c r="WNJ162" s="764"/>
      <c r="WNK162" s="764"/>
      <c r="WNL162" s="764"/>
      <c r="WNM162" s="764"/>
      <c r="WNN162" s="764"/>
      <c r="WNO162" s="764"/>
      <c r="WNP162" s="764"/>
      <c r="WNQ162" s="764"/>
      <c r="WNR162" s="764"/>
      <c r="WNS162" s="764"/>
      <c r="WNT162" s="764"/>
      <c r="WNU162" s="764"/>
      <c r="WNV162" s="764"/>
      <c r="WNW162" s="764"/>
      <c r="WNX162" s="764"/>
      <c r="WNY162" s="764"/>
      <c r="WNZ162" s="764"/>
      <c r="WOA162" s="764"/>
      <c r="WOB162" s="764"/>
      <c r="WOC162" s="764"/>
      <c r="WOD162" s="764"/>
      <c r="WOE162" s="764"/>
      <c r="WOF162" s="764"/>
      <c r="WOG162" s="764"/>
      <c r="WOH162" s="764"/>
      <c r="WOI162" s="764"/>
      <c r="WOJ162" s="764"/>
      <c r="WOK162" s="764"/>
      <c r="WOL162" s="764"/>
      <c r="WOM162" s="764"/>
      <c r="WON162" s="764"/>
      <c r="WOO162" s="764"/>
      <c r="WOP162" s="764"/>
      <c r="WOQ162" s="764"/>
      <c r="WOR162" s="764"/>
      <c r="WOS162" s="764"/>
      <c r="WOT162" s="764"/>
      <c r="WOU162" s="764"/>
      <c r="WOV162" s="764"/>
      <c r="WOW162" s="764"/>
      <c r="WOX162" s="764"/>
      <c r="WOY162" s="764"/>
      <c r="WOZ162" s="764"/>
      <c r="WPA162" s="764"/>
      <c r="WPB162" s="764"/>
      <c r="WPC162" s="764"/>
      <c r="WPD162" s="764"/>
      <c r="WPE162" s="764"/>
      <c r="WPF162" s="764"/>
      <c r="WPG162" s="764"/>
      <c r="WPH162" s="764"/>
      <c r="WPI162" s="764"/>
      <c r="WPJ162" s="764"/>
      <c r="WPK162" s="764"/>
      <c r="WPL162" s="764"/>
      <c r="WPM162" s="764"/>
      <c r="WPN162" s="764"/>
      <c r="WPO162" s="764"/>
      <c r="WPP162" s="764"/>
      <c r="WPQ162" s="764"/>
      <c r="WPR162" s="764"/>
      <c r="WPS162" s="764"/>
      <c r="WPT162" s="764"/>
      <c r="WPU162" s="764"/>
      <c r="WPV162" s="764"/>
      <c r="WPW162" s="764"/>
      <c r="WPX162" s="764"/>
      <c r="WPY162" s="764"/>
      <c r="WPZ162" s="764"/>
      <c r="WQA162" s="764"/>
      <c r="WQB162" s="764"/>
      <c r="WQC162" s="764"/>
      <c r="WQD162" s="764"/>
      <c r="WQE162" s="764"/>
      <c r="WQF162" s="764"/>
      <c r="WQG162" s="764"/>
      <c r="WQH162" s="764"/>
      <c r="WQI162" s="764"/>
      <c r="WQJ162" s="764"/>
      <c r="WQK162" s="764"/>
      <c r="WQL162" s="764"/>
      <c r="WQM162" s="764"/>
      <c r="WQN162" s="764"/>
      <c r="WQO162" s="764"/>
      <c r="WQP162" s="764"/>
      <c r="WQQ162" s="764"/>
      <c r="WQR162" s="764"/>
      <c r="WQS162" s="764"/>
      <c r="WQT162" s="764"/>
      <c r="WQU162" s="764"/>
      <c r="WQV162" s="764"/>
      <c r="WQW162" s="764"/>
      <c r="WQX162" s="764"/>
      <c r="WQY162" s="764"/>
      <c r="WQZ162" s="764"/>
      <c r="WRA162" s="764"/>
      <c r="WRB162" s="764"/>
      <c r="WRC162" s="764"/>
      <c r="WRD162" s="764"/>
      <c r="WRE162" s="764"/>
      <c r="WRF162" s="764"/>
      <c r="WRG162" s="764"/>
      <c r="WRH162" s="764"/>
      <c r="WRI162" s="764"/>
      <c r="WRJ162" s="764"/>
      <c r="WRK162" s="764"/>
      <c r="WRL162" s="764"/>
      <c r="WRM162" s="764"/>
      <c r="WRN162" s="764"/>
      <c r="WRO162" s="764"/>
      <c r="WRP162" s="764"/>
      <c r="WRQ162" s="764"/>
      <c r="WRR162" s="764"/>
      <c r="WRS162" s="764"/>
      <c r="WRT162" s="764"/>
      <c r="WRU162" s="764"/>
      <c r="WRV162" s="764"/>
      <c r="WRW162" s="764"/>
      <c r="WRX162" s="764"/>
      <c r="WRY162" s="764"/>
      <c r="WRZ162" s="764"/>
      <c r="WSA162" s="764"/>
      <c r="WSB162" s="764"/>
      <c r="WSC162" s="764"/>
      <c r="WSD162" s="764"/>
      <c r="WSE162" s="764"/>
      <c r="WSF162" s="764"/>
      <c r="WSG162" s="764"/>
      <c r="WSH162" s="764"/>
      <c r="WSI162" s="764"/>
      <c r="WSJ162" s="764"/>
      <c r="WSK162" s="764"/>
      <c r="WSL162" s="764"/>
      <c r="WSM162" s="764"/>
      <c r="WSN162" s="764"/>
      <c r="WSO162" s="764"/>
      <c r="WSP162" s="764"/>
      <c r="WSQ162" s="764"/>
      <c r="WSR162" s="764"/>
      <c r="WSS162" s="764"/>
      <c r="WST162" s="764"/>
      <c r="WSU162" s="764"/>
      <c r="WSV162" s="764"/>
      <c r="WSW162" s="764"/>
      <c r="WSX162" s="764"/>
      <c r="WSY162" s="764"/>
      <c r="WSZ162" s="764"/>
      <c r="WTA162" s="764"/>
      <c r="WTB162" s="764"/>
      <c r="WTC162" s="764"/>
      <c r="WTD162" s="764"/>
      <c r="WTE162" s="764"/>
      <c r="WTF162" s="764"/>
      <c r="WTG162" s="764"/>
      <c r="WTH162" s="764"/>
      <c r="WTI162" s="764"/>
      <c r="WTJ162" s="764"/>
      <c r="WTK162" s="764"/>
      <c r="WTL162" s="764"/>
      <c r="WTM162" s="764"/>
      <c r="WTN162" s="764"/>
      <c r="WTO162" s="764"/>
      <c r="WTP162" s="764"/>
      <c r="WTQ162" s="764"/>
      <c r="WTR162" s="764"/>
      <c r="WTS162" s="764"/>
      <c r="WTT162" s="764"/>
      <c r="WTU162" s="764"/>
      <c r="WTV162" s="764"/>
      <c r="WTW162" s="764"/>
      <c r="WTX162" s="764"/>
      <c r="WTY162" s="764"/>
      <c r="WTZ162" s="764"/>
      <c r="WUA162" s="764"/>
      <c r="WUB162" s="764"/>
      <c r="WUC162" s="764"/>
      <c r="WUD162" s="764"/>
      <c r="WUE162" s="764"/>
      <c r="WUF162" s="764"/>
      <c r="WUG162" s="764"/>
      <c r="WUH162" s="764"/>
      <c r="WUI162" s="764"/>
      <c r="WUJ162" s="764"/>
      <c r="WUK162" s="764"/>
      <c r="WUL162" s="764"/>
      <c r="WUM162" s="764"/>
      <c r="WUN162" s="764"/>
      <c r="WUO162" s="764"/>
      <c r="WUP162" s="764"/>
      <c r="WUQ162" s="764"/>
      <c r="WUR162" s="764"/>
      <c r="WUS162" s="764"/>
      <c r="WUT162" s="764"/>
      <c r="WUU162" s="764"/>
      <c r="WUV162" s="764"/>
      <c r="WUW162" s="764"/>
      <c r="WUX162" s="764"/>
      <c r="WUY162" s="764"/>
      <c r="WUZ162" s="764"/>
      <c r="WVA162" s="764"/>
      <c r="WVB162" s="764"/>
      <c r="WVC162" s="764"/>
      <c r="WVD162" s="764"/>
      <c r="WVE162" s="764"/>
      <c r="WVF162" s="764"/>
      <c r="WVG162" s="764"/>
      <c r="WVH162" s="764"/>
      <c r="WVI162" s="764"/>
      <c r="WVJ162" s="764"/>
      <c r="WVK162" s="764"/>
      <c r="WVL162" s="764"/>
      <c r="WVM162" s="764"/>
      <c r="WVN162" s="764"/>
      <c r="WVO162" s="764"/>
      <c r="WVP162" s="764"/>
      <c r="WVQ162" s="764"/>
      <c r="WVR162" s="764"/>
      <c r="WVS162" s="764"/>
      <c r="WVT162" s="764"/>
      <c r="WVU162" s="764"/>
      <c r="WVV162" s="764"/>
      <c r="WVW162" s="764"/>
      <c r="WVX162" s="764"/>
      <c r="WVY162" s="764"/>
      <c r="WVZ162" s="764"/>
      <c r="WWA162" s="764"/>
      <c r="WWB162" s="764"/>
      <c r="WWC162" s="764"/>
      <c r="WWD162" s="764"/>
      <c r="WWE162" s="764"/>
      <c r="WWF162" s="764"/>
      <c r="WWG162" s="764"/>
      <c r="WWH162" s="764"/>
      <c r="WWI162" s="764"/>
      <c r="WWJ162" s="764"/>
      <c r="WWK162" s="764"/>
      <c r="WWL162" s="764"/>
      <c r="WWM162" s="764"/>
      <c r="WWN162" s="764"/>
      <c r="WWO162" s="764"/>
      <c r="WWP162" s="764"/>
      <c r="WWQ162" s="764"/>
      <c r="WWR162" s="764"/>
      <c r="WWS162" s="764"/>
      <c r="WWT162" s="764"/>
      <c r="WWU162" s="764"/>
      <c r="WWV162" s="764"/>
      <c r="WWW162" s="764"/>
      <c r="WWX162" s="764"/>
      <c r="WWY162" s="764"/>
      <c r="WWZ162" s="764"/>
      <c r="WXA162" s="764"/>
      <c r="WXB162" s="764"/>
      <c r="WXC162" s="764"/>
      <c r="WXD162" s="764"/>
      <c r="WXE162" s="764"/>
      <c r="WXF162" s="764"/>
      <c r="WXG162" s="764"/>
      <c r="WXH162" s="764"/>
      <c r="WXI162" s="764"/>
      <c r="WXJ162" s="764"/>
      <c r="WXK162" s="764"/>
      <c r="WXL162" s="764"/>
      <c r="WXM162" s="764"/>
      <c r="WXN162" s="764"/>
      <c r="WXO162" s="764"/>
      <c r="WXP162" s="764"/>
      <c r="WXQ162" s="764"/>
      <c r="WXR162" s="764"/>
      <c r="WXS162" s="764"/>
      <c r="WXT162" s="764"/>
      <c r="WXU162" s="764"/>
      <c r="WXV162" s="764"/>
      <c r="WXW162" s="764"/>
      <c r="WXX162" s="764"/>
      <c r="WXY162" s="764"/>
      <c r="WXZ162" s="764"/>
      <c r="WYA162" s="764"/>
      <c r="WYB162" s="764"/>
      <c r="WYC162" s="764"/>
      <c r="WYD162" s="764"/>
      <c r="WYE162" s="764"/>
      <c r="WYF162" s="764"/>
      <c r="WYG162" s="764"/>
      <c r="WYH162" s="764"/>
      <c r="WYI162" s="764"/>
      <c r="WYJ162" s="764"/>
      <c r="WYK162" s="764"/>
      <c r="WYL162" s="764"/>
      <c r="WYM162" s="764"/>
      <c r="WYN162" s="764"/>
      <c r="WYO162" s="764"/>
      <c r="WYP162" s="764"/>
      <c r="WYQ162" s="764"/>
      <c r="WYR162" s="764"/>
      <c r="WYS162" s="764"/>
      <c r="WYT162" s="764"/>
      <c r="WYU162" s="764"/>
      <c r="WYV162" s="764"/>
      <c r="WYW162" s="764"/>
      <c r="WYX162" s="764"/>
      <c r="WYY162" s="764"/>
      <c r="WYZ162" s="764"/>
      <c r="WZA162" s="764"/>
      <c r="WZB162" s="764"/>
      <c r="WZC162" s="764"/>
      <c r="WZD162" s="764"/>
      <c r="WZE162" s="764"/>
      <c r="WZF162" s="764"/>
      <c r="WZG162" s="764"/>
      <c r="WZH162" s="764"/>
      <c r="WZI162" s="764"/>
      <c r="WZJ162" s="764"/>
      <c r="WZK162" s="764"/>
      <c r="WZL162" s="764"/>
      <c r="WZM162" s="764"/>
      <c r="WZN162" s="764"/>
      <c r="WZO162" s="764"/>
      <c r="WZP162" s="764"/>
      <c r="WZQ162" s="764"/>
      <c r="WZR162" s="764"/>
      <c r="WZS162" s="764"/>
      <c r="WZT162" s="764"/>
      <c r="WZU162" s="764"/>
      <c r="WZV162" s="764"/>
      <c r="WZW162" s="764"/>
      <c r="WZX162" s="764"/>
      <c r="WZY162" s="764"/>
      <c r="WZZ162" s="764"/>
      <c r="XAA162" s="764"/>
      <c r="XAB162" s="764"/>
      <c r="XAC162" s="764"/>
      <c r="XAD162" s="764"/>
      <c r="XAE162" s="764"/>
      <c r="XAF162" s="764"/>
      <c r="XAG162" s="764"/>
      <c r="XAH162" s="764"/>
      <c r="XAI162" s="764"/>
      <c r="XAJ162" s="764"/>
      <c r="XAK162" s="764"/>
      <c r="XAL162" s="764"/>
      <c r="XAM162" s="764"/>
      <c r="XAN162" s="764"/>
      <c r="XAO162" s="764"/>
      <c r="XAP162" s="764"/>
      <c r="XAQ162" s="764"/>
      <c r="XAR162" s="764"/>
      <c r="XAS162" s="764"/>
      <c r="XAT162" s="764"/>
      <c r="XAU162" s="764"/>
      <c r="XAV162" s="764"/>
      <c r="XAW162" s="764"/>
      <c r="XAX162" s="764"/>
      <c r="XAY162" s="764"/>
      <c r="XAZ162" s="764"/>
      <c r="XBA162" s="764"/>
      <c r="XBB162" s="764"/>
      <c r="XBC162" s="764"/>
      <c r="XBD162" s="764"/>
      <c r="XBE162" s="764"/>
      <c r="XBF162" s="764"/>
      <c r="XBG162" s="764"/>
      <c r="XBH162" s="764"/>
      <c r="XBI162" s="764"/>
      <c r="XBJ162" s="764"/>
      <c r="XBK162" s="764"/>
      <c r="XBL162" s="764"/>
      <c r="XBM162" s="764"/>
      <c r="XBN162" s="764"/>
      <c r="XBO162" s="764"/>
      <c r="XBP162" s="764"/>
      <c r="XBQ162" s="764"/>
      <c r="XBR162" s="764"/>
      <c r="XBS162" s="764"/>
      <c r="XBT162" s="764"/>
      <c r="XBU162" s="764"/>
      <c r="XBV162" s="764"/>
      <c r="XBW162" s="764"/>
      <c r="XBX162" s="764"/>
      <c r="XBY162" s="764"/>
      <c r="XBZ162" s="764"/>
      <c r="XCA162" s="764"/>
      <c r="XCB162" s="764"/>
      <c r="XCC162" s="764"/>
      <c r="XCD162" s="764"/>
      <c r="XCE162" s="764"/>
      <c r="XCF162" s="764"/>
      <c r="XCG162" s="764"/>
      <c r="XCH162" s="764"/>
      <c r="XCI162" s="764"/>
      <c r="XCJ162" s="764"/>
      <c r="XCK162" s="764"/>
      <c r="XCL162" s="764"/>
      <c r="XCM162" s="764"/>
      <c r="XCN162" s="764"/>
      <c r="XCO162" s="764"/>
      <c r="XCP162" s="764"/>
      <c r="XCQ162" s="764"/>
      <c r="XCR162" s="764"/>
      <c r="XCS162" s="764"/>
      <c r="XCT162" s="764"/>
      <c r="XCU162" s="764"/>
      <c r="XCV162" s="764"/>
      <c r="XCW162" s="764"/>
      <c r="XCX162" s="764"/>
      <c r="XCY162" s="764"/>
      <c r="XCZ162" s="764"/>
      <c r="XDA162" s="764"/>
      <c r="XDB162" s="764"/>
      <c r="XDC162" s="764"/>
      <c r="XDD162" s="764"/>
      <c r="XDE162" s="764"/>
      <c r="XDF162" s="764"/>
      <c r="XDG162" s="764"/>
      <c r="XDH162" s="764"/>
      <c r="XDI162" s="764"/>
      <c r="XDJ162" s="764"/>
      <c r="XDK162" s="764"/>
      <c r="XDL162" s="764"/>
      <c r="XDM162" s="764"/>
      <c r="XDN162" s="764"/>
      <c r="XDO162" s="764"/>
      <c r="XDP162" s="764"/>
      <c r="XDQ162" s="764"/>
      <c r="XDR162" s="764"/>
      <c r="XDS162" s="764"/>
      <c r="XDT162" s="764"/>
      <c r="XDU162" s="764"/>
      <c r="XDV162" s="764"/>
      <c r="XDW162" s="764"/>
      <c r="XDX162" s="764"/>
      <c r="XDY162" s="764"/>
      <c r="XDZ162" s="764"/>
      <c r="XEA162" s="764"/>
      <c r="XEB162" s="764"/>
      <c r="XEC162" s="764"/>
      <c r="XED162" s="764"/>
      <c r="XEE162" s="764"/>
      <c r="XEF162" s="764"/>
      <c r="XEG162" s="764"/>
      <c r="XEH162" s="764"/>
      <c r="XEI162" s="764"/>
      <c r="XEJ162" s="764"/>
      <c r="XEK162" s="764"/>
      <c r="XEL162" s="764"/>
      <c r="XEM162" s="764"/>
      <c r="XEN162" s="764"/>
      <c r="XEO162" s="764"/>
      <c r="XEP162" s="764"/>
      <c r="XEQ162" s="764"/>
      <c r="XER162" s="764"/>
      <c r="XES162" s="764"/>
      <c r="XET162" s="764"/>
      <c r="XEU162" s="764"/>
      <c r="XEV162" s="764"/>
    </row>
  </sheetData>
  <autoFilter ref="B44:C85" xr:uid="{00000000-0009-0000-0000-000009000000}"/>
  <mergeCells count="81">
    <mergeCell ref="DO7:DP7"/>
    <mergeCell ref="CP7:CQ7"/>
    <mergeCell ref="CZ7:DA7"/>
    <mergeCell ref="CV7:CW7"/>
    <mergeCell ref="DB7:DC7"/>
    <mergeCell ref="DD7:DE7"/>
    <mergeCell ref="DI7:DJ7"/>
    <mergeCell ref="DM7:DN7"/>
    <mergeCell ref="AK7:AL7"/>
    <mergeCell ref="BH7:BI7"/>
    <mergeCell ref="BD7:BE7"/>
    <mergeCell ref="AQ7:AR7"/>
    <mergeCell ref="BF7:BG7"/>
    <mergeCell ref="CI7:CJ7"/>
    <mergeCell ref="AW7:AX7"/>
    <mergeCell ref="CA7:CB7"/>
    <mergeCell ref="BL7:BM7"/>
    <mergeCell ref="CX7:CY7"/>
    <mergeCell ref="CT7:CU7"/>
    <mergeCell ref="CG7:CH7"/>
    <mergeCell ref="DG7:DH7"/>
    <mergeCell ref="BA7:BB7"/>
    <mergeCell ref="CE7:CF7"/>
    <mergeCell ref="BU15:BW15"/>
    <mergeCell ref="AM7:AN7"/>
    <mergeCell ref="BP7:BQ7"/>
    <mergeCell ref="CK7:CL7"/>
    <mergeCell ref="N7:O7"/>
    <mergeCell ref="AU7:AV7"/>
    <mergeCell ref="AI7:AJ7"/>
    <mergeCell ref="AY7:AZ7"/>
    <mergeCell ref="AO7:AP7"/>
    <mergeCell ref="AS7:AT7"/>
    <mergeCell ref="H6:K6"/>
    <mergeCell ref="AY6:BB6"/>
    <mergeCell ref="AU6:AX6"/>
    <mergeCell ref="AQ6:AT6"/>
    <mergeCell ref="V6:Y6"/>
    <mergeCell ref="AD6:AG6"/>
    <mergeCell ref="AM6:AP6"/>
    <mergeCell ref="L6:O6"/>
    <mergeCell ref="BJ7:BK7"/>
    <mergeCell ref="CN7:CO7"/>
    <mergeCell ref="BR7:BS7"/>
    <mergeCell ref="CC7:CD7"/>
    <mergeCell ref="CT6:CW6"/>
    <mergeCell ref="BH6:BK6"/>
    <mergeCell ref="CN6:CQ6"/>
    <mergeCell ref="BL6:BO6"/>
    <mergeCell ref="BP6:BS6"/>
    <mergeCell ref="BU6:BW6"/>
    <mergeCell ref="CA6:CD6"/>
    <mergeCell ref="CI6:CL6"/>
    <mergeCell ref="CE6:CH6"/>
    <mergeCell ref="BN7:BO7"/>
    <mergeCell ref="J7:K7"/>
    <mergeCell ref="X7:Y7"/>
    <mergeCell ref="AI6:AL6"/>
    <mergeCell ref="F7:G7"/>
    <mergeCell ref="D6:G6"/>
    <mergeCell ref="D7:E7"/>
    <mergeCell ref="AB7:AC7"/>
    <mergeCell ref="Z6:AC6"/>
    <mergeCell ref="H7:I7"/>
    <mergeCell ref="L7:M7"/>
    <mergeCell ref="AF7:AG7"/>
    <mergeCell ref="S7:T7"/>
    <mergeCell ref="V7:W7"/>
    <mergeCell ref="Q7:R7"/>
    <mergeCell ref="Z7:AA7"/>
    <mergeCell ref="AD7:AE7"/>
    <mergeCell ref="AI5:AL5"/>
    <mergeCell ref="CN5:CQ5"/>
    <mergeCell ref="DG5:DJ5"/>
    <mergeCell ref="DM5:DP5"/>
    <mergeCell ref="Q6:T6"/>
    <mergeCell ref="CX6:DA6"/>
    <mergeCell ref="DB6:DE6"/>
    <mergeCell ref="DG6:DJ6"/>
    <mergeCell ref="DM6:DP6"/>
    <mergeCell ref="BD6:BG6"/>
  </mergeCells>
  <conditionalFormatting sqref="F20:F42">
    <cfRule type="top10" dxfId="30" priority="12" rank="5"/>
  </conditionalFormatting>
  <conditionalFormatting sqref="BN20:BN42">
    <cfRule type="top10" dxfId="29" priority="2" rank="10"/>
  </conditionalFormatting>
  <conditionalFormatting sqref="BR20:BR42">
    <cfRule type="top10" dxfId="28" priority="1" rank="10"/>
  </conditionalFormatting>
  <conditionalFormatting sqref="CZ20:CZ42">
    <cfRule type="top10" dxfId="27" priority="13" rank="10"/>
  </conditionalFormatting>
  <conditionalFormatting sqref="AW20:AW42">
    <cfRule type="top10" dxfId="26" priority="5" rank="10"/>
  </conditionalFormatting>
  <conditionalFormatting sqref="CG20:CG42">
    <cfRule type="top10" dxfId="25" priority="14" rank="10"/>
  </conditionalFormatting>
  <conditionalFormatting sqref="AO20:AO42">
    <cfRule type="top10" dxfId="24" priority="8" rank="10"/>
  </conditionalFormatting>
  <conditionalFormatting sqref="CV20:CV42">
    <cfRule type="top10" dxfId="23" priority="17" rank="10"/>
  </conditionalFormatting>
  <conditionalFormatting sqref="CC20:CC42">
    <cfRule type="top10" dxfId="22" priority="20" rank="10"/>
  </conditionalFormatting>
  <conditionalFormatting sqref="N20:N42">
    <cfRule type="top10" dxfId="21" priority="24" rank="10"/>
  </conditionalFormatting>
  <conditionalFormatting sqref="BF20:BF42">
    <cfRule type="top10" dxfId="20" priority="4" rank="10"/>
  </conditionalFormatting>
  <conditionalFormatting sqref="AB20:AB42">
    <cfRule type="top10" dxfId="19" priority="9" rank="10"/>
  </conditionalFormatting>
  <conditionalFormatting sqref="DD20:DD42">
    <cfRule type="top10" dxfId="18" priority="15" rank="10"/>
  </conditionalFormatting>
  <conditionalFormatting sqref="X20:X42">
    <cfRule type="top10" dxfId="17" priority="10" rank="10"/>
  </conditionalFormatting>
  <conditionalFormatting sqref="AS20:AS42">
    <cfRule type="top10" dxfId="16" priority="7" rank="10"/>
  </conditionalFormatting>
  <conditionalFormatting sqref="J20:J42">
    <cfRule type="top10" dxfId="15" priority="11" rank="5"/>
  </conditionalFormatting>
  <conditionalFormatting sqref="CK20:CK42">
    <cfRule type="top10" dxfId="14" priority="18" rank="10"/>
  </conditionalFormatting>
  <conditionalFormatting sqref="AF20:AF42">
    <cfRule type="top10" dxfId="13" priority="21" rank="10"/>
  </conditionalFormatting>
  <conditionalFormatting sqref="BJ20:BJ42">
    <cfRule type="top10" dxfId="12" priority="3" rank="10"/>
  </conditionalFormatting>
  <printOptions gridLines="1"/>
  <pageMargins left="0.37" right="0.3" top="0.45" bottom="0.46" header="0.3" footer="0.3"/>
  <pageSetup scale="14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F123"/>
  <sheetViews>
    <sheetView zoomScale="68" workbookViewId="0">
      <pane xSplit="3" ySplit="9" topLeftCell="D10" activePane="bottomRight" state="frozen"/>
      <selection pane="topRight"/>
      <selection pane="bottomLeft"/>
      <selection pane="bottomRight" activeCell="H15" sqref="H15"/>
    </sheetView>
  </sheetViews>
  <sheetFormatPr defaultColWidth="9" defaultRowHeight="15"/>
  <cols>
    <col min="1" max="1" width="2.85546875" customWidth="1"/>
    <col min="2" max="2" width="1.85546875" customWidth="1"/>
    <col min="3" max="3" width="26.7109375" customWidth="1"/>
    <col min="4" max="4" width="3.42578125" customWidth="1"/>
    <col min="5" max="5" width="9.140625" customWidth="1"/>
    <col min="6" max="6" width="14.85546875" customWidth="1"/>
    <col min="7" max="7" width="9.140625" customWidth="1"/>
    <col min="8" max="8" width="14.5703125" customWidth="1"/>
    <col min="9" max="9" width="9.140625" customWidth="1"/>
    <col min="10" max="10" width="13.85546875" customWidth="1"/>
    <col min="11" max="11" width="9.140625" customWidth="1"/>
    <col min="12" max="12" width="15" customWidth="1"/>
    <col min="13" max="13" width="9.140625" customWidth="1"/>
    <col min="14" max="14" width="14.28515625" customWidth="1"/>
    <col min="15" max="15" width="9.140625" customWidth="1"/>
    <col min="16" max="16" width="14.28515625" customWidth="1"/>
    <col min="17" max="17" width="1.85546875" customWidth="1"/>
    <col min="18" max="18" width="8.42578125" customWidth="1"/>
    <col min="19" max="19" width="14.28515625" customWidth="1"/>
    <col min="20" max="20" width="8.42578125" customWidth="1"/>
    <col min="21" max="21" width="14.28515625" customWidth="1"/>
    <col min="22" max="22" width="2.42578125" customWidth="1"/>
    <col min="23" max="23" width="8.42578125" customWidth="1"/>
    <col min="24" max="24" width="14" customWidth="1"/>
    <col min="25" max="25" width="8.42578125" customWidth="1"/>
    <col min="26" max="26" width="15.42578125" customWidth="1"/>
    <col min="27" max="27" width="8.42578125" customWidth="1"/>
    <col min="28" max="28" width="14.28515625" customWidth="1"/>
    <col min="29" max="29" width="8.5703125" customWidth="1"/>
    <col min="30" max="30" width="14.28515625" customWidth="1"/>
    <col min="31" max="31" width="8.28515625" customWidth="1"/>
    <col min="32" max="32" width="14.28515625" customWidth="1"/>
    <col min="33" max="33" width="8.140625" customWidth="1"/>
    <col min="34" max="34" width="14.28515625" customWidth="1"/>
    <col min="35" max="35" width="1.5703125" customWidth="1"/>
    <col min="37" max="37" width="14.28515625" customWidth="1"/>
    <col min="39" max="39" width="14.28515625" customWidth="1"/>
    <col min="40" max="40" width="3" customWidth="1"/>
    <col min="41" max="41" width="10.28515625" customWidth="1"/>
    <col min="42" max="42" width="14" customWidth="1"/>
    <col min="43" max="43" width="7.5703125" customWidth="1"/>
    <col min="44" max="44" width="15.42578125" customWidth="1"/>
    <col min="45" max="45" width="9.140625" customWidth="1"/>
    <col min="46" max="46" width="14.28515625" customWidth="1"/>
    <col min="47" max="47" width="9.140625" customWidth="1"/>
    <col min="48" max="48" width="14.28515625" customWidth="1"/>
    <col min="49" max="49" width="9.140625" customWidth="1"/>
    <col min="50" max="50" width="14.28515625" customWidth="1"/>
    <col min="51" max="51" width="9.140625" customWidth="1"/>
    <col min="52" max="52" width="14.28515625" customWidth="1"/>
    <col min="53" max="53" width="1.5703125" customWidth="1"/>
    <col min="54" max="54" width="9" customWidth="1"/>
    <col min="55" max="55" width="14.28515625" customWidth="1"/>
    <col min="56" max="56" width="9" customWidth="1"/>
    <col min="57" max="57" width="14.28515625" customWidth="1"/>
    <col min="58" max="58" width="1.5703125" customWidth="1"/>
    <col min="59" max="59" width="10.42578125" customWidth="1"/>
    <col min="60" max="60" width="14" customWidth="1"/>
    <col min="61" max="61" width="9.140625" customWidth="1"/>
    <col min="62" max="62" width="15.42578125" customWidth="1"/>
    <col min="63" max="63" width="9.140625" customWidth="1"/>
    <col min="64" max="64" width="14.28515625" customWidth="1"/>
    <col min="65" max="65" width="9.140625" customWidth="1"/>
    <col min="66" max="66" width="14.28515625" customWidth="1"/>
    <col min="67" max="67" width="10.28515625" customWidth="1"/>
    <col min="68" max="68" width="14.28515625" customWidth="1"/>
    <col min="69" max="69" width="10.7109375" customWidth="1"/>
    <col min="70" max="70" width="14.28515625" customWidth="1"/>
    <col min="71" max="71" width="1.85546875" customWidth="1"/>
    <col min="72" max="72" width="9" customWidth="1"/>
    <col min="73" max="73" width="14.28515625" customWidth="1"/>
    <col min="74" max="74" width="9" customWidth="1"/>
    <col min="75" max="76" width="14.28515625" customWidth="1"/>
    <col min="77" max="77" width="2.28515625" customWidth="1"/>
    <col min="78" max="78" width="9.28515625" customWidth="1"/>
    <col min="79" max="79" width="15.28515625" customWidth="1"/>
    <col min="80" max="80" width="9.28515625" customWidth="1"/>
    <col min="81" max="81" width="15.7109375" customWidth="1"/>
    <col min="83" max="83" width="14.28515625" customWidth="1"/>
  </cols>
  <sheetData>
    <row r="1" spans="1:83">
      <c r="C1" s="1151"/>
    </row>
    <row r="2" spans="1:83">
      <c r="C2" s="1151"/>
    </row>
    <row r="3" spans="1:83" ht="21">
      <c r="A3" s="231"/>
      <c r="C3" s="1151"/>
      <c r="F3" s="399"/>
      <c r="H3" s="399"/>
      <c r="AK3" s="399"/>
      <c r="AR3" s="399"/>
      <c r="CC3" s="399">
        <f>CC10-CC11-CC12</f>
        <v>209846910.98666668</v>
      </c>
    </row>
    <row r="4" spans="1:83" hidden="1"/>
    <row r="5" spans="1:83" ht="18.75" hidden="1">
      <c r="AJ5" s="1108" t="s">
        <v>226</v>
      </c>
      <c r="AK5" s="1108"/>
      <c r="AL5" s="1108"/>
      <c r="AM5" s="1108"/>
      <c r="BB5" s="1108" t="s">
        <v>226</v>
      </c>
      <c r="BC5" s="1108"/>
      <c r="BD5" s="1108"/>
      <c r="BE5" s="1108"/>
      <c r="BT5" s="1108" t="s">
        <v>226</v>
      </c>
      <c r="BU5" s="1108"/>
      <c r="BV5" s="1108"/>
      <c r="BW5" s="1108"/>
      <c r="BX5" s="765"/>
    </row>
    <row r="6" spans="1:83" ht="10.5" customHeight="1"/>
    <row r="7" spans="1:83" s="766" customFormat="1" ht="31.5" customHeight="1">
      <c r="C7" s="767" t="s">
        <v>3</v>
      </c>
      <c r="E7" s="1114" t="s">
        <v>4</v>
      </c>
      <c r="F7" s="1115"/>
      <c r="G7" s="1115"/>
      <c r="H7" s="1116"/>
      <c r="I7" s="1114" t="s">
        <v>5</v>
      </c>
      <c r="J7" s="1115"/>
      <c r="K7" s="1115"/>
      <c r="L7" s="1116"/>
      <c r="M7" s="1114" t="s">
        <v>6</v>
      </c>
      <c r="N7" s="1115"/>
      <c r="O7" s="1115"/>
      <c r="P7" s="1116"/>
      <c r="R7" s="1117" t="s">
        <v>7</v>
      </c>
      <c r="S7" s="1118"/>
      <c r="T7" s="1118"/>
      <c r="U7" s="1119"/>
      <c r="W7" s="1117" t="s">
        <v>227</v>
      </c>
      <c r="X7" s="1118"/>
      <c r="Y7" s="1118"/>
      <c r="Z7" s="1119"/>
      <c r="AA7" s="1117" t="s">
        <v>127</v>
      </c>
      <c r="AB7" s="1118"/>
      <c r="AC7" s="1118"/>
      <c r="AD7" s="1119"/>
      <c r="AE7" s="1117" t="s">
        <v>228</v>
      </c>
      <c r="AF7" s="1118"/>
      <c r="AG7" s="1118"/>
      <c r="AH7" s="1119"/>
      <c r="AJ7" s="1109" t="s">
        <v>229</v>
      </c>
      <c r="AK7" s="1110"/>
      <c r="AL7" s="1110"/>
      <c r="AM7" s="1111"/>
      <c r="AO7" s="1117" t="s">
        <v>129</v>
      </c>
      <c r="AP7" s="1118"/>
      <c r="AQ7" s="1118"/>
      <c r="AR7" s="1119"/>
      <c r="AS7" s="1117" t="s">
        <v>130</v>
      </c>
      <c r="AT7" s="1118"/>
      <c r="AU7" s="1118"/>
      <c r="AV7" s="1119"/>
      <c r="AW7" s="1117" t="s">
        <v>131</v>
      </c>
      <c r="AX7" s="1118"/>
      <c r="AY7" s="1118"/>
      <c r="AZ7" s="1119"/>
      <c r="BB7" s="1109" t="s">
        <v>230</v>
      </c>
      <c r="BC7" s="1110"/>
      <c r="BD7" s="1110"/>
      <c r="BE7" s="1111"/>
      <c r="BG7" s="1117" t="s">
        <v>132</v>
      </c>
      <c r="BH7" s="1118"/>
      <c r="BI7" s="1118"/>
      <c r="BJ7" s="1119"/>
      <c r="BK7" s="1117" t="s">
        <v>133</v>
      </c>
      <c r="BL7" s="1118"/>
      <c r="BM7" s="1118"/>
      <c r="BN7" s="1119"/>
      <c r="BO7" s="1117" t="s">
        <v>134</v>
      </c>
      <c r="BP7" s="1118"/>
      <c r="BQ7" s="1118"/>
      <c r="BR7" s="1119"/>
      <c r="BT7" s="1109" t="s">
        <v>231</v>
      </c>
      <c r="BU7" s="1110"/>
      <c r="BV7" s="1110"/>
      <c r="BW7" s="1111"/>
      <c r="BX7" s="768"/>
      <c r="BZ7" s="1120" t="s">
        <v>20</v>
      </c>
      <c r="CA7" s="1121"/>
      <c r="CB7" s="1121"/>
      <c r="CC7" s="1122"/>
    </row>
    <row r="8" spans="1:83" s="366" customFormat="1" ht="18.75">
      <c r="C8" s="769"/>
      <c r="E8" s="1123" t="s">
        <v>21</v>
      </c>
      <c r="F8" s="1124"/>
      <c r="G8" s="1112" t="s">
        <v>22</v>
      </c>
      <c r="H8" s="1113"/>
      <c r="I8" s="1123" t="s">
        <v>21</v>
      </c>
      <c r="J8" s="1124"/>
      <c r="K8" s="1112" t="s">
        <v>22</v>
      </c>
      <c r="L8" s="1113"/>
      <c r="M8" s="1123" t="s">
        <v>21</v>
      </c>
      <c r="N8" s="1124"/>
      <c r="O8" s="1112" t="s">
        <v>22</v>
      </c>
      <c r="P8" s="1113"/>
      <c r="R8" s="1123" t="s">
        <v>21</v>
      </c>
      <c r="S8" s="1124"/>
      <c r="T8" s="1112" t="s">
        <v>22</v>
      </c>
      <c r="U8" s="1113"/>
      <c r="W8" s="1123" t="s">
        <v>21</v>
      </c>
      <c r="X8" s="1124"/>
      <c r="Y8" s="1112" t="s">
        <v>22</v>
      </c>
      <c r="Z8" s="1113"/>
      <c r="AA8" s="1123" t="s">
        <v>21</v>
      </c>
      <c r="AB8" s="1124"/>
      <c r="AC8" s="1112" t="s">
        <v>22</v>
      </c>
      <c r="AD8" s="1113"/>
      <c r="AE8" s="1123" t="s">
        <v>21</v>
      </c>
      <c r="AF8" s="1124"/>
      <c r="AG8" s="1112" t="s">
        <v>22</v>
      </c>
      <c r="AH8" s="1113"/>
      <c r="AJ8" s="1123" t="s">
        <v>21</v>
      </c>
      <c r="AK8" s="1124"/>
      <c r="AL8" s="1112" t="s">
        <v>22</v>
      </c>
      <c r="AM8" s="1113"/>
      <c r="AO8" s="1123" t="s">
        <v>21</v>
      </c>
      <c r="AP8" s="1124"/>
      <c r="AQ8" s="1112" t="s">
        <v>22</v>
      </c>
      <c r="AR8" s="1113"/>
      <c r="AS8" s="1123" t="s">
        <v>21</v>
      </c>
      <c r="AT8" s="1124"/>
      <c r="AU8" s="1112" t="s">
        <v>22</v>
      </c>
      <c r="AV8" s="1113"/>
      <c r="AW8" s="1123" t="s">
        <v>21</v>
      </c>
      <c r="AX8" s="1124"/>
      <c r="AY8" s="1112" t="s">
        <v>22</v>
      </c>
      <c r="AZ8" s="1113"/>
      <c r="BB8" s="1123" t="s">
        <v>21</v>
      </c>
      <c r="BC8" s="1124"/>
      <c r="BD8" s="1112" t="s">
        <v>22</v>
      </c>
      <c r="BE8" s="1113"/>
      <c r="BG8" s="1123" t="s">
        <v>21</v>
      </c>
      <c r="BH8" s="1124"/>
      <c r="BI8" s="1112" t="s">
        <v>22</v>
      </c>
      <c r="BJ8" s="1113"/>
      <c r="BK8" s="1123" t="s">
        <v>21</v>
      </c>
      <c r="BL8" s="1124"/>
      <c r="BM8" s="1112" t="s">
        <v>22</v>
      </c>
      <c r="BN8" s="1113"/>
      <c r="BO8" s="1123" t="s">
        <v>21</v>
      </c>
      <c r="BP8" s="1124"/>
      <c r="BQ8" s="1112" t="s">
        <v>22</v>
      </c>
      <c r="BR8" s="1113"/>
      <c r="BT8" s="1123" t="s">
        <v>21</v>
      </c>
      <c r="BU8" s="1124"/>
      <c r="BV8" s="1112" t="s">
        <v>22</v>
      </c>
      <c r="BW8" s="1113"/>
      <c r="BX8" s="771"/>
      <c r="BZ8" s="1102" t="s">
        <v>21</v>
      </c>
      <c r="CA8" s="1097"/>
      <c r="CB8" s="1096" t="s">
        <v>22</v>
      </c>
      <c r="CC8" s="1101"/>
    </row>
    <row r="9" spans="1:83" s="366" customFormat="1" ht="18.75">
      <c r="C9" s="80"/>
      <c r="E9" s="772" t="s">
        <v>23</v>
      </c>
      <c r="F9" s="773" t="s">
        <v>36</v>
      </c>
      <c r="G9" s="773" t="s">
        <v>23</v>
      </c>
      <c r="H9" s="774" t="s">
        <v>36</v>
      </c>
      <c r="I9" s="772" t="s">
        <v>23</v>
      </c>
      <c r="J9" s="773" t="s">
        <v>36</v>
      </c>
      <c r="K9" s="773" t="s">
        <v>23</v>
      </c>
      <c r="L9" s="774" t="s">
        <v>36</v>
      </c>
      <c r="M9" s="772" t="s">
        <v>23</v>
      </c>
      <c r="N9" s="773" t="s">
        <v>36</v>
      </c>
      <c r="O9" s="773" t="s">
        <v>23</v>
      </c>
      <c r="P9" s="774" t="s">
        <v>36</v>
      </c>
      <c r="R9" s="772" t="s">
        <v>23</v>
      </c>
      <c r="S9" s="773" t="s">
        <v>36</v>
      </c>
      <c r="T9" s="773" t="s">
        <v>23</v>
      </c>
      <c r="U9" s="774" t="s">
        <v>36</v>
      </c>
      <c r="W9" s="772" t="s">
        <v>23</v>
      </c>
      <c r="X9" s="773" t="s">
        <v>36</v>
      </c>
      <c r="Y9" s="773" t="s">
        <v>23</v>
      </c>
      <c r="Z9" s="774" t="s">
        <v>36</v>
      </c>
      <c r="AA9" s="772" t="s">
        <v>23</v>
      </c>
      <c r="AB9" s="773" t="s">
        <v>36</v>
      </c>
      <c r="AC9" s="773" t="s">
        <v>23</v>
      </c>
      <c r="AD9" s="774" t="s">
        <v>36</v>
      </c>
      <c r="AE9" s="772" t="s">
        <v>23</v>
      </c>
      <c r="AF9" s="773" t="s">
        <v>36</v>
      </c>
      <c r="AG9" s="773" t="s">
        <v>23</v>
      </c>
      <c r="AH9" s="774" t="s">
        <v>36</v>
      </c>
      <c r="AJ9" s="772" t="s">
        <v>23</v>
      </c>
      <c r="AK9" s="773" t="s">
        <v>36</v>
      </c>
      <c r="AL9" s="773" t="s">
        <v>23</v>
      </c>
      <c r="AM9" s="774" t="s">
        <v>36</v>
      </c>
      <c r="AO9" s="772" t="s">
        <v>23</v>
      </c>
      <c r="AP9" s="773" t="s">
        <v>36</v>
      </c>
      <c r="AQ9" s="773" t="s">
        <v>23</v>
      </c>
      <c r="AR9" s="774" t="s">
        <v>36</v>
      </c>
      <c r="AS9" s="772" t="s">
        <v>23</v>
      </c>
      <c r="AT9" s="773" t="s">
        <v>36</v>
      </c>
      <c r="AU9" s="773" t="s">
        <v>23</v>
      </c>
      <c r="AV9" s="774" t="s">
        <v>36</v>
      </c>
      <c r="AW9" s="772" t="s">
        <v>23</v>
      </c>
      <c r="AX9" s="773" t="s">
        <v>36</v>
      </c>
      <c r="AY9" s="773" t="s">
        <v>23</v>
      </c>
      <c r="AZ9" s="774" t="s">
        <v>36</v>
      </c>
      <c r="BB9" s="772" t="s">
        <v>23</v>
      </c>
      <c r="BC9" s="773" t="s">
        <v>36</v>
      </c>
      <c r="BD9" s="773" t="s">
        <v>23</v>
      </c>
      <c r="BE9" s="774" t="s">
        <v>36</v>
      </c>
      <c r="BG9" s="772" t="s">
        <v>23</v>
      </c>
      <c r="BH9" s="773" t="s">
        <v>36</v>
      </c>
      <c r="BI9" s="773" t="s">
        <v>23</v>
      </c>
      <c r="BJ9" s="774" t="s">
        <v>36</v>
      </c>
      <c r="BK9" s="772" t="s">
        <v>23</v>
      </c>
      <c r="BL9" s="773" t="s">
        <v>36</v>
      </c>
      <c r="BM9" s="773" t="s">
        <v>23</v>
      </c>
      <c r="BN9" s="774" t="s">
        <v>36</v>
      </c>
      <c r="BO9" s="772" t="s">
        <v>23</v>
      </c>
      <c r="BP9" s="773" t="s">
        <v>36</v>
      </c>
      <c r="BQ9" s="773" t="s">
        <v>23</v>
      </c>
      <c r="BR9" s="774" t="s">
        <v>36</v>
      </c>
      <c r="BT9" s="772" t="s">
        <v>23</v>
      </c>
      <c r="BU9" s="773" t="s">
        <v>36</v>
      </c>
      <c r="BV9" s="773" t="s">
        <v>23</v>
      </c>
      <c r="BW9" s="774" t="s">
        <v>36</v>
      </c>
      <c r="BX9" s="771"/>
      <c r="BZ9" s="687" t="s">
        <v>23</v>
      </c>
      <c r="CA9" s="683" t="s">
        <v>147</v>
      </c>
      <c r="CB9" s="683" t="s">
        <v>23</v>
      </c>
      <c r="CC9" s="688" t="s">
        <v>148</v>
      </c>
    </row>
    <row r="10" spans="1:83" s="223" customFormat="1">
      <c r="A10" s="775"/>
      <c r="C10" s="692" t="s">
        <v>25</v>
      </c>
      <c r="E10" s="776">
        <v>1.125</v>
      </c>
      <c r="F10" s="777">
        <v>11942375.66</v>
      </c>
      <c r="G10" s="778">
        <v>1.125</v>
      </c>
      <c r="H10" s="779">
        <v>17204130.559999999</v>
      </c>
      <c r="I10" s="776">
        <v>1.125</v>
      </c>
      <c r="J10" s="777">
        <v>11942375.66</v>
      </c>
      <c r="K10" s="778">
        <v>1.125</v>
      </c>
      <c r="L10" s="779">
        <v>16546465</v>
      </c>
      <c r="M10" s="776">
        <v>1.125</v>
      </c>
      <c r="N10" s="777">
        <v>12461609.380000001</v>
      </c>
      <c r="O10" s="778">
        <v>1.125</v>
      </c>
      <c r="P10" s="779">
        <v>19223382.5</v>
      </c>
      <c r="R10" s="776">
        <f>SUM(R11:R14)</f>
        <v>1.125</v>
      </c>
      <c r="S10" s="777">
        <f>F10+J10+N10</f>
        <v>36346360.700000003</v>
      </c>
      <c r="T10" s="778">
        <f>SUM(T11:T14)</f>
        <v>1.125</v>
      </c>
      <c r="U10" s="779">
        <f>H10+L10+P10</f>
        <v>52973978.060000002</v>
      </c>
      <c r="W10" s="776">
        <v>1.125</v>
      </c>
      <c r="X10" s="777">
        <v>13500076.83</v>
      </c>
      <c r="Y10" s="778">
        <v>1.125</v>
      </c>
      <c r="Z10" s="779">
        <v>22361241.899999999</v>
      </c>
      <c r="AA10" s="776">
        <v>1.125</v>
      </c>
      <c r="AB10" s="777">
        <v>13500076.83</v>
      </c>
      <c r="AC10" s="778">
        <v>1.125</v>
      </c>
      <c r="AD10" s="779">
        <v>27818251.75</v>
      </c>
      <c r="AE10" s="776">
        <v>1.125</v>
      </c>
      <c r="AF10" s="777">
        <v>13500076.83</v>
      </c>
      <c r="AG10" s="778">
        <v>1.125</v>
      </c>
      <c r="AH10" s="779">
        <v>27987462.899999999</v>
      </c>
      <c r="AJ10" s="776">
        <f>SUM(AJ11:AJ14)</f>
        <v>1.125</v>
      </c>
      <c r="AK10" s="777">
        <f>X10+AB10+AF10</f>
        <v>40500230.490000002</v>
      </c>
      <c r="AL10" s="778">
        <f>SUM(AL11:AL14)</f>
        <v>1.125</v>
      </c>
      <c r="AM10" s="779">
        <f>Z10+AD10+AH10</f>
        <v>78166956.549999997</v>
      </c>
      <c r="AN10" s="780">
        <f>AM10/AK10</f>
        <v>1.9300373258196732</v>
      </c>
      <c r="AO10" s="776">
        <v>1.125</v>
      </c>
      <c r="AP10" s="777">
        <v>14522747.73</v>
      </c>
      <c r="AQ10" s="778">
        <v>1.125</v>
      </c>
      <c r="AR10" s="779">
        <v>34152490.25</v>
      </c>
      <c r="AS10" s="776">
        <v>1.125</v>
      </c>
      <c r="AT10" s="777">
        <v>14522747.73</v>
      </c>
      <c r="AU10" s="778">
        <v>1.125</v>
      </c>
      <c r="AV10" s="779">
        <v>35639693.75</v>
      </c>
      <c r="AW10" s="776">
        <v>1.125</v>
      </c>
      <c r="AX10" s="777">
        <v>15023532.130000001</v>
      </c>
      <c r="AY10" s="778">
        <v>1.125</v>
      </c>
      <c r="AZ10" s="779">
        <v>35144656.25</v>
      </c>
      <c r="BB10" s="776">
        <f>SUM(BB11:BB14)</f>
        <v>1.125</v>
      </c>
      <c r="BC10" s="777">
        <f>AP10+AT10+AX10</f>
        <v>44069027.590000004</v>
      </c>
      <c r="BD10" s="778">
        <f>SUM(BD11:BD14)</f>
        <v>1.125</v>
      </c>
      <c r="BE10" s="779">
        <f>AR10+AV10+AZ10</f>
        <v>104936840.25</v>
      </c>
      <c r="BG10" s="776"/>
      <c r="BH10" s="777"/>
      <c r="BI10" s="778"/>
      <c r="BJ10" s="779"/>
      <c r="BK10" s="776"/>
      <c r="BL10" s="777"/>
      <c r="BM10" s="778"/>
      <c r="BN10" s="779"/>
      <c r="BO10" s="776"/>
      <c r="BP10" s="777"/>
      <c r="BQ10" s="778"/>
      <c r="BR10" s="779"/>
      <c r="BT10" s="776">
        <f>SUM(BT11:BT14)</f>
        <v>1.125</v>
      </c>
      <c r="BU10" s="777">
        <f>BH10+BL10+BP10</f>
        <v>0</v>
      </c>
      <c r="BV10" s="778">
        <f>SUM(BV11:BV14)</f>
        <v>1.125</v>
      </c>
      <c r="BW10" s="779">
        <f>BJ10+BN10+BR10</f>
        <v>0</v>
      </c>
      <c r="BX10" s="781" t="e">
        <f>BW10/BU10</f>
        <v>#DIV/0!</v>
      </c>
      <c r="BZ10" s="776">
        <v>1.125</v>
      </c>
      <c r="CA10" s="777">
        <f>S10+AK10+BC10+BU10</f>
        <v>120915618.78</v>
      </c>
      <c r="CB10" s="778">
        <v>1.125</v>
      </c>
      <c r="CC10" s="779">
        <f>U10+AM10+BE10+BW10</f>
        <v>236077774.86000001</v>
      </c>
      <c r="CD10" s="780">
        <f>CC10/CA10</f>
        <v>1.9524175391231455</v>
      </c>
    </row>
    <row r="11" spans="1:83">
      <c r="A11" s="775"/>
      <c r="C11" s="704" t="s">
        <v>26</v>
      </c>
      <c r="E11" s="782">
        <v>7.4999999999999997E-2</v>
      </c>
      <c r="F11" s="783">
        <f>F10/E10*E11</f>
        <v>796158.37733333337</v>
      </c>
      <c r="G11" s="784">
        <v>7.4999999999999997E-2</v>
      </c>
      <c r="H11" s="785">
        <f t="shared" ref="H11:L11" si="0">H10/G10*G11</f>
        <v>1146942.0373333332</v>
      </c>
      <c r="I11" s="782">
        <v>7.4999999999999997E-2</v>
      </c>
      <c r="J11" s="783">
        <f t="shared" si="0"/>
        <v>796158.37733333337</v>
      </c>
      <c r="K11" s="784">
        <v>7.4999999999999997E-2</v>
      </c>
      <c r="L11" s="785">
        <f t="shared" si="0"/>
        <v>1103097.6666666665</v>
      </c>
      <c r="M11" s="782">
        <v>7.4999999999999997E-2</v>
      </c>
      <c r="N11" s="783">
        <v>1346108.4793333299</v>
      </c>
      <c r="O11" s="784">
        <v>7.4999999999999997E-2</v>
      </c>
      <c r="P11" s="785">
        <v>1281558.83333333</v>
      </c>
      <c r="R11" s="782">
        <v>7.4999999999999997E-2</v>
      </c>
      <c r="S11" s="783">
        <f t="shared" ref="S11:U58" si="1">F11+J11+N11</f>
        <v>2938425.2339999964</v>
      </c>
      <c r="T11" s="784">
        <v>7.4999999999999997E-2</v>
      </c>
      <c r="U11" s="785">
        <f>H11+L11+P11</f>
        <v>3531598.5373333301</v>
      </c>
      <c r="W11" s="782">
        <v>7.4999999999999997E-2</v>
      </c>
      <c r="X11" s="783">
        <v>934797.55466666701</v>
      </c>
      <c r="Y11" s="784">
        <v>7.4999999999999997E-2</v>
      </c>
      <c r="Z11" s="785">
        <v>1490749.46</v>
      </c>
      <c r="AA11" s="782">
        <v>7.4999999999999997E-2</v>
      </c>
      <c r="AB11" s="783">
        <v>900005.12199999997</v>
      </c>
      <c r="AC11" s="784">
        <v>7.4999999999999997E-2</v>
      </c>
      <c r="AD11" s="785">
        <v>1854550.11666667</v>
      </c>
      <c r="AE11" s="782">
        <v>7.4999999999999997E-2</v>
      </c>
      <c r="AF11" s="783">
        <v>900005.12199999997</v>
      </c>
      <c r="AG11" s="784">
        <v>7.4999999999999997E-2</v>
      </c>
      <c r="AH11" s="785">
        <v>1865830.86</v>
      </c>
      <c r="AJ11" s="782">
        <v>7.4999999999999997E-2</v>
      </c>
      <c r="AK11" s="783">
        <f>X11+AB11+AF11</f>
        <v>2734807.7986666672</v>
      </c>
      <c r="AL11" s="784">
        <v>7.4999999999999997E-2</v>
      </c>
      <c r="AM11" s="785">
        <f>Z11+AD11+AH11</f>
        <v>5211130.4366666703</v>
      </c>
      <c r="AO11" s="782">
        <v>7.4999999999999997E-2</v>
      </c>
      <c r="AP11" s="783">
        <v>968183.18200000003</v>
      </c>
      <c r="AQ11" s="784">
        <v>7.4999999999999997E-2</v>
      </c>
      <c r="AR11" s="785">
        <v>2276832.6833333299</v>
      </c>
      <c r="AS11" s="782">
        <v>7.4999999999999997E-2</v>
      </c>
      <c r="AT11" s="783">
        <v>968183.18200000003</v>
      </c>
      <c r="AU11" s="784">
        <v>7.4999999999999997E-2</v>
      </c>
      <c r="AV11" s="785">
        <v>2375979.5833333302</v>
      </c>
      <c r="AW11" s="782">
        <v>7.4999999999999997E-2</v>
      </c>
      <c r="AX11" s="783">
        <v>1001568.80866667</v>
      </c>
      <c r="AY11" s="784">
        <v>7.4999999999999997E-2</v>
      </c>
      <c r="AZ11" s="785">
        <v>2342977.0833333302</v>
      </c>
      <c r="BB11" s="782">
        <v>7.4999999999999997E-2</v>
      </c>
      <c r="BC11" s="783">
        <f>AP11+AT11+AX11</f>
        <v>2937935.1726666698</v>
      </c>
      <c r="BD11" s="784">
        <v>7.4999999999999997E-2</v>
      </c>
      <c r="BE11" s="785">
        <f>AR11+AV11+AZ11</f>
        <v>6995789.3499999903</v>
      </c>
      <c r="BG11" s="782"/>
      <c r="BH11" s="783"/>
      <c r="BI11" s="784"/>
      <c r="BJ11" s="785"/>
      <c r="BK11" s="782"/>
      <c r="BL11" s="783"/>
      <c r="BM11" s="784"/>
      <c r="BN11" s="785"/>
      <c r="BO11" s="782"/>
      <c r="BP11" s="783"/>
      <c r="BQ11" s="784"/>
      <c r="BR11" s="785"/>
      <c r="BT11" s="782">
        <v>7.4999999999999997E-2</v>
      </c>
      <c r="BU11" s="783">
        <f>BH11+BL11+BP11</f>
        <v>0</v>
      </c>
      <c r="BV11" s="784">
        <v>7.4999999999999997E-2</v>
      </c>
      <c r="BW11" s="785">
        <f>BJ11+BN11+BR11</f>
        <v>0</v>
      </c>
      <c r="BX11" s="786"/>
      <c r="BZ11" s="776">
        <v>7.4999999999999997E-2</v>
      </c>
      <c r="CA11" s="777">
        <f>S11+AK11+BC11+BU11</f>
        <v>8611168.2053333335</v>
      </c>
      <c r="CB11" s="778">
        <v>7.4999999999999997E-2</v>
      </c>
      <c r="CC11" s="779">
        <f>U11+AM11+BE11+BW11</f>
        <v>15738518.32399999</v>
      </c>
    </row>
    <row r="12" spans="1:83">
      <c r="A12" s="775"/>
      <c r="C12" s="704" t="s">
        <v>27</v>
      </c>
      <c r="E12" s="782">
        <v>0.05</v>
      </c>
      <c r="F12" s="783">
        <f>F10/E10*E12</f>
        <v>530772.25155555562</v>
      </c>
      <c r="G12" s="784">
        <v>0.05</v>
      </c>
      <c r="H12" s="785">
        <f t="shared" ref="H12:L12" si="2">H10/G10*G12</f>
        <v>764628.02488888893</v>
      </c>
      <c r="I12" s="782">
        <v>0.05</v>
      </c>
      <c r="J12" s="783">
        <f t="shared" si="2"/>
        <v>530772.25155555562</v>
      </c>
      <c r="K12" s="784">
        <v>0.05</v>
      </c>
      <c r="L12" s="785">
        <f t="shared" si="2"/>
        <v>735398.4444444445</v>
      </c>
      <c r="M12" s="782">
        <v>0.05</v>
      </c>
      <c r="N12" s="783">
        <v>897405.65288888896</v>
      </c>
      <c r="O12" s="784">
        <v>0.05</v>
      </c>
      <c r="P12" s="785">
        <v>854372.55555555597</v>
      </c>
      <c r="R12" s="782">
        <v>0.05</v>
      </c>
      <c r="S12" s="783">
        <f t="shared" si="1"/>
        <v>1958950.1560000002</v>
      </c>
      <c r="T12" s="784">
        <v>0.05</v>
      </c>
      <c r="U12" s="785">
        <f>H12+L12+P12</f>
        <v>2354399.0248888894</v>
      </c>
      <c r="W12" s="782">
        <v>0.05</v>
      </c>
      <c r="X12" s="783">
        <v>623198.36977777805</v>
      </c>
      <c r="Y12" s="784">
        <v>0.05</v>
      </c>
      <c r="Z12" s="785">
        <v>993832.97333333304</v>
      </c>
      <c r="AA12" s="782">
        <v>0.05</v>
      </c>
      <c r="AB12" s="783">
        <v>600003.414666667</v>
      </c>
      <c r="AC12" s="784">
        <v>0.05</v>
      </c>
      <c r="AD12" s="785">
        <v>1236366.7444444399</v>
      </c>
      <c r="AE12" s="782">
        <v>0.05</v>
      </c>
      <c r="AF12" s="783">
        <v>600003.414666667</v>
      </c>
      <c r="AG12" s="784">
        <v>0.05</v>
      </c>
      <c r="AH12" s="785">
        <v>1243887.24</v>
      </c>
      <c r="AJ12" s="782">
        <v>0.05</v>
      </c>
      <c r="AK12" s="783">
        <f>X12+AB12+AF12</f>
        <v>1823205.1991111119</v>
      </c>
      <c r="AL12" s="784">
        <v>0.05</v>
      </c>
      <c r="AM12" s="785">
        <f>Z12+AD12+AH12</f>
        <v>3474086.957777773</v>
      </c>
      <c r="AO12" s="782">
        <v>0.05</v>
      </c>
      <c r="AP12" s="783">
        <v>645455.45466666704</v>
      </c>
      <c r="AQ12" s="784">
        <v>0.05</v>
      </c>
      <c r="AR12" s="785">
        <v>1517888.4555555601</v>
      </c>
      <c r="AS12" s="782">
        <v>0.05</v>
      </c>
      <c r="AT12" s="783">
        <v>645455.45466666704</v>
      </c>
      <c r="AU12" s="784">
        <v>0.05</v>
      </c>
      <c r="AV12" s="785">
        <v>1583986.3888888899</v>
      </c>
      <c r="AW12" s="782">
        <v>0.05</v>
      </c>
      <c r="AX12" s="783">
        <v>667712.53911111096</v>
      </c>
      <c r="AY12" s="784">
        <v>0.05</v>
      </c>
      <c r="AZ12" s="785">
        <v>1561984.7222222199</v>
      </c>
      <c r="BB12" s="782">
        <v>0.05</v>
      </c>
      <c r="BC12" s="783">
        <f>AP12+AT12+AX12</f>
        <v>1958623.4484444452</v>
      </c>
      <c r="BD12" s="784">
        <v>0.05</v>
      </c>
      <c r="BE12" s="785">
        <f>AR12+AV12+AZ12</f>
        <v>4663859.5666666701</v>
      </c>
      <c r="BG12" s="782"/>
      <c r="BH12" s="783"/>
      <c r="BI12" s="784"/>
      <c r="BJ12" s="785"/>
      <c r="BK12" s="782"/>
      <c r="BL12" s="783"/>
      <c r="BM12" s="784"/>
      <c r="BN12" s="785"/>
      <c r="BO12" s="782"/>
      <c r="BP12" s="783"/>
      <c r="BQ12" s="784"/>
      <c r="BR12" s="785"/>
      <c r="BT12" s="782">
        <v>0.05</v>
      </c>
      <c r="BU12" s="783">
        <f>BH12+BL12+BP12</f>
        <v>0</v>
      </c>
      <c r="BV12" s="784">
        <v>0.05</v>
      </c>
      <c r="BW12" s="785">
        <f>BJ12+BN12+BR12</f>
        <v>0</v>
      </c>
      <c r="BX12" s="786"/>
      <c r="BZ12" s="776">
        <v>0.05</v>
      </c>
      <c r="CA12" s="777">
        <f>S12+AK12+BC12+BU12</f>
        <v>5740778.8035555575</v>
      </c>
      <c r="CB12" s="778">
        <v>0.05</v>
      </c>
      <c r="CC12" s="779">
        <f>U12+AM12+BE12+BW12</f>
        <v>10492345.549333332</v>
      </c>
      <c r="CE12" s="399"/>
    </row>
    <row r="13" spans="1:83">
      <c r="A13" s="775"/>
      <c r="C13" s="704" t="s">
        <v>28</v>
      </c>
      <c r="E13" s="782"/>
      <c r="F13" s="783"/>
      <c r="G13" s="784"/>
      <c r="H13" s="785"/>
      <c r="I13" s="782"/>
      <c r="J13" s="783"/>
      <c r="K13" s="784"/>
      <c r="L13" s="785"/>
      <c r="M13" s="782"/>
      <c r="N13" s="783"/>
      <c r="O13" s="784"/>
      <c r="P13" s="785"/>
      <c r="R13" s="782"/>
      <c r="S13" s="783">
        <f t="shared" si="1"/>
        <v>0</v>
      </c>
      <c r="T13" s="784"/>
      <c r="U13" s="785">
        <f>H13+L13+P13</f>
        <v>0</v>
      </c>
      <c r="W13" s="782"/>
      <c r="X13" s="783"/>
      <c r="Y13" s="784"/>
      <c r="Z13" s="785"/>
      <c r="AA13" s="782"/>
      <c r="AB13" s="783"/>
      <c r="AC13" s="784"/>
      <c r="AD13" s="785"/>
      <c r="AE13" s="782"/>
      <c r="AF13" s="783"/>
      <c r="AG13" s="784"/>
      <c r="AH13" s="785"/>
      <c r="AJ13" s="782"/>
      <c r="AK13" s="783">
        <f>X13+AB13+AF13</f>
        <v>0</v>
      </c>
      <c r="AL13" s="784"/>
      <c r="AM13" s="785">
        <f>Z13+AD13+AH13</f>
        <v>0</v>
      </c>
      <c r="AO13" s="782"/>
      <c r="AP13" s="783"/>
      <c r="AQ13" s="784"/>
      <c r="AR13" s="785"/>
      <c r="AS13" s="782"/>
      <c r="AT13" s="783"/>
      <c r="AU13" s="784"/>
      <c r="AV13" s="785"/>
      <c r="AW13" s="782"/>
      <c r="AX13" s="783"/>
      <c r="AY13" s="784"/>
      <c r="AZ13" s="785"/>
      <c r="BB13" s="782"/>
      <c r="BC13" s="783">
        <f>AP13+AT13+AX13</f>
        <v>0</v>
      </c>
      <c r="BD13" s="784"/>
      <c r="BE13" s="785">
        <f>AR13+AV13+AZ13</f>
        <v>0</v>
      </c>
      <c r="BG13" s="782"/>
      <c r="BH13" s="783"/>
      <c r="BI13" s="784"/>
      <c r="BJ13" s="785"/>
      <c r="BK13" s="782"/>
      <c r="BL13" s="783"/>
      <c r="BM13" s="784"/>
      <c r="BN13" s="785"/>
      <c r="BO13" s="782"/>
      <c r="BP13" s="783"/>
      <c r="BQ13" s="784"/>
      <c r="BR13" s="785"/>
      <c r="BT13" s="782"/>
      <c r="BU13" s="783">
        <f>BH13+BL13+BP13</f>
        <v>0</v>
      </c>
      <c r="BV13" s="784"/>
      <c r="BW13" s="785">
        <f>BJ13+BN13+BR13</f>
        <v>0</v>
      </c>
      <c r="BX13" s="786"/>
      <c r="BZ13" s="776"/>
      <c r="CA13" s="777">
        <f>S13+AK13+BC13+BU13</f>
        <v>0</v>
      </c>
      <c r="CB13" s="778"/>
      <c r="CC13" s="779">
        <f>U13+AM13+BE13+BW13</f>
        <v>0</v>
      </c>
    </row>
    <row r="14" spans="1:83" s="223" customFormat="1">
      <c r="A14" s="775"/>
      <c r="C14" s="692" t="s">
        <v>29</v>
      </c>
      <c r="E14" s="776">
        <v>1</v>
      </c>
      <c r="F14" s="787">
        <f>F10-F11-F12</f>
        <v>10615445.03111111</v>
      </c>
      <c r="G14" s="778">
        <v>1</v>
      </c>
      <c r="H14" s="779">
        <f t="shared" ref="H14:L14" si="3">H10-H11-H12</f>
        <v>15292560.497777775</v>
      </c>
      <c r="I14" s="776">
        <v>1</v>
      </c>
      <c r="J14" s="787">
        <f t="shared" si="3"/>
        <v>10615445.03111111</v>
      </c>
      <c r="K14" s="778">
        <v>1</v>
      </c>
      <c r="L14" s="779">
        <f t="shared" si="3"/>
        <v>14707968.88888889</v>
      </c>
      <c r="M14" s="776">
        <v>1</v>
      </c>
      <c r="N14" s="787">
        <v>17948113.0577778</v>
      </c>
      <c r="O14" s="778">
        <v>1</v>
      </c>
      <c r="P14" s="779">
        <v>17087451.111111101</v>
      </c>
      <c r="R14" s="776">
        <v>1</v>
      </c>
      <c r="S14" s="787">
        <f>S10-S11-S12</f>
        <v>31448985.310000006</v>
      </c>
      <c r="T14" s="778">
        <v>1</v>
      </c>
      <c r="U14" s="779">
        <f>H14+L14+P14</f>
        <v>47087980.49777776</v>
      </c>
      <c r="W14" s="776">
        <v>1</v>
      </c>
      <c r="X14" s="787">
        <v>12463967.395555601</v>
      </c>
      <c r="Y14" s="778">
        <v>1</v>
      </c>
      <c r="Z14" s="779">
        <v>19876659.466666698</v>
      </c>
      <c r="AA14" s="776">
        <v>1</v>
      </c>
      <c r="AB14" s="787">
        <v>12000068.293333299</v>
      </c>
      <c r="AC14" s="778">
        <v>1</v>
      </c>
      <c r="AD14" s="779">
        <v>24727334.888888899</v>
      </c>
      <c r="AE14" s="776">
        <v>1</v>
      </c>
      <c r="AF14" s="787">
        <v>12000068.293333299</v>
      </c>
      <c r="AG14" s="778">
        <v>1</v>
      </c>
      <c r="AH14" s="779">
        <v>24877744.800000001</v>
      </c>
      <c r="AJ14" s="776">
        <v>1</v>
      </c>
      <c r="AK14" s="777">
        <f>X14+AB14+AF14</f>
        <v>36464103.982222199</v>
      </c>
      <c r="AL14" s="778">
        <v>1</v>
      </c>
      <c r="AM14" s="779">
        <f>Z14+AD14+AH14</f>
        <v>69481739.155555591</v>
      </c>
      <c r="AO14" s="776">
        <v>1</v>
      </c>
      <c r="AP14" s="787">
        <v>12909109.0933333</v>
      </c>
      <c r="AQ14" s="778">
        <v>1</v>
      </c>
      <c r="AR14" s="779">
        <v>30357769.111111101</v>
      </c>
      <c r="AS14" s="776">
        <v>1</v>
      </c>
      <c r="AT14" s="787">
        <v>12909109.0933333</v>
      </c>
      <c r="AU14" s="778">
        <v>1</v>
      </c>
      <c r="AV14" s="779">
        <v>31679727.777777798</v>
      </c>
      <c r="AW14" s="776">
        <v>1</v>
      </c>
      <c r="AX14" s="787">
        <v>13354250.7822222</v>
      </c>
      <c r="AY14" s="778">
        <v>1</v>
      </c>
      <c r="AZ14" s="779">
        <v>31239694.444444399</v>
      </c>
      <c r="BB14" s="776">
        <v>1</v>
      </c>
      <c r="BC14" s="777">
        <f>AP14+AT14+AX14</f>
        <v>39172468.968888804</v>
      </c>
      <c r="BD14" s="778">
        <v>1</v>
      </c>
      <c r="BE14" s="779">
        <f>AR14+AV14+AZ14</f>
        <v>93277191.333333299</v>
      </c>
      <c r="BG14" s="776"/>
      <c r="BH14" s="787"/>
      <c r="BI14" s="778"/>
      <c r="BJ14" s="779"/>
      <c r="BK14" s="776"/>
      <c r="BL14" s="787"/>
      <c r="BM14" s="778"/>
      <c r="BN14" s="779"/>
      <c r="BO14" s="776"/>
      <c r="BP14" s="787"/>
      <c r="BQ14" s="778"/>
      <c r="BR14" s="779"/>
      <c r="BT14" s="776">
        <v>1</v>
      </c>
      <c r="BU14" s="777">
        <f>BH14+BL14+BP14</f>
        <v>0</v>
      </c>
      <c r="BV14" s="778">
        <v>1</v>
      </c>
      <c r="BW14" s="779">
        <f>BJ14+BN14+BR14</f>
        <v>0</v>
      </c>
      <c r="BX14" s="781" t="e">
        <f>BW14/BU14</f>
        <v>#DIV/0!</v>
      </c>
      <c r="BZ14" s="776">
        <v>1</v>
      </c>
      <c r="CA14" s="777">
        <f>S14+AK14+BC14+BU14</f>
        <v>107085558.26111101</v>
      </c>
      <c r="CB14" s="778">
        <v>1</v>
      </c>
      <c r="CC14" s="779">
        <f>U14+AM14+BE14+BW14</f>
        <v>209846910.98666665</v>
      </c>
      <c r="CD14" s="780">
        <f>CC14/CA14</f>
        <v>1.9596191530793399</v>
      </c>
    </row>
    <row r="15" spans="1:83">
      <c r="A15" s="788"/>
      <c r="C15" s="473"/>
      <c r="E15" s="789"/>
      <c r="F15" s="80"/>
      <c r="G15" s="790"/>
      <c r="H15" s="791"/>
      <c r="I15" s="789"/>
      <c r="J15" s="80"/>
      <c r="K15" s="790"/>
      <c r="L15" s="791"/>
      <c r="M15" s="789"/>
      <c r="N15" s="80"/>
      <c r="O15" s="790"/>
      <c r="P15" s="791"/>
      <c r="R15" s="789"/>
      <c r="S15" s="80">
        <f t="shared" si="1"/>
        <v>0</v>
      </c>
      <c r="T15" s="790"/>
      <c r="U15" s="791">
        <f t="shared" si="1"/>
        <v>0</v>
      </c>
      <c r="W15" s="789"/>
      <c r="X15" s="80"/>
      <c r="Y15" s="790"/>
      <c r="Z15" s="791"/>
      <c r="AA15" s="789"/>
      <c r="AB15" s="80"/>
      <c r="AC15" s="790"/>
      <c r="AD15" s="791"/>
      <c r="AE15" s="789"/>
      <c r="AF15" s="80"/>
      <c r="AG15" s="790"/>
      <c r="AH15" s="791"/>
      <c r="AJ15" s="789"/>
      <c r="AK15" s="80">
        <f>Z15+AC15+AF15</f>
        <v>0</v>
      </c>
      <c r="AL15" s="790"/>
      <c r="AM15" s="791" t="e">
        <f>AA15+#REF!+AH15</f>
        <v>#REF!</v>
      </c>
      <c r="AO15" s="789"/>
      <c r="AP15" s="80"/>
      <c r="AQ15" s="790"/>
      <c r="AR15" s="791"/>
      <c r="AS15" s="789"/>
      <c r="AT15" s="80"/>
      <c r="AU15" s="790"/>
      <c r="AV15" s="791"/>
      <c r="AW15" s="789"/>
      <c r="AX15" s="80"/>
      <c r="AY15" s="790"/>
      <c r="AZ15" s="791"/>
      <c r="BB15" s="789"/>
      <c r="BC15" s="80"/>
      <c r="BD15" s="790"/>
      <c r="BE15" s="791"/>
      <c r="BG15" s="789"/>
      <c r="BH15" s="80"/>
      <c r="BI15" s="790"/>
      <c r="BJ15" s="791"/>
      <c r="BK15" s="789"/>
      <c r="BL15" s="80"/>
      <c r="BM15" s="790"/>
      <c r="BN15" s="791"/>
      <c r="BO15" s="789"/>
      <c r="BP15" s="80"/>
      <c r="BQ15" s="790"/>
      <c r="BR15" s="791"/>
      <c r="BT15" s="789"/>
      <c r="BU15" s="80"/>
      <c r="BV15" s="790"/>
      <c r="BW15" s="791"/>
      <c r="BX15" s="80"/>
      <c r="BZ15" s="776"/>
      <c r="CA15" s="312"/>
      <c r="CB15" s="778"/>
      <c r="CC15" s="792">
        <f>BW15+BS15+BO15</f>
        <v>0</v>
      </c>
    </row>
    <row r="16" spans="1:83" ht="26.25" customHeight="1">
      <c r="A16" s="793"/>
      <c r="C16" s="718" t="s">
        <v>3</v>
      </c>
      <c r="E16" s="794" t="s">
        <v>31</v>
      </c>
      <c r="F16" s="795"/>
      <c r="G16" s="796" t="s">
        <v>32</v>
      </c>
      <c r="H16" s="797"/>
      <c r="I16" s="794" t="s">
        <v>31</v>
      </c>
      <c r="J16" s="795"/>
      <c r="K16" s="796" t="s">
        <v>32</v>
      </c>
      <c r="L16" s="797"/>
      <c r="M16" s="794" t="s">
        <v>31</v>
      </c>
      <c r="N16" s="795"/>
      <c r="O16" s="796" t="s">
        <v>32</v>
      </c>
      <c r="P16" s="797"/>
      <c r="R16" s="794"/>
      <c r="S16" s="795">
        <f t="shared" si="1"/>
        <v>0</v>
      </c>
      <c r="T16" s="796"/>
      <c r="U16" s="797">
        <f t="shared" si="1"/>
        <v>0</v>
      </c>
      <c r="W16" s="794" t="s">
        <v>31</v>
      </c>
      <c r="X16" s="795"/>
      <c r="Y16" s="796" t="s">
        <v>32</v>
      </c>
      <c r="Z16" s="797"/>
      <c r="AA16" s="794" t="s">
        <v>31</v>
      </c>
      <c r="AB16" s="795"/>
      <c r="AC16" s="796" t="s">
        <v>32</v>
      </c>
      <c r="AD16" s="797"/>
      <c r="AE16" s="794" t="s">
        <v>31</v>
      </c>
      <c r="AF16" s="795"/>
      <c r="AG16" s="796" t="s">
        <v>32</v>
      </c>
      <c r="AH16" s="797"/>
      <c r="AJ16" s="794"/>
      <c r="AK16" s="795" t="s">
        <v>31</v>
      </c>
      <c r="AL16" s="796"/>
      <c r="AM16" s="797" t="s">
        <v>32</v>
      </c>
      <c r="AO16" s="794" t="s">
        <v>31</v>
      </c>
      <c r="AP16" s="795"/>
      <c r="AQ16" s="796" t="s">
        <v>32</v>
      </c>
      <c r="AR16" s="797"/>
      <c r="AS16" s="794" t="s">
        <v>31</v>
      </c>
      <c r="AT16" s="795"/>
      <c r="AU16" s="796" t="s">
        <v>32</v>
      </c>
      <c r="AV16" s="797"/>
      <c r="AW16" s="794" t="s">
        <v>31</v>
      </c>
      <c r="AX16" s="795"/>
      <c r="AY16" s="796" t="s">
        <v>32</v>
      </c>
      <c r="AZ16" s="797"/>
      <c r="BB16" s="794"/>
      <c r="BC16" s="795" t="s">
        <v>31</v>
      </c>
      <c r="BD16" s="796"/>
      <c r="BE16" s="797" t="s">
        <v>32</v>
      </c>
      <c r="BG16" s="794"/>
      <c r="BH16" s="795"/>
      <c r="BI16" s="796"/>
      <c r="BJ16" s="797"/>
      <c r="BK16" s="794"/>
      <c r="BL16" s="795"/>
      <c r="BM16" s="796"/>
      <c r="BN16" s="797"/>
      <c r="BO16" s="794"/>
      <c r="BP16" s="795"/>
      <c r="BQ16" s="796"/>
      <c r="BR16" s="797"/>
      <c r="BT16" s="794"/>
      <c r="BU16" s="795" t="s">
        <v>31</v>
      </c>
      <c r="BV16" s="796"/>
      <c r="BW16" s="797" t="s">
        <v>32</v>
      </c>
      <c r="BX16" s="798"/>
      <c r="BZ16" s="794"/>
      <c r="CA16" s="795" t="s">
        <v>31</v>
      </c>
      <c r="CB16" s="796"/>
      <c r="CC16" s="797" t="s">
        <v>32</v>
      </c>
    </row>
    <row r="17" spans="1:81">
      <c r="A17" s="793"/>
      <c r="C17" s="718"/>
      <c r="E17" s="799" t="s">
        <v>35</v>
      </c>
      <c r="F17" s="800" t="s">
        <v>36</v>
      </c>
      <c r="G17" s="801" t="s">
        <v>35</v>
      </c>
      <c r="H17" s="802" t="s">
        <v>36</v>
      </c>
      <c r="I17" s="799" t="s">
        <v>35</v>
      </c>
      <c r="J17" s="800" t="s">
        <v>36</v>
      </c>
      <c r="K17" s="801" t="s">
        <v>35</v>
      </c>
      <c r="L17" s="802" t="s">
        <v>36</v>
      </c>
      <c r="M17" s="799" t="s">
        <v>35</v>
      </c>
      <c r="N17" s="800" t="s">
        <v>36</v>
      </c>
      <c r="O17" s="801" t="s">
        <v>35</v>
      </c>
      <c r="P17" s="802" t="s">
        <v>36</v>
      </c>
      <c r="R17" s="799"/>
      <c r="S17" s="800"/>
      <c r="T17" s="801"/>
      <c r="U17" s="802"/>
      <c r="W17" s="799" t="s">
        <v>35</v>
      </c>
      <c r="X17" s="800" t="s">
        <v>36</v>
      </c>
      <c r="Y17" s="801" t="s">
        <v>35</v>
      </c>
      <c r="Z17" s="802" t="s">
        <v>36</v>
      </c>
      <c r="AA17" s="799" t="s">
        <v>35</v>
      </c>
      <c r="AB17" s="800" t="s">
        <v>36</v>
      </c>
      <c r="AC17" s="801" t="s">
        <v>35</v>
      </c>
      <c r="AD17" s="802" t="s">
        <v>36</v>
      </c>
      <c r="AE17" s="799" t="s">
        <v>35</v>
      </c>
      <c r="AF17" s="800" t="s">
        <v>36</v>
      </c>
      <c r="AG17" s="801" t="s">
        <v>35</v>
      </c>
      <c r="AH17" s="802" t="s">
        <v>36</v>
      </c>
      <c r="AJ17" s="799"/>
      <c r="AK17" s="800"/>
      <c r="AL17" s="801"/>
      <c r="AM17" s="802"/>
      <c r="AO17" s="799" t="s">
        <v>35</v>
      </c>
      <c r="AP17" s="800" t="s">
        <v>36</v>
      </c>
      <c r="AQ17" s="801" t="s">
        <v>35</v>
      </c>
      <c r="AR17" s="802" t="s">
        <v>36</v>
      </c>
      <c r="AS17" s="799" t="s">
        <v>35</v>
      </c>
      <c r="AT17" s="800" t="s">
        <v>36</v>
      </c>
      <c r="AU17" s="801" t="s">
        <v>35</v>
      </c>
      <c r="AV17" s="802" t="s">
        <v>36</v>
      </c>
      <c r="AW17" s="799" t="s">
        <v>35</v>
      </c>
      <c r="AX17" s="800" t="s">
        <v>36</v>
      </c>
      <c r="AY17" s="801" t="s">
        <v>35</v>
      </c>
      <c r="AZ17" s="802" t="s">
        <v>36</v>
      </c>
      <c r="BB17" s="799"/>
      <c r="BC17" s="800"/>
      <c r="BD17" s="801"/>
      <c r="BE17" s="802"/>
      <c r="BG17" s="799"/>
      <c r="BH17" s="800"/>
      <c r="BI17" s="801"/>
      <c r="BJ17" s="802"/>
      <c r="BK17" s="799"/>
      <c r="BL17" s="800"/>
      <c r="BM17" s="801"/>
      <c r="BN17" s="802"/>
      <c r="BO17" s="799"/>
      <c r="BP17" s="800"/>
      <c r="BQ17" s="801"/>
      <c r="BR17" s="802"/>
      <c r="BT17" s="799"/>
      <c r="BU17" s="800"/>
      <c r="BV17" s="801"/>
      <c r="BW17" s="802"/>
      <c r="BX17" s="803"/>
      <c r="BZ17" s="804"/>
      <c r="CA17" s="805" t="s">
        <v>36</v>
      </c>
      <c r="CB17" s="647"/>
      <c r="CC17" s="770" t="s">
        <v>36</v>
      </c>
    </row>
    <row r="18" spans="1:81">
      <c r="A18" s="788"/>
      <c r="C18" s="473"/>
      <c r="E18" s="789"/>
      <c r="F18" s="80"/>
      <c r="G18" s="790"/>
      <c r="H18" s="791"/>
      <c r="I18" s="789"/>
      <c r="J18" s="80"/>
      <c r="K18" s="790"/>
      <c r="L18" s="791"/>
      <c r="M18" s="789"/>
      <c r="N18" s="80"/>
      <c r="O18" s="790"/>
      <c r="P18" s="791"/>
      <c r="R18" s="789"/>
      <c r="S18" s="80"/>
      <c r="T18" s="790"/>
      <c r="U18" s="791"/>
      <c r="W18" s="789"/>
      <c r="X18" s="80"/>
      <c r="Y18" s="790"/>
      <c r="Z18" s="791"/>
      <c r="AA18" s="789"/>
      <c r="AB18" s="80"/>
      <c r="AC18" s="790"/>
      <c r="AD18" s="791"/>
      <c r="AE18" s="789"/>
      <c r="AF18" s="80"/>
      <c r="AG18" s="790"/>
      <c r="AH18" s="791"/>
      <c r="AJ18" s="789"/>
      <c r="AK18" s="80"/>
      <c r="AL18" s="790"/>
      <c r="AM18" s="791"/>
      <c r="AO18" s="789"/>
      <c r="AP18" s="80"/>
      <c r="AQ18" s="790"/>
      <c r="AR18" s="791"/>
      <c r="AS18" s="789"/>
      <c r="AT18" s="80"/>
      <c r="AU18" s="790"/>
      <c r="AV18" s="791"/>
      <c r="AW18" s="789"/>
      <c r="AX18" s="80"/>
      <c r="AY18" s="790"/>
      <c r="AZ18" s="791"/>
      <c r="BB18" s="789"/>
      <c r="BC18" s="80"/>
      <c r="BD18" s="790"/>
      <c r="BE18" s="791"/>
      <c r="BG18" s="789"/>
      <c r="BH18" s="80"/>
      <c r="BI18" s="790"/>
      <c r="BJ18" s="791"/>
      <c r="BK18" s="789"/>
      <c r="BL18" s="80"/>
      <c r="BM18" s="790"/>
      <c r="BN18" s="791"/>
      <c r="BO18" s="789"/>
      <c r="BP18" s="80"/>
      <c r="BQ18" s="790"/>
      <c r="BR18" s="791"/>
      <c r="BT18" s="789"/>
      <c r="BU18" s="80"/>
      <c r="BV18" s="790"/>
      <c r="BW18" s="791"/>
      <c r="BX18" s="80"/>
      <c r="BZ18" s="806"/>
      <c r="CA18" s="320"/>
      <c r="CB18" s="312"/>
      <c r="CC18" s="807"/>
    </row>
    <row r="19" spans="1:81">
      <c r="A19" s="775"/>
      <c r="C19" s="704" t="s">
        <v>37</v>
      </c>
      <c r="E19" s="799" t="s">
        <v>35</v>
      </c>
      <c r="F19" s="808" t="s">
        <v>36</v>
      </c>
      <c r="G19" s="801" t="s">
        <v>35</v>
      </c>
      <c r="H19" s="809" t="s">
        <v>36</v>
      </c>
      <c r="I19" s="799" t="s">
        <v>35</v>
      </c>
      <c r="J19" s="808" t="s">
        <v>36</v>
      </c>
      <c r="K19" s="801" t="s">
        <v>35</v>
      </c>
      <c r="L19" s="809" t="s">
        <v>36</v>
      </c>
      <c r="M19" s="799" t="s">
        <v>35</v>
      </c>
      <c r="N19" s="808" t="s">
        <v>36</v>
      </c>
      <c r="O19" s="801" t="s">
        <v>35</v>
      </c>
      <c r="P19" s="809" t="s">
        <v>36</v>
      </c>
      <c r="R19" s="799"/>
      <c r="S19" s="808"/>
      <c r="T19" s="801"/>
      <c r="U19" s="809"/>
      <c r="W19" s="799" t="s">
        <v>35</v>
      </c>
      <c r="X19" s="808" t="s">
        <v>36</v>
      </c>
      <c r="Y19" s="801" t="s">
        <v>35</v>
      </c>
      <c r="Z19" s="809" t="s">
        <v>36</v>
      </c>
      <c r="AA19" s="799" t="s">
        <v>35</v>
      </c>
      <c r="AB19" s="808" t="s">
        <v>36</v>
      </c>
      <c r="AC19" s="801" t="s">
        <v>35</v>
      </c>
      <c r="AD19" s="809" t="s">
        <v>36</v>
      </c>
      <c r="AE19" s="799" t="s">
        <v>35</v>
      </c>
      <c r="AF19" s="808" t="s">
        <v>36</v>
      </c>
      <c r="AG19" s="801" t="s">
        <v>35</v>
      </c>
      <c r="AH19" s="809" t="s">
        <v>36</v>
      </c>
      <c r="AJ19" s="799"/>
      <c r="AK19" s="808"/>
      <c r="AL19" s="801"/>
      <c r="AM19" s="809"/>
      <c r="AO19" s="799" t="s">
        <v>35</v>
      </c>
      <c r="AP19" s="808" t="s">
        <v>36</v>
      </c>
      <c r="AQ19" s="801" t="s">
        <v>35</v>
      </c>
      <c r="AR19" s="809" t="s">
        <v>36</v>
      </c>
      <c r="AS19" s="799" t="s">
        <v>35</v>
      </c>
      <c r="AT19" s="808" t="s">
        <v>36</v>
      </c>
      <c r="AU19" s="801" t="s">
        <v>35</v>
      </c>
      <c r="AV19" s="809" t="s">
        <v>36</v>
      </c>
      <c r="AW19" s="799" t="s">
        <v>35</v>
      </c>
      <c r="AX19" s="808" t="s">
        <v>36</v>
      </c>
      <c r="AY19" s="801" t="s">
        <v>35</v>
      </c>
      <c r="AZ19" s="809" t="s">
        <v>36</v>
      </c>
      <c r="BB19" s="799"/>
      <c r="BC19" s="808"/>
      <c r="BD19" s="801"/>
      <c r="BE19" s="809"/>
      <c r="BG19" s="799"/>
      <c r="BH19" s="808"/>
      <c r="BI19" s="801"/>
      <c r="BJ19" s="809"/>
      <c r="BK19" s="799"/>
      <c r="BL19" s="808"/>
      <c r="BM19" s="801"/>
      <c r="BN19" s="809"/>
      <c r="BO19" s="799"/>
      <c r="BP19" s="808"/>
      <c r="BQ19" s="801"/>
      <c r="BR19" s="809"/>
      <c r="BT19" s="799"/>
      <c r="BU19" s="808"/>
      <c r="BV19" s="801"/>
      <c r="BW19" s="809"/>
      <c r="BX19" s="810"/>
      <c r="BZ19" s="804"/>
      <c r="CA19" s="811" t="s">
        <v>36</v>
      </c>
      <c r="CB19" s="647"/>
      <c r="CC19" s="812" t="s">
        <v>36</v>
      </c>
    </row>
    <row r="20" spans="1:81" s="223" customFormat="1">
      <c r="A20" s="788"/>
      <c r="C20" s="567" t="s">
        <v>38</v>
      </c>
      <c r="E20" s="813">
        <v>0.40600000000000003</v>
      </c>
      <c r="F20" s="777">
        <v>6208779.5620977804</v>
      </c>
      <c r="G20" s="814">
        <v>0.36307401502886499</v>
      </c>
      <c r="H20" s="779">
        <v>5552331.3399999999</v>
      </c>
      <c r="I20" s="813">
        <v>0.40600000000000003</v>
      </c>
      <c r="J20" s="777">
        <v>5971435.3688888904</v>
      </c>
      <c r="K20" s="814">
        <v>0.40514638323049601</v>
      </c>
      <c r="L20" s="779">
        <v>5958880.4000000004</v>
      </c>
      <c r="M20" s="813">
        <v>0.40600000000000003</v>
      </c>
      <c r="N20" s="777">
        <v>6937505.1511111101</v>
      </c>
      <c r="O20" s="814">
        <v>0.38583715951134001</v>
      </c>
      <c r="P20" s="779">
        <v>6592973.5999999996</v>
      </c>
      <c r="R20" s="813">
        <f>S20/$U$14</f>
        <v>0.40600000000000019</v>
      </c>
      <c r="S20" s="777">
        <f t="shared" si="1"/>
        <v>19117720.08209778</v>
      </c>
      <c r="T20" s="814">
        <f>U20/$U$14</f>
        <v>0.38447572286210907</v>
      </c>
      <c r="U20" s="779">
        <f t="shared" si="1"/>
        <v>18104185.34</v>
      </c>
      <c r="W20" s="813">
        <v>0.40600000000000003</v>
      </c>
      <c r="X20" s="777">
        <v>8069923.7434666697</v>
      </c>
      <c r="Y20" s="814">
        <v>0.42583423271875598</v>
      </c>
      <c r="Z20" s="779">
        <v>8464162.0329999998</v>
      </c>
      <c r="AA20" s="813">
        <v>0.40600000000000003</v>
      </c>
      <c r="AB20" s="777">
        <v>10039297.964888901</v>
      </c>
      <c r="AC20" s="814">
        <v>0.39159409324581301</v>
      </c>
      <c r="AD20" s="779">
        <v>9683078.2841999996</v>
      </c>
      <c r="AE20" s="813">
        <v>0.40600000000000003</v>
      </c>
      <c r="AF20" s="777">
        <v>10100364.388800001</v>
      </c>
      <c r="AG20" s="814">
        <f>AH20/$AH$14</f>
        <v>0.41081433514825666</v>
      </c>
      <c r="AH20" s="779">
        <v>10220134.189999999</v>
      </c>
      <c r="AJ20" s="813">
        <f>AK20/$AM$14</f>
        <v>0.40600000000000003</v>
      </c>
      <c r="AK20" s="777">
        <f t="shared" ref="AK20:AK51" si="4">X20+AB20+AF20</f>
        <v>28209586.097155571</v>
      </c>
      <c r="AL20" s="814">
        <f>AM20/$AM$14</f>
        <v>0.40827093351378507</v>
      </c>
      <c r="AM20" s="779">
        <f t="shared" ref="AM20:AM51" si="5">Z20+AD20+AH20</f>
        <v>28367374.507199995</v>
      </c>
      <c r="AO20" s="813">
        <v>0.40600000000000003</v>
      </c>
      <c r="AP20" s="777">
        <v>12325254.259111101</v>
      </c>
      <c r="AQ20" s="814">
        <v>0.47666171572218002</v>
      </c>
      <c r="AR20" s="779">
        <v>14470386.310000001</v>
      </c>
      <c r="AS20" s="813">
        <v>0.40600000000000003</v>
      </c>
      <c r="AT20" s="777">
        <v>12861969.4777778</v>
      </c>
      <c r="AU20" s="814">
        <v>0.480600430243596</v>
      </c>
      <c r="AV20" s="779">
        <v>15225290.800000001</v>
      </c>
      <c r="AW20" s="813">
        <v>0.40600000000000003</v>
      </c>
      <c r="AX20" s="777">
        <v>12683315.944444399</v>
      </c>
      <c r="AY20" s="814">
        <v>0.49888309047694801</v>
      </c>
      <c r="AZ20" s="779">
        <v>15584955.310000001</v>
      </c>
      <c r="BB20" s="813">
        <f>BC20/$BE$14</f>
        <v>0.40599999999999981</v>
      </c>
      <c r="BC20" s="777">
        <f t="shared" ref="BC20:BC58" si="6">AP20+AT20+AX20</f>
        <v>37870539.681333303</v>
      </c>
      <c r="BD20" s="814">
        <f>BE20/$BE$14</f>
        <v>0.48544163661817541</v>
      </c>
      <c r="BE20" s="779">
        <f>AR20+AV20+AZ20</f>
        <v>45280632.420000002</v>
      </c>
      <c r="BG20" s="813"/>
      <c r="BH20" s="777"/>
      <c r="BI20" s="814"/>
      <c r="BJ20" s="779"/>
      <c r="BK20" s="813"/>
      <c r="BL20" s="777"/>
      <c r="BM20" s="814"/>
      <c r="BN20" s="779"/>
      <c r="BO20" s="813"/>
      <c r="BP20" s="777"/>
      <c r="BQ20" s="814"/>
      <c r="BR20" s="779"/>
      <c r="BT20" s="813" t="e">
        <f>SUM(BT21:BT43)</f>
        <v>#DIV/0!</v>
      </c>
      <c r="BU20" s="777">
        <f t="shared" ref="BU20:BU60" si="7">BH20+BL20+BP20</f>
        <v>0</v>
      </c>
      <c r="BV20" s="814" t="e">
        <f>BW20/$BW$14</f>
        <v>#DIV/0!</v>
      </c>
      <c r="BW20" s="779">
        <f t="shared" ref="BW20:BW82" si="8">BJ20+BN20+BR20</f>
        <v>0</v>
      </c>
      <c r="BX20" s="619"/>
      <c r="BZ20" s="815">
        <f>CA20/$CC$14</f>
        <v>0.40599999999999997</v>
      </c>
      <c r="CA20" s="777">
        <f t="shared" ref="CA20:CA58" si="9">S20+AK20+BC20+BU20</f>
        <v>85197845.860586658</v>
      </c>
      <c r="CB20" s="816">
        <f>+CC20/$CC$14</f>
        <v>0.43723394276234923</v>
      </c>
      <c r="CC20" s="779">
        <f t="shared" ref="CC20:CC58" si="10">U20+AM20+BE20+BW20</f>
        <v>91752192.267199993</v>
      </c>
    </row>
    <row r="21" spans="1:81">
      <c r="A21" s="817"/>
      <c r="C21" s="473" t="s">
        <v>188</v>
      </c>
      <c r="E21" s="818">
        <v>0.02</v>
      </c>
      <c r="F21" s="783">
        <v>305851.20995555603</v>
      </c>
      <c r="G21" s="819">
        <v>4.1015888090888797E-2</v>
      </c>
      <c r="H21" s="785">
        <v>627237.94999999995</v>
      </c>
      <c r="I21" s="818">
        <v>0.02</v>
      </c>
      <c r="J21" s="783">
        <v>294159.37777777802</v>
      </c>
      <c r="K21" s="819">
        <v>4.1359501410119903E-2</v>
      </c>
      <c r="L21" s="785">
        <v>608314.26</v>
      </c>
      <c r="M21" s="818">
        <v>0.02</v>
      </c>
      <c r="N21" s="783">
        <v>341749.022222222</v>
      </c>
      <c r="O21" s="819">
        <v>3.3019157528598297E-2</v>
      </c>
      <c r="P21" s="785">
        <v>564213.24</v>
      </c>
      <c r="R21" s="818">
        <f t="shared" ref="R21:T58" si="11">S21/$U$14</f>
        <v>2.0000000000000018E-2</v>
      </c>
      <c r="S21" s="783">
        <f t="shared" si="1"/>
        <v>941759.60995555599</v>
      </c>
      <c r="T21" s="819">
        <f t="shared" si="11"/>
        <v>3.8221334424926909E-2</v>
      </c>
      <c r="U21" s="785">
        <f t="shared" si="1"/>
        <v>1799765.45</v>
      </c>
      <c r="W21" s="818">
        <v>0.02</v>
      </c>
      <c r="X21" s="783">
        <v>397533.18933333299</v>
      </c>
      <c r="Y21" s="819">
        <v>4.6131321841967998E-2</v>
      </c>
      <c r="Z21" s="785">
        <v>916936.57499999995</v>
      </c>
      <c r="AA21" s="818">
        <v>0.02</v>
      </c>
      <c r="AB21" s="783">
        <v>494546.69777777803</v>
      </c>
      <c r="AC21" s="819">
        <v>3.7081900622133797E-2</v>
      </c>
      <c r="AD21" s="785">
        <v>916936.57499999995</v>
      </c>
      <c r="AE21" s="818">
        <v>0.02</v>
      </c>
      <c r="AF21" s="783">
        <v>497554.89600000001</v>
      </c>
      <c r="AG21" s="814">
        <f t="shared" ref="AG21:AG52" si="12">AH21/$AH$14</f>
        <v>2.9486163874468237E-2</v>
      </c>
      <c r="AH21" s="785">
        <v>733549.26</v>
      </c>
      <c r="AJ21" s="818">
        <f t="shared" ref="AJ21:AJ69" si="13">AK21/$AM$14</f>
        <v>1.999999999999999E-2</v>
      </c>
      <c r="AK21" s="783">
        <f t="shared" si="4"/>
        <v>1389634.783111111</v>
      </c>
      <c r="AL21" s="819">
        <f t="shared" ref="AL21:AL69" si="14">AM21/$AM$14</f>
        <v>3.6951038376458301E-2</v>
      </c>
      <c r="AM21" s="785">
        <f t="shared" si="5"/>
        <v>2567422.41</v>
      </c>
      <c r="AO21" s="818">
        <v>0.02</v>
      </c>
      <c r="AP21" s="783">
        <v>607155.38222222205</v>
      </c>
      <c r="AQ21" s="819">
        <v>3.9163714752835602E-2</v>
      </c>
      <c r="AR21" s="785">
        <v>1188923.01</v>
      </c>
      <c r="AS21" s="818">
        <v>0.02</v>
      </c>
      <c r="AT21" s="783">
        <v>633594.55555555597</v>
      </c>
      <c r="AU21" s="819">
        <v>4.1289277773325403E-2</v>
      </c>
      <c r="AV21" s="785">
        <v>1308033.08</v>
      </c>
      <c r="AW21" s="818">
        <v>0.02</v>
      </c>
      <c r="AX21" s="783">
        <v>624793.88888888899</v>
      </c>
      <c r="AY21" s="819">
        <v>3.9901875551848702E-2</v>
      </c>
      <c r="AZ21" s="785">
        <v>1246522.3999999999</v>
      </c>
      <c r="BB21" s="818">
        <f t="shared" ref="BB21:BB69" si="15">BC21/$BE$14</f>
        <v>2.0000000000000011E-2</v>
      </c>
      <c r="BC21" s="783">
        <f t="shared" si="6"/>
        <v>1865543.8266666671</v>
      </c>
      <c r="BD21" s="819">
        <f t="shared" ref="BD21:BD69" si="16">BE21/$BE$14</f>
        <v>4.0132838869712403E-2</v>
      </c>
      <c r="BE21" s="785">
        <f>AR21+AV21+AZ21</f>
        <v>3743478.4899999998</v>
      </c>
      <c r="BG21" s="818"/>
      <c r="BH21" s="783"/>
      <c r="BI21" s="819"/>
      <c r="BJ21" s="785"/>
      <c r="BK21" s="818"/>
      <c r="BL21" s="783"/>
      <c r="BM21" s="819"/>
      <c r="BN21" s="785"/>
      <c r="BO21" s="818"/>
      <c r="BP21" s="783"/>
      <c r="BQ21" s="819"/>
      <c r="BR21" s="785"/>
      <c r="BT21" s="818" t="e">
        <f>BU21/$BW$14</f>
        <v>#DIV/0!</v>
      </c>
      <c r="BU21" s="783">
        <f t="shared" si="7"/>
        <v>0</v>
      </c>
      <c r="BV21" s="819" t="e">
        <f t="shared" ref="BV21:BV83" si="17">BW21/$BW$14</f>
        <v>#DIV/0!</v>
      </c>
      <c r="BW21" s="785">
        <f t="shared" si="8"/>
        <v>0</v>
      </c>
      <c r="BX21" s="786"/>
      <c r="BZ21" s="815">
        <f t="shared" ref="BZ21:BZ83" si="18">CA21/$CC$14</f>
        <v>2.0000000000000004E-2</v>
      </c>
      <c r="CA21" s="777">
        <f t="shared" si="9"/>
        <v>4196938.2197333341</v>
      </c>
      <c r="CB21" s="816">
        <f t="shared" ref="CB21:CB83" si="19">+CC21/$CC$14</f>
        <v>3.8650396671863992E-2</v>
      </c>
      <c r="CC21" s="779">
        <f t="shared" si="10"/>
        <v>8110666.3499999996</v>
      </c>
    </row>
    <row r="22" spans="1:81">
      <c r="A22" s="817"/>
      <c r="C22" s="473" t="s">
        <v>189</v>
      </c>
      <c r="E22" s="818">
        <v>7.0000000000000007E-2</v>
      </c>
      <c r="F22" s="783">
        <v>1070479.2348444399</v>
      </c>
      <c r="G22" s="819">
        <v>4.8952591693770503E-2</v>
      </c>
      <c r="H22" s="785">
        <v>748610.47</v>
      </c>
      <c r="I22" s="818">
        <v>7.0000000000000007E-2</v>
      </c>
      <c r="J22" s="783">
        <v>1029557.82222222</v>
      </c>
      <c r="K22" s="819">
        <v>6.1085731604907802E-2</v>
      </c>
      <c r="L22" s="785">
        <v>898447.04</v>
      </c>
      <c r="M22" s="818">
        <v>7.0000000000000007E-2</v>
      </c>
      <c r="N22" s="783">
        <v>1196121.5777777799</v>
      </c>
      <c r="O22" s="819">
        <v>3.7846259561760298E-2</v>
      </c>
      <c r="P22" s="785">
        <v>646696.11</v>
      </c>
      <c r="R22" s="818">
        <f t="shared" si="11"/>
        <v>6.9999999999999937E-2</v>
      </c>
      <c r="S22" s="783">
        <f t="shared" si="1"/>
        <v>3296158.63484444</v>
      </c>
      <c r="T22" s="819">
        <f t="shared" si="11"/>
        <v>4.8712083120834838E-2</v>
      </c>
      <c r="U22" s="785">
        <f t="shared" si="1"/>
        <v>2293753.62</v>
      </c>
      <c r="W22" s="818">
        <v>7.0000000000000007E-2</v>
      </c>
      <c r="X22" s="783">
        <v>1391366.16266667</v>
      </c>
      <c r="Y22" s="819">
        <v>5.0898877635682703E-2</v>
      </c>
      <c r="Z22" s="785">
        <v>1011699.6580000001</v>
      </c>
      <c r="AA22" s="818">
        <v>7.0000000000000007E-2</v>
      </c>
      <c r="AB22" s="783">
        <v>1730913.4422222199</v>
      </c>
      <c r="AC22" s="819">
        <v>4.31258010938807E-2</v>
      </c>
      <c r="AD22" s="785">
        <v>1066386.1259999999</v>
      </c>
      <c r="AE22" s="818">
        <v>7.0000000000000007E-2</v>
      </c>
      <c r="AF22" s="783">
        <v>1741442.1359999999</v>
      </c>
      <c r="AG22" s="814">
        <f t="shared" si="12"/>
        <v>2.198208416383466E-2</v>
      </c>
      <c r="AH22" s="785">
        <v>546864.68000000005</v>
      </c>
      <c r="AJ22" s="818">
        <f t="shared" si="13"/>
        <v>6.9999999999999979E-2</v>
      </c>
      <c r="AK22" s="783">
        <f t="shared" si="4"/>
        <v>4863721.7408888899</v>
      </c>
      <c r="AL22" s="819">
        <f t="shared" si="14"/>
        <v>3.7778997703601887E-2</v>
      </c>
      <c r="AM22" s="785">
        <f t="shared" si="5"/>
        <v>2624950.4640000002</v>
      </c>
      <c r="AO22" s="818">
        <v>7.0000000000000007E-2</v>
      </c>
      <c r="AP22" s="783">
        <v>2125043.8377777799</v>
      </c>
      <c r="AQ22" s="819">
        <v>3.9864386463004699E-2</v>
      </c>
      <c r="AR22" s="785">
        <v>1210193.8400000001</v>
      </c>
      <c r="AS22" s="818">
        <v>7.0000000000000007E-2</v>
      </c>
      <c r="AT22" s="783">
        <v>2217580.9444444398</v>
      </c>
      <c r="AU22" s="819">
        <v>4.1002153462668299E-2</v>
      </c>
      <c r="AV22" s="785">
        <v>1298937.06</v>
      </c>
      <c r="AW22" s="818">
        <v>7.0000000000000007E-2</v>
      </c>
      <c r="AX22" s="783">
        <v>2186778.6111111101</v>
      </c>
      <c r="AY22" s="819">
        <v>4.9770977522365201E-2</v>
      </c>
      <c r="AZ22" s="785">
        <v>1554830.13</v>
      </c>
      <c r="BB22" s="818">
        <f t="shared" si="15"/>
        <v>6.9999999999999993E-2</v>
      </c>
      <c r="BC22" s="783">
        <f t="shared" si="6"/>
        <v>6529403.3933333298</v>
      </c>
      <c r="BD22" s="819">
        <f t="shared" si="16"/>
        <v>4.3568647081976553E-2</v>
      </c>
      <c r="BE22" s="785">
        <f t="shared" ref="BE22:BE69" si="20">AR22+AV22+AZ22</f>
        <v>4063961.0300000003</v>
      </c>
      <c r="BG22" s="818"/>
      <c r="BH22" s="783"/>
      <c r="BI22" s="819"/>
      <c r="BJ22" s="785"/>
      <c r="BK22" s="818"/>
      <c r="BL22" s="783"/>
      <c r="BM22" s="819"/>
      <c r="BN22" s="785"/>
      <c r="BO22" s="818"/>
      <c r="BP22" s="783"/>
      <c r="BQ22" s="819"/>
      <c r="BR22" s="785"/>
      <c r="BT22" s="818" t="e">
        <f t="shared" ref="BT22:BT60" si="21">BU22/$BW$14</f>
        <v>#DIV/0!</v>
      </c>
      <c r="BU22" s="783">
        <f t="shared" si="7"/>
        <v>0</v>
      </c>
      <c r="BV22" s="819" t="e">
        <f t="shared" si="17"/>
        <v>#DIV/0!</v>
      </c>
      <c r="BW22" s="785">
        <f t="shared" si="8"/>
        <v>0</v>
      </c>
      <c r="BX22" s="786"/>
      <c r="BZ22" s="815">
        <f t="shared" si="18"/>
        <v>6.9999999999999979E-2</v>
      </c>
      <c r="CA22" s="777">
        <f t="shared" si="9"/>
        <v>14689283.76906666</v>
      </c>
      <c r="CB22" s="816">
        <f t="shared" si="19"/>
        <v>4.2805801008768456E-2</v>
      </c>
      <c r="CC22" s="779">
        <f t="shared" si="10"/>
        <v>8982665.1140000001</v>
      </c>
    </row>
    <row r="23" spans="1:81">
      <c r="A23" s="817"/>
      <c r="C23" s="473" t="s">
        <v>190</v>
      </c>
      <c r="E23" s="818">
        <v>1.4999999999999999E-2</v>
      </c>
      <c r="F23" s="783">
        <v>229388.40746666701</v>
      </c>
      <c r="G23" s="819">
        <v>5.1139598245411103E-3</v>
      </c>
      <c r="H23" s="785">
        <v>78205.539999999994</v>
      </c>
      <c r="I23" s="818">
        <v>1.4999999999999999E-2</v>
      </c>
      <c r="J23" s="783">
        <v>220619.53333333301</v>
      </c>
      <c r="K23" s="819">
        <v>4.6443768351729503E-3</v>
      </c>
      <c r="L23" s="785">
        <v>68309.350000000006</v>
      </c>
      <c r="M23" s="818">
        <v>1.4999999999999999E-2</v>
      </c>
      <c r="N23" s="783">
        <v>256311.76666666701</v>
      </c>
      <c r="O23" s="819">
        <v>4.8553525894831501E-3</v>
      </c>
      <c r="P23" s="785">
        <v>82965.600000000006</v>
      </c>
      <c r="R23" s="818">
        <f t="shared" si="11"/>
        <v>1.5000000000000013E-2</v>
      </c>
      <c r="S23" s="783">
        <f t="shared" si="1"/>
        <v>706319.70746666705</v>
      </c>
      <c r="T23" s="819">
        <f t="shared" si="11"/>
        <v>4.8734408988049503E-3</v>
      </c>
      <c r="U23" s="785">
        <f t="shared" si="1"/>
        <v>229480.49000000002</v>
      </c>
      <c r="W23" s="818">
        <v>1.4999999999999999E-2</v>
      </c>
      <c r="X23" s="783">
        <v>298149.89199999999</v>
      </c>
      <c r="Y23" s="819">
        <v>4.8178779819916901E-3</v>
      </c>
      <c r="Z23" s="785">
        <v>95763.32</v>
      </c>
      <c r="AA23" s="818">
        <v>1.4999999999999999E-2</v>
      </c>
      <c r="AB23" s="783">
        <v>370910.02333333303</v>
      </c>
      <c r="AC23" s="819">
        <v>3.8727715878119498E-3</v>
      </c>
      <c r="AD23" s="785">
        <v>95763.32</v>
      </c>
      <c r="AE23" s="818">
        <v>1.4999999999999999E-2</v>
      </c>
      <c r="AF23" s="783">
        <v>373166.17200000002</v>
      </c>
      <c r="AG23" s="814">
        <f t="shared" si="12"/>
        <v>3.8493569561819769E-3</v>
      </c>
      <c r="AH23" s="785">
        <v>95763.32</v>
      </c>
      <c r="AJ23" s="818">
        <f t="shared" si="13"/>
        <v>1.4999999999999987E-2</v>
      </c>
      <c r="AK23" s="783">
        <f t="shared" si="4"/>
        <v>1042226.087333333</v>
      </c>
      <c r="AL23" s="819">
        <f t="shared" si="14"/>
        <v>4.1347548793621266E-3</v>
      </c>
      <c r="AM23" s="785">
        <f t="shared" si="5"/>
        <v>287289.96000000002</v>
      </c>
      <c r="AO23" s="818">
        <v>1.4999999999999999E-2</v>
      </c>
      <c r="AP23" s="783">
        <v>455366.53666666697</v>
      </c>
      <c r="AQ23" s="819">
        <v>5.8395822615014198E-3</v>
      </c>
      <c r="AR23" s="785">
        <v>177276.69</v>
      </c>
      <c r="AS23" s="818">
        <v>1.4999999999999999E-2</v>
      </c>
      <c r="AT23" s="783">
        <v>475195.91666666698</v>
      </c>
      <c r="AU23" s="819">
        <v>4.9324884069746004E-3</v>
      </c>
      <c r="AV23" s="785">
        <v>156259.89000000001</v>
      </c>
      <c r="AW23" s="818">
        <v>1.4999999999999999E-2</v>
      </c>
      <c r="AX23" s="783">
        <v>468595.41666666698</v>
      </c>
      <c r="AY23" s="819">
        <v>6.6082800639144096E-3</v>
      </c>
      <c r="AZ23" s="785">
        <v>206440.65</v>
      </c>
      <c r="BB23" s="818">
        <f t="shared" si="15"/>
        <v>1.5000000000000017E-2</v>
      </c>
      <c r="BC23" s="783">
        <f t="shared" si="6"/>
        <v>1399157.870000001</v>
      </c>
      <c r="BD23" s="819">
        <f t="shared" si="16"/>
        <v>5.7889525004065504E-3</v>
      </c>
      <c r="BE23" s="785">
        <f t="shared" si="20"/>
        <v>539977.23</v>
      </c>
      <c r="BG23" s="818"/>
      <c r="BH23" s="783"/>
      <c r="BI23" s="819"/>
      <c r="BJ23" s="785"/>
      <c r="BK23" s="818"/>
      <c r="BL23" s="783"/>
      <c r="BM23" s="819"/>
      <c r="BN23" s="785"/>
      <c r="BO23" s="818"/>
      <c r="BP23" s="783"/>
      <c r="BQ23" s="819"/>
      <c r="BR23" s="785"/>
      <c r="BT23" s="818" t="e">
        <f t="shared" si="21"/>
        <v>#DIV/0!</v>
      </c>
      <c r="BU23" s="783">
        <f t="shared" si="7"/>
        <v>0</v>
      </c>
      <c r="BV23" s="819" t="e">
        <f t="shared" si="17"/>
        <v>#DIV/0!</v>
      </c>
      <c r="BW23" s="785">
        <f t="shared" si="8"/>
        <v>0</v>
      </c>
      <c r="BX23" s="786"/>
      <c r="BZ23" s="815">
        <f t="shared" si="18"/>
        <v>1.5000000000000008E-2</v>
      </c>
      <c r="CA23" s="777">
        <f t="shared" si="9"/>
        <v>3147703.6648000013</v>
      </c>
      <c r="CB23" s="816">
        <f t="shared" si="19"/>
        <v>5.0358028861675463E-3</v>
      </c>
      <c r="CC23" s="779">
        <f t="shared" si="10"/>
        <v>1056747.6800000002</v>
      </c>
    </row>
    <row r="24" spans="1:81">
      <c r="A24" s="817"/>
      <c r="C24" s="473" t="s">
        <v>191</v>
      </c>
      <c r="E24" s="818">
        <v>3.0000000000000001E-3</v>
      </c>
      <c r="F24" s="783">
        <v>45877.681493333301</v>
      </c>
      <c r="G24" s="819">
        <v>1.9778911454622198E-3</v>
      </c>
      <c r="H24" s="785">
        <v>30247.02</v>
      </c>
      <c r="I24" s="818">
        <v>3.0000000000000001E-3</v>
      </c>
      <c r="J24" s="783">
        <v>44123.906666666699</v>
      </c>
      <c r="K24" s="819">
        <v>2.3919047059296301E-3</v>
      </c>
      <c r="L24" s="785">
        <v>35180.06</v>
      </c>
      <c r="M24" s="818">
        <v>3.0000000000000001E-3</v>
      </c>
      <c r="N24" s="783">
        <v>51262.353333333303</v>
      </c>
      <c r="O24" s="819">
        <v>2.4805776896963901E-3</v>
      </c>
      <c r="P24" s="785">
        <v>42386.75</v>
      </c>
      <c r="R24" s="818">
        <f t="shared" si="11"/>
        <v>3.0000000000000009E-3</v>
      </c>
      <c r="S24" s="783">
        <f t="shared" si="1"/>
        <v>141263.94149333332</v>
      </c>
      <c r="T24" s="819">
        <f t="shared" si="11"/>
        <v>2.2896252687049957E-3</v>
      </c>
      <c r="U24" s="785">
        <f t="shared" si="1"/>
        <v>107813.83</v>
      </c>
      <c r="W24" s="818">
        <v>3.0000000000000001E-3</v>
      </c>
      <c r="X24" s="783">
        <v>59629.9784</v>
      </c>
      <c r="Y24" s="819">
        <v>2.9382205846983801E-3</v>
      </c>
      <c r="Z24" s="785">
        <v>58402.01</v>
      </c>
      <c r="AA24" s="818">
        <v>3.0000000000000001E-3</v>
      </c>
      <c r="AB24" s="783">
        <v>74182.004666666704</v>
      </c>
      <c r="AC24" s="819">
        <v>2.3618400552435901E-3</v>
      </c>
      <c r="AD24" s="785">
        <v>58402.01</v>
      </c>
      <c r="AE24" s="818">
        <v>3.0000000000000001E-3</v>
      </c>
      <c r="AF24" s="783">
        <v>74633.234400000001</v>
      </c>
      <c r="AG24" s="814">
        <f t="shared" si="12"/>
        <v>2.3475604589367764E-3</v>
      </c>
      <c r="AH24" s="785">
        <v>58402.01</v>
      </c>
      <c r="AJ24" s="818">
        <f t="shared" si="13"/>
        <v>2.9999999999999992E-3</v>
      </c>
      <c r="AK24" s="783">
        <f t="shared" si="4"/>
        <v>208445.21746666671</v>
      </c>
      <c r="AL24" s="819">
        <f t="shared" si="14"/>
        <v>2.5216126154779901E-3</v>
      </c>
      <c r="AM24" s="785">
        <f t="shared" si="5"/>
        <v>175206.03</v>
      </c>
      <c r="AO24" s="818">
        <v>3.0000000000000001E-3</v>
      </c>
      <c r="AP24" s="783">
        <v>91073.307333333301</v>
      </c>
      <c r="AQ24" s="819">
        <v>2.4950627868197701E-3</v>
      </c>
      <c r="AR24" s="785">
        <v>75744.539999999994</v>
      </c>
      <c r="AS24" s="818">
        <v>3.0000000000000001E-3</v>
      </c>
      <c r="AT24" s="783">
        <v>95039.183333333305</v>
      </c>
      <c r="AU24" s="819">
        <v>2.5712847209861298E-3</v>
      </c>
      <c r="AV24" s="785">
        <v>81457.600000000006</v>
      </c>
      <c r="AW24" s="818">
        <v>3.0000000000000001E-3</v>
      </c>
      <c r="AX24" s="783">
        <v>93719.083333333299</v>
      </c>
      <c r="AY24" s="819">
        <v>3.3069705654042401E-3</v>
      </c>
      <c r="AZ24" s="785">
        <v>103308.75</v>
      </c>
      <c r="BB24" s="818">
        <f t="shared" si="15"/>
        <v>3.0000000000000001E-3</v>
      </c>
      <c r="BC24" s="783">
        <f t="shared" si="6"/>
        <v>279831.57399999991</v>
      </c>
      <c r="BD24" s="819">
        <f t="shared" si="16"/>
        <v>2.7928680771384302E-3</v>
      </c>
      <c r="BE24" s="785">
        <f t="shared" si="20"/>
        <v>260510.89</v>
      </c>
      <c r="BG24" s="818"/>
      <c r="BH24" s="783"/>
      <c r="BI24" s="819"/>
      <c r="BJ24" s="785"/>
      <c r="BK24" s="818"/>
      <c r="BL24" s="783"/>
      <c r="BM24" s="819"/>
      <c r="BN24" s="785"/>
      <c r="BO24" s="818"/>
      <c r="BP24" s="783"/>
      <c r="BQ24" s="819"/>
      <c r="BR24" s="785"/>
      <c r="BT24" s="818" t="e">
        <f t="shared" si="21"/>
        <v>#DIV/0!</v>
      </c>
      <c r="BU24" s="783">
        <f t="shared" si="7"/>
        <v>0</v>
      </c>
      <c r="BV24" s="819" t="e">
        <f t="shared" si="17"/>
        <v>#DIV/0!</v>
      </c>
      <c r="BW24" s="785">
        <f t="shared" si="8"/>
        <v>0</v>
      </c>
      <c r="BX24" s="786"/>
      <c r="BZ24" s="815">
        <f t="shared" si="18"/>
        <v>3.0000000000000001E-3</v>
      </c>
      <c r="CA24" s="777">
        <f t="shared" si="9"/>
        <v>629540.73295999994</v>
      </c>
      <c r="CB24" s="816">
        <f t="shared" si="19"/>
        <v>2.5901298591644987E-3</v>
      </c>
      <c r="CC24" s="779">
        <f t="shared" si="10"/>
        <v>543530.75</v>
      </c>
    </row>
    <row r="25" spans="1:81">
      <c r="A25" s="817"/>
      <c r="C25" s="473" t="s">
        <v>192</v>
      </c>
      <c r="E25" s="818">
        <v>0.05</v>
      </c>
      <c r="F25" s="783">
        <v>764628.02488888905</v>
      </c>
      <c r="G25" s="819">
        <v>6.7068624652427702E-2</v>
      </c>
      <c r="H25" s="785">
        <v>1025651</v>
      </c>
      <c r="I25" s="818">
        <v>0.05</v>
      </c>
      <c r="J25" s="783">
        <v>735398.44444444403</v>
      </c>
      <c r="K25" s="819">
        <v>5.2109418084164798E-2</v>
      </c>
      <c r="L25" s="785">
        <v>766423.7</v>
      </c>
      <c r="M25" s="818">
        <v>0.05</v>
      </c>
      <c r="N25" s="783">
        <v>854372.55555555597</v>
      </c>
      <c r="O25" s="819">
        <v>7.7887400019221398E-2</v>
      </c>
      <c r="P25" s="785">
        <v>1330897.1399999999</v>
      </c>
      <c r="R25" s="818">
        <f t="shared" si="11"/>
        <v>5.0000000000000017E-2</v>
      </c>
      <c r="S25" s="783">
        <f t="shared" si="1"/>
        <v>2354399.0248888889</v>
      </c>
      <c r="T25" s="819">
        <f t="shared" si="11"/>
        <v>6.6322059408501999E-2</v>
      </c>
      <c r="U25" s="785">
        <f t="shared" si="1"/>
        <v>3122971.84</v>
      </c>
      <c r="W25" s="818">
        <v>0.05</v>
      </c>
      <c r="X25" s="783">
        <v>993832.97333333304</v>
      </c>
      <c r="Y25" s="819">
        <v>7.6399848905529699E-2</v>
      </c>
      <c r="Z25" s="785">
        <v>1518573.78</v>
      </c>
      <c r="AA25" s="818">
        <v>0.05</v>
      </c>
      <c r="AB25" s="783">
        <v>1236366.7444444399</v>
      </c>
      <c r="AC25" s="819">
        <v>8.1678965261539102E-2</v>
      </c>
      <c r="AD25" s="785">
        <v>2019703.1274000001</v>
      </c>
      <c r="AE25" s="818">
        <v>0.05</v>
      </c>
      <c r="AF25" s="783">
        <v>1243887.24</v>
      </c>
      <c r="AG25" s="814">
        <f t="shared" si="12"/>
        <v>6.1041456619492292E-2</v>
      </c>
      <c r="AH25" s="785">
        <v>1518573.78</v>
      </c>
      <c r="AJ25" s="818">
        <f t="shared" si="13"/>
        <v>4.9999999999999906E-2</v>
      </c>
      <c r="AK25" s="783">
        <f t="shared" si="4"/>
        <v>3474086.957777773</v>
      </c>
      <c r="AL25" s="819">
        <f t="shared" si="14"/>
        <v>7.2779564081991849E-2</v>
      </c>
      <c r="AM25" s="785">
        <f t="shared" si="5"/>
        <v>5056850.6874000002</v>
      </c>
      <c r="AO25" s="818">
        <v>0.05</v>
      </c>
      <c r="AP25" s="783">
        <v>1517888.4555555601</v>
      </c>
      <c r="AQ25" s="819">
        <v>8.6360041820083694E-2</v>
      </c>
      <c r="AR25" s="785">
        <v>2621698.21</v>
      </c>
      <c r="AS25" s="818">
        <v>0.05</v>
      </c>
      <c r="AT25" s="783">
        <v>1583986.3888888899</v>
      </c>
      <c r="AU25" s="819">
        <v>8.5653313659576499E-2</v>
      </c>
      <c r="AV25" s="785">
        <v>2713473.66</v>
      </c>
      <c r="AW25" s="818">
        <v>0.05</v>
      </c>
      <c r="AX25" s="783">
        <v>1561984.7222222199</v>
      </c>
      <c r="AY25" s="819">
        <v>9.7680008536148402E-2</v>
      </c>
      <c r="AZ25" s="785">
        <v>3051493.62</v>
      </c>
      <c r="BB25" s="818">
        <f t="shared" si="15"/>
        <v>5.0000000000000058E-2</v>
      </c>
      <c r="BC25" s="783">
        <f t="shared" si="6"/>
        <v>4663859.5666666701</v>
      </c>
      <c r="BD25" s="819">
        <f t="shared" si="16"/>
        <v>8.991121377175261E-2</v>
      </c>
      <c r="BE25" s="785">
        <f t="shared" si="20"/>
        <v>8386665.4900000002</v>
      </c>
      <c r="BG25" s="818"/>
      <c r="BH25" s="783"/>
      <c r="BI25" s="819"/>
      <c r="BJ25" s="785"/>
      <c r="BK25" s="818"/>
      <c r="BL25" s="783"/>
      <c r="BM25" s="819"/>
      <c r="BN25" s="785"/>
      <c r="BO25" s="818"/>
      <c r="BP25" s="783"/>
      <c r="BQ25" s="819"/>
      <c r="BR25" s="785"/>
      <c r="BT25" s="818" t="e">
        <f t="shared" si="21"/>
        <v>#DIV/0!</v>
      </c>
      <c r="BU25" s="783">
        <f t="shared" si="7"/>
        <v>0</v>
      </c>
      <c r="BV25" s="819" t="e">
        <f t="shared" si="17"/>
        <v>#DIV/0!</v>
      </c>
      <c r="BW25" s="785">
        <f t="shared" si="8"/>
        <v>0</v>
      </c>
      <c r="BX25" s="786"/>
      <c r="BZ25" s="815">
        <f t="shared" si="18"/>
        <v>4.9999999999999996E-2</v>
      </c>
      <c r="CA25" s="777">
        <f t="shared" si="9"/>
        <v>10492345.549333332</v>
      </c>
      <c r="CB25" s="816">
        <f t="shared" si="19"/>
        <v>7.8945589141660555E-2</v>
      </c>
      <c r="CC25" s="779">
        <f t="shared" si="10"/>
        <v>16566488.0174</v>
      </c>
    </row>
    <row r="26" spans="1:81">
      <c r="A26" s="817"/>
      <c r="C26" s="473" t="s">
        <v>193</v>
      </c>
      <c r="E26" s="818">
        <v>6.0000000000000001E-3</v>
      </c>
      <c r="F26" s="783">
        <v>91755.362986666703</v>
      </c>
      <c r="G26" s="819">
        <v>4.9845844985263801E-3</v>
      </c>
      <c r="H26" s="785">
        <v>76227.06</v>
      </c>
      <c r="I26" s="818">
        <v>6.0000000000000001E-3</v>
      </c>
      <c r="J26" s="783">
        <v>88247.813333333295</v>
      </c>
      <c r="K26" s="819">
        <v>4.4656777897877304E-3</v>
      </c>
      <c r="L26" s="785">
        <v>65681.05</v>
      </c>
      <c r="M26" s="818">
        <v>6.0000000000000001E-3</v>
      </c>
      <c r="N26" s="783">
        <v>102524.706666667</v>
      </c>
      <c r="O26" s="819">
        <v>4.2713737423681801E-3</v>
      </c>
      <c r="P26" s="785">
        <v>72986.89</v>
      </c>
      <c r="R26" s="818">
        <f t="shared" si="11"/>
        <v>6.0000000000000088E-3</v>
      </c>
      <c r="S26" s="783">
        <f t="shared" si="1"/>
        <v>282527.88298666698</v>
      </c>
      <c r="T26" s="819">
        <f t="shared" si="11"/>
        <v>4.5636911527803074E-3</v>
      </c>
      <c r="U26" s="785">
        <f t="shared" si="1"/>
        <v>214895</v>
      </c>
      <c r="W26" s="818">
        <v>6.0000000000000001E-3</v>
      </c>
      <c r="X26" s="783">
        <v>119259.9568</v>
      </c>
      <c r="Y26" s="819">
        <v>4.1556268616726498E-3</v>
      </c>
      <c r="Z26" s="785">
        <v>82599.98</v>
      </c>
      <c r="AA26" s="818">
        <v>6.0000000000000001E-3</v>
      </c>
      <c r="AB26" s="783">
        <v>148364.009333333</v>
      </c>
      <c r="AC26" s="819">
        <v>3.3404319701722399E-3</v>
      </c>
      <c r="AD26" s="785">
        <v>82599.98</v>
      </c>
      <c r="AE26" s="818">
        <v>6.0000000000000001E-3</v>
      </c>
      <c r="AF26" s="783">
        <v>149266.4688</v>
      </c>
      <c r="AG26" s="814">
        <f t="shared" si="12"/>
        <v>3.3202358438856562E-3</v>
      </c>
      <c r="AH26" s="785">
        <v>82599.98</v>
      </c>
      <c r="AJ26" s="818">
        <f t="shared" si="13"/>
        <v>5.9999999999999915E-3</v>
      </c>
      <c r="AK26" s="783">
        <f t="shared" si="4"/>
        <v>416890.43493333296</v>
      </c>
      <c r="AL26" s="819">
        <f t="shared" si="14"/>
        <v>3.5664038207970867E-3</v>
      </c>
      <c r="AM26" s="785">
        <f t="shared" si="5"/>
        <v>247799.94</v>
      </c>
      <c r="AO26" s="818">
        <v>6.0000000000000001E-3</v>
      </c>
      <c r="AP26" s="783">
        <v>182146.61466666701</v>
      </c>
      <c r="AQ26" s="819">
        <v>4.0882964603144896E-3</v>
      </c>
      <c r="AR26" s="785">
        <v>124111.56</v>
      </c>
      <c r="AS26" s="818">
        <v>6.0000000000000001E-3</v>
      </c>
      <c r="AT26" s="783">
        <v>190078.36666666699</v>
      </c>
      <c r="AU26" s="819">
        <v>3.64584761618497E-3</v>
      </c>
      <c r="AV26" s="785">
        <v>115499.46</v>
      </c>
      <c r="AW26" s="818">
        <v>6.0000000000000001E-3</v>
      </c>
      <c r="AX26" s="783">
        <v>187438.16666666701</v>
      </c>
      <c r="AY26" s="819">
        <v>3.37546259255274E-3</v>
      </c>
      <c r="AZ26" s="785">
        <v>105448.42</v>
      </c>
      <c r="BB26" s="818">
        <f t="shared" si="15"/>
        <v>6.0000000000000123E-3</v>
      </c>
      <c r="BC26" s="783">
        <f t="shared" si="6"/>
        <v>559663.14800000098</v>
      </c>
      <c r="BD26" s="819">
        <f t="shared" si="16"/>
        <v>3.6992906311565841E-3</v>
      </c>
      <c r="BE26" s="785">
        <f t="shared" si="20"/>
        <v>345059.44</v>
      </c>
      <c r="BG26" s="818"/>
      <c r="BH26" s="783"/>
      <c r="BI26" s="819"/>
      <c r="BJ26" s="785"/>
      <c r="BK26" s="818"/>
      <c r="BL26" s="783"/>
      <c r="BM26" s="819"/>
      <c r="BN26" s="785"/>
      <c r="BO26" s="818"/>
      <c r="BP26" s="783"/>
      <c r="BQ26" s="819"/>
      <c r="BR26" s="785"/>
      <c r="BT26" s="818" t="e">
        <f t="shared" si="21"/>
        <v>#DIV/0!</v>
      </c>
      <c r="BU26" s="783">
        <f t="shared" si="7"/>
        <v>0</v>
      </c>
      <c r="BV26" s="819" t="e">
        <f t="shared" si="17"/>
        <v>#DIV/0!</v>
      </c>
      <c r="BW26" s="785">
        <f t="shared" si="8"/>
        <v>0</v>
      </c>
      <c r="BX26" s="786"/>
      <c r="BZ26" s="815">
        <f t="shared" si="18"/>
        <v>6.0000000000000045E-3</v>
      </c>
      <c r="CA26" s="777">
        <f t="shared" si="9"/>
        <v>1259081.4659200008</v>
      </c>
      <c r="CB26" s="816">
        <f t="shared" si="19"/>
        <v>3.8492555177584839E-3</v>
      </c>
      <c r="CC26" s="779">
        <f t="shared" si="10"/>
        <v>807754.38</v>
      </c>
    </row>
    <row r="27" spans="1:81">
      <c r="A27" s="817"/>
      <c r="C27" s="473" t="s">
        <v>194</v>
      </c>
      <c r="E27" s="818">
        <v>0.02</v>
      </c>
      <c r="F27" s="783">
        <v>305851.20995555603</v>
      </c>
      <c r="G27" s="819">
        <v>2.8851917902441202E-3</v>
      </c>
      <c r="H27" s="785">
        <v>44121.97</v>
      </c>
      <c r="I27" s="818">
        <v>0.02</v>
      </c>
      <c r="J27" s="783">
        <v>294159.37777777802</v>
      </c>
      <c r="K27" s="819">
        <v>5.49747967315073E-3</v>
      </c>
      <c r="L27" s="785">
        <v>80856.759999999995</v>
      </c>
      <c r="M27" s="818">
        <v>0.02</v>
      </c>
      <c r="N27" s="783">
        <v>341749.022222222</v>
      </c>
      <c r="O27" s="819">
        <v>4.3701538347894796E-3</v>
      </c>
      <c r="P27" s="785">
        <v>74674.789999999994</v>
      </c>
      <c r="R27" s="818">
        <f t="shared" si="11"/>
        <v>2.0000000000000018E-2</v>
      </c>
      <c r="S27" s="783">
        <f t="shared" si="1"/>
        <v>941759.60995555599</v>
      </c>
      <c r="T27" s="819">
        <f t="shared" si="11"/>
        <v>4.240010250798976E-3</v>
      </c>
      <c r="U27" s="785">
        <f t="shared" si="1"/>
        <v>199653.52</v>
      </c>
      <c r="W27" s="818">
        <v>0.02</v>
      </c>
      <c r="X27" s="783">
        <v>397533.18933333299</v>
      </c>
      <c r="Y27" s="819">
        <v>6.5728710711724803E-3</v>
      </c>
      <c r="Z27" s="785">
        <v>130646.72</v>
      </c>
      <c r="AA27" s="818">
        <v>0.02</v>
      </c>
      <c r="AB27" s="783">
        <v>494546.69777777803</v>
      </c>
      <c r="AC27" s="819">
        <v>5.28349377670723E-3</v>
      </c>
      <c r="AD27" s="785">
        <v>130646.72</v>
      </c>
      <c r="AE27" s="818">
        <v>0.02</v>
      </c>
      <c r="AF27" s="783">
        <v>497554.89600000001</v>
      </c>
      <c r="AG27" s="814">
        <f t="shared" si="12"/>
        <v>5.2515499716839281E-3</v>
      </c>
      <c r="AH27" s="785">
        <v>130646.72</v>
      </c>
      <c r="AJ27" s="818">
        <f t="shared" si="13"/>
        <v>1.999999999999999E-2</v>
      </c>
      <c r="AK27" s="783">
        <f t="shared" si="4"/>
        <v>1389634.783111111</v>
      </c>
      <c r="AL27" s="819">
        <f t="shared" si="14"/>
        <v>5.6409088886293576E-3</v>
      </c>
      <c r="AM27" s="785">
        <f t="shared" si="5"/>
        <v>391940.16000000003</v>
      </c>
      <c r="AO27" s="818">
        <v>0.02</v>
      </c>
      <c r="AP27" s="783">
        <v>607155.38222222205</v>
      </c>
      <c r="AQ27" s="819">
        <v>9.7088115704827699E-3</v>
      </c>
      <c r="AR27" s="785">
        <v>294737.86</v>
      </c>
      <c r="AS27" s="818">
        <v>0.02</v>
      </c>
      <c r="AT27" s="783">
        <v>633594.55555555597</v>
      </c>
      <c r="AU27" s="819">
        <v>4.1988810930789801E-3</v>
      </c>
      <c r="AV27" s="785">
        <v>133019.41</v>
      </c>
      <c r="AW27" s="818">
        <v>0.02</v>
      </c>
      <c r="AX27" s="783">
        <v>624793.88888888899</v>
      </c>
      <c r="AY27" s="819">
        <v>5.1754661137139498E-3</v>
      </c>
      <c r="AZ27" s="785">
        <v>161679.98000000001</v>
      </c>
      <c r="BB27" s="818">
        <f t="shared" si="15"/>
        <v>2.0000000000000011E-2</v>
      </c>
      <c r="BC27" s="783">
        <f t="shared" si="6"/>
        <v>1865543.8266666671</v>
      </c>
      <c r="BD27" s="819">
        <f t="shared" si="16"/>
        <v>6.3192002414995552E-3</v>
      </c>
      <c r="BE27" s="785">
        <f t="shared" si="20"/>
        <v>589437.25</v>
      </c>
      <c r="BG27" s="818"/>
      <c r="BH27" s="783"/>
      <c r="BI27" s="819"/>
      <c r="BJ27" s="785"/>
      <c r="BK27" s="818"/>
      <c r="BL27" s="783"/>
      <c r="BM27" s="819"/>
      <c r="BN27" s="785"/>
      <c r="BO27" s="818"/>
      <c r="BP27" s="783"/>
      <c r="BQ27" s="819"/>
      <c r="BR27" s="785"/>
      <c r="BT27" s="818" t="e">
        <f t="shared" si="21"/>
        <v>#DIV/0!</v>
      </c>
      <c r="BU27" s="783">
        <f t="shared" si="7"/>
        <v>0</v>
      </c>
      <c r="BV27" s="819" t="e">
        <f t="shared" si="17"/>
        <v>#DIV/0!</v>
      </c>
      <c r="BW27" s="785">
        <f t="shared" si="8"/>
        <v>0</v>
      </c>
      <c r="BX27" s="786"/>
      <c r="BZ27" s="815">
        <f t="shared" si="18"/>
        <v>2.0000000000000004E-2</v>
      </c>
      <c r="CA27" s="777">
        <f t="shared" si="9"/>
        <v>4196938.2197333341</v>
      </c>
      <c r="CB27" s="816">
        <f t="shared" si="19"/>
        <v>5.6280596385573723E-3</v>
      </c>
      <c r="CC27" s="779">
        <f t="shared" si="10"/>
        <v>1181030.9300000002</v>
      </c>
    </row>
    <row r="28" spans="1:81">
      <c r="A28" s="817"/>
      <c r="C28" s="473" t="s">
        <v>195</v>
      </c>
      <c r="E28" s="818">
        <v>0.08</v>
      </c>
      <c r="F28" s="783">
        <v>1223404.8398222199</v>
      </c>
      <c r="G28" s="819">
        <v>0.103499601667752</v>
      </c>
      <c r="H28" s="785">
        <v>1582773.92</v>
      </c>
      <c r="I28" s="818">
        <v>0.08</v>
      </c>
      <c r="J28" s="783">
        <v>1176637.51111111</v>
      </c>
      <c r="K28" s="819">
        <v>0.10138163272336401</v>
      </c>
      <c r="L28" s="785">
        <v>1491117.9</v>
      </c>
      <c r="M28" s="818">
        <v>0.08</v>
      </c>
      <c r="N28" s="783">
        <v>1366996.0888888901</v>
      </c>
      <c r="O28" s="819">
        <v>9.6292527732827496E-2</v>
      </c>
      <c r="P28" s="785">
        <v>1645393.86</v>
      </c>
      <c r="R28" s="818">
        <f t="shared" si="11"/>
        <v>7.9999999999999988E-2</v>
      </c>
      <c r="S28" s="783">
        <f t="shared" si="1"/>
        <v>3767038.4398222202</v>
      </c>
      <c r="T28" s="819">
        <f t="shared" si="11"/>
        <v>0.10022272414555385</v>
      </c>
      <c r="U28" s="785">
        <f t="shared" si="1"/>
        <v>4719285.68</v>
      </c>
      <c r="W28" s="818">
        <v>0.08</v>
      </c>
      <c r="X28" s="783">
        <v>1590132.7573333301</v>
      </c>
      <c r="Y28" s="819">
        <v>0.101093207506512</v>
      </c>
      <c r="Z28" s="785">
        <v>2009395.26</v>
      </c>
      <c r="AA28" s="818">
        <v>0.08</v>
      </c>
      <c r="AB28" s="783">
        <v>1978186.79111111</v>
      </c>
      <c r="AC28" s="819">
        <v>0.10807859835314799</v>
      </c>
      <c r="AD28" s="785">
        <v>2672495.6957999999</v>
      </c>
      <c r="AE28" s="818">
        <v>0.08</v>
      </c>
      <c r="AF28" s="783">
        <v>1990219.584</v>
      </c>
      <c r="AG28" s="814">
        <f t="shared" si="12"/>
        <v>8.0770796394695712E-2</v>
      </c>
      <c r="AH28" s="785">
        <v>2009395.26</v>
      </c>
      <c r="AJ28" s="818">
        <f t="shared" si="13"/>
        <v>7.9999999999999905E-2</v>
      </c>
      <c r="AK28" s="783">
        <f t="shared" si="4"/>
        <v>5558539.1324444404</v>
      </c>
      <c r="AL28" s="819">
        <f t="shared" si="14"/>
        <v>9.6302802680565611E-2</v>
      </c>
      <c r="AM28" s="785">
        <f t="shared" si="5"/>
        <v>6691286.2157999994</v>
      </c>
      <c r="AO28" s="818">
        <v>0.08</v>
      </c>
      <c r="AP28" s="783">
        <v>2428621.5288888901</v>
      </c>
      <c r="AQ28" s="819">
        <v>0.12475673874908701</v>
      </c>
      <c r="AR28" s="785">
        <v>3787336.27</v>
      </c>
      <c r="AS28" s="818">
        <v>0.08</v>
      </c>
      <c r="AT28" s="783">
        <v>2534378.2222222202</v>
      </c>
      <c r="AU28" s="819">
        <v>0.14677961479396801</v>
      </c>
      <c r="AV28" s="785">
        <v>4649938.24</v>
      </c>
      <c r="AW28" s="818">
        <v>0.08</v>
      </c>
      <c r="AX28" s="783">
        <v>2499175.5555555602</v>
      </c>
      <c r="AY28" s="819">
        <v>0.14919877876170701</v>
      </c>
      <c r="AZ28" s="785">
        <v>4660924.26</v>
      </c>
      <c r="BB28" s="818">
        <f t="shared" si="15"/>
        <v>8.0000000000000071E-2</v>
      </c>
      <c r="BC28" s="783">
        <f t="shared" si="6"/>
        <v>7462175.3066666704</v>
      </c>
      <c r="BD28" s="819">
        <f t="shared" si="16"/>
        <v>0.1404223109933978</v>
      </c>
      <c r="BE28" s="785">
        <f t="shared" si="20"/>
        <v>13098198.77</v>
      </c>
      <c r="BG28" s="818"/>
      <c r="BH28" s="783"/>
      <c r="BI28" s="819"/>
      <c r="BJ28" s="785"/>
      <c r="BK28" s="818"/>
      <c r="BL28" s="783"/>
      <c r="BM28" s="819"/>
      <c r="BN28" s="785"/>
      <c r="BO28" s="818"/>
      <c r="BP28" s="783"/>
      <c r="BQ28" s="819"/>
      <c r="BR28" s="785"/>
      <c r="BT28" s="818" t="e">
        <f t="shared" si="21"/>
        <v>#DIV/0!</v>
      </c>
      <c r="BU28" s="783">
        <f t="shared" si="7"/>
        <v>0</v>
      </c>
      <c r="BV28" s="819" t="e">
        <f t="shared" si="17"/>
        <v>#DIV/0!</v>
      </c>
      <c r="BW28" s="785">
        <f t="shared" si="8"/>
        <v>0</v>
      </c>
      <c r="BX28" s="786"/>
      <c r="BZ28" s="815">
        <f t="shared" si="18"/>
        <v>0.08</v>
      </c>
      <c r="CA28" s="777">
        <f t="shared" si="9"/>
        <v>16787752.878933333</v>
      </c>
      <c r="CB28" s="816">
        <f t="shared" si="19"/>
        <v>0.11679357370839377</v>
      </c>
      <c r="CC28" s="779">
        <f t="shared" si="10"/>
        <v>24508770.665799998</v>
      </c>
    </row>
    <row r="29" spans="1:81">
      <c r="A29" s="817"/>
      <c r="C29" s="473" t="s">
        <v>196</v>
      </c>
      <c r="E29" s="818">
        <v>1.4999999999999999E-2</v>
      </c>
      <c r="F29" s="783">
        <v>229388.40746666701</v>
      </c>
      <c r="G29" s="819">
        <v>3.7548359549301198E-2</v>
      </c>
      <c r="H29" s="785">
        <v>574210.56000000006</v>
      </c>
      <c r="I29" s="818">
        <v>1.4999999999999999E-2</v>
      </c>
      <c r="J29" s="783">
        <v>220619.53333333301</v>
      </c>
      <c r="K29" s="819">
        <v>3.3539580735220502E-2</v>
      </c>
      <c r="L29" s="785">
        <v>493299.11</v>
      </c>
      <c r="M29" s="818">
        <v>1.4999999999999999E-2</v>
      </c>
      <c r="N29" s="783">
        <v>256311.76666666701</v>
      </c>
      <c r="O29" s="819">
        <v>3.6984019786840301E-2</v>
      </c>
      <c r="P29" s="785">
        <v>631962.63</v>
      </c>
      <c r="R29" s="818">
        <f t="shared" si="11"/>
        <v>1.5000000000000013E-2</v>
      </c>
      <c r="S29" s="783">
        <f t="shared" si="1"/>
        <v>706319.70746666705</v>
      </c>
      <c r="T29" s="819">
        <f t="shared" si="11"/>
        <v>3.6091424648806159E-2</v>
      </c>
      <c r="U29" s="785">
        <f t="shared" si="1"/>
        <v>1699472.2999999998</v>
      </c>
      <c r="W29" s="818">
        <v>1.4999999999999999E-2</v>
      </c>
      <c r="X29" s="783">
        <v>298149.89199999999</v>
      </c>
      <c r="Y29" s="819">
        <v>4.12744028429834E-2</v>
      </c>
      <c r="Z29" s="785">
        <v>820397.25</v>
      </c>
      <c r="AA29" s="818">
        <v>1.4999999999999999E-2</v>
      </c>
      <c r="AB29" s="783">
        <v>370910.02333333303</v>
      </c>
      <c r="AC29" s="819">
        <v>3.3177746558066899E-2</v>
      </c>
      <c r="AD29" s="785">
        <v>820397.25</v>
      </c>
      <c r="AE29" s="818">
        <v>1.4999999999999999E-2</v>
      </c>
      <c r="AF29" s="783">
        <v>373166.17200000002</v>
      </c>
      <c r="AG29" s="814">
        <f t="shared" si="12"/>
        <v>3.2977155147921607E-2</v>
      </c>
      <c r="AH29" s="785">
        <v>820397.25</v>
      </c>
      <c r="AJ29" s="818">
        <f t="shared" si="13"/>
        <v>1.4999999999999987E-2</v>
      </c>
      <c r="AK29" s="783">
        <f t="shared" si="4"/>
        <v>1042226.087333333</v>
      </c>
      <c r="AL29" s="819">
        <f t="shared" si="14"/>
        <v>3.5422137959009468E-2</v>
      </c>
      <c r="AM29" s="785">
        <f t="shared" si="5"/>
        <v>2461191.75</v>
      </c>
      <c r="AO29" s="818">
        <v>1.4999999999999999E-2</v>
      </c>
      <c r="AP29" s="783">
        <v>455366.53666666697</v>
      </c>
      <c r="AQ29" s="819">
        <v>4.2291293714665501E-2</v>
      </c>
      <c r="AR29" s="785">
        <v>1283869.33</v>
      </c>
      <c r="AS29" s="818">
        <v>1.4999999999999999E-2</v>
      </c>
      <c r="AT29" s="783">
        <v>475195.91666666698</v>
      </c>
      <c r="AU29" s="819">
        <v>3.9380642370138198E-2</v>
      </c>
      <c r="AV29" s="785">
        <v>1247568.03</v>
      </c>
      <c r="AW29" s="818">
        <v>1.4999999999999999E-2</v>
      </c>
      <c r="AX29" s="783">
        <v>468595.41666666698</v>
      </c>
      <c r="AY29" s="819">
        <v>3.9281113398285099E-2</v>
      </c>
      <c r="AZ29" s="785">
        <v>1227129.98</v>
      </c>
      <c r="BB29" s="818">
        <f t="shared" si="15"/>
        <v>1.5000000000000017E-2</v>
      </c>
      <c r="BC29" s="783">
        <f t="shared" si="6"/>
        <v>1399157.870000001</v>
      </c>
      <c r="BD29" s="819">
        <f t="shared" si="16"/>
        <v>4.0294602423956653E-2</v>
      </c>
      <c r="BE29" s="785">
        <f t="shared" si="20"/>
        <v>3758567.3400000003</v>
      </c>
      <c r="BG29" s="818"/>
      <c r="BH29" s="783"/>
      <c r="BI29" s="819"/>
      <c r="BJ29" s="785"/>
      <c r="BK29" s="818"/>
      <c r="BL29" s="783"/>
      <c r="BM29" s="819"/>
      <c r="BN29" s="785"/>
      <c r="BO29" s="818"/>
      <c r="BP29" s="783"/>
      <c r="BQ29" s="819"/>
      <c r="BR29" s="785"/>
      <c r="BT29" s="818" t="e">
        <f t="shared" si="21"/>
        <v>#DIV/0!</v>
      </c>
      <c r="BU29" s="783">
        <f t="shared" si="7"/>
        <v>0</v>
      </c>
      <c r="BV29" s="819" t="e">
        <f t="shared" si="17"/>
        <v>#DIV/0!</v>
      </c>
      <c r="BW29" s="785">
        <f t="shared" si="8"/>
        <v>0</v>
      </c>
      <c r="BX29" s="786"/>
      <c r="BZ29" s="815">
        <f t="shared" si="18"/>
        <v>1.5000000000000008E-2</v>
      </c>
      <c r="CA29" s="777">
        <f t="shared" si="9"/>
        <v>3147703.6648000013</v>
      </c>
      <c r="CB29" s="816">
        <f t="shared" si="19"/>
        <v>3.7738136590932121E-2</v>
      </c>
      <c r="CC29" s="779">
        <f t="shared" si="10"/>
        <v>7919231.3900000006</v>
      </c>
    </row>
    <row r="30" spans="1:81">
      <c r="A30" s="817"/>
      <c r="C30" s="473" t="s">
        <v>197</v>
      </c>
      <c r="E30" s="818">
        <v>4.0000000000000001E-3</v>
      </c>
      <c r="F30" s="783">
        <v>61170.241991111099</v>
      </c>
      <c r="G30" s="819">
        <v>0</v>
      </c>
      <c r="H30" s="785">
        <v>0</v>
      </c>
      <c r="I30" s="818">
        <v>4.0000000000000001E-3</v>
      </c>
      <c r="J30" s="783">
        <v>58831.875555555598</v>
      </c>
      <c r="K30" s="819">
        <v>0</v>
      </c>
      <c r="L30" s="785">
        <v>0</v>
      </c>
      <c r="M30" s="818">
        <v>4.0000000000000001E-3</v>
      </c>
      <c r="N30" s="783">
        <v>68349.804444444497</v>
      </c>
      <c r="O30" s="819">
        <v>0</v>
      </c>
      <c r="P30" s="785">
        <v>0</v>
      </c>
      <c r="R30" s="818">
        <f t="shared" si="11"/>
        <v>4.0000000000000027E-3</v>
      </c>
      <c r="S30" s="783">
        <f t="shared" si="1"/>
        <v>188351.92199111119</v>
      </c>
      <c r="T30" s="819">
        <f t="shared" si="11"/>
        <v>0</v>
      </c>
      <c r="U30" s="785">
        <f t="shared" si="1"/>
        <v>0</v>
      </c>
      <c r="W30" s="818">
        <v>4.0000000000000001E-3</v>
      </c>
      <c r="X30" s="783">
        <v>79506.637866666701</v>
      </c>
      <c r="Y30" s="819">
        <v>0</v>
      </c>
      <c r="Z30" s="785">
        <v>0</v>
      </c>
      <c r="AA30" s="818">
        <v>4.0000000000000001E-3</v>
      </c>
      <c r="AB30" s="783">
        <v>98909.339555555503</v>
      </c>
      <c r="AC30" s="819">
        <v>0</v>
      </c>
      <c r="AD30" s="785">
        <v>0</v>
      </c>
      <c r="AE30" s="818">
        <v>4.0000000000000001E-3</v>
      </c>
      <c r="AF30" s="783">
        <v>99510.979200000002</v>
      </c>
      <c r="AG30" s="814">
        <f t="shared" si="12"/>
        <v>0</v>
      </c>
      <c r="AH30" s="785">
        <v>0</v>
      </c>
      <c r="AJ30" s="818">
        <f t="shared" si="13"/>
        <v>3.9999999999999975E-3</v>
      </c>
      <c r="AK30" s="783">
        <f t="shared" si="4"/>
        <v>277926.95662222221</v>
      </c>
      <c r="AL30" s="819">
        <f t="shared" si="14"/>
        <v>0</v>
      </c>
      <c r="AM30" s="785">
        <f t="shared" si="5"/>
        <v>0</v>
      </c>
      <c r="AO30" s="818">
        <v>4.0000000000000001E-3</v>
      </c>
      <c r="AP30" s="783">
        <v>121431.076444444</v>
      </c>
      <c r="AQ30" s="819">
        <v>0</v>
      </c>
      <c r="AR30" s="785">
        <v>0</v>
      </c>
      <c r="AS30" s="818">
        <v>4.0000000000000001E-3</v>
      </c>
      <c r="AT30" s="783">
        <v>126718.911111111</v>
      </c>
      <c r="AU30" s="819">
        <v>0</v>
      </c>
      <c r="AV30" s="785">
        <v>0</v>
      </c>
      <c r="AW30" s="818">
        <v>4.0000000000000001E-3</v>
      </c>
      <c r="AX30" s="783">
        <v>124958.777777778</v>
      </c>
      <c r="AY30" s="819">
        <v>0</v>
      </c>
      <c r="AZ30" s="785">
        <v>0</v>
      </c>
      <c r="BB30" s="818">
        <f t="shared" si="15"/>
        <v>3.9999999999999975E-3</v>
      </c>
      <c r="BC30" s="783">
        <f t="shared" si="6"/>
        <v>373108.76533333299</v>
      </c>
      <c r="BD30" s="819">
        <f t="shared" si="16"/>
        <v>0</v>
      </c>
      <c r="BE30" s="785">
        <f t="shared" si="20"/>
        <v>0</v>
      </c>
      <c r="BG30" s="818"/>
      <c r="BH30" s="783"/>
      <c r="BI30" s="819"/>
      <c r="BJ30" s="785"/>
      <c r="BK30" s="818"/>
      <c r="BL30" s="783"/>
      <c r="BM30" s="819"/>
      <c r="BN30" s="785"/>
      <c r="BO30" s="818"/>
      <c r="BP30" s="783"/>
      <c r="BQ30" s="819"/>
      <c r="BR30" s="785"/>
      <c r="BT30" s="818" t="e">
        <f t="shared" si="21"/>
        <v>#DIV/0!</v>
      </c>
      <c r="BU30" s="783">
        <f t="shared" si="7"/>
        <v>0</v>
      </c>
      <c r="BV30" s="819" t="e">
        <f t="shared" si="17"/>
        <v>#DIV/0!</v>
      </c>
      <c r="BW30" s="785">
        <f t="shared" si="8"/>
        <v>0</v>
      </c>
      <c r="BX30" s="786"/>
      <c r="BZ30" s="815">
        <f t="shared" si="18"/>
        <v>3.9999999999999992E-3</v>
      </c>
      <c r="CA30" s="777">
        <f t="shared" si="9"/>
        <v>839387.64394666639</v>
      </c>
      <c r="CB30" s="816">
        <f t="shared" si="19"/>
        <v>0</v>
      </c>
      <c r="CC30" s="779">
        <f t="shared" si="10"/>
        <v>0</v>
      </c>
    </row>
    <row r="31" spans="1:81">
      <c r="A31" s="817"/>
      <c r="C31" s="473" t="s">
        <v>198</v>
      </c>
      <c r="E31" s="818">
        <v>1.4999999999999999E-2</v>
      </c>
      <c r="F31" s="783">
        <v>229388.40746666701</v>
      </c>
      <c r="G31" s="819">
        <v>1.27647799744435E-2</v>
      </c>
      <c r="H31" s="785">
        <v>195206.17</v>
      </c>
      <c r="I31" s="818">
        <v>1.4999999999999999E-2</v>
      </c>
      <c r="J31" s="783">
        <v>220619.53333333301</v>
      </c>
      <c r="K31" s="819">
        <v>9.1625023834395998E-4</v>
      </c>
      <c r="L31" s="785">
        <v>13476.18</v>
      </c>
      <c r="M31" s="818">
        <v>1.4999999999999999E-2</v>
      </c>
      <c r="N31" s="783">
        <v>256311.76666666701</v>
      </c>
      <c r="O31" s="819">
        <v>8.1430471458391902E-3</v>
      </c>
      <c r="P31" s="785">
        <v>139143.92000000001</v>
      </c>
      <c r="R31" s="818">
        <f t="shared" si="11"/>
        <v>1.5000000000000013E-2</v>
      </c>
      <c r="S31" s="783">
        <f t="shared" si="1"/>
        <v>706319.70746666705</v>
      </c>
      <c r="T31" s="819">
        <f t="shared" si="11"/>
        <v>7.3867315251800849E-3</v>
      </c>
      <c r="U31" s="785">
        <f t="shared" si="1"/>
        <v>347826.27</v>
      </c>
      <c r="W31" s="818">
        <v>1.4999999999999999E-2</v>
      </c>
      <c r="X31" s="783">
        <v>298149.89199999999</v>
      </c>
      <c r="Y31" s="819">
        <v>9.7128333019822106E-3</v>
      </c>
      <c r="Z31" s="785">
        <v>193058.68</v>
      </c>
      <c r="AA31" s="818">
        <v>1.4999999999999999E-2</v>
      </c>
      <c r="AB31" s="783">
        <v>370910.02333333303</v>
      </c>
      <c r="AC31" s="819">
        <v>7.8075005198700101E-3</v>
      </c>
      <c r="AD31" s="785">
        <v>193058.68</v>
      </c>
      <c r="AE31" s="818">
        <v>1.4999999999999999E-2</v>
      </c>
      <c r="AF31" s="783">
        <v>373166.17200000002</v>
      </c>
      <c r="AG31" s="814">
        <f t="shared" si="12"/>
        <v>7.7602966648327382E-3</v>
      </c>
      <c r="AH31" s="785">
        <v>193058.68</v>
      </c>
      <c r="AJ31" s="818">
        <f t="shared" si="13"/>
        <v>1.4999999999999987E-2</v>
      </c>
      <c r="AK31" s="783">
        <f t="shared" si="4"/>
        <v>1042226.087333333</v>
      </c>
      <c r="AL31" s="819">
        <f t="shared" si="14"/>
        <v>8.3356583620243264E-3</v>
      </c>
      <c r="AM31" s="785">
        <f t="shared" si="5"/>
        <v>579176.04</v>
      </c>
      <c r="AO31" s="818">
        <v>1.4999999999999999E-2</v>
      </c>
      <c r="AP31" s="783">
        <v>455366.53666666697</v>
      </c>
      <c r="AQ31" s="819">
        <v>8.2576024964973096E-3</v>
      </c>
      <c r="AR31" s="785">
        <v>250682.39</v>
      </c>
      <c r="AS31" s="818">
        <v>1.4999999999999999E-2</v>
      </c>
      <c r="AT31" s="783">
        <v>475195.91666666698</v>
      </c>
      <c r="AU31" s="819">
        <v>8.8904940085238505E-3</v>
      </c>
      <c r="AV31" s="785">
        <v>281648.43</v>
      </c>
      <c r="AW31" s="818">
        <v>1.4999999999999999E-2</v>
      </c>
      <c r="AX31" s="783">
        <v>468595.41666666698</v>
      </c>
      <c r="AY31" s="819">
        <v>7.3859061077030698E-3</v>
      </c>
      <c r="AZ31" s="785">
        <v>230733.45</v>
      </c>
      <c r="BB31" s="818">
        <f t="shared" si="15"/>
        <v>1.5000000000000017E-2</v>
      </c>
      <c r="BC31" s="783">
        <f t="shared" si="6"/>
        <v>1399157.870000001</v>
      </c>
      <c r="BD31" s="819">
        <f t="shared" si="16"/>
        <v>8.1806094190071659E-3</v>
      </c>
      <c r="BE31" s="785">
        <f t="shared" si="20"/>
        <v>763064.27</v>
      </c>
      <c r="BG31" s="818"/>
      <c r="BH31" s="783"/>
      <c r="BI31" s="819"/>
      <c r="BJ31" s="785"/>
      <c r="BK31" s="818"/>
      <c r="BL31" s="783"/>
      <c r="BM31" s="819"/>
      <c r="BN31" s="785"/>
      <c r="BO31" s="818"/>
      <c r="BP31" s="783"/>
      <c r="BQ31" s="819"/>
      <c r="BR31" s="785"/>
      <c r="BT31" s="818" t="e">
        <f t="shared" si="21"/>
        <v>#DIV/0!</v>
      </c>
      <c r="BU31" s="783">
        <f t="shared" si="7"/>
        <v>0</v>
      </c>
      <c r="BV31" s="819" t="e">
        <f t="shared" si="17"/>
        <v>#DIV/0!</v>
      </c>
      <c r="BW31" s="785">
        <f t="shared" si="8"/>
        <v>0</v>
      </c>
      <c r="BX31" s="786"/>
      <c r="BZ31" s="815">
        <f t="shared" si="18"/>
        <v>1.5000000000000008E-2</v>
      </c>
      <c r="CA31" s="777">
        <f t="shared" si="9"/>
        <v>3147703.6648000013</v>
      </c>
      <c r="CB31" s="816">
        <f t="shared" si="19"/>
        <v>8.0538072829072251E-3</v>
      </c>
      <c r="CC31" s="779">
        <f t="shared" si="10"/>
        <v>1690066.58</v>
      </c>
    </row>
    <row r="32" spans="1:81">
      <c r="A32" s="817"/>
      <c r="C32" s="473" t="s">
        <v>199</v>
      </c>
      <c r="E32" s="818">
        <v>0.02</v>
      </c>
      <c r="F32" s="783">
        <v>305851.20995555603</v>
      </c>
      <c r="G32" s="819">
        <v>2.0516538093512402E-3</v>
      </c>
      <c r="H32" s="785">
        <v>31375.040000000001</v>
      </c>
      <c r="I32" s="818">
        <v>0.02</v>
      </c>
      <c r="J32" s="783">
        <v>294159.37777777802</v>
      </c>
      <c r="K32" s="819">
        <v>5.2028142415917796E-3</v>
      </c>
      <c r="L32" s="785">
        <v>76522.83</v>
      </c>
      <c r="M32" s="818">
        <v>0.02</v>
      </c>
      <c r="N32" s="783">
        <v>341749.022222222</v>
      </c>
      <c r="O32" s="819">
        <v>2.3675198680565201E-3</v>
      </c>
      <c r="P32" s="785">
        <v>40454.879999999997</v>
      </c>
      <c r="R32" s="818">
        <f t="shared" si="11"/>
        <v>2.0000000000000018E-2</v>
      </c>
      <c r="S32" s="783">
        <f t="shared" si="1"/>
        <v>941759.60995555599</v>
      </c>
      <c r="T32" s="819">
        <f t="shared" si="11"/>
        <v>3.1505439059337291E-3</v>
      </c>
      <c r="U32" s="785">
        <f t="shared" si="1"/>
        <v>148352.75</v>
      </c>
      <c r="W32" s="818">
        <v>0.02</v>
      </c>
      <c r="X32" s="783">
        <v>397533.18933333299</v>
      </c>
      <c r="Y32" s="819">
        <v>4.1238649853342904E-3</v>
      </c>
      <c r="Z32" s="785">
        <v>81968.66</v>
      </c>
      <c r="AA32" s="818">
        <v>0.02</v>
      </c>
      <c r="AB32" s="783">
        <v>494546.69777777803</v>
      </c>
      <c r="AC32" s="819">
        <v>3.3149007108255798E-3</v>
      </c>
      <c r="AD32" s="785">
        <v>81968.66</v>
      </c>
      <c r="AE32" s="818">
        <v>0.02</v>
      </c>
      <c r="AF32" s="783">
        <v>497554.89600000001</v>
      </c>
      <c r="AG32" s="814">
        <f t="shared" si="12"/>
        <v>3.2948589455745201E-3</v>
      </c>
      <c r="AH32" s="785">
        <v>81968.66</v>
      </c>
      <c r="AJ32" s="818">
        <f t="shared" si="13"/>
        <v>1.999999999999999E-2</v>
      </c>
      <c r="AK32" s="783">
        <f t="shared" si="4"/>
        <v>1389634.783111111</v>
      </c>
      <c r="AL32" s="819">
        <f t="shared" si="14"/>
        <v>3.5391454357448673E-3</v>
      </c>
      <c r="AM32" s="785">
        <f t="shared" si="5"/>
        <v>245905.98</v>
      </c>
      <c r="AO32" s="818">
        <v>0.02</v>
      </c>
      <c r="AP32" s="783">
        <v>607155.38222222205</v>
      </c>
      <c r="AQ32" s="819">
        <v>2.9565107261834301E-3</v>
      </c>
      <c r="AR32" s="785">
        <v>89753.07</v>
      </c>
      <c r="AS32" s="818">
        <v>0.02</v>
      </c>
      <c r="AT32" s="783">
        <v>633594.55555555597</v>
      </c>
      <c r="AU32" s="819">
        <v>3.23902246634765E-3</v>
      </c>
      <c r="AV32" s="785">
        <v>102611.35</v>
      </c>
      <c r="AW32" s="818">
        <v>0.02</v>
      </c>
      <c r="AX32" s="783">
        <v>624793.88888888899</v>
      </c>
      <c r="AY32" s="819">
        <v>3.8907662882603999E-3</v>
      </c>
      <c r="AZ32" s="785">
        <v>121546.35</v>
      </c>
      <c r="BB32" s="818">
        <f t="shared" si="15"/>
        <v>2.0000000000000011E-2</v>
      </c>
      <c r="BC32" s="783">
        <f t="shared" si="6"/>
        <v>1865543.8266666671</v>
      </c>
      <c r="BD32" s="819">
        <f t="shared" si="16"/>
        <v>3.3653540111238498E-3</v>
      </c>
      <c r="BE32" s="785">
        <f t="shared" si="20"/>
        <v>313910.77</v>
      </c>
      <c r="BG32" s="818"/>
      <c r="BH32" s="783"/>
      <c r="BI32" s="819"/>
      <c r="BJ32" s="785"/>
      <c r="BK32" s="818"/>
      <c r="BL32" s="783"/>
      <c r="BM32" s="819"/>
      <c r="BN32" s="785"/>
      <c r="BO32" s="818"/>
      <c r="BP32" s="783"/>
      <c r="BQ32" s="819"/>
      <c r="BR32" s="785"/>
      <c r="BT32" s="818" t="e">
        <f t="shared" si="21"/>
        <v>#DIV/0!</v>
      </c>
      <c r="BU32" s="783">
        <f t="shared" si="7"/>
        <v>0</v>
      </c>
      <c r="BV32" s="819" t="e">
        <f t="shared" si="17"/>
        <v>#DIV/0!</v>
      </c>
      <c r="BW32" s="785">
        <f t="shared" si="8"/>
        <v>0</v>
      </c>
      <c r="BX32" s="786"/>
      <c r="BZ32" s="815">
        <f t="shared" si="18"/>
        <v>2.0000000000000004E-2</v>
      </c>
      <c r="CA32" s="777">
        <f t="shared" si="9"/>
        <v>4196938.2197333341</v>
      </c>
      <c r="CB32" s="816">
        <f t="shared" si="19"/>
        <v>3.3746958517058942E-3</v>
      </c>
      <c r="CC32" s="779">
        <f t="shared" si="10"/>
        <v>708169.5</v>
      </c>
    </row>
    <row r="33" spans="1:81">
      <c r="A33" s="817"/>
      <c r="C33" s="473" t="s">
        <v>200</v>
      </c>
      <c r="E33" s="818">
        <v>8.0000000000000002E-3</v>
      </c>
      <c r="F33" s="783">
        <v>122340.48398222199</v>
      </c>
      <c r="G33" s="819">
        <v>2.1098899693539602E-3</v>
      </c>
      <c r="H33" s="785">
        <v>32265.62</v>
      </c>
      <c r="I33" s="818">
        <v>8.0000000000000002E-3</v>
      </c>
      <c r="J33" s="783">
        <v>117663.75111111101</v>
      </c>
      <c r="K33" s="819">
        <v>0</v>
      </c>
      <c r="L33" s="785">
        <v>0</v>
      </c>
      <c r="M33" s="818">
        <v>8.0000000000000002E-3</v>
      </c>
      <c r="N33" s="783">
        <v>136699.60888888899</v>
      </c>
      <c r="O33" s="819">
        <v>0</v>
      </c>
      <c r="P33" s="785">
        <v>0</v>
      </c>
      <c r="R33" s="818">
        <f t="shared" si="11"/>
        <v>7.9999999999999984E-3</v>
      </c>
      <c r="S33" s="783">
        <f t="shared" si="1"/>
        <v>376703.84398222202</v>
      </c>
      <c r="T33" s="819">
        <f t="shared" si="11"/>
        <v>6.8521987264929998E-4</v>
      </c>
      <c r="U33" s="785">
        <f t="shared" si="1"/>
        <v>32265.62</v>
      </c>
      <c r="W33" s="818">
        <v>8.0000000000000002E-3</v>
      </c>
      <c r="X33" s="783">
        <v>159013.27573333299</v>
      </c>
      <c r="Y33" s="819">
        <v>3.0815037155874599E-4</v>
      </c>
      <c r="Z33" s="785">
        <v>6125</v>
      </c>
      <c r="AA33" s="818">
        <v>8.0000000000000002E-3</v>
      </c>
      <c r="AB33" s="783">
        <v>197818.67911111101</v>
      </c>
      <c r="AC33" s="819">
        <v>2.47701583188095E-4</v>
      </c>
      <c r="AD33" s="785">
        <v>6125</v>
      </c>
      <c r="AE33" s="818">
        <v>8.0000000000000002E-3</v>
      </c>
      <c r="AF33" s="783">
        <v>199021.9584</v>
      </c>
      <c r="AG33" s="814">
        <f t="shared" si="12"/>
        <v>2.4620398871524722E-4</v>
      </c>
      <c r="AH33" s="785">
        <v>6125</v>
      </c>
      <c r="AJ33" s="818">
        <f t="shared" si="13"/>
        <v>7.999999999999988E-3</v>
      </c>
      <c r="AK33" s="783">
        <f t="shared" si="4"/>
        <v>555853.91324444395</v>
      </c>
      <c r="AL33" s="819">
        <f t="shared" si="14"/>
        <v>2.6445797447386982E-4</v>
      </c>
      <c r="AM33" s="785">
        <f t="shared" si="5"/>
        <v>18375</v>
      </c>
      <c r="AO33" s="818">
        <v>8.0000000000000002E-3</v>
      </c>
      <c r="AP33" s="783">
        <v>242862.15288888899</v>
      </c>
      <c r="AQ33" s="819">
        <v>2.44994945866356E-5</v>
      </c>
      <c r="AR33" s="785">
        <v>743.75</v>
      </c>
      <c r="AS33" s="818">
        <v>8.0000000000000002E-3</v>
      </c>
      <c r="AT33" s="783">
        <v>253437.82222222199</v>
      </c>
      <c r="AU33" s="819">
        <v>0</v>
      </c>
      <c r="AV33" s="785">
        <v>0</v>
      </c>
      <c r="AW33" s="818">
        <v>8.0000000000000002E-3</v>
      </c>
      <c r="AX33" s="783">
        <v>249917.555555556</v>
      </c>
      <c r="AY33" s="819">
        <v>0</v>
      </c>
      <c r="AZ33" s="785">
        <v>0</v>
      </c>
      <c r="BB33" s="818">
        <f t="shared" si="15"/>
        <v>8.0000000000000054E-3</v>
      </c>
      <c r="BC33" s="783">
        <f t="shared" si="6"/>
        <v>746217.53066666692</v>
      </c>
      <c r="BD33" s="819">
        <f t="shared" si="16"/>
        <v>7.9735462589364592E-6</v>
      </c>
      <c r="BE33" s="785">
        <f t="shared" si="20"/>
        <v>743.75</v>
      </c>
      <c r="BG33" s="818"/>
      <c r="BH33" s="783"/>
      <c r="BI33" s="819"/>
      <c r="BJ33" s="785"/>
      <c r="BK33" s="818"/>
      <c r="BL33" s="783"/>
      <c r="BM33" s="819"/>
      <c r="BN33" s="785"/>
      <c r="BO33" s="818"/>
      <c r="BP33" s="783"/>
      <c r="BQ33" s="819"/>
      <c r="BR33" s="785"/>
      <c r="BT33" s="818" t="e">
        <f t="shared" si="21"/>
        <v>#DIV/0!</v>
      </c>
      <c r="BU33" s="783">
        <f t="shared" si="7"/>
        <v>0</v>
      </c>
      <c r="BV33" s="819" t="e">
        <f t="shared" si="17"/>
        <v>#DIV/0!</v>
      </c>
      <c r="BW33" s="785">
        <f t="shared" si="8"/>
        <v>0</v>
      </c>
      <c r="BX33" s="786"/>
      <c r="BZ33" s="815">
        <f t="shared" si="18"/>
        <v>7.9999999999999984E-3</v>
      </c>
      <c r="CA33" s="777">
        <f t="shared" si="9"/>
        <v>1678775.287893333</v>
      </c>
      <c r="CB33" s="816">
        <f t="shared" si="19"/>
        <v>2.4486598234112141E-4</v>
      </c>
      <c r="CC33" s="779">
        <f t="shared" si="10"/>
        <v>51384.369999999995</v>
      </c>
    </row>
    <row r="34" spans="1:81">
      <c r="A34" s="817"/>
      <c r="C34" s="473" t="s">
        <v>201</v>
      </c>
      <c r="E34" s="818">
        <v>0.01</v>
      </c>
      <c r="F34" s="783">
        <v>152925.60497777801</v>
      </c>
      <c r="G34" s="819">
        <v>2.1867757204465199E-3</v>
      </c>
      <c r="H34" s="785">
        <v>33441.4</v>
      </c>
      <c r="I34" s="818">
        <v>0.01</v>
      </c>
      <c r="J34" s="783">
        <v>147079.68888888901</v>
      </c>
      <c r="K34" s="819">
        <v>1.53235366285185E-3</v>
      </c>
      <c r="L34" s="785">
        <v>22537.81</v>
      </c>
      <c r="M34" s="818">
        <v>0.01</v>
      </c>
      <c r="N34" s="783">
        <v>170874.511111111</v>
      </c>
      <c r="O34" s="819">
        <v>7.8824863418287599E-4</v>
      </c>
      <c r="P34" s="785">
        <v>13469.16</v>
      </c>
      <c r="R34" s="818">
        <f t="shared" si="11"/>
        <v>1.0000000000000009E-2</v>
      </c>
      <c r="S34" s="783">
        <f t="shared" si="1"/>
        <v>470879.804977778</v>
      </c>
      <c r="T34" s="819">
        <f t="shared" si="11"/>
        <v>1.4748640580004809E-3</v>
      </c>
      <c r="U34" s="785">
        <f t="shared" si="1"/>
        <v>69448.37000000001</v>
      </c>
      <c r="W34" s="818">
        <v>0.01</v>
      </c>
      <c r="X34" s="783">
        <v>198766.59466666699</v>
      </c>
      <c r="Y34" s="819">
        <v>2.55973595992448E-5</v>
      </c>
      <c r="Z34" s="785">
        <v>508.79</v>
      </c>
      <c r="AA34" s="818">
        <v>0.01</v>
      </c>
      <c r="AB34" s="783">
        <v>247273.34888888901</v>
      </c>
      <c r="AC34" s="819">
        <v>2.0576014450656499E-5</v>
      </c>
      <c r="AD34" s="785">
        <v>508.79</v>
      </c>
      <c r="AE34" s="818">
        <v>0.01</v>
      </c>
      <c r="AF34" s="783">
        <v>248777.448</v>
      </c>
      <c r="AG34" s="814">
        <f t="shared" si="12"/>
        <v>2.0451612639743777E-5</v>
      </c>
      <c r="AH34" s="785">
        <v>508.79</v>
      </c>
      <c r="AJ34" s="818">
        <f t="shared" si="13"/>
        <v>0.01</v>
      </c>
      <c r="AK34" s="783">
        <f t="shared" si="4"/>
        <v>694817.39155555598</v>
      </c>
      <c r="AL34" s="819">
        <f t="shared" si="14"/>
        <v>2.1967930258377181E-5</v>
      </c>
      <c r="AM34" s="785">
        <f t="shared" si="5"/>
        <v>1526.3700000000001</v>
      </c>
      <c r="AO34" s="818">
        <v>0.01</v>
      </c>
      <c r="AP34" s="783">
        <v>303577.69111111102</v>
      </c>
      <c r="AQ34" s="819">
        <v>1.82708089639232E-3</v>
      </c>
      <c r="AR34" s="785">
        <v>55466.1</v>
      </c>
      <c r="AS34" s="818">
        <v>0.01</v>
      </c>
      <c r="AT34" s="783">
        <v>316797.27777777798</v>
      </c>
      <c r="AU34" s="819">
        <v>1.9374254233034799E-3</v>
      </c>
      <c r="AV34" s="785">
        <v>61377.11</v>
      </c>
      <c r="AW34" s="818">
        <v>0.01</v>
      </c>
      <c r="AX34" s="783">
        <v>312396.94444444397</v>
      </c>
      <c r="AY34" s="819">
        <v>1.36757963737375E-3</v>
      </c>
      <c r="AZ34" s="785">
        <v>42722.77</v>
      </c>
      <c r="BB34" s="818">
        <f t="shared" si="15"/>
        <v>1.0000000000000002E-2</v>
      </c>
      <c r="BC34" s="783">
        <f t="shared" si="6"/>
        <v>932771.9133333331</v>
      </c>
      <c r="BD34" s="819">
        <f t="shared" si="16"/>
        <v>1.7106645013546618E-3</v>
      </c>
      <c r="BE34" s="785">
        <f t="shared" si="20"/>
        <v>159565.97999999998</v>
      </c>
      <c r="BG34" s="818"/>
      <c r="BH34" s="783"/>
      <c r="BI34" s="819"/>
      <c r="BJ34" s="785"/>
      <c r="BK34" s="818"/>
      <c r="BL34" s="783"/>
      <c r="BM34" s="819"/>
      <c r="BN34" s="785"/>
      <c r="BO34" s="818"/>
      <c r="BP34" s="783"/>
      <c r="BQ34" s="819"/>
      <c r="BR34" s="785"/>
      <c r="BT34" s="818" t="e">
        <f t="shared" si="21"/>
        <v>#DIV/0!</v>
      </c>
      <c r="BU34" s="783">
        <f t="shared" si="7"/>
        <v>0</v>
      </c>
      <c r="BV34" s="819" t="e">
        <f t="shared" si="17"/>
        <v>#DIV/0!</v>
      </c>
      <c r="BW34" s="785">
        <f t="shared" si="8"/>
        <v>0</v>
      </c>
      <c r="BX34" s="786"/>
      <c r="BZ34" s="815">
        <f t="shared" si="18"/>
        <v>1.0000000000000002E-2</v>
      </c>
      <c r="CA34" s="777">
        <f t="shared" si="9"/>
        <v>2098469.1098666671</v>
      </c>
      <c r="CB34" s="816">
        <f t="shared" si="19"/>
        <v>1.0986138367061699E-3</v>
      </c>
      <c r="CC34" s="779">
        <f t="shared" si="10"/>
        <v>230540.71999999997</v>
      </c>
    </row>
    <row r="35" spans="1:81">
      <c r="A35" s="817"/>
      <c r="C35" s="473" t="s">
        <v>202</v>
      </c>
      <c r="E35" s="818">
        <v>2.5000000000000001E-2</v>
      </c>
      <c r="F35" s="783">
        <v>382314.012444444</v>
      </c>
      <c r="G35" s="819">
        <v>0</v>
      </c>
      <c r="H35" s="785">
        <v>0</v>
      </c>
      <c r="I35" s="818">
        <v>2.5000000000000001E-2</v>
      </c>
      <c r="J35" s="783">
        <v>367699.22222222202</v>
      </c>
      <c r="K35" s="819">
        <v>6.2400322364928103E-2</v>
      </c>
      <c r="L35" s="785">
        <v>917782</v>
      </c>
      <c r="M35" s="818">
        <v>2.5000000000000001E-2</v>
      </c>
      <c r="N35" s="783">
        <v>427186.27777777798</v>
      </c>
      <c r="O35" s="819">
        <v>4.8086758794920699E-2</v>
      </c>
      <c r="P35" s="785">
        <v>821680.14</v>
      </c>
      <c r="R35" s="818">
        <f t="shared" si="11"/>
        <v>2.5000000000000001E-2</v>
      </c>
      <c r="S35" s="783">
        <f t="shared" si="1"/>
        <v>1177199.512444444</v>
      </c>
      <c r="T35" s="819">
        <f t="shared" si="11"/>
        <v>3.6940682560852048E-2</v>
      </c>
      <c r="U35" s="785">
        <f t="shared" si="1"/>
        <v>1739462.1400000001</v>
      </c>
      <c r="W35" s="818">
        <v>2.5000000000000001E-2</v>
      </c>
      <c r="X35" s="783">
        <v>496916.48666666698</v>
      </c>
      <c r="Y35" s="819">
        <v>4.96642809449684E-2</v>
      </c>
      <c r="Z35" s="785">
        <v>987160</v>
      </c>
      <c r="AA35" s="818">
        <v>2.5000000000000001E-2</v>
      </c>
      <c r="AB35" s="783">
        <v>618183.37222222204</v>
      </c>
      <c r="AC35" s="819">
        <v>3.9921811405707698E-2</v>
      </c>
      <c r="AD35" s="785">
        <v>987160</v>
      </c>
      <c r="AE35" s="818">
        <v>2.5000000000000001E-2</v>
      </c>
      <c r="AF35" s="783">
        <v>621943.62</v>
      </c>
      <c r="AG35" s="814">
        <f t="shared" si="12"/>
        <v>3.9680445632676475E-2</v>
      </c>
      <c r="AH35" s="785">
        <v>987160</v>
      </c>
      <c r="AJ35" s="818">
        <f t="shared" si="13"/>
        <v>2.4999999999999988E-2</v>
      </c>
      <c r="AK35" s="783">
        <f t="shared" si="4"/>
        <v>1737043.4788888888</v>
      </c>
      <c r="AL35" s="819">
        <f t="shared" si="14"/>
        <v>4.2622421890877601E-2</v>
      </c>
      <c r="AM35" s="785">
        <f t="shared" si="5"/>
        <v>2961480</v>
      </c>
      <c r="AO35" s="818">
        <v>2.5000000000000001E-2</v>
      </c>
      <c r="AP35" s="783">
        <v>758944.22777777805</v>
      </c>
      <c r="AQ35" s="819">
        <v>7.5139431084384894E-2</v>
      </c>
      <c r="AR35" s="785">
        <v>2281065.5</v>
      </c>
      <c r="AS35" s="818">
        <v>2.5000000000000001E-2</v>
      </c>
      <c r="AT35" s="783">
        <v>791993.19444444403</v>
      </c>
      <c r="AU35" s="819">
        <v>6.3777599800503307E-2</v>
      </c>
      <c r="AV35" s="785">
        <v>2020457</v>
      </c>
      <c r="AW35" s="818">
        <v>2.5000000000000001E-2</v>
      </c>
      <c r="AX35" s="783">
        <v>780992.36111111101</v>
      </c>
      <c r="AY35" s="819">
        <v>5.7774255225501003E-2</v>
      </c>
      <c r="AZ35" s="785">
        <v>1804850.08</v>
      </c>
      <c r="BB35" s="818">
        <f t="shared" si="15"/>
        <v>2.5000000000000008E-2</v>
      </c>
      <c r="BC35" s="783">
        <f t="shared" si="6"/>
        <v>2331929.7833333332</v>
      </c>
      <c r="BD35" s="819">
        <f t="shared" si="16"/>
        <v>6.5464798979403258E-2</v>
      </c>
      <c r="BE35" s="785">
        <f t="shared" si="20"/>
        <v>6106372.5800000001</v>
      </c>
      <c r="BG35" s="818"/>
      <c r="BH35" s="783"/>
      <c r="BI35" s="819"/>
      <c r="BJ35" s="785"/>
      <c r="BK35" s="818"/>
      <c r="BL35" s="783"/>
      <c r="BM35" s="819"/>
      <c r="BN35" s="785"/>
      <c r="BO35" s="818"/>
      <c r="BP35" s="783"/>
      <c r="BQ35" s="819"/>
      <c r="BR35" s="785"/>
      <c r="BT35" s="818" t="e">
        <f t="shared" si="21"/>
        <v>#DIV/0!</v>
      </c>
      <c r="BU35" s="783">
        <f t="shared" si="7"/>
        <v>0</v>
      </c>
      <c r="BV35" s="819" t="e">
        <f t="shared" si="17"/>
        <v>#DIV/0!</v>
      </c>
      <c r="BW35" s="785">
        <f t="shared" si="8"/>
        <v>0</v>
      </c>
      <c r="BX35" s="786"/>
      <c r="BZ35" s="815">
        <f t="shared" si="18"/>
        <v>2.4999999999999998E-2</v>
      </c>
      <c r="CA35" s="777">
        <f t="shared" si="9"/>
        <v>5246172.7746666661</v>
      </c>
      <c r="CB35" s="816">
        <f t="shared" si="19"/>
        <v>5.1500947377236733E-2</v>
      </c>
      <c r="CC35" s="779">
        <f t="shared" si="10"/>
        <v>10807314.720000001</v>
      </c>
    </row>
    <row r="36" spans="1:81">
      <c r="A36" s="817"/>
      <c r="C36" s="473" t="s">
        <v>203</v>
      </c>
      <c r="E36" s="818">
        <v>0.02</v>
      </c>
      <c r="F36" s="783">
        <v>305851.20995555603</v>
      </c>
      <c r="G36" s="819">
        <v>9.1240443364782303E-3</v>
      </c>
      <c r="H36" s="785">
        <v>139530</v>
      </c>
      <c r="I36" s="818">
        <v>0.02</v>
      </c>
      <c r="J36" s="783">
        <v>294159.37777777802</v>
      </c>
      <c r="K36" s="819">
        <v>7.7939164045009003E-3</v>
      </c>
      <c r="L36" s="785">
        <v>114632.68</v>
      </c>
      <c r="M36" s="818">
        <v>0.02</v>
      </c>
      <c r="N36" s="783">
        <v>341749.022222222</v>
      </c>
      <c r="O36" s="819">
        <v>8.6809793359727393E-3</v>
      </c>
      <c r="P36" s="785">
        <v>148335.81</v>
      </c>
      <c r="R36" s="818">
        <f t="shared" si="11"/>
        <v>2.0000000000000018E-2</v>
      </c>
      <c r="S36" s="783">
        <f t="shared" si="1"/>
        <v>941759.60995555599</v>
      </c>
      <c r="T36" s="819">
        <f t="shared" si="11"/>
        <v>8.5477968208680193E-3</v>
      </c>
      <c r="U36" s="785">
        <f t="shared" si="1"/>
        <v>402498.49</v>
      </c>
      <c r="W36" s="818">
        <v>0.02</v>
      </c>
      <c r="X36" s="783">
        <v>397533.18933333299</v>
      </c>
      <c r="Y36" s="819">
        <v>9.2985131787336004E-3</v>
      </c>
      <c r="Z36" s="785">
        <v>184823.38</v>
      </c>
      <c r="AA36" s="818">
        <v>0.02</v>
      </c>
      <c r="AB36" s="783">
        <v>494546.69777777803</v>
      </c>
      <c r="AC36" s="819">
        <v>7.4744561365183504E-3</v>
      </c>
      <c r="AD36" s="785">
        <v>184823.38</v>
      </c>
      <c r="AE36" s="818">
        <v>0.02</v>
      </c>
      <c r="AF36" s="783">
        <v>497554.89600000001</v>
      </c>
      <c r="AG36" s="814">
        <f t="shared" si="12"/>
        <v>7.4292658553198115E-3</v>
      </c>
      <c r="AH36" s="785">
        <v>184823.38</v>
      </c>
      <c r="AJ36" s="818">
        <f t="shared" si="13"/>
        <v>1.999999999999999E-2</v>
      </c>
      <c r="AK36" s="783">
        <f t="shared" si="4"/>
        <v>1389634.783111111</v>
      </c>
      <c r="AL36" s="819">
        <f t="shared" si="14"/>
        <v>7.9800843608513212E-3</v>
      </c>
      <c r="AM36" s="785">
        <f t="shared" si="5"/>
        <v>554470.14</v>
      </c>
      <c r="AO36" s="818">
        <v>0.02</v>
      </c>
      <c r="AP36" s="783">
        <v>607155.38222222205</v>
      </c>
      <c r="AQ36" s="819">
        <v>9.2211815359496407E-3</v>
      </c>
      <c r="AR36" s="785">
        <v>279934.5</v>
      </c>
      <c r="AS36" s="818">
        <v>0.02</v>
      </c>
      <c r="AT36" s="783">
        <v>633594.55555555597</v>
      </c>
      <c r="AU36" s="819">
        <v>8.3436701809481706E-3</v>
      </c>
      <c r="AV36" s="785">
        <v>264325.2</v>
      </c>
      <c r="AW36" s="818">
        <v>0.02</v>
      </c>
      <c r="AX36" s="783">
        <v>624793.88888888899</v>
      </c>
      <c r="AY36" s="819">
        <v>8.4594297319382696E-3</v>
      </c>
      <c r="AZ36" s="785">
        <v>264270</v>
      </c>
      <c r="BB36" s="818">
        <f t="shared" si="15"/>
        <v>2.0000000000000011E-2</v>
      </c>
      <c r="BC36" s="783">
        <f t="shared" si="6"/>
        <v>1865543.8266666671</v>
      </c>
      <c r="BD36" s="819">
        <f t="shared" si="16"/>
        <v>8.6680322214104429E-3</v>
      </c>
      <c r="BE36" s="785">
        <f t="shared" si="20"/>
        <v>808529.7</v>
      </c>
      <c r="BG36" s="818"/>
      <c r="BH36" s="783"/>
      <c r="BI36" s="819"/>
      <c r="BJ36" s="785"/>
      <c r="BK36" s="818"/>
      <c r="BL36" s="783"/>
      <c r="BM36" s="819"/>
      <c r="BN36" s="785"/>
      <c r="BO36" s="818"/>
      <c r="BP36" s="783"/>
      <c r="BQ36" s="819"/>
      <c r="BR36" s="785"/>
      <c r="BT36" s="818" t="e">
        <f t="shared" si="21"/>
        <v>#DIV/0!</v>
      </c>
      <c r="BU36" s="783">
        <f t="shared" si="7"/>
        <v>0</v>
      </c>
      <c r="BV36" s="819" t="e">
        <f t="shared" si="17"/>
        <v>#DIV/0!</v>
      </c>
      <c r="BW36" s="785">
        <f t="shared" si="8"/>
        <v>0</v>
      </c>
      <c r="BX36" s="786"/>
      <c r="BZ36" s="815">
        <f t="shared" si="18"/>
        <v>2.0000000000000004E-2</v>
      </c>
      <c r="CA36" s="777">
        <f t="shared" si="9"/>
        <v>4196938.2197333341</v>
      </c>
      <c r="CB36" s="816">
        <f t="shared" si="19"/>
        <v>8.4132681377052879E-3</v>
      </c>
      <c r="CC36" s="779">
        <f t="shared" si="10"/>
        <v>1765498.33</v>
      </c>
    </row>
    <row r="37" spans="1:81">
      <c r="A37" s="817"/>
      <c r="C37" s="473" t="s">
        <v>204</v>
      </c>
      <c r="E37" s="818">
        <v>0.01</v>
      </c>
      <c r="F37" s="783">
        <v>152925.60497777801</v>
      </c>
      <c r="G37" s="819">
        <v>1.9726128272883801E-2</v>
      </c>
      <c r="H37" s="785">
        <v>301663.01</v>
      </c>
      <c r="I37" s="818">
        <v>0.01</v>
      </c>
      <c r="J37" s="783">
        <v>147079.68888888901</v>
      </c>
      <c r="K37" s="819">
        <v>1.7419464368975499E-2</v>
      </c>
      <c r="L37" s="785">
        <v>256204.94</v>
      </c>
      <c r="M37" s="818">
        <v>0.01</v>
      </c>
      <c r="N37" s="783">
        <v>170874.511111111</v>
      </c>
      <c r="O37" s="819">
        <v>1.7379672841135001E-2</v>
      </c>
      <c r="P37" s="785">
        <v>296974.31</v>
      </c>
      <c r="R37" s="818">
        <f t="shared" si="11"/>
        <v>1.0000000000000009E-2</v>
      </c>
      <c r="S37" s="783">
        <f t="shared" si="1"/>
        <v>470879.804977778</v>
      </c>
      <c r="T37" s="819">
        <f t="shared" si="11"/>
        <v>1.8154149975498374E-2</v>
      </c>
      <c r="U37" s="785">
        <f t="shared" si="1"/>
        <v>854842.26</v>
      </c>
      <c r="W37" s="818">
        <v>0.01</v>
      </c>
      <c r="X37" s="783">
        <v>198766.59466666699</v>
      </c>
      <c r="Y37" s="819">
        <v>1.7307852487835201E-2</v>
      </c>
      <c r="Z37" s="785">
        <v>344022.29</v>
      </c>
      <c r="AA37" s="818">
        <v>0.01</v>
      </c>
      <c r="AB37" s="783">
        <v>247273.34888888901</v>
      </c>
      <c r="AC37" s="819">
        <v>1.3912631164897001E-2</v>
      </c>
      <c r="AD37" s="785">
        <v>344022.29</v>
      </c>
      <c r="AE37" s="818">
        <v>0.01</v>
      </c>
      <c r="AF37" s="783">
        <v>248777.448</v>
      </c>
      <c r="AG37" s="814">
        <f t="shared" si="12"/>
        <v>1.382851591917608E-2</v>
      </c>
      <c r="AH37" s="785">
        <v>344022.29</v>
      </c>
      <c r="AJ37" s="818">
        <f t="shared" si="13"/>
        <v>0.01</v>
      </c>
      <c r="AK37" s="783">
        <f t="shared" si="4"/>
        <v>694817.39155555598</v>
      </c>
      <c r="AL37" s="819">
        <f t="shared" si="14"/>
        <v>1.485378579383873E-2</v>
      </c>
      <c r="AM37" s="785">
        <f t="shared" si="5"/>
        <v>1032066.8699999999</v>
      </c>
      <c r="AO37" s="818">
        <v>0.01</v>
      </c>
      <c r="AP37" s="783">
        <v>303577.69111111102</v>
      </c>
      <c r="AQ37" s="819">
        <v>2.10274835302823E-2</v>
      </c>
      <c r="AR37" s="785">
        <v>638347.49</v>
      </c>
      <c r="AS37" s="818">
        <v>0.01</v>
      </c>
      <c r="AT37" s="783">
        <v>316797.27777777798</v>
      </c>
      <c r="AU37" s="819">
        <v>2.2900647224276399E-2</v>
      </c>
      <c r="AV37" s="785">
        <v>725486.27</v>
      </c>
      <c r="AW37" s="818">
        <v>0.01</v>
      </c>
      <c r="AX37" s="783">
        <v>312396.94444444397</v>
      </c>
      <c r="AY37" s="819">
        <v>2.3362086376929599E-2</v>
      </c>
      <c r="AZ37" s="785">
        <v>729824.44</v>
      </c>
      <c r="BB37" s="818">
        <f t="shared" si="15"/>
        <v>1.0000000000000002E-2</v>
      </c>
      <c r="BC37" s="783">
        <f t="shared" si="6"/>
        <v>932771.9133333331</v>
      </c>
      <c r="BD37" s="819">
        <f t="shared" si="16"/>
        <v>2.2445553624338338E-2</v>
      </c>
      <c r="BE37" s="785">
        <f t="shared" si="20"/>
        <v>2093658.2</v>
      </c>
      <c r="BG37" s="818"/>
      <c r="BH37" s="783"/>
      <c r="BI37" s="819"/>
      <c r="BJ37" s="785"/>
      <c r="BK37" s="818"/>
      <c r="BL37" s="783"/>
      <c r="BM37" s="819"/>
      <c r="BN37" s="785"/>
      <c r="BO37" s="818"/>
      <c r="BP37" s="783"/>
      <c r="BQ37" s="819"/>
      <c r="BR37" s="785"/>
      <c r="BT37" s="818" t="e">
        <f t="shared" si="21"/>
        <v>#DIV/0!</v>
      </c>
      <c r="BU37" s="783">
        <f t="shared" si="7"/>
        <v>0</v>
      </c>
      <c r="BV37" s="819" t="e">
        <f t="shared" si="17"/>
        <v>#DIV/0!</v>
      </c>
      <c r="BW37" s="785">
        <f t="shared" si="8"/>
        <v>0</v>
      </c>
      <c r="BX37" s="786"/>
      <c r="BZ37" s="815">
        <f t="shared" si="18"/>
        <v>1.0000000000000002E-2</v>
      </c>
      <c r="CA37" s="777">
        <f t="shared" si="9"/>
        <v>2098469.1098666671</v>
      </c>
      <c r="CB37" s="816">
        <f t="shared" si="19"/>
        <v>1.8968910770637549E-2</v>
      </c>
      <c r="CC37" s="779">
        <f t="shared" si="10"/>
        <v>3980567.33</v>
      </c>
    </row>
    <row r="38" spans="1:81">
      <c r="A38" s="817"/>
      <c r="C38" s="473" t="s">
        <v>205</v>
      </c>
      <c r="E38" s="818">
        <v>5.0000000000000001E-3</v>
      </c>
      <c r="F38" s="783">
        <v>76462.802488888905</v>
      </c>
      <c r="G38" s="819">
        <v>0</v>
      </c>
      <c r="H38" s="785">
        <v>0</v>
      </c>
      <c r="I38" s="818">
        <v>5.0000000000000001E-3</v>
      </c>
      <c r="J38" s="783">
        <v>73539.844444444403</v>
      </c>
      <c r="K38" s="819">
        <v>1.5691493621145E-3</v>
      </c>
      <c r="L38" s="785">
        <v>23079</v>
      </c>
      <c r="M38" s="818">
        <v>5.0000000000000001E-3</v>
      </c>
      <c r="N38" s="783">
        <v>85437.255555555603</v>
      </c>
      <c r="O38" s="819">
        <v>6.9544719822330905E-4</v>
      </c>
      <c r="P38" s="785">
        <v>11883.42</v>
      </c>
      <c r="R38" s="818">
        <f t="shared" si="11"/>
        <v>5.0000000000000027E-3</v>
      </c>
      <c r="S38" s="783">
        <f t="shared" si="1"/>
        <v>235439.90248888891</v>
      </c>
      <c r="T38" s="819">
        <f t="shared" si="11"/>
        <v>7.424913880443438E-4</v>
      </c>
      <c r="U38" s="785">
        <f t="shared" si="1"/>
        <v>34962.42</v>
      </c>
      <c r="W38" s="818">
        <v>5.0000000000000001E-3</v>
      </c>
      <c r="X38" s="783">
        <v>99383.297333333307</v>
      </c>
      <c r="Y38" s="819">
        <v>3.0938599166086602E-4</v>
      </c>
      <c r="Z38" s="785">
        <v>6149.56</v>
      </c>
      <c r="AA38" s="818">
        <v>5.0000000000000001E-3</v>
      </c>
      <c r="AB38" s="783">
        <v>123636.674444444</v>
      </c>
      <c r="AC38" s="819">
        <v>2.4869481598533598E-4</v>
      </c>
      <c r="AD38" s="785">
        <v>6149.56</v>
      </c>
      <c r="AE38" s="818">
        <v>5.0000000000000001E-3</v>
      </c>
      <c r="AF38" s="783">
        <v>124388.724</v>
      </c>
      <c r="AG38" s="814">
        <f t="shared" si="12"/>
        <v>2.4719121646428336E-4</v>
      </c>
      <c r="AH38" s="785">
        <v>6149.56</v>
      </c>
      <c r="AJ38" s="818">
        <f t="shared" si="13"/>
        <v>4.9999999999999906E-3</v>
      </c>
      <c r="AK38" s="783">
        <f t="shared" si="4"/>
        <v>347408.69577777729</v>
      </c>
      <c r="AL38" s="819">
        <f t="shared" si="14"/>
        <v>2.6551839698049482E-4</v>
      </c>
      <c r="AM38" s="785">
        <f t="shared" si="5"/>
        <v>18448.68</v>
      </c>
      <c r="AO38" s="818">
        <v>5.0000000000000001E-3</v>
      </c>
      <c r="AP38" s="783">
        <v>151788.84555555601</v>
      </c>
      <c r="AQ38" s="819">
        <v>1.7098987020426699E-3</v>
      </c>
      <c r="AR38" s="785">
        <v>51908.71</v>
      </c>
      <c r="AS38" s="818">
        <v>5.0000000000000001E-3</v>
      </c>
      <c r="AT38" s="783">
        <v>158398.63888888899</v>
      </c>
      <c r="AU38" s="819">
        <v>4.5200356835277199E-4</v>
      </c>
      <c r="AV38" s="785">
        <v>14319.35</v>
      </c>
      <c r="AW38" s="818">
        <v>5.0000000000000001E-3</v>
      </c>
      <c r="AX38" s="783">
        <v>156198.47222222199</v>
      </c>
      <c r="AY38" s="819">
        <v>6.0314162270402101E-4</v>
      </c>
      <c r="AZ38" s="785">
        <v>18841.96</v>
      </c>
      <c r="BB38" s="818">
        <f t="shared" si="15"/>
        <v>5.0000000000000053E-3</v>
      </c>
      <c r="BC38" s="783">
        <f t="shared" si="6"/>
        <v>466385.95666666701</v>
      </c>
      <c r="BD38" s="819">
        <f t="shared" si="16"/>
        <v>9.1201309542003313E-4</v>
      </c>
      <c r="BE38" s="785">
        <f t="shared" si="20"/>
        <v>85070.01999999999</v>
      </c>
      <c r="BG38" s="818"/>
      <c r="BH38" s="783"/>
      <c r="BI38" s="819"/>
      <c r="BJ38" s="785"/>
      <c r="BK38" s="818"/>
      <c r="BL38" s="783"/>
      <c r="BM38" s="819"/>
      <c r="BN38" s="785"/>
      <c r="BO38" s="818"/>
      <c r="BP38" s="783"/>
      <c r="BQ38" s="819"/>
      <c r="BR38" s="785"/>
      <c r="BT38" s="818" t="e">
        <f t="shared" si="21"/>
        <v>#DIV/0!</v>
      </c>
      <c r="BU38" s="783">
        <f t="shared" si="7"/>
        <v>0</v>
      </c>
      <c r="BV38" s="819" t="e">
        <f t="shared" si="17"/>
        <v>#DIV/0!</v>
      </c>
      <c r="BW38" s="785">
        <f t="shared" si="8"/>
        <v>0</v>
      </c>
      <c r="BX38" s="786"/>
      <c r="BZ38" s="815">
        <f t="shared" si="18"/>
        <v>5.0000000000000001E-3</v>
      </c>
      <c r="CA38" s="777">
        <f t="shared" si="9"/>
        <v>1049234.5549333333</v>
      </c>
      <c r="CB38" s="816">
        <f t="shared" si="19"/>
        <v>6.5991497968153972E-4</v>
      </c>
      <c r="CC38" s="779">
        <f t="shared" si="10"/>
        <v>138481.12</v>
      </c>
    </row>
    <row r="39" spans="1:81">
      <c r="A39" s="817"/>
      <c r="C39" s="473" t="s">
        <v>206</v>
      </c>
      <c r="E39" s="818">
        <v>5.0000000000000001E-3</v>
      </c>
      <c r="F39" s="783">
        <v>76462.802488888905</v>
      </c>
      <c r="G39" s="819">
        <v>2.06405003299394E-3</v>
      </c>
      <c r="H39" s="785">
        <v>31564.61</v>
      </c>
      <c r="I39" s="818">
        <v>5.0000000000000001E-3</v>
      </c>
      <c r="J39" s="783">
        <v>73539.844444444403</v>
      </c>
      <c r="K39" s="819">
        <v>1.83680902537188E-3</v>
      </c>
      <c r="L39" s="785">
        <v>27015.73</v>
      </c>
      <c r="M39" s="818">
        <v>5.0000000000000001E-3</v>
      </c>
      <c r="N39" s="783">
        <v>85437.255555555603</v>
      </c>
      <c r="O39" s="819">
        <v>1.6886632074246E-3</v>
      </c>
      <c r="P39" s="785">
        <v>28854.95</v>
      </c>
      <c r="R39" s="818">
        <f t="shared" si="11"/>
        <v>5.0000000000000027E-3</v>
      </c>
      <c r="S39" s="783">
        <f t="shared" si="1"/>
        <v>235439.90248888891</v>
      </c>
      <c r="T39" s="819">
        <f t="shared" si="11"/>
        <v>1.8568494353697407E-3</v>
      </c>
      <c r="U39" s="785">
        <f t="shared" si="1"/>
        <v>87435.29</v>
      </c>
      <c r="W39" s="818">
        <v>5.0000000000000001E-3</v>
      </c>
      <c r="X39" s="783">
        <v>99383.297333333307</v>
      </c>
      <c r="Y39" s="819">
        <v>8.0149886487297498E-4</v>
      </c>
      <c r="Z39" s="785">
        <v>15931.12</v>
      </c>
      <c r="AA39" s="818">
        <v>5.0000000000000001E-3</v>
      </c>
      <c r="AB39" s="783">
        <v>123636.674444444</v>
      </c>
      <c r="AC39" s="819">
        <v>6.44271615666861E-4</v>
      </c>
      <c r="AD39" s="785">
        <v>15931.12</v>
      </c>
      <c r="AE39" s="818">
        <v>5.0000000000000001E-3</v>
      </c>
      <c r="AF39" s="783">
        <v>124388.724</v>
      </c>
      <c r="AG39" s="814">
        <f t="shared" si="12"/>
        <v>6.4037637366551011E-4</v>
      </c>
      <c r="AH39" s="785">
        <v>15931.12</v>
      </c>
      <c r="AJ39" s="818">
        <f t="shared" si="13"/>
        <v>4.9999999999999906E-3</v>
      </c>
      <c r="AK39" s="783">
        <f t="shared" si="4"/>
        <v>347408.69577777729</v>
      </c>
      <c r="AL39" s="819">
        <f t="shared" si="14"/>
        <v>6.878549757224745E-4</v>
      </c>
      <c r="AM39" s="785">
        <f t="shared" si="5"/>
        <v>47793.36</v>
      </c>
      <c r="AO39" s="818">
        <v>5.0000000000000001E-3</v>
      </c>
      <c r="AP39" s="783">
        <v>151788.84555555601</v>
      </c>
      <c r="AQ39" s="819">
        <v>1.9300986770649899E-3</v>
      </c>
      <c r="AR39" s="785">
        <v>58593.49</v>
      </c>
      <c r="AS39" s="818">
        <v>5.0000000000000001E-3</v>
      </c>
      <c r="AT39" s="783">
        <v>158398.63888888899</v>
      </c>
      <c r="AU39" s="819">
        <v>1.6060636744388401E-3</v>
      </c>
      <c r="AV39" s="785">
        <v>50879.66</v>
      </c>
      <c r="AW39" s="818">
        <v>5.0000000000000001E-3</v>
      </c>
      <c r="AX39" s="783">
        <v>156198.47222222199</v>
      </c>
      <c r="AY39" s="819">
        <v>1.7409923805984E-3</v>
      </c>
      <c r="AZ39" s="785">
        <v>54388.07</v>
      </c>
      <c r="BB39" s="818">
        <f t="shared" si="15"/>
        <v>5.0000000000000053E-3</v>
      </c>
      <c r="BC39" s="783">
        <f t="shared" si="6"/>
        <v>466385.95666666701</v>
      </c>
      <c r="BD39" s="819">
        <f t="shared" si="16"/>
        <v>1.7567126288615315E-3</v>
      </c>
      <c r="BE39" s="785">
        <f t="shared" si="20"/>
        <v>163861.22</v>
      </c>
      <c r="BG39" s="818"/>
      <c r="BH39" s="783"/>
      <c r="BI39" s="819"/>
      <c r="BJ39" s="785"/>
      <c r="BK39" s="818"/>
      <c r="BL39" s="783"/>
      <c r="BM39" s="819"/>
      <c r="BN39" s="785"/>
      <c r="BO39" s="818"/>
      <c r="BP39" s="783"/>
      <c r="BQ39" s="819"/>
      <c r="BR39" s="785"/>
      <c r="BT39" s="818" t="e">
        <f t="shared" si="21"/>
        <v>#DIV/0!</v>
      </c>
      <c r="BU39" s="783">
        <f t="shared" si="7"/>
        <v>0</v>
      </c>
      <c r="BV39" s="819" t="e">
        <f t="shared" si="17"/>
        <v>#DIV/0!</v>
      </c>
      <c r="BW39" s="785">
        <f t="shared" si="8"/>
        <v>0</v>
      </c>
      <c r="BX39" s="786"/>
      <c r="BZ39" s="815">
        <f t="shared" si="18"/>
        <v>5.0000000000000001E-3</v>
      </c>
      <c r="CA39" s="777">
        <f t="shared" si="9"/>
        <v>1049234.5549333333</v>
      </c>
      <c r="CB39" s="816">
        <f t="shared" si="19"/>
        <v>1.4252764960595665E-3</v>
      </c>
      <c r="CC39" s="779">
        <f t="shared" si="10"/>
        <v>299089.87</v>
      </c>
    </row>
    <row r="40" spans="1:81">
      <c r="A40" s="817"/>
      <c r="C40" s="473" t="s">
        <v>207</v>
      </c>
      <c r="E40" s="818">
        <v>5.0000000000000001E-3</v>
      </c>
      <c r="F40" s="783">
        <v>76462.802488888905</v>
      </c>
      <c r="G40" s="819">
        <v>0</v>
      </c>
      <c r="H40" s="785">
        <v>0</v>
      </c>
      <c r="I40" s="818">
        <v>5.0000000000000001E-3</v>
      </c>
      <c r="J40" s="783">
        <v>73539.844444444403</v>
      </c>
      <c r="K40" s="819">
        <v>0</v>
      </c>
      <c r="L40" s="785">
        <v>0</v>
      </c>
      <c r="M40" s="818">
        <v>5.0000000000000001E-3</v>
      </c>
      <c r="N40" s="783">
        <v>85437.255555555603</v>
      </c>
      <c r="O40" s="819">
        <v>0</v>
      </c>
      <c r="P40" s="785">
        <v>0</v>
      </c>
      <c r="R40" s="818">
        <f t="shared" si="11"/>
        <v>5.0000000000000027E-3</v>
      </c>
      <c r="S40" s="783">
        <f t="shared" si="1"/>
        <v>235439.90248888891</v>
      </c>
      <c r="T40" s="819">
        <f t="shared" si="11"/>
        <v>0</v>
      </c>
      <c r="U40" s="785">
        <f t="shared" si="1"/>
        <v>0</v>
      </c>
      <c r="W40" s="818">
        <v>5.0000000000000001E-3</v>
      </c>
      <c r="X40" s="783">
        <v>99383.297333333307</v>
      </c>
      <c r="Y40" s="819">
        <v>0</v>
      </c>
      <c r="Z40" s="785">
        <v>0</v>
      </c>
      <c r="AA40" s="818">
        <v>5.0000000000000001E-3</v>
      </c>
      <c r="AB40" s="783">
        <v>123636.674444444</v>
      </c>
      <c r="AC40" s="819">
        <v>0</v>
      </c>
      <c r="AD40" s="785">
        <v>0</v>
      </c>
      <c r="AE40" s="818">
        <v>5.0000000000000001E-3</v>
      </c>
      <c r="AF40" s="783">
        <v>124388.724</v>
      </c>
      <c r="AG40" s="814">
        <f t="shared" si="12"/>
        <v>0</v>
      </c>
      <c r="AH40" s="785">
        <v>0</v>
      </c>
      <c r="AJ40" s="818">
        <f t="shared" si="13"/>
        <v>4.9999999999999906E-3</v>
      </c>
      <c r="AK40" s="783">
        <f t="shared" si="4"/>
        <v>347408.69577777729</v>
      </c>
      <c r="AL40" s="819">
        <f t="shared" si="14"/>
        <v>0</v>
      </c>
      <c r="AM40" s="785">
        <f t="shared" si="5"/>
        <v>0</v>
      </c>
      <c r="AO40" s="818">
        <v>5.0000000000000001E-3</v>
      </c>
      <c r="AP40" s="783">
        <v>151788.84555555601</v>
      </c>
      <c r="AQ40" s="819">
        <v>0</v>
      </c>
      <c r="AR40" s="785">
        <v>0</v>
      </c>
      <c r="AS40" s="818">
        <v>5.0000000000000001E-3</v>
      </c>
      <c r="AT40" s="783">
        <v>158398.63888888899</v>
      </c>
      <c r="AU40" s="819">
        <v>0</v>
      </c>
      <c r="AV40" s="785">
        <v>0</v>
      </c>
      <c r="AW40" s="818">
        <v>5.0000000000000001E-3</v>
      </c>
      <c r="AX40" s="783">
        <v>156198.47222222199</v>
      </c>
      <c r="AY40" s="819">
        <v>0</v>
      </c>
      <c r="AZ40" s="785">
        <v>0</v>
      </c>
      <c r="BB40" s="818">
        <f t="shared" si="15"/>
        <v>5.0000000000000053E-3</v>
      </c>
      <c r="BC40" s="783">
        <f t="shared" si="6"/>
        <v>466385.95666666701</v>
      </c>
      <c r="BD40" s="819">
        <f t="shared" si="16"/>
        <v>0</v>
      </c>
      <c r="BE40" s="785">
        <f t="shared" si="20"/>
        <v>0</v>
      </c>
      <c r="BG40" s="818"/>
      <c r="BH40" s="783"/>
      <c r="BI40" s="819"/>
      <c r="BJ40" s="785"/>
      <c r="BK40" s="818"/>
      <c r="BL40" s="783"/>
      <c r="BM40" s="819"/>
      <c r="BN40" s="785"/>
      <c r="BO40" s="818"/>
      <c r="BP40" s="783"/>
      <c r="BQ40" s="819"/>
      <c r="BR40" s="785"/>
      <c r="BT40" s="818" t="e">
        <f t="shared" si="21"/>
        <v>#DIV/0!</v>
      </c>
      <c r="BU40" s="783">
        <f t="shared" si="7"/>
        <v>0</v>
      </c>
      <c r="BV40" s="819" t="e">
        <f t="shared" si="17"/>
        <v>#DIV/0!</v>
      </c>
      <c r="BW40" s="785">
        <f t="shared" si="8"/>
        <v>0</v>
      </c>
      <c r="BX40" s="786"/>
      <c r="BZ40" s="815">
        <f t="shared" si="18"/>
        <v>5.0000000000000001E-3</v>
      </c>
      <c r="CA40" s="777">
        <f t="shared" si="9"/>
        <v>1049234.5549333333</v>
      </c>
      <c r="CB40" s="816">
        <f t="shared" si="19"/>
        <v>0</v>
      </c>
      <c r="CC40" s="779">
        <f t="shared" si="10"/>
        <v>0</v>
      </c>
    </row>
    <row r="41" spans="1:81">
      <c r="A41" s="817"/>
      <c r="C41" s="473"/>
      <c r="E41" s="818"/>
      <c r="F41" s="783">
        <v>0</v>
      </c>
      <c r="G41" s="819"/>
      <c r="H41" s="785"/>
      <c r="I41" s="818"/>
      <c r="J41" s="783">
        <v>0</v>
      </c>
      <c r="K41" s="819"/>
      <c r="L41" s="785"/>
      <c r="M41" s="818"/>
      <c r="N41" s="783">
        <v>0</v>
      </c>
      <c r="O41" s="819"/>
      <c r="P41" s="785"/>
      <c r="R41" s="818">
        <f t="shared" si="11"/>
        <v>0</v>
      </c>
      <c r="S41" s="783">
        <f t="shared" si="1"/>
        <v>0</v>
      </c>
      <c r="T41" s="819">
        <f t="shared" si="11"/>
        <v>0</v>
      </c>
      <c r="U41" s="785">
        <f t="shared" si="1"/>
        <v>0</v>
      </c>
      <c r="W41" s="818"/>
      <c r="X41" s="783">
        <v>0</v>
      </c>
      <c r="Y41" s="819"/>
      <c r="Z41" s="785"/>
      <c r="AA41" s="818"/>
      <c r="AB41" s="783">
        <v>0</v>
      </c>
      <c r="AC41" s="819"/>
      <c r="AD41" s="785"/>
      <c r="AE41" s="818"/>
      <c r="AF41" s="783">
        <v>0</v>
      </c>
      <c r="AG41" s="814">
        <f t="shared" si="12"/>
        <v>0</v>
      </c>
      <c r="AH41" s="785"/>
      <c r="AJ41" s="818">
        <f t="shared" si="13"/>
        <v>0</v>
      </c>
      <c r="AK41" s="783">
        <f t="shared" si="4"/>
        <v>0</v>
      </c>
      <c r="AL41" s="819">
        <f t="shared" si="14"/>
        <v>0</v>
      </c>
      <c r="AM41" s="785">
        <f t="shared" si="5"/>
        <v>0</v>
      </c>
      <c r="AO41" s="818"/>
      <c r="AP41" s="783">
        <v>0</v>
      </c>
      <c r="AQ41" s="819"/>
      <c r="AR41" s="785"/>
      <c r="AS41" s="818"/>
      <c r="AT41" s="783">
        <v>0</v>
      </c>
      <c r="AU41" s="819"/>
      <c r="AV41" s="785"/>
      <c r="AW41" s="818"/>
      <c r="AX41" s="783">
        <v>0</v>
      </c>
      <c r="AY41" s="819"/>
      <c r="AZ41" s="785"/>
      <c r="BB41" s="818">
        <f t="shared" si="15"/>
        <v>0</v>
      </c>
      <c r="BC41" s="783">
        <f t="shared" si="6"/>
        <v>0</v>
      </c>
      <c r="BD41" s="819">
        <f t="shared" si="16"/>
        <v>0</v>
      </c>
      <c r="BE41" s="785">
        <f t="shared" si="20"/>
        <v>0</v>
      </c>
      <c r="BG41" s="818"/>
      <c r="BH41" s="783"/>
      <c r="BI41" s="819"/>
      <c r="BJ41" s="785"/>
      <c r="BK41" s="818"/>
      <c r="BL41" s="783"/>
      <c r="BM41" s="819"/>
      <c r="BN41" s="785"/>
      <c r="BO41" s="818"/>
      <c r="BP41" s="783"/>
      <c r="BQ41" s="819"/>
      <c r="BR41" s="785"/>
      <c r="BT41" s="818" t="e">
        <f t="shared" si="21"/>
        <v>#DIV/0!</v>
      </c>
      <c r="BU41" s="783">
        <f t="shared" si="7"/>
        <v>0</v>
      </c>
      <c r="BV41" s="819" t="e">
        <f t="shared" si="17"/>
        <v>#DIV/0!</v>
      </c>
      <c r="BW41" s="785">
        <f t="shared" si="8"/>
        <v>0</v>
      </c>
      <c r="BX41" s="786"/>
      <c r="BZ41" s="815">
        <f t="shared" si="18"/>
        <v>0</v>
      </c>
      <c r="CA41" s="777">
        <f t="shared" si="9"/>
        <v>0</v>
      </c>
      <c r="CB41" s="816">
        <f t="shared" si="19"/>
        <v>0</v>
      </c>
      <c r="CC41" s="779">
        <f t="shared" si="10"/>
        <v>0</v>
      </c>
    </row>
    <row r="42" spans="1:81">
      <c r="A42" s="817"/>
      <c r="C42" s="473"/>
      <c r="E42" s="818"/>
      <c r="F42" s="783">
        <v>0</v>
      </c>
      <c r="G42" s="819">
        <v>0</v>
      </c>
      <c r="H42" s="785">
        <v>0</v>
      </c>
      <c r="I42" s="818"/>
      <c r="J42" s="783">
        <v>0</v>
      </c>
      <c r="K42" s="819">
        <v>0</v>
      </c>
      <c r="L42" s="785">
        <v>0</v>
      </c>
      <c r="M42" s="818"/>
      <c r="N42" s="783">
        <v>0</v>
      </c>
      <c r="O42" s="819">
        <v>0</v>
      </c>
      <c r="P42" s="785">
        <v>0</v>
      </c>
      <c r="R42" s="818">
        <f t="shared" si="11"/>
        <v>0</v>
      </c>
      <c r="S42" s="783">
        <f t="shared" si="1"/>
        <v>0</v>
      </c>
      <c r="T42" s="819">
        <f t="shared" si="11"/>
        <v>0</v>
      </c>
      <c r="U42" s="785">
        <f t="shared" si="1"/>
        <v>0</v>
      </c>
      <c r="W42" s="818"/>
      <c r="X42" s="783">
        <v>0</v>
      </c>
      <c r="Y42" s="819">
        <v>0</v>
      </c>
      <c r="Z42" s="785">
        <v>0</v>
      </c>
      <c r="AA42" s="818"/>
      <c r="AB42" s="783">
        <v>0</v>
      </c>
      <c r="AC42" s="819">
        <v>0</v>
      </c>
      <c r="AD42" s="785">
        <v>0</v>
      </c>
      <c r="AE42" s="818"/>
      <c r="AF42" s="783">
        <v>0</v>
      </c>
      <c r="AG42" s="814">
        <f t="shared" si="12"/>
        <v>0</v>
      </c>
      <c r="AH42" s="785">
        <v>0</v>
      </c>
      <c r="AJ42" s="818">
        <f t="shared" si="13"/>
        <v>0</v>
      </c>
      <c r="AK42" s="783">
        <f t="shared" si="4"/>
        <v>0</v>
      </c>
      <c r="AL42" s="819">
        <f t="shared" si="14"/>
        <v>0</v>
      </c>
      <c r="AM42" s="785">
        <f t="shared" si="5"/>
        <v>0</v>
      </c>
      <c r="AO42" s="818"/>
      <c r="AP42" s="783">
        <v>0</v>
      </c>
      <c r="AQ42" s="819">
        <v>0</v>
      </c>
      <c r="AR42" s="785">
        <v>0</v>
      </c>
      <c r="AS42" s="818"/>
      <c r="AT42" s="783">
        <v>0</v>
      </c>
      <c r="AU42" s="819">
        <v>0</v>
      </c>
      <c r="AV42" s="785">
        <v>0</v>
      </c>
      <c r="AW42" s="818"/>
      <c r="AX42" s="783">
        <v>0</v>
      </c>
      <c r="AY42" s="819">
        <v>0</v>
      </c>
      <c r="AZ42" s="785">
        <v>0</v>
      </c>
      <c r="BB42" s="818">
        <f t="shared" si="15"/>
        <v>0</v>
      </c>
      <c r="BC42" s="783">
        <f t="shared" si="6"/>
        <v>0</v>
      </c>
      <c r="BD42" s="819">
        <f t="shared" si="16"/>
        <v>0</v>
      </c>
      <c r="BE42" s="785">
        <f t="shared" si="20"/>
        <v>0</v>
      </c>
      <c r="BG42" s="818"/>
      <c r="BH42" s="783"/>
      <c r="BI42" s="819"/>
      <c r="BJ42" s="785"/>
      <c r="BK42" s="818"/>
      <c r="BL42" s="783"/>
      <c r="BM42" s="819"/>
      <c r="BN42" s="785"/>
      <c r="BO42" s="818"/>
      <c r="BP42" s="783"/>
      <c r="BQ42" s="819"/>
      <c r="BR42" s="785"/>
      <c r="BT42" s="818" t="e">
        <f t="shared" si="21"/>
        <v>#DIV/0!</v>
      </c>
      <c r="BU42" s="783">
        <f t="shared" si="7"/>
        <v>0</v>
      </c>
      <c r="BV42" s="819" t="e">
        <f t="shared" si="17"/>
        <v>#DIV/0!</v>
      </c>
      <c r="BW42" s="785">
        <f t="shared" si="8"/>
        <v>0</v>
      </c>
      <c r="BX42" s="786"/>
      <c r="BZ42" s="815">
        <f t="shared" si="18"/>
        <v>0</v>
      </c>
      <c r="CA42" s="777">
        <f t="shared" si="9"/>
        <v>0</v>
      </c>
      <c r="CB42" s="816">
        <f t="shared" si="19"/>
        <v>0</v>
      </c>
      <c r="CC42" s="779">
        <f t="shared" si="10"/>
        <v>0</v>
      </c>
    </row>
    <row r="43" spans="1:81">
      <c r="A43" s="817"/>
      <c r="C43" s="473"/>
      <c r="E43" s="818"/>
      <c r="F43" s="783">
        <v>0</v>
      </c>
      <c r="G43" s="819">
        <v>0</v>
      </c>
      <c r="H43" s="785">
        <v>0</v>
      </c>
      <c r="I43" s="818"/>
      <c r="J43" s="783">
        <v>0</v>
      </c>
      <c r="K43" s="819">
        <v>0</v>
      </c>
      <c r="L43" s="785">
        <v>0</v>
      </c>
      <c r="M43" s="818"/>
      <c r="N43" s="783">
        <v>0</v>
      </c>
      <c r="O43" s="819">
        <v>0</v>
      </c>
      <c r="P43" s="785">
        <v>0</v>
      </c>
      <c r="R43" s="818">
        <f t="shared" si="11"/>
        <v>0</v>
      </c>
      <c r="S43" s="783">
        <f t="shared" si="1"/>
        <v>0</v>
      </c>
      <c r="T43" s="819">
        <f t="shared" si="11"/>
        <v>0</v>
      </c>
      <c r="U43" s="785">
        <f t="shared" si="1"/>
        <v>0</v>
      </c>
      <c r="W43" s="818"/>
      <c r="X43" s="783">
        <v>0</v>
      </c>
      <c r="Y43" s="819">
        <v>0</v>
      </c>
      <c r="Z43" s="785">
        <v>0</v>
      </c>
      <c r="AA43" s="818"/>
      <c r="AB43" s="783">
        <v>0</v>
      </c>
      <c r="AC43" s="819">
        <v>0</v>
      </c>
      <c r="AD43" s="785">
        <v>0</v>
      </c>
      <c r="AE43" s="818"/>
      <c r="AF43" s="783">
        <v>0</v>
      </c>
      <c r="AG43" s="814">
        <f t="shared" si="12"/>
        <v>0</v>
      </c>
      <c r="AH43" s="785">
        <v>0</v>
      </c>
      <c r="AJ43" s="818">
        <f t="shared" si="13"/>
        <v>0</v>
      </c>
      <c r="AK43" s="783">
        <f t="shared" si="4"/>
        <v>0</v>
      </c>
      <c r="AL43" s="819">
        <f t="shared" si="14"/>
        <v>0</v>
      </c>
      <c r="AM43" s="785">
        <f t="shared" si="5"/>
        <v>0</v>
      </c>
      <c r="AO43" s="818"/>
      <c r="AP43" s="783">
        <v>0</v>
      </c>
      <c r="AQ43" s="819">
        <v>0</v>
      </c>
      <c r="AR43" s="785">
        <v>0</v>
      </c>
      <c r="AS43" s="818"/>
      <c r="AT43" s="783">
        <v>0</v>
      </c>
      <c r="AU43" s="819">
        <v>0</v>
      </c>
      <c r="AV43" s="785">
        <v>0</v>
      </c>
      <c r="AW43" s="818"/>
      <c r="AX43" s="783">
        <v>0</v>
      </c>
      <c r="AY43" s="819">
        <v>0</v>
      </c>
      <c r="AZ43" s="785">
        <v>0</v>
      </c>
      <c r="BB43" s="818">
        <f t="shared" si="15"/>
        <v>0</v>
      </c>
      <c r="BC43" s="783">
        <f t="shared" si="6"/>
        <v>0</v>
      </c>
      <c r="BD43" s="819">
        <f t="shared" si="16"/>
        <v>0</v>
      </c>
      <c r="BE43" s="785">
        <f t="shared" si="20"/>
        <v>0</v>
      </c>
      <c r="BG43" s="818"/>
      <c r="BH43" s="783"/>
      <c r="BI43" s="819"/>
      <c r="BJ43" s="785"/>
      <c r="BK43" s="818"/>
      <c r="BL43" s="783"/>
      <c r="BM43" s="819"/>
      <c r="BN43" s="785"/>
      <c r="BO43" s="818"/>
      <c r="BP43" s="783"/>
      <c r="BQ43" s="819"/>
      <c r="BR43" s="785"/>
      <c r="BT43" s="818" t="e">
        <f t="shared" si="21"/>
        <v>#DIV/0!</v>
      </c>
      <c r="BU43" s="783">
        <f t="shared" si="7"/>
        <v>0</v>
      </c>
      <c r="BV43" s="819" t="e">
        <f t="shared" si="17"/>
        <v>#DIV/0!</v>
      </c>
      <c r="BW43" s="785">
        <f t="shared" si="8"/>
        <v>0</v>
      </c>
      <c r="BX43" s="786"/>
      <c r="BZ43" s="815">
        <f t="shared" si="18"/>
        <v>0</v>
      </c>
      <c r="CA43" s="777">
        <f t="shared" si="9"/>
        <v>0</v>
      </c>
      <c r="CB43" s="816">
        <f t="shared" si="19"/>
        <v>0</v>
      </c>
      <c r="CC43" s="779">
        <f t="shared" si="10"/>
        <v>0</v>
      </c>
    </row>
    <row r="44" spans="1:81" s="223" customFormat="1">
      <c r="A44" s="788"/>
      <c r="C44" s="567" t="s">
        <v>66</v>
      </c>
      <c r="E44" s="813">
        <v>0.59399999999999997</v>
      </c>
      <c r="F44" s="777">
        <v>9083780.9356800001</v>
      </c>
      <c r="G44" s="814">
        <v>0.63692598497113495</v>
      </c>
      <c r="H44" s="779">
        <v>9740229.1577777807</v>
      </c>
      <c r="I44" s="813">
        <v>0.59399999999999997</v>
      </c>
      <c r="J44" s="777">
        <v>8736533.5199999996</v>
      </c>
      <c r="K44" s="814">
        <v>0.59485361676950399</v>
      </c>
      <c r="L44" s="779">
        <v>8749088.4888889007</v>
      </c>
      <c r="M44" s="813">
        <v>0.59399999999999997</v>
      </c>
      <c r="N44" s="777">
        <v>10149945.960000001</v>
      </c>
      <c r="O44" s="814">
        <v>0.61416284048865999</v>
      </c>
      <c r="P44" s="779">
        <v>10494477.511111099</v>
      </c>
      <c r="R44" s="813">
        <f t="shared" si="11"/>
        <v>0.59400000000000019</v>
      </c>
      <c r="S44" s="777">
        <f t="shared" si="1"/>
        <v>27970260.415679999</v>
      </c>
      <c r="T44" s="814">
        <f t="shared" si="11"/>
        <v>0.61552427713789137</v>
      </c>
      <c r="U44" s="779">
        <f t="shared" si="1"/>
        <v>28983795.157777783</v>
      </c>
      <c r="W44" s="813">
        <v>0.59399999999999997</v>
      </c>
      <c r="X44" s="777">
        <v>11806735.723200001</v>
      </c>
      <c r="Y44" s="814">
        <v>0.57416576728124402</v>
      </c>
      <c r="Z44" s="779">
        <v>11412497.4336667</v>
      </c>
      <c r="AA44" s="813">
        <v>0.59399999999999997</v>
      </c>
      <c r="AB44" s="777">
        <v>14688036.924000001</v>
      </c>
      <c r="AC44" s="814">
        <v>0.60840590675418704</v>
      </c>
      <c r="AD44" s="779">
        <v>15044256.6046889</v>
      </c>
      <c r="AE44" s="813">
        <v>0.59399999999999997</v>
      </c>
      <c r="AF44" s="777">
        <v>14777380.4112</v>
      </c>
      <c r="AG44" s="814">
        <f t="shared" si="12"/>
        <v>0.58918566485174328</v>
      </c>
      <c r="AH44" s="779">
        <v>14657610.609999999</v>
      </c>
      <c r="AJ44" s="813">
        <f t="shared" si="13"/>
        <v>0.59399999999999975</v>
      </c>
      <c r="AK44" s="777">
        <f t="shared" si="4"/>
        <v>41272153.058400005</v>
      </c>
      <c r="AL44" s="814">
        <f t="shared" si="14"/>
        <v>0.59172906648621504</v>
      </c>
      <c r="AM44" s="779">
        <f t="shared" si="5"/>
        <v>41114364.648355603</v>
      </c>
      <c r="AO44" s="813">
        <v>0.59399999999999997</v>
      </c>
      <c r="AP44" s="777">
        <v>18032514.852000002</v>
      </c>
      <c r="AQ44" s="814">
        <v>0.52333828427782003</v>
      </c>
      <c r="AR44" s="779">
        <v>15887382.8011111</v>
      </c>
      <c r="AS44" s="813">
        <v>0.59399999999999997</v>
      </c>
      <c r="AT44" s="777">
        <v>18817758.300000001</v>
      </c>
      <c r="AU44" s="814">
        <v>0.519399569756404</v>
      </c>
      <c r="AV44" s="779">
        <v>16454436.9777778</v>
      </c>
      <c r="AW44" s="813">
        <v>0.59399999999999997</v>
      </c>
      <c r="AX44" s="777">
        <v>18556378.5</v>
      </c>
      <c r="AY44" s="814">
        <v>0.50111690952305199</v>
      </c>
      <c r="AZ44" s="779">
        <v>15654739.134444401</v>
      </c>
      <c r="BB44" s="813">
        <f t="shared" si="15"/>
        <v>0.59400000000000019</v>
      </c>
      <c r="BC44" s="777">
        <f t="shared" si="6"/>
        <v>55406651.652000003</v>
      </c>
      <c r="BD44" s="814">
        <f t="shared" si="16"/>
        <v>0.51455836338182459</v>
      </c>
      <c r="BE44" s="779">
        <f t="shared" si="20"/>
        <v>47996558.913333297</v>
      </c>
      <c r="BG44" s="813"/>
      <c r="BH44" s="777"/>
      <c r="BI44" s="814"/>
      <c r="BJ44" s="779"/>
      <c r="BK44" s="813"/>
      <c r="BL44" s="777"/>
      <c r="BM44" s="814"/>
      <c r="BN44" s="779"/>
      <c r="BO44" s="813"/>
      <c r="BP44" s="777"/>
      <c r="BQ44" s="814"/>
      <c r="BR44" s="779"/>
      <c r="BT44" s="813" t="e">
        <f t="shared" si="21"/>
        <v>#DIV/0!</v>
      </c>
      <c r="BU44" s="777">
        <f t="shared" si="7"/>
        <v>0</v>
      </c>
      <c r="BV44" s="814" t="e">
        <f t="shared" si="17"/>
        <v>#DIV/0!</v>
      </c>
      <c r="BW44" s="785">
        <f t="shared" si="8"/>
        <v>0</v>
      </c>
      <c r="BX44" s="619"/>
      <c r="BZ44" s="815">
        <f t="shared" si="18"/>
        <v>0.59400000000000008</v>
      </c>
      <c r="CA44" s="777">
        <f t="shared" si="9"/>
        <v>124649065.12608001</v>
      </c>
      <c r="CB44" s="816">
        <f t="shared" si="19"/>
        <v>0.56276605723765094</v>
      </c>
      <c r="CC44" s="779">
        <f t="shared" si="10"/>
        <v>118094718.71946669</v>
      </c>
    </row>
    <row r="45" spans="1:81" s="223" customFormat="1">
      <c r="A45" s="788"/>
      <c r="C45" s="567" t="s">
        <v>67</v>
      </c>
      <c r="E45" s="813">
        <v>0.2</v>
      </c>
      <c r="F45" s="777">
        <v>3058512.0995555501</v>
      </c>
      <c r="G45" s="814">
        <f>H45/H14</f>
        <v>0.10484749454871616</v>
      </c>
      <c r="H45" s="779">
        <f>SUM(H46:H68)</f>
        <v>1603386.6534266672</v>
      </c>
      <c r="I45" s="813">
        <v>0.2</v>
      </c>
      <c r="J45" s="777">
        <v>2941593.7777777798</v>
      </c>
      <c r="K45" s="814">
        <f>L45/L14</f>
        <v>0.13630143880524484</v>
      </c>
      <c r="L45" s="779">
        <f>SUM(L46:L68)</f>
        <v>2004717.3214583341</v>
      </c>
      <c r="M45" s="813">
        <v>0.1983</v>
      </c>
      <c r="N45" s="777">
        <v>3388441.5553333298</v>
      </c>
      <c r="O45" s="814">
        <f>P45/P14</f>
        <v>0.14196584754139921</v>
      </c>
      <c r="P45" s="779">
        <f>SUM(P46:P68)</f>
        <v>2425834.4793111109</v>
      </c>
      <c r="R45" s="813">
        <f>S45/U14</f>
        <v>0.19830000000000014</v>
      </c>
      <c r="S45" s="777">
        <f>SUM(S46:S68)</f>
        <v>9337546.5327093359</v>
      </c>
      <c r="T45" s="814">
        <f>U45/U14</f>
        <v>0.12814179734212372</v>
      </c>
      <c r="U45" s="779">
        <f>SUM(U46:U68)</f>
        <v>6033938.4541961122</v>
      </c>
      <c r="W45" s="813">
        <v>0.1983</v>
      </c>
      <c r="X45" s="777">
        <v>3941541.5722400001</v>
      </c>
      <c r="Y45" s="814">
        <f>Z45/Z14</f>
        <v>0.10907291772555784</v>
      </c>
      <c r="Z45" s="779">
        <f>SUM(Z46:Z68)</f>
        <v>2168005.2426666673</v>
      </c>
      <c r="AA45" s="813">
        <v>0.1983</v>
      </c>
      <c r="AB45" s="777">
        <v>4903430.5084666703</v>
      </c>
      <c r="AC45" s="814">
        <f>AD45/AD14</f>
        <v>0.11648765850283886</v>
      </c>
      <c r="AD45" s="779">
        <f>SUM(AD46:AD68)</f>
        <v>2880429.3422222231</v>
      </c>
      <c r="AE45" s="813">
        <v>0.1983</v>
      </c>
      <c r="AF45" s="777">
        <v>4933256.7938400004</v>
      </c>
      <c r="AG45" s="814">
        <f>AH45/AH14</f>
        <v>0.10757692879782255</v>
      </c>
      <c r="AH45" s="779">
        <f>SUM(AH46:AH68)</f>
        <v>2676271.3810000001</v>
      </c>
      <c r="AJ45" s="813">
        <f>AK45/AM14</f>
        <v>0.19829999999999989</v>
      </c>
      <c r="AK45" s="777">
        <f>SUM(AK46:AK68)</f>
        <v>13778228.874546666</v>
      </c>
      <c r="AL45" s="814">
        <f>AM45/AM14</f>
        <v>0.1111760594908949</v>
      </c>
      <c r="AM45" s="779">
        <f>SUM(AM46:AM68)</f>
        <v>7724705.9658888904</v>
      </c>
      <c r="AO45" s="813">
        <v>0.1983</v>
      </c>
      <c r="AP45" s="777">
        <v>6019945.61473333</v>
      </c>
      <c r="AQ45" s="814">
        <v>0.12656880331735099</v>
      </c>
      <c r="AR45" s="779">
        <v>3842346.50777777</v>
      </c>
      <c r="AS45" s="813">
        <v>0.1983</v>
      </c>
      <c r="AT45" s="777">
        <v>6282090.0183333298</v>
      </c>
      <c r="AU45" s="814">
        <v>0.130696109937813</v>
      </c>
      <c r="AV45" s="779">
        <v>4140417.1844444401</v>
      </c>
      <c r="AW45" s="813">
        <v>0.1983</v>
      </c>
      <c r="AX45" s="777">
        <v>6194831.4083333304</v>
      </c>
      <c r="AY45" s="814">
        <v>0.126011212373147</v>
      </c>
      <c r="AZ45" s="779">
        <v>3936551.7711111102</v>
      </c>
      <c r="BB45" s="813">
        <f>BC45/BE14</f>
        <v>0.1983</v>
      </c>
      <c r="BC45" s="777">
        <f>SUM(BC46:BC68)</f>
        <v>18496867.041399993</v>
      </c>
      <c r="BD45" s="814">
        <f>BE45/BE14</f>
        <v>0.1277838160964638</v>
      </c>
      <c r="BE45" s="779">
        <f>SUM(BE46:BE68)</f>
        <v>11919315.463333329</v>
      </c>
      <c r="BG45" s="813"/>
      <c r="BH45" s="777"/>
      <c r="BI45" s="814"/>
      <c r="BJ45" s="779"/>
      <c r="BK45" s="813"/>
      <c r="BL45" s="777"/>
      <c r="BM45" s="814"/>
      <c r="BN45" s="779"/>
      <c r="BO45" s="813"/>
      <c r="BP45" s="777"/>
      <c r="BQ45" s="814"/>
      <c r="BR45" s="779"/>
      <c r="BT45" s="813" t="e">
        <f t="shared" si="21"/>
        <v>#DIV/0!</v>
      </c>
      <c r="BU45" s="777">
        <f t="shared" si="7"/>
        <v>0</v>
      </c>
      <c r="BV45" s="814" t="e">
        <f t="shared" si="17"/>
        <v>#DIV/0!</v>
      </c>
      <c r="BW45" s="785">
        <f t="shared" si="8"/>
        <v>0</v>
      </c>
      <c r="BX45" s="619"/>
      <c r="BZ45" s="815">
        <f t="shared" si="18"/>
        <v>0.19829999999999998</v>
      </c>
      <c r="CA45" s="777">
        <f t="shared" si="9"/>
        <v>41612642.448655993</v>
      </c>
      <c r="CB45" s="816">
        <f t="shared" si="19"/>
        <v>0.12236520310298905</v>
      </c>
      <c r="CC45" s="779">
        <f t="shared" si="10"/>
        <v>25677959.883418329</v>
      </c>
    </row>
    <row r="46" spans="1:81">
      <c r="A46" s="817"/>
      <c r="C46" s="820" t="s">
        <v>68</v>
      </c>
      <c r="E46" s="818">
        <v>0.03</v>
      </c>
      <c r="F46" s="783">
        <v>458776.81493333302</v>
      </c>
      <c r="G46" s="819">
        <v>0.02</v>
      </c>
      <c r="H46" s="785">
        <v>305851.20995555603</v>
      </c>
      <c r="I46" s="818">
        <v>0.03</v>
      </c>
      <c r="J46" s="783">
        <v>441239.066666667</v>
      </c>
      <c r="K46" s="819">
        <v>0.02</v>
      </c>
      <c r="L46" s="785">
        <v>294159.37777777802</v>
      </c>
      <c r="M46" s="818">
        <v>0.03</v>
      </c>
      <c r="N46" s="783">
        <v>512623.53333333298</v>
      </c>
      <c r="O46" s="819">
        <f>P46/P14</f>
        <v>2.0024345351292886E-2</v>
      </c>
      <c r="P46" s="785">
        <v>342165.022222222</v>
      </c>
      <c r="R46" s="818">
        <f t="shared" si="11"/>
        <v>3.0000000000000002E-2</v>
      </c>
      <c r="S46" s="783">
        <f t="shared" si="1"/>
        <v>1412639.4149333329</v>
      </c>
      <c r="T46" s="819">
        <f t="shared" si="11"/>
        <v>2.0008834526254963E-2</v>
      </c>
      <c r="U46" s="785">
        <f t="shared" si="1"/>
        <v>942175.60995555599</v>
      </c>
      <c r="W46" s="818">
        <v>0.03</v>
      </c>
      <c r="X46" s="783">
        <v>596299.78399999999</v>
      </c>
      <c r="Y46" s="819">
        <v>2.00209290701336E-2</v>
      </c>
      <c r="Z46" s="785">
        <v>397949.18933333299</v>
      </c>
      <c r="AA46" s="818">
        <v>0.03</v>
      </c>
      <c r="AB46" s="783">
        <v>741820.04666666698</v>
      </c>
      <c r="AC46" s="819">
        <v>2.00168234871194E-2</v>
      </c>
      <c r="AD46" s="785">
        <v>494962.69777777803</v>
      </c>
      <c r="AE46" s="818">
        <v>0.03</v>
      </c>
      <c r="AF46" s="783">
        <v>746332.34400000004</v>
      </c>
      <c r="AG46" s="814">
        <f t="shared" si="12"/>
        <v>2.0016721772947842E-2</v>
      </c>
      <c r="AH46" s="785">
        <v>497970.89600000001</v>
      </c>
      <c r="AJ46" s="818">
        <f t="shared" si="13"/>
        <v>2.9999999999999988E-2</v>
      </c>
      <c r="AK46" s="783">
        <f t="shared" si="4"/>
        <v>2084452.1746666669</v>
      </c>
      <c r="AL46" s="819">
        <f t="shared" si="14"/>
        <v>2.0017961553858134E-2</v>
      </c>
      <c r="AM46" s="785">
        <f t="shared" si="5"/>
        <v>1390882.783111111</v>
      </c>
      <c r="AO46" s="818">
        <v>0.03</v>
      </c>
      <c r="AP46" s="783">
        <v>910733.07333333301</v>
      </c>
      <c r="AQ46" s="819">
        <v>0.02</v>
      </c>
      <c r="AR46" s="785">
        <v>607155.38222222205</v>
      </c>
      <c r="AS46" s="818">
        <v>0.03</v>
      </c>
      <c r="AT46" s="783">
        <v>950391.83333333302</v>
      </c>
      <c r="AU46" s="819">
        <v>0.02</v>
      </c>
      <c r="AV46" s="785">
        <v>633594.55555555597</v>
      </c>
      <c r="AW46" s="818">
        <v>0.03</v>
      </c>
      <c r="AX46" s="783">
        <v>937190.83333333302</v>
      </c>
      <c r="AY46" s="819">
        <v>0.02</v>
      </c>
      <c r="AZ46" s="785">
        <v>624793.88888888899</v>
      </c>
      <c r="BB46" s="818">
        <f t="shared" si="15"/>
        <v>3.0000000000000002E-2</v>
      </c>
      <c r="BC46" s="783">
        <f t="shared" si="6"/>
        <v>2798315.7399999993</v>
      </c>
      <c r="BD46" s="819">
        <f t="shared" si="16"/>
        <v>2.0000000000000011E-2</v>
      </c>
      <c r="BE46" s="785">
        <f t="shared" si="20"/>
        <v>1865543.8266666671</v>
      </c>
      <c r="BG46" s="818"/>
      <c r="BH46" s="783"/>
      <c r="BI46" s="819"/>
      <c r="BJ46" s="785"/>
      <c r="BK46" s="818"/>
      <c r="BL46" s="783"/>
      <c r="BM46" s="819"/>
      <c r="BN46" s="785"/>
      <c r="BO46" s="818"/>
      <c r="BP46" s="783"/>
      <c r="BQ46" s="819"/>
      <c r="BR46" s="785"/>
      <c r="BT46" s="818" t="e">
        <f t="shared" si="21"/>
        <v>#DIV/0!</v>
      </c>
      <c r="BU46" s="783">
        <f t="shared" si="7"/>
        <v>0</v>
      </c>
      <c r="BV46" s="819" t="e">
        <f t="shared" si="17"/>
        <v>#DIV/0!</v>
      </c>
      <c r="BW46" s="785">
        <f t="shared" si="8"/>
        <v>0</v>
      </c>
      <c r="BX46" s="786"/>
      <c r="BZ46" s="815">
        <f t="shared" si="18"/>
        <v>0.03</v>
      </c>
      <c r="CA46" s="777">
        <f t="shared" si="9"/>
        <v>6295407.3295999989</v>
      </c>
      <c r="CB46" s="816">
        <f t="shared" si="19"/>
        <v>2.0007929590157784E-2</v>
      </c>
      <c r="CC46" s="779">
        <f t="shared" si="10"/>
        <v>4198602.2197333341</v>
      </c>
    </row>
    <row r="47" spans="1:81">
      <c r="A47" s="817"/>
      <c r="C47" s="473" t="s">
        <v>69</v>
      </c>
      <c r="E47" s="818">
        <v>5.0000000000000001E-3</v>
      </c>
      <c r="F47" s="783">
        <v>76462.802488888905</v>
      </c>
      <c r="G47" s="819">
        <v>4.9006207018693999E-3</v>
      </c>
      <c r="H47" s="785">
        <v>74943.038560000001</v>
      </c>
      <c r="I47" s="818">
        <v>5.0000000000000001E-3</v>
      </c>
      <c r="J47" s="783">
        <v>73539.844444444403</v>
      </c>
      <c r="K47" s="819">
        <v>4.9109546444285803E-3</v>
      </c>
      <c r="L47" s="785">
        <v>72230.168124999997</v>
      </c>
      <c r="M47" s="818">
        <v>5.0000000000000001E-3</v>
      </c>
      <c r="N47" s="783">
        <v>85437.255555555603</v>
      </c>
      <c r="O47" s="819">
        <v>5.4916961804198604E-3</v>
      </c>
      <c r="P47" s="785">
        <v>93839.09</v>
      </c>
      <c r="R47" s="818">
        <f t="shared" si="11"/>
        <v>5.0000000000000027E-3</v>
      </c>
      <c r="S47" s="783">
        <f t="shared" si="1"/>
        <v>235439.90248888891</v>
      </c>
      <c r="T47" s="819">
        <f t="shared" si="11"/>
        <v>5.1183400548760879E-3</v>
      </c>
      <c r="U47" s="785">
        <f t="shared" si="1"/>
        <v>241012.29668499998</v>
      </c>
      <c r="W47" s="818">
        <v>5.0000000000000001E-3</v>
      </c>
      <c r="X47" s="783">
        <v>99383.297333333307</v>
      </c>
      <c r="Y47" s="819">
        <v>5.6277514935340004E-3</v>
      </c>
      <c r="Z47" s="785">
        <v>111860.9</v>
      </c>
      <c r="AA47" s="818">
        <v>5.0000000000000001E-3</v>
      </c>
      <c r="AB47" s="783">
        <v>123636.674444444</v>
      </c>
      <c r="AC47" s="819">
        <v>4.5237750247910501E-3</v>
      </c>
      <c r="AD47" s="785">
        <v>111860.9</v>
      </c>
      <c r="AE47" s="818">
        <v>5.0000000000000001E-3</v>
      </c>
      <c r="AF47" s="783">
        <v>124388.724</v>
      </c>
      <c r="AG47" s="814">
        <f t="shared" si="12"/>
        <v>5.0228927905072804E-3</v>
      </c>
      <c r="AH47" s="785">
        <v>124958.245</v>
      </c>
      <c r="AJ47" s="818">
        <f t="shared" si="13"/>
        <v>4.9999999999999906E-3</v>
      </c>
      <c r="AK47" s="783">
        <f t="shared" si="4"/>
        <v>347408.69577777729</v>
      </c>
      <c r="AL47" s="819">
        <f t="shared" si="14"/>
        <v>5.0182976021854566E-3</v>
      </c>
      <c r="AM47" s="785">
        <f t="shared" si="5"/>
        <v>348680.04499999998</v>
      </c>
      <c r="AO47" s="818">
        <v>5.0000000000000001E-3</v>
      </c>
      <c r="AP47" s="783">
        <v>151788.84555555601</v>
      </c>
      <c r="AQ47" s="819">
        <v>4.82616556782415E-3</v>
      </c>
      <c r="AR47" s="785">
        <v>146511.62</v>
      </c>
      <c r="AS47" s="818">
        <v>5.0000000000000001E-3</v>
      </c>
      <c r="AT47" s="783">
        <v>158398.63888888899</v>
      </c>
      <c r="AU47" s="819">
        <v>4.4900834059495801E-3</v>
      </c>
      <c r="AV47" s="785">
        <v>142244.62</v>
      </c>
      <c r="AW47" s="818">
        <v>5.0000000000000001E-3</v>
      </c>
      <c r="AX47" s="783">
        <v>156198.47222222199</v>
      </c>
      <c r="AY47" s="819">
        <v>6.63385009634288E-3</v>
      </c>
      <c r="AZ47" s="785">
        <v>207239.45</v>
      </c>
      <c r="BB47" s="818">
        <f t="shared" si="15"/>
        <v>5.0000000000000053E-3</v>
      </c>
      <c r="BC47" s="783">
        <f t="shared" si="6"/>
        <v>466385.95666666701</v>
      </c>
      <c r="BD47" s="819">
        <f t="shared" si="16"/>
        <v>5.3174380886697242E-3</v>
      </c>
      <c r="BE47" s="785">
        <f t="shared" si="20"/>
        <v>495995.69</v>
      </c>
      <c r="BG47" s="818"/>
      <c r="BH47" s="783"/>
      <c r="BI47" s="819"/>
      <c r="BJ47" s="785"/>
      <c r="BK47" s="818"/>
      <c r="BL47" s="783"/>
      <c r="BM47" s="819"/>
      <c r="BN47" s="785"/>
      <c r="BO47" s="818"/>
      <c r="BP47" s="783"/>
      <c r="BQ47" s="819"/>
      <c r="BR47" s="785"/>
      <c r="BT47" s="818" t="e">
        <f t="shared" si="21"/>
        <v>#DIV/0!</v>
      </c>
      <c r="BU47" s="783">
        <f t="shared" si="7"/>
        <v>0</v>
      </c>
      <c r="BV47" s="819" t="e">
        <f t="shared" si="17"/>
        <v>#DIV/0!</v>
      </c>
      <c r="BW47" s="785">
        <f t="shared" si="8"/>
        <v>0</v>
      </c>
      <c r="BX47" s="786"/>
      <c r="BZ47" s="815">
        <f t="shared" si="18"/>
        <v>5.0000000000000001E-3</v>
      </c>
      <c r="CA47" s="777">
        <f t="shared" si="9"/>
        <v>1049234.5549333333</v>
      </c>
      <c r="CB47" s="816">
        <f t="shared" si="19"/>
        <v>5.1737146216747649E-3</v>
      </c>
      <c r="CC47" s="779">
        <f t="shared" si="10"/>
        <v>1085688.0316850001</v>
      </c>
    </row>
    <row r="48" spans="1:81">
      <c r="A48" s="817"/>
      <c r="C48" s="473" t="s">
        <v>208</v>
      </c>
      <c r="E48" s="818">
        <v>7.0000000000000001E-3</v>
      </c>
      <c r="F48" s="783">
        <v>107047.92348444401</v>
      </c>
      <c r="G48" s="819">
        <v>0</v>
      </c>
      <c r="H48" s="785">
        <v>0</v>
      </c>
      <c r="I48" s="818">
        <v>7.0000000000000001E-3</v>
      </c>
      <c r="J48" s="783">
        <v>102955.782222222</v>
      </c>
      <c r="K48" s="819">
        <v>2.3864015667394798E-3</v>
      </c>
      <c r="L48" s="785">
        <v>35099.120000000003</v>
      </c>
      <c r="M48" s="818">
        <v>7.0000000000000001E-3</v>
      </c>
      <c r="N48" s="783">
        <v>119612.157777778</v>
      </c>
      <c r="O48" s="819">
        <v>4.9361978829688298E-3</v>
      </c>
      <c r="P48" s="785">
        <v>84347.04</v>
      </c>
      <c r="R48" s="818">
        <f t="shared" si="11"/>
        <v>6.9999999999999932E-3</v>
      </c>
      <c r="S48" s="783">
        <f t="shared" si="1"/>
        <v>329615.86348444398</v>
      </c>
      <c r="T48" s="819">
        <f t="shared" si="11"/>
        <v>2.5366592225299846E-3</v>
      </c>
      <c r="U48" s="785">
        <f t="shared" si="1"/>
        <v>119446.16</v>
      </c>
      <c r="W48" s="818">
        <v>7.0000000000000001E-3</v>
      </c>
      <c r="X48" s="783">
        <v>139136.616266667</v>
      </c>
      <c r="Y48" s="819">
        <v>3.4825862019765498E-3</v>
      </c>
      <c r="Z48" s="785">
        <v>69222.179999999993</v>
      </c>
      <c r="AA48" s="818">
        <v>7.0000000000000001E-3</v>
      </c>
      <c r="AB48" s="783">
        <v>173091.34422222199</v>
      </c>
      <c r="AC48" s="819">
        <v>0</v>
      </c>
      <c r="AD48" s="785">
        <v>0</v>
      </c>
      <c r="AE48" s="818">
        <v>7.0000000000000001E-3</v>
      </c>
      <c r="AF48" s="783">
        <v>174144.21359999999</v>
      </c>
      <c r="AG48" s="814">
        <f t="shared" si="12"/>
        <v>0</v>
      </c>
      <c r="AH48" s="785">
        <v>0</v>
      </c>
      <c r="AJ48" s="818">
        <f t="shared" si="13"/>
        <v>6.9999999999999984E-3</v>
      </c>
      <c r="AK48" s="783">
        <f t="shared" si="4"/>
        <v>486372.17408888903</v>
      </c>
      <c r="AL48" s="819">
        <f t="shared" si="14"/>
        <v>9.9626435436547594E-4</v>
      </c>
      <c r="AM48" s="785">
        <f t="shared" si="5"/>
        <v>69222.179999999993</v>
      </c>
      <c r="AO48" s="818">
        <v>7.0000000000000001E-3</v>
      </c>
      <c r="AP48" s="783">
        <v>212504.38377777801</v>
      </c>
      <c r="AQ48" s="819">
        <v>1.45275101864644E-3</v>
      </c>
      <c r="AR48" s="785">
        <v>44102.28</v>
      </c>
      <c r="AS48" s="818">
        <v>7.0000000000000001E-3</v>
      </c>
      <c r="AT48" s="783">
        <v>221758.094444444</v>
      </c>
      <c r="AU48" s="819">
        <v>2.13606633474509E-3</v>
      </c>
      <c r="AV48" s="785">
        <v>67670</v>
      </c>
      <c r="AW48" s="818">
        <v>7.0000000000000001E-3</v>
      </c>
      <c r="AX48" s="783">
        <v>218677.86111111101</v>
      </c>
      <c r="AY48" s="819">
        <v>2.04003275746935E-3</v>
      </c>
      <c r="AZ48" s="785">
        <v>63730</v>
      </c>
      <c r="BB48" s="818">
        <f t="shared" si="15"/>
        <v>7.0000000000000001E-3</v>
      </c>
      <c r="BC48" s="783">
        <f t="shared" si="6"/>
        <v>652940.33933333308</v>
      </c>
      <c r="BD48" s="819">
        <f t="shared" si="16"/>
        <v>1.8815133420219414E-3</v>
      </c>
      <c r="BE48" s="785">
        <f t="shared" si="20"/>
        <v>175502.28</v>
      </c>
      <c r="BG48" s="818"/>
      <c r="BH48" s="783"/>
      <c r="BI48" s="819"/>
      <c r="BJ48" s="785"/>
      <c r="BK48" s="818"/>
      <c r="BL48" s="783"/>
      <c r="BM48" s="819"/>
      <c r="BN48" s="785"/>
      <c r="BO48" s="818"/>
      <c r="BP48" s="783"/>
      <c r="BQ48" s="819"/>
      <c r="BR48" s="785"/>
      <c r="BT48" s="818" t="e">
        <f t="shared" si="21"/>
        <v>#DIV/0!</v>
      </c>
      <c r="BU48" s="783">
        <f t="shared" si="7"/>
        <v>0</v>
      </c>
      <c r="BV48" s="819" t="e">
        <f t="shared" si="17"/>
        <v>#DIV/0!</v>
      </c>
      <c r="BW48" s="785">
        <f t="shared" si="8"/>
        <v>0</v>
      </c>
      <c r="BX48" s="786"/>
      <c r="BZ48" s="815">
        <f t="shared" si="18"/>
        <v>6.9999999999999975E-3</v>
      </c>
      <c r="CA48" s="777">
        <f t="shared" si="9"/>
        <v>1468928.376906666</v>
      </c>
      <c r="CB48" s="816">
        <f t="shared" si="19"/>
        <v>1.7354109159278444E-3</v>
      </c>
      <c r="CC48" s="779">
        <f t="shared" si="10"/>
        <v>364170.62</v>
      </c>
    </row>
    <row r="49" spans="1:81">
      <c r="A49" s="817"/>
      <c r="C49" s="473" t="s">
        <v>209</v>
      </c>
      <c r="E49" s="818">
        <v>2.9999999999999997E-4</v>
      </c>
      <c r="F49" s="783">
        <v>4587.7681493333303</v>
      </c>
      <c r="G49" s="819">
        <v>0</v>
      </c>
      <c r="H49" s="785">
        <v>0</v>
      </c>
      <c r="I49" s="818">
        <v>2.9999999999999997E-4</v>
      </c>
      <c r="J49" s="783">
        <v>4412.3906666666699</v>
      </c>
      <c r="K49" s="819">
        <v>0</v>
      </c>
      <c r="L49" s="785">
        <v>0</v>
      </c>
      <c r="M49" s="818">
        <v>2.9999999999999997E-4</v>
      </c>
      <c r="N49" s="783">
        <v>5126.2353333333303</v>
      </c>
      <c r="O49" s="819">
        <v>4.02342043602368E-4</v>
      </c>
      <c r="P49" s="785">
        <v>6875</v>
      </c>
      <c r="R49" s="818">
        <f t="shared" si="11"/>
        <v>3.0000000000000003E-4</v>
      </c>
      <c r="S49" s="783">
        <f t="shared" si="1"/>
        <v>14126.39414933333</v>
      </c>
      <c r="T49" s="819">
        <f t="shared" si="11"/>
        <v>1.4600328846815707E-4</v>
      </c>
      <c r="U49" s="785">
        <f t="shared" si="1"/>
        <v>6875</v>
      </c>
      <c r="W49" s="818">
        <v>2.9999999999999997E-4</v>
      </c>
      <c r="X49" s="783">
        <v>5962.99784</v>
      </c>
      <c r="Y49" s="819">
        <v>1.39082726885576E-3</v>
      </c>
      <c r="Z49" s="785">
        <v>27645</v>
      </c>
      <c r="AA49" s="818">
        <v>2.9999999999999997E-4</v>
      </c>
      <c r="AB49" s="783">
        <v>7418.2004666666699</v>
      </c>
      <c r="AC49" s="819">
        <v>4.2632981060716701E-3</v>
      </c>
      <c r="AD49" s="785">
        <v>105420</v>
      </c>
      <c r="AE49" s="818">
        <v>2.9999999999999997E-4</v>
      </c>
      <c r="AF49" s="783">
        <v>7463.3234400000001</v>
      </c>
      <c r="AG49" s="814">
        <f t="shared" si="12"/>
        <v>4.2375223657732837E-3</v>
      </c>
      <c r="AH49" s="785">
        <v>105420</v>
      </c>
      <c r="AJ49" s="818">
        <f t="shared" si="13"/>
        <v>2.9999999999999987E-4</v>
      </c>
      <c r="AK49" s="783">
        <f t="shared" si="4"/>
        <v>20844.521746666669</v>
      </c>
      <c r="AL49" s="819">
        <f t="shared" si="14"/>
        <v>3.4323406825796376E-3</v>
      </c>
      <c r="AM49" s="785">
        <f t="shared" si="5"/>
        <v>238485</v>
      </c>
      <c r="AO49" s="818">
        <v>2.9999999999999997E-4</v>
      </c>
      <c r="AP49" s="783">
        <v>9107.3307333333305</v>
      </c>
      <c r="AQ49" s="819">
        <v>2.35524553000934E-4</v>
      </c>
      <c r="AR49" s="785">
        <v>7150</v>
      </c>
      <c r="AS49" s="818">
        <v>2.9999999999999997E-4</v>
      </c>
      <c r="AT49" s="783">
        <v>9503.9183333333294</v>
      </c>
      <c r="AU49" s="819">
        <v>2.6041890441328499E-4</v>
      </c>
      <c r="AV49" s="785">
        <v>8250</v>
      </c>
      <c r="AW49" s="818">
        <v>2.9999999999999997E-4</v>
      </c>
      <c r="AX49" s="783">
        <v>9371.9083333333292</v>
      </c>
      <c r="AY49" s="819">
        <v>2.8169289605727802E-4</v>
      </c>
      <c r="AZ49" s="785">
        <v>8800</v>
      </c>
      <c r="BB49" s="818">
        <f t="shared" si="15"/>
        <v>2.9999999999999997E-4</v>
      </c>
      <c r="BC49" s="783">
        <f t="shared" si="6"/>
        <v>27983.157399999989</v>
      </c>
      <c r="BD49" s="819">
        <f t="shared" si="16"/>
        <v>2.5944177407228545E-4</v>
      </c>
      <c r="BE49" s="785">
        <f t="shared" si="20"/>
        <v>24200</v>
      </c>
      <c r="BG49" s="818"/>
      <c r="BH49" s="783"/>
      <c r="BI49" s="819"/>
      <c r="BJ49" s="785"/>
      <c r="BK49" s="818"/>
      <c r="BL49" s="783"/>
      <c r="BM49" s="819"/>
      <c r="BN49" s="785"/>
      <c r="BO49" s="818"/>
      <c r="BP49" s="783"/>
      <c r="BQ49" s="819"/>
      <c r="BR49" s="785"/>
      <c r="BT49" s="818" t="e">
        <f t="shared" si="21"/>
        <v>#DIV/0!</v>
      </c>
      <c r="BU49" s="783">
        <f t="shared" si="7"/>
        <v>0</v>
      </c>
      <c r="BV49" s="819" t="e">
        <f t="shared" si="17"/>
        <v>#DIV/0!</v>
      </c>
      <c r="BW49" s="785">
        <f t="shared" si="8"/>
        <v>0</v>
      </c>
      <c r="BX49" s="786"/>
      <c r="BZ49" s="815">
        <f t="shared" si="18"/>
        <v>2.9999999999999997E-4</v>
      </c>
      <c r="CA49" s="777">
        <f t="shared" si="9"/>
        <v>62954.073295999988</v>
      </c>
      <c r="CB49" s="816">
        <f t="shared" si="19"/>
        <v>1.2845554825304407E-3</v>
      </c>
      <c r="CC49" s="779">
        <f t="shared" si="10"/>
        <v>269560</v>
      </c>
    </row>
    <row r="50" spans="1:81">
      <c r="A50" s="817"/>
      <c r="C50" s="473" t="s">
        <v>210</v>
      </c>
      <c r="E50" s="818">
        <v>7.0000000000000001E-3</v>
      </c>
      <c r="F50" s="783">
        <v>107047.92348444401</v>
      </c>
      <c r="G50" s="819">
        <v>9.7026132426653695E-4</v>
      </c>
      <c r="H50" s="785">
        <v>14837.78</v>
      </c>
      <c r="I50" s="818">
        <v>7.0000000000000001E-3</v>
      </c>
      <c r="J50" s="783">
        <v>102955.782222222</v>
      </c>
      <c r="K50" s="819">
        <v>7.1219895004763804E-4</v>
      </c>
      <c r="L50" s="785">
        <v>10475</v>
      </c>
      <c r="M50" s="818">
        <v>7.0000000000000001E-3</v>
      </c>
      <c r="N50" s="783">
        <v>119612.157777778</v>
      </c>
      <c r="O50" s="819">
        <v>1.0602810145405E-3</v>
      </c>
      <c r="P50" s="785">
        <v>18117.5</v>
      </c>
      <c r="R50" s="818">
        <f t="shared" si="11"/>
        <v>6.9999999999999932E-3</v>
      </c>
      <c r="S50" s="783">
        <f t="shared" si="1"/>
        <v>329615.86348444398</v>
      </c>
      <c r="T50" s="819">
        <f t="shared" si="11"/>
        <v>9.2232199259532097E-4</v>
      </c>
      <c r="U50" s="785">
        <f t="shared" si="1"/>
        <v>43430.28</v>
      </c>
      <c r="W50" s="818">
        <v>7.0000000000000001E-3</v>
      </c>
      <c r="X50" s="783">
        <v>139136.616266667</v>
      </c>
      <c r="Y50" s="819">
        <v>3.4437376217463099E-3</v>
      </c>
      <c r="Z50" s="785">
        <v>68450</v>
      </c>
      <c r="AA50" s="818">
        <v>7.0000000000000001E-3</v>
      </c>
      <c r="AB50" s="783">
        <v>173091.34422222199</v>
      </c>
      <c r="AC50" s="819">
        <v>7.40678285075912E-3</v>
      </c>
      <c r="AD50" s="785">
        <v>183150</v>
      </c>
      <c r="AE50" s="818">
        <v>7.0000000000000001E-3</v>
      </c>
      <c r="AF50" s="783">
        <v>174144.21359999999</v>
      </c>
      <c r="AG50" s="814">
        <f t="shared" si="12"/>
        <v>2.7393962172969953E-3</v>
      </c>
      <c r="AH50" s="785">
        <v>68150</v>
      </c>
      <c r="AJ50" s="818">
        <f t="shared" si="13"/>
        <v>6.9999999999999984E-3</v>
      </c>
      <c r="AK50" s="783">
        <f t="shared" si="4"/>
        <v>486372.17408888903</v>
      </c>
      <c r="AL50" s="819">
        <f t="shared" si="14"/>
        <v>4.6019285626133265E-3</v>
      </c>
      <c r="AM50" s="785">
        <f t="shared" si="5"/>
        <v>319750</v>
      </c>
      <c r="AO50" s="818">
        <v>7.0000000000000001E-3</v>
      </c>
      <c r="AP50" s="783">
        <v>212504.38377777801</v>
      </c>
      <c r="AQ50" s="819">
        <v>6.4933954559872904E-3</v>
      </c>
      <c r="AR50" s="785">
        <v>197125</v>
      </c>
      <c r="AS50" s="818">
        <v>7.0000000000000001E-3</v>
      </c>
      <c r="AT50" s="783">
        <v>221758.094444444</v>
      </c>
      <c r="AU50" s="819">
        <v>4.4193602603557697E-3</v>
      </c>
      <c r="AV50" s="785">
        <v>140004.13</v>
      </c>
      <c r="AW50" s="818">
        <v>7.0000000000000001E-3</v>
      </c>
      <c r="AX50" s="783">
        <v>218677.86111111101</v>
      </c>
      <c r="AY50" s="819">
        <v>5.9761532025227899E-3</v>
      </c>
      <c r="AZ50" s="785">
        <v>186693.2</v>
      </c>
      <c r="BB50" s="818">
        <f t="shared" si="15"/>
        <v>7.0000000000000001E-3</v>
      </c>
      <c r="BC50" s="783">
        <f t="shared" si="6"/>
        <v>652940.33933333308</v>
      </c>
      <c r="BD50" s="819">
        <f t="shared" si="16"/>
        <v>5.6157601071850482E-3</v>
      </c>
      <c r="BE50" s="785">
        <f t="shared" si="20"/>
        <v>523822.33</v>
      </c>
      <c r="BG50" s="818"/>
      <c r="BH50" s="783"/>
      <c r="BI50" s="819"/>
      <c r="BJ50" s="785"/>
      <c r="BK50" s="818"/>
      <c r="BL50" s="783"/>
      <c r="BM50" s="819"/>
      <c r="BN50" s="785"/>
      <c r="BO50" s="818"/>
      <c r="BP50" s="783"/>
      <c r="BQ50" s="819"/>
      <c r="BR50" s="785"/>
      <c r="BT50" s="818" t="e">
        <f t="shared" si="21"/>
        <v>#DIV/0!</v>
      </c>
      <c r="BU50" s="783">
        <f t="shared" si="7"/>
        <v>0</v>
      </c>
      <c r="BV50" s="819" t="e">
        <f t="shared" si="17"/>
        <v>#DIV/0!</v>
      </c>
      <c r="BW50" s="785">
        <f t="shared" si="8"/>
        <v>0</v>
      </c>
      <c r="BX50" s="786"/>
      <c r="BZ50" s="815">
        <f t="shared" si="18"/>
        <v>6.9999999999999975E-3</v>
      </c>
      <c r="CA50" s="777">
        <f t="shared" si="9"/>
        <v>1468928.376906666</v>
      </c>
      <c r="CB50" s="816">
        <f t="shared" si="19"/>
        <v>4.2269033450597652E-3</v>
      </c>
      <c r="CC50" s="779">
        <f t="shared" si="10"/>
        <v>887002.6100000001</v>
      </c>
    </row>
    <row r="51" spans="1:81">
      <c r="A51" s="817"/>
      <c r="C51" s="473" t="s">
        <v>211</v>
      </c>
      <c r="E51" s="818">
        <v>2E-3</v>
      </c>
      <c r="F51" s="783">
        <v>30585.120995555601</v>
      </c>
      <c r="G51" s="819">
        <v>0</v>
      </c>
      <c r="H51" s="785">
        <v>0</v>
      </c>
      <c r="I51" s="818">
        <v>2E-3</v>
      </c>
      <c r="J51" s="783">
        <v>29415.937777777799</v>
      </c>
      <c r="K51" s="819">
        <v>0</v>
      </c>
      <c r="L51" s="785">
        <v>0</v>
      </c>
      <c r="M51" s="818">
        <v>2E-3</v>
      </c>
      <c r="N51" s="783">
        <v>34174.902222222197</v>
      </c>
      <c r="O51" s="819">
        <v>0</v>
      </c>
      <c r="P51" s="785">
        <v>0</v>
      </c>
      <c r="R51" s="818">
        <f t="shared" si="11"/>
        <v>2.0000000000000013E-3</v>
      </c>
      <c r="S51" s="783">
        <f t="shared" si="1"/>
        <v>94175.960995555593</v>
      </c>
      <c r="T51" s="819">
        <f t="shared" si="11"/>
        <v>0</v>
      </c>
      <c r="U51" s="785">
        <f t="shared" si="1"/>
        <v>0</v>
      </c>
      <c r="W51" s="818">
        <v>2E-3</v>
      </c>
      <c r="X51" s="783">
        <v>39753.318933333299</v>
      </c>
      <c r="Y51" s="819">
        <v>0</v>
      </c>
      <c r="Z51" s="785">
        <v>0</v>
      </c>
      <c r="AA51" s="818">
        <v>2E-3</v>
      </c>
      <c r="AB51" s="783">
        <v>49454.669777777803</v>
      </c>
      <c r="AC51" s="819">
        <v>0</v>
      </c>
      <c r="AD51" s="785">
        <v>0</v>
      </c>
      <c r="AE51" s="818">
        <v>2E-3</v>
      </c>
      <c r="AF51" s="783">
        <v>49755.489600000001</v>
      </c>
      <c r="AG51" s="814">
        <f t="shared" si="12"/>
        <v>0</v>
      </c>
      <c r="AH51" s="785">
        <v>0</v>
      </c>
      <c r="AJ51" s="818">
        <f t="shared" si="13"/>
        <v>1.9999999999999987E-3</v>
      </c>
      <c r="AK51" s="783">
        <f t="shared" si="4"/>
        <v>138963.4783111111</v>
      </c>
      <c r="AL51" s="819">
        <f t="shared" si="14"/>
        <v>0</v>
      </c>
      <c r="AM51" s="785">
        <f t="shared" si="5"/>
        <v>0</v>
      </c>
      <c r="AO51" s="818">
        <v>2E-3</v>
      </c>
      <c r="AP51" s="783">
        <v>60715.538222222203</v>
      </c>
      <c r="AQ51" s="819">
        <v>0</v>
      </c>
      <c r="AR51" s="785">
        <v>0</v>
      </c>
      <c r="AS51" s="818">
        <v>2E-3</v>
      </c>
      <c r="AT51" s="783">
        <v>63359.4555555556</v>
      </c>
      <c r="AU51" s="819">
        <v>0</v>
      </c>
      <c r="AV51" s="785">
        <v>0</v>
      </c>
      <c r="AW51" s="818">
        <v>2E-3</v>
      </c>
      <c r="AX51" s="783">
        <v>62479.388888888898</v>
      </c>
      <c r="AY51" s="819">
        <v>0</v>
      </c>
      <c r="AZ51" s="785">
        <v>0</v>
      </c>
      <c r="BB51" s="818">
        <f t="shared" si="15"/>
        <v>2.0000000000000009E-3</v>
      </c>
      <c r="BC51" s="783">
        <f t="shared" si="6"/>
        <v>186554.3826666667</v>
      </c>
      <c r="BD51" s="819">
        <f t="shared" si="16"/>
        <v>0</v>
      </c>
      <c r="BE51" s="785">
        <f t="shared" si="20"/>
        <v>0</v>
      </c>
      <c r="BG51" s="818"/>
      <c r="BH51" s="783"/>
      <c r="BI51" s="819"/>
      <c r="BJ51" s="785"/>
      <c r="BK51" s="818"/>
      <c r="BL51" s="783"/>
      <c r="BM51" s="819"/>
      <c r="BN51" s="785"/>
      <c r="BO51" s="818"/>
      <c r="BP51" s="783"/>
      <c r="BQ51" s="819"/>
      <c r="BR51" s="785"/>
      <c r="BT51" s="818" t="e">
        <f t="shared" si="21"/>
        <v>#DIV/0!</v>
      </c>
      <c r="BU51" s="783">
        <f t="shared" si="7"/>
        <v>0</v>
      </c>
      <c r="BV51" s="819" t="e">
        <f t="shared" si="17"/>
        <v>#DIV/0!</v>
      </c>
      <c r="BW51" s="785">
        <f t="shared" si="8"/>
        <v>0</v>
      </c>
      <c r="BX51" s="786"/>
      <c r="BZ51" s="815">
        <f t="shared" si="18"/>
        <v>2.0000000000000005E-3</v>
      </c>
      <c r="CA51" s="777">
        <f t="shared" si="9"/>
        <v>419693.82197333337</v>
      </c>
      <c r="CB51" s="816">
        <f t="shared" si="19"/>
        <v>0</v>
      </c>
      <c r="CC51" s="779">
        <f t="shared" si="10"/>
        <v>0</v>
      </c>
    </row>
    <row r="52" spans="1:81">
      <c r="A52" s="817"/>
      <c r="C52" s="820" t="s">
        <v>212</v>
      </c>
      <c r="E52" s="818">
        <v>0.04</v>
      </c>
      <c r="F52" s="783">
        <v>611702.41991111101</v>
      </c>
      <c r="G52" s="819">
        <v>0.04</v>
      </c>
      <c r="H52" s="785">
        <v>611702.41991111101</v>
      </c>
      <c r="I52" s="818">
        <v>0.04</v>
      </c>
      <c r="J52" s="783">
        <v>588318.75555555604</v>
      </c>
      <c r="K52" s="819">
        <v>0.04</v>
      </c>
      <c r="L52" s="785">
        <v>588318.75555555604</v>
      </c>
      <c r="M52" s="818">
        <v>0.04</v>
      </c>
      <c r="N52" s="783">
        <v>683498.04444444401</v>
      </c>
      <c r="O52" s="819">
        <v>3.5572201947290001E-2</v>
      </c>
      <c r="P52" s="785">
        <v>607838.261688889</v>
      </c>
      <c r="R52" s="818">
        <f t="shared" si="11"/>
        <v>4.0000000000000015E-2</v>
      </c>
      <c r="S52" s="783">
        <f t="shared" si="1"/>
        <v>1883519.2199111111</v>
      </c>
      <c r="T52" s="819">
        <f t="shared" si="11"/>
        <v>3.8393225150967665E-2</v>
      </c>
      <c r="U52" s="785">
        <f t="shared" si="1"/>
        <v>1807859.4371555559</v>
      </c>
      <c r="W52" s="818">
        <v>0.04</v>
      </c>
      <c r="X52" s="783">
        <v>795066.37866666703</v>
      </c>
      <c r="Y52" s="819">
        <v>0.04</v>
      </c>
      <c r="Z52" s="785">
        <v>795066.37866666703</v>
      </c>
      <c r="AA52" s="818">
        <v>0.04</v>
      </c>
      <c r="AB52" s="783">
        <v>989093.39555555605</v>
      </c>
      <c r="AC52" s="819">
        <v>0.04</v>
      </c>
      <c r="AD52" s="785">
        <v>989093.39555555605</v>
      </c>
      <c r="AE52" s="818">
        <v>0.04</v>
      </c>
      <c r="AF52" s="783">
        <v>995109.79200000002</v>
      </c>
      <c r="AG52" s="814">
        <f t="shared" si="12"/>
        <v>0.04</v>
      </c>
      <c r="AH52" s="785">
        <v>995109.79200000002</v>
      </c>
      <c r="AJ52" s="818">
        <f t="shared" si="13"/>
        <v>3.9999999999999994E-2</v>
      </c>
      <c r="AK52" s="783">
        <f t="shared" ref="AK52:AK69" si="22">X52+AB52+AF52</f>
        <v>2779269.566222223</v>
      </c>
      <c r="AL52" s="819">
        <f t="shared" si="14"/>
        <v>3.9999999999999994E-2</v>
      </c>
      <c r="AM52" s="785">
        <f t="shared" ref="AM52:AM69" si="23">Z52+AD52+AH52</f>
        <v>2779269.566222223</v>
      </c>
      <c r="AO52" s="818">
        <v>0.04</v>
      </c>
      <c r="AP52" s="783">
        <v>1214310.7644444399</v>
      </c>
      <c r="AQ52" s="819">
        <v>0.04</v>
      </c>
      <c r="AR52" s="785">
        <v>1214310.7644444399</v>
      </c>
      <c r="AS52" s="818">
        <v>0.04</v>
      </c>
      <c r="AT52" s="783">
        <v>1267189.1111111101</v>
      </c>
      <c r="AU52" s="819">
        <v>0.04</v>
      </c>
      <c r="AV52" s="785">
        <v>1267189.1111111101</v>
      </c>
      <c r="AW52" s="818">
        <v>0.04</v>
      </c>
      <c r="AX52" s="783">
        <v>1249587.7777777801</v>
      </c>
      <c r="AY52" s="819">
        <v>0.04</v>
      </c>
      <c r="AZ52" s="785">
        <v>1249587.7777777801</v>
      </c>
      <c r="BB52" s="818">
        <f t="shared" si="15"/>
        <v>3.9999999999999973E-2</v>
      </c>
      <c r="BC52" s="783">
        <f t="shared" si="6"/>
        <v>3731087.6533333296</v>
      </c>
      <c r="BD52" s="819">
        <f t="shared" si="16"/>
        <v>3.9999999999999973E-2</v>
      </c>
      <c r="BE52" s="785">
        <f t="shared" si="20"/>
        <v>3731087.6533333296</v>
      </c>
      <c r="BG52" s="818"/>
      <c r="BH52" s="783"/>
      <c r="BI52" s="819"/>
      <c r="BJ52" s="785"/>
      <c r="BK52" s="818"/>
      <c r="BL52" s="783"/>
      <c r="BM52" s="819"/>
      <c r="BN52" s="785"/>
      <c r="BO52" s="818"/>
      <c r="BP52" s="783"/>
      <c r="BQ52" s="819"/>
      <c r="BR52" s="785"/>
      <c r="BT52" s="818" t="e">
        <f t="shared" si="21"/>
        <v>#DIV/0!</v>
      </c>
      <c r="BU52" s="783">
        <f t="shared" si="7"/>
        <v>0</v>
      </c>
      <c r="BV52" s="819" t="e">
        <f t="shared" si="17"/>
        <v>#DIV/0!</v>
      </c>
      <c r="BW52" s="785">
        <f t="shared" si="8"/>
        <v>0</v>
      </c>
      <c r="BX52" s="786"/>
      <c r="BZ52" s="815">
        <f t="shared" si="18"/>
        <v>3.9999999999999987E-2</v>
      </c>
      <c r="CA52" s="777">
        <f t="shared" si="9"/>
        <v>8393876.4394666627</v>
      </c>
      <c r="CB52" s="816">
        <f t="shared" si="19"/>
        <v>3.9639452482765569E-2</v>
      </c>
      <c r="CC52" s="779">
        <f t="shared" si="10"/>
        <v>8318216.6567111081</v>
      </c>
    </row>
    <row r="53" spans="1:81">
      <c r="A53" s="817"/>
      <c r="C53" s="473" t="s">
        <v>213</v>
      </c>
      <c r="E53" s="818">
        <v>2E-3</v>
      </c>
      <c r="F53" s="783">
        <v>30585.120995555601</v>
      </c>
      <c r="G53" s="819">
        <v>3.8907807498061699E-4</v>
      </c>
      <c r="H53" s="785">
        <v>5950</v>
      </c>
      <c r="I53" s="818">
        <v>2E-3</v>
      </c>
      <c r="J53" s="783">
        <v>29415.937777777799</v>
      </c>
      <c r="K53" s="819">
        <v>4.0454260169770401E-4</v>
      </c>
      <c r="L53" s="785">
        <v>5950</v>
      </c>
      <c r="M53" s="818">
        <v>2E-3</v>
      </c>
      <c r="N53" s="783">
        <v>34174.902222222197</v>
      </c>
      <c r="O53" s="819">
        <v>0</v>
      </c>
      <c r="P53" s="785">
        <v>0</v>
      </c>
      <c r="R53" s="818">
        <f t="shared" si="11"/>
        <v>2.0000000000000013E-3</v>
      </c>
      <c r="S53" s="783">
        <f t="shared" si="1"/>
        <v>94175.960995555593</v>
      </c>
      <c r="T53" s="819">
        <f t="shared" si="11"/>
        <v>2.527184193121555E-4</v>
      </c>
      <c r="U53" s="785">
        <f t="shared" si="1"/>
        <v>11900</v>
      </c>
      <c r="W53" s="818">
        <v>2E-3</v>
      </c>
      <c r="X53" s="783">
        <v>39753.318933333299</v>
      </c>
      <c r="Y53" s="819">
        <v>0</v>
      </c>
      <c r="Z53" s="785">
        <v>0</v>
      </c>
      <c r="AA53" s="818">
        <v>2E-3</v>
      </c>
      <c r="AB53" s="783">
        <v>49454.669777777803</v>
      </c>
      <c r="AC53" s="819">
        <v>0</v>
      </c>
      <c r="AD53" s="785">
        <v>0</v>
      </c>
      <c r="AE53" s="818">
        <v>2E-3</v>
      </c>
      <c r="AF53" s="783">
        <v>49755.489600000001</v>
      </c>
      <c r="AG53" s="814">
        <f t="shared" ref="AG53:AG71" si="24">AH53/$AH$14</f>
        <v>0</v>
      </c>
      <c r="AH53" s="785">
        <v>0</v>
      </c>
      <c r="AJ53" s="818">
        <f t="shared" si="13"/>
        <v>1.9999999999999987E-3</v>
      </c>
      <c r="AK53" s="783">
        <f t="shared" si="22"/>
        <v>138963.4783111111</v>
      </c>
      <c r="AL53" s="819">
        <f t="shared" si="14"/>
        <v>0</v>
      </c>
      <c r="AM53" s="785">
        <f t="shared" si="23"/>
        <v>0</v>
      </c>
      <c r="AO53" s="818">
        <v>2E-3</v>
      </c>
      <c r="AP53" s="783">
        <v>60715.538222222203</v>
      </c>
      <c r="AQ53" s="819">
        <v>5.5998844769452802E-4</v>
      </c>
      <c r="AR53" s="785">
        <v>17000</v>
      </c>
      <c r="AS53" s="818">
        <v>2E-3</v>
      </c>
      <c r="AT53" s="783">
        <v>63359.4555555556</v>
      </c>
      <c r="AU53" s="819">
        <v>0</v>
      </c>
      <c r="AV53" s="785">
        <v>0</v>
      </c>
      <c r="AW53" s="818">
        <v>2E-3</v>
      </c>
      <c r="AX53" s="783">
        <v>62479.388888888898</v>
      </c>
      <c r="AY53" s="819">
        <v>0</v>
      </c>
      <c r="AZ53" s="785">
        <v>0</v>
      </c>
      <c r="BB53" s="818">
        <f t="shared" si="15"/>
        <v>2.0000000000000009E-3</v>
      </c>
      <c r="BC53" s="783">
        <f t="shared" si="6"/>
        <v>186554.3826666667</v>
      </c>
      <c r="BD53" s="819">
        <f t="shared" si="16"/>
        <v>1.8225248591854763E-4</v>
      </c>
      <c r="BE53" s="785">
        <f t="shared" si="20"/>
        <v>17000</v>
      </c>
      <c r="BG53" s="818"/>
      <c r="BH53" s="783"/>
      <c r="BI53" s="819"/>
      <c r="BJ53" s="785"/>
      <c r="BK53" s="818"/>
      <c r="BL53" s="783"/>
      <c r="BM53" s="819"/>
      <c r="BN53" s="785"/>
      <c r="BO53" s="818"/>
      <c r="BP53" s="783"/>
      <c r="BQ53" s="819"/>
      <c r="BR53" s="785"/>
      <c r="BT53" s="818" t="e">
        <f t="shared" si="21"/>
        <v>#DIV/0!</v>
      </c>
      <c r="BU53" s="783">
        <f t="shared" si="7"/>
        <v>0</v>
      </c>
      <c r="BV53" s="819" t="e">
        <f t="shared" si="17"/>
        <v>#DIV/0!</v>
      </c>
      <c r="BW53" s="785">
        <f t="shared" si="8"/>
        <v>0</v>
      </c>
      <c r="BX53" s="786"/>
      <c r="BZ53" s="815">
        <f t="shared" si="18"/>
        <v>2.0000000000000005E-3</v>
      </c>
      <c r="CA53" s="777">
        <f t="shared" si="9"/>
        <v>419693.82197333337</v>
      </c>
      <c r="CB53" s="816">
        <f t="shared" si="19"/>
        <v>1.3771944444698669E-4</v>
      </c>
      <c r="CC53" s="779">
        <f t="shared" si="10"/>
        <v>28900</v>
      </c>
    </row>
    <row r="54" spans="1:81">
      <c r="A54" s="817"/>
      <c r="C54" s="473" t="s">
        <v>214</v>
      </c>
      <c r="E54" s="818">
        <v>5.0000000000000001E-3</v>
      </c>
      <c r="F54" s="783">
        <v>76462.802488888905</v>
      </c>
      <c r="G54" s="819">
        <v>0</v>
      </c>
      <c r="H54" s="785">
        <v>0</v>
      </c>
      <c r="I54" s="818">
        <v>5.0000000000000001E-3</v>
      </c>
      <c r="J54" s="783">
        <v>73539.844444444403</v>
      </c>
      <c r="K54" s="819">
        <v>0</v>
      </c>
      <c r="L54" s="785">
        <v>0</v>
      </c>
      <c r="M54" s="818">
        <v>5.0000000000000001E-3</v>
      </c>
      <c r="N54" s="783">
        <v>85437.255555555603</v>
      </c>
      <c r="O54" s="819">
        <v>0</v>
      </c>
      <c r="P54" s="785">
        <v>0</v>
      </c>
      <c r="R54" s="818">
        <f t="shared" si="11"/>
        <v>5.0000000000000027E-3</v>
      </c>
      <c r="S54" s="783">
        <f t="shared" si="1"/>
        <v>235439.90248888891</v>
      </c>
      <c r="T54" s="819">
        <f t="shared" si="11"/>
        <v>0</v>
      </c>
      <c r="U54" s="785">
        <f t="shared" si="1"/>
        <v>0</v>
      </c>
      <c r="W54" s="818">
        <v>5.0000000000000001E-3</v>
      </c>
      <c r="X54" s="783">
        <v>99383.297333333307</v>
      </c>
      <c r="Y54" s="819">
        <v>0</v>
      </c>
      <c r="Z54" s="785">
        <v>0</v>
      </c>
      <c r="AA54" s="818">
        <v>5.0000000000000001E-3</v>
      </c>
      <c r="AB54" s="783">
        <v>123636.674444444</v>
      </c>
      <c r="AC54" s="819">
        <v>0</v>
      </c>
      <c r="AD54" s="785">
        <v>0</v>
      </c>
      <c r="AE54" s="818">
        <v>5.0000000000000001E-3</v>
      </c>
      <c r="AF54" s="783">
        <v>124388.724</v>
      </c>
      <c r="AG54" s="814">
        <f t="shared" si="24"/>
        <v>0</v>
      </c>
      <c r="AH54" s="785">
        <v>0</v>
      </c>
      <c r="AJ54" s="818">
        <f t="shared" si="13"/>
        <v>4.9999999999999906E-3</v>
      </c>
      <c r="AK54" s="783">
        <f t="shared" si="22"/>
        <v>347408.69577777729</v>
      </c>
      <c r="AL54" s="819">
        <f t="shared" si="14"/>
        <v>0</v>
      </c>
      <c r="AM54" s="785">
        <f t="shared" si="23"/>
        <v>0</v>
      </c>
      <c r="AO54" s="818">
        <v>5.0000000000000001E-3</v>
      </c>
      <c r="AP54" s="783">
        <v>151788.84555555601</v>
      </c>
      <c r="AQ54" s="819">
        <v>0</v>
      </c>
      <c r="AR54" s="785">
        <v>0</v>
      </c>
      <c r="AS54" s="818">
        <v>5.0000000000000001E-3</v>
      </c>
      <c r="AT54" s="783">
        <v>158398.63888888899</v>
      </c>
      <c r="AU54" s="819">
        <v>0</v>
      </c>
      <c r="AV54" s="785">
        <v>0</v>
      </c>
      <c r="AW54" s="818">
        <v>5.0000000000000001E-3</v>
      </c>
      <c r="AX54" s="783">
        <v>156198.47222222199</v>
      </c>
      <c r="AY54" s="819">
        <v>0</v>
      </c>
      <c r="AZ54" s="785">
        <v>0</v>
      </c>
      <c r="BB54" s="818">
        <f t="shared" si="15"/>
        <v>5.0000000000000053E-3</v>
      </c>
      <c r="BC54" s="783">
        <f t="shared" si="6"/>
        <v>466385.95666666701</v>
      </c>
      <c r="BD54" s="819">
        <f t="shared" si="16"/>
        <v>0</v>
      </c>
      <c r="BE54" s="785">
        <f t="shared" si="20"/>
        <v>0</v>
      </c>
      <c r="BG54" s="818"/>
      <c r="BH54" s="783"/>
      <c r="BI54" s="819"/>
      <c r="BJ54" s="785"/>
      <c r="BK54" s="818"/>
      <c r="BL54" s="783"/>
      <c r="BM54" s="819"/>
      <c r="BN54" s="785"/>
      <c r="BO54" s="818"/>
      <c r="BP54" s="783"/>
      <c r="BQ54" s="819"/>
      <c r="BR54" s="785"/>
      <c r="BT54" s="818" t="e">
        <f t="shared" si="21"/>
        <v>#DIV/0!</v>
      </c>
      <c r="BU54" s="783">
        <f t="shared" si="7"/>
        <v>0</v>
      </c>
      <c r="BV54" s="819" t="e">
        <f t="shared" si="17"/>
        <v>#DIV/0!</v>
      </c>
      <c r="BW54" s="785">
        <f t="shared" si="8"/>
        <v>0</v>
      </c>
      <c r="BX54" s="786"/>
      <c r="BZ54" s="815">
        <f t="shared" si="18"/>
        <v>5.0000000000000001E-3</v>
      </c>
      <c r="CA54" s="777">
        <f t="shared" si="9"/>
        <v>1049234.5549333333</v>
      </c>
      <c r="CB54" s="816">
        <f t="shared" si="19"/>
        <v>0</v>
      </c>
      <c r="CC54" s="779">
        <f t="shared" si="10"/>
        <v>0</v>
      </c>
    </row>
    <row r="55" spans="1:81">
      <c r="A55" s="817"/>
      <c r="C55" s="473" t="s">
        <v>215</v>
      </c>
      <c r="E55" s="818">
        <v>3.5000000000000001E-3</v>
      </c>
      <c r="F55" s="783">
        <v>53523.9617422222</v>
      </c>
      <c r="G55" s="819">
        <v>0</v>
      </c>
      <c r="H55" s="785">
        <v>0</v>
      </c>
      <c r="I55" s="818">
        <v>3.5000000000000001E-3</v>
      </c>
      <c r="J55" s="783">
        <v>51477.891111111101</v>
      </c>
      <c r="K55" s="819">
        <v>1.24082394638371E-2</v>
      </c>
      <c r="L55" s="785">
        <v>182500</v>
      </c>
      <c r="M55" s="818">
        <v>3.5000000000000001E-3</v>
      </c>
      <c r="N55" s="783">
        <v>59806.0788888889</v>
      </c>
      <c r="O55" s="819">
        <v>1.74514032585056E-2</v>
      </c>
      <c r="P55" s="785">
        <v>298200</v>
      </c>
      <c r="R55" s="818">
        <f t="shared" si="11"/>
        <v>3.5000000000000005E-3</v>
      </c>
      <c r="S55" s="783">
        <f t="shared" si="1"/>
        <v>164807.93174222219</v>
      </c>
      <c r="T55" s="819">
        <f t="shared" si="11"/>
        <v>1.0208549929693542E-2</v>
      </c>
      <c r="U55" s="785">
        <f t="shared" si="1"/>
        <v>480700</v>
      </c>
      <c r="W55" s="818">
        <v>3.5000000000000001E-3</v>
      </c>
      <c r="X55" s="783">
        <v>69568.308133333296</v>
      </c>
      <c r="Y55" s="819">
        <v>2.8928402227963901E-3</v>
      </c>
      <c r="Z55" s="785">
        <v>57500</v>
      </c>
      <c r="AA55" s="818">
        <v>3.5000000000000001E-3</v>
      </c>
      <c r="AB55" s="783">
        <v>86545.672111111096</v>
      </c>
      <c r="AC55" s="819">
        <v>7.0610116611659404E-3</v>
      </c>
      <c r="AD55" s="785">
        <v>174600</v>
      </c>
      <c r="AE55" s="818">
        <v>3.5000000000000001E-3</v>
      </c>
      <c r="AF55" s="783">
        <v>87072.106799999994</v>
      </c>
      <c r="AG55" s="814">
        <f t="shared" si="24"/>
        <v>3.3905806445928329E-3</v>
      </c>
      <c r="AH55" s="785">
        <v>84350</v>
      </c>
      <c r="AJ55" s="818">
        <f t="shared" si="13"/>
        <v>3.4999999999999975E-3</v>
      </c>
      <c r="AK55" s="783">
        <f t="shared" si="22"/>
        <v>243186.0870444444</v>
      </c>
      <c r="AL55" s="819">
        <f t="shared" si="14"/>
        <v>4.5544340692384271E-3</v>
      </c>
      <c r="AM55" s="785">
        <f t="shared" si="23"/>
        <v>316450</v>
      </c>
      <c r="AO55" s="818">
        <v>3.5000000000000001E-3</v>
      </c>
      <c r="AP55" s="783">
        <v>106252.19188888901</v>
      </c>
      <c r="AQ55" s="819">
        <v>1.54820335539075E-3</v>
      </c>
      <c r="AR55" s="785">
        <v>47000</v>
      </c>
      <c r="AS55" s="818">
        <v>3.5000000000000001E-3</v>
      </c>
      <c r="AT55" s="783">
        <v>110879.047222222</v>
      </c>
      <c r="AU55" s="819">
        <v>2.11701547659904E-2</v>
      </c>
      <c r="AV55" s="785">
        <v>670664.74</v>
      </c>
      <c r="AW55" s="818">
        <v>3.5000000000000001E-3</v>
      </c>
      <c r="AX55" s="783">
        <v>109338.930555556</v>
      </c>
      <c r="AY55" s="819">
        <v>1.57203842333783E-2</v>
      </c>
      <c r="AZ55" s="785">
        <v>491100</v>
      </c>
      <c r="BB55" s="818">
        <f t="shared" si="15"/>
        <v>3.5000000000000048E-3</v>
      </c>
      <c r="BC55" s="783">
        <f t="shared" si="6"/>
        <v>326470.169666667</v>
      </c>
      <c r="BD55" s="819">
        <f t="shared" si="16"/>
        <v>1.2958845809158051E-2</v>
      </c>
      <c r="BE55" s="785">
        <f t="shared" si="20"/>
        <v>1208764.74</v>
      </c>
      <c r="BG55" s="818"/>
      <c r="BH55" s="783"/>
      <c r="BI55" s="819"/>
      <c r="BJ55" s="785"/>
      <c r="BK55" s="818"/>
      <c r="BL55" s="783"/>
      <c r="BM55" s="819"/>
      <c r="BN55" s="785"/>
      <c r="BO55" s="818"/>
      <c r="BP55" s="783"/>
      <c r="BQ55" s="819"/>
      <c r="BR55" s="785"/>
      <c r="BT55" s="818" t="e">
        <f t="shared" si="21"/>
        <v>#DIV/0!</v>
      </c>
      <c r="BU55" s="783">
        <f t="shared" si="7"/>
        <v>0</v>
      </c>
      <c r="BV55" s="819" t="e">
        <f t="shared" si="17"/>
        <v>#DIV/0!</v>
      </c>
      <c r="BW55" s="785">
        <f t="shared" si="8"/>
        <v>0</v>
      </c>
      <c r="BX55" s="786"/>
      <c r="BZ55" s="815">
        <f t="shared" si="18"/>
        <v>3.5000000000000014E-3</v>
      </c>
      <c r="CA55" s="777">
        <f t="shared" si="9"/>
        <v>734464.18845333357</v>
      </c>
      <c r="CB55" s="816">
        <f t="shared" si="19"/>
        <v>9.5589433771910651E-3</v>
      </c>
      <c r="CC55" s="779">
        <f t="shared" si="10"/>
        <v>2005914.74</v>
      </c>
    </row>
    <row r="56" spans="1:81">
      <c r="A56" s="817"/>
      <c r="C56" s="473" t="s">
        <v>216</v>
      </c>
      <c r="E56" s="818">
        <v>5.0000000000000001E-3</v>
      </c>
      <c r="F56" s="783">
        <v>76462.802488888905</v>
      </c>
      <c r="G56" s="819">
        <v>6.70260549336357E-4</v>
      </c>
      <c r="H56" s="785">
        <v>10250</v>
      </c>
      <c r="I56" s="818">
        <v>5.0000000000000001E-3</v>
      </c>
      <c r="J56" s="783">
        <v>73539.844444444403</v>
      </c>
      <c r="K56" s="819">
        <v>1.5297856672104901E-3</v>
      </c>
      <c r="L56" s="785">
        <v>22500.04</v>
      </c>
      <c r="M56" s="818">
        <v>5.0000000000000001E-3</v>
      </c>
      <c r="N56" s="783">
        <v>85437.255555555603</v>
      </c>
      <c r="O56" s="819">
        <v>4.0374658310003502E-4</v>
      </c>
      <c r="P56" s="785">
        <v>6899</v>
      </c>
      <c r="R56" s="818">
        <f t="shared" si="11"/>
        <v>5.0000000000000027E-3</v>
      </c>
      <c r="S56" s="783">
        <f t="shared" si="1"/>
        <v>235439.90248888891</v>
      </c>
      <c r="T56" s="819">
        <f t="shared" si="11"/>
        <v>8.4202039630625427E-4</v>
      </c>
      <c r="U56" s="785">
        <f t="shared" si="1"/>
        <v>39649.040000000001</v>
      </c>
      <c r="W56" s="818">
        <v>5.0000000000000001E-3</v>
      </c>
      <c r="X56" s="783">
        <v>99383.297333333307</v>
      </c>
      <c r="Y56" s="819">
        <v>7.2829139243827095E-4</v>
      </c>
      <c r="Z56" s="785">
        <v>14476</v>
      </c>
      <c r="AA56" s="818">
        <v>5.0000000000000001E-3</v>
      </c>
      <c r="AB56" s="783">
        <v>123636.674444444</v>
      </c>
      <c r="AC56" s="819">
        <v>0</v>
      </c>
      <c r="AD56" s="785">
        <v>0</v>
      </c>
      <c r="AE56" s="818">
        <v>5.0000000000000001E-3</v>
      </c>
      <c r="AF56" s="783">
        <v>124388.724</v>
      </c>
      <c r="AG56" s="814">
        <f t="shared" si="24"/>
        <v>0</v>
      </c>
      <c r="AH56" s="785">
        <v>0</v>
      </c>
      <c r="AJ56" s="818">
        <f t="shared" si="13"/>
        <v>4.9999999999999906E-3</v>
      </c>
      <c r="AK56" s="783">
        <f t="shared" si="22"/>
        <v>347408.69577777729</v>
      </c>
      <c r="AL56" s="819">
        <f t="shared" si="14"/>
        <v>2.0834251093789058E-4</v>
      </c>
      <c r="AM56" s="785">
        <f t="shared" si="23"/>
        <v>14476</v>
      </c>
      <c r="AO56" s="818">
        <v>5.0000000000000001E-3</v>
      </c>
      <c r="AP56" s="783">
        <v>151788.84555555601</v>
      </c>
      <c r="AQ56" s="819">
        <v>9.8821490769622597E-4</v>
      </c>
      <c r="AR56" s="785">
        <v>30000</v>
      </c>
      <c r="AS56" s="818">
        <v>5.0000000000000001E-3</v>
      </c>
      <c r="AT56" s="783">
        <v>158398.63888888899</v>
      </c>
      <c r="AU56" s="819">
        <v>1.4914900889124499E-3</v>
      </c>
      <c r="AV56" s="785">
        <v>47250</v>
      </c>
      <c r="AW56" s="818">
        <v>5.0000000000000001E-3</v>
      </c>
      <c r="AX56" s="783">
        <v>156198.47222222199</v>
      </c>
      <c r="AY56" s="819">
        <v>1.4692845373896601E-3</v>
      </c>
      <c r="AZ56" s="785">
        <v>45900</v>
      </c>
      <c r="BB56" s="818">
        <f t="shared" si="15"/>
        <v>5.0000000000000053E-3</v>
      </c>
      <c r="BC56" s="783">
        <f t="shared" si="6"/>
        <v>466385.95666666701</v>
      </c>
      <c r="BD56" s="819">
        <f t="shared" si="16"/>
        <v>1.3202584494628907E-3</v>
      </c>
      <c r="BE56" s="785">
        <f t="shared" si="20"/>
        <v>123150</v>
      </c>
      <c r="BG56" s="818"/>
      <c r="BH56" s="783"/>
      <c r="BI56" s="819"/>
      <c r="BJ56" s="785"/>
      <c r="BK56" s="818"/>
      <c r="BL56" s="783"/>
      <c r="BM56" s="819"/>
      <c r="BN56" s="785"/>
      <c r="BO56" s="818"/>
      <c r="BP56" s="783"/>
      <c r="BQ56" s="819"/>
      <c r="BR56" s="785"/>
      <c r="BT56" s="818" t="e">
        <f t="shared" si="21"/>
        <v>#DIV/0!</v>
      </c>
      <c r="BU56" s="783">
        <f t="shared" si="7"/>
        <v>0</v>
      </c>
      <c r="BV56" s="819" t="e">
        <f t="shared" si="17"/>
        <v>#DIV/0!</v>
      </c>
      <c r="BW56" s="785">
        <f t="shared" si="8"/>
        <v>0</v>
      </c>
      <c r="BX56" s="786"/>
      <c r="BZ56" s="815">
        <f t="shared" si="18"/>
        <v>5.0000000000000001E-3</v>
      </c>
      <c r="CA56" s="777">
        <f t="shared" si="9"/>
        <v>1049234.5549333333</v>
      </c>
      <c r="CB56" s="816">
        <f t="shared" si="19"/>
        <v>8.4478269976184588E-4</v>
      </c>
      <c r="CC56" s="779">
        <f t="shared" si="10"/>
        <v>177275.04</v>
      </c>
    </row>
    <row r="57" spans="1:81">
      <c r="A57" s="817"/>
      <c r="C57" s="473" t="s">
        <v>217</v>
      </c>
      <c r="E57" s="818">
        <v>2E-3</v>
      </c>
      <c r="F57" s="783">
        <v>30585.120995555601</v>
      </c>
      <c r="G57" s="819">
        <v>0</v>
      </c>
      <c r="H57" s="785">
        <v>0</v>
      </c>
      <c r="I57" s="818">
        <v>2E-3</v>
      </c>
      <c r="J57" s="783">
        <v>29415.937777777799</v>
      </c>
      <c r="K57" s="819">
        <v>0</v>
      </c>
      <c r="L57" s="785">
        <v>0</v>
      </c>
      <c r="M57" s="818">
        <v>2E-3</v>
      </c>
      <c r="N57" s="783">
        <v>34174.902222222197</v>
      </c>
      <c r="O57" s="819">
        <v>0</v>
      </c>
      <c r="P57" s="785">
        <v>0</v>
      </c>
      <c r="R57" s="818">
        <f t="shared" si="11"/>
        <v>2.0000000000000013E-3</v>
      </c>
      <c r="S57" s="783">
        <f t="shared" si="1"/>
        <v>94175.960995555593</v>
      </c>
      <c r="T57" s="819">
        <f t="shared" si="11"/>
        <v>0</v>
      </c>
      <c r="U57" s="785">
        <f t="shared" si="1"/>
        <v>0</v>
      </c>
      <c r="W57" s="818">
        <v>2E-3</v>
      </c>
      <c r="X57" s="783">
        <v>39753.318933333299</v>
      </c>
      <c r="Y57" s="819">
        <v>1.3332220157235501E-3</v>
      </c>
      <c r="Z57" s="785">
        <v>26500</v>
      </c>
      <c r="AA57" s="818">
        <v>2E-3</v>
      </c>
      <c r="AB57" s="783">
        <v>49454.669777777803</v>
      </c>
      <c r="AC57" s="819">
        <v>0</v>
      </c>
      <c r="AD57" s="785">
        <v>0</v>
      </c>
      <c r="AE57" s="818">
        <v>2E-3</v>
      </c>
      <c r="AF57" s="783">
        <v>49755.489600000001</v>
      </c>
      <c r="AG57" s="814">
        <f t="shared" si="24"/>
        <v>0</v>
      </c>
      <c r="AH57" s="785">
        <v>0</v>
      </c>
      <c r="AJ57" s="818">
        <f t="shared" si="13"/>
        <v>1.9999999999999987E-3</v>
      </c>
      <c r="AK57" s="783">
        <f t="shared" si="22"/>
        <v>138963.4783111111</v>
      </c>
      <c r="AL57" s="819">
        <f t="shared" si="14"/>
        <v>3.8139517407115916E-4</v>
      </c>
      <c r="AM57" s="785">
        <f t="shared" si="23"/>
        <v>26500</v>
      </c>
      <c r="AO57" s="818">
        <v>2E-3</v>
      </c>
      <c r="AP57" s="783">
        <v>60715.538222222203</v>
      </c>
      <c r="AQ57" s="819">
        <v>0</v>
      </c>
      <c r="AR57" s="785">
        <v>0</v>
      </c>
      <c r="AS57" s="818">
        <v>2E-3</v>
      </c>
      <c r="AT57" s="783">
        <v>63359.4555555556</v>
      </c>
      <c r="AU57" s="819">
        <v>1.17655682717532E-4</v>
      </c>
      <c r="AV57" s="785">
        <v>3727.3</v>
      </c>
      <c r="AW57" s="818">
        <v>2E-3</v>
      </c>
      <c r="AX57" s="783">
        <v>62479.388888888898</v>
      </c>
      <c r="AY57" s="819">
        <v>1.19312946758442E-4</v>
      </c>
      <c r="AZ57" s="785">
        <v>3727.3</v>
      </c>
      <c r="BB57" s="818">
        <f t="shared" si="15"/>
        <v>2.0000000000000009E-3</v>
      </c>
      <c r="BC57" s="783">
        <f t="shared" si="6"/>
        <v>186554.3826666667</v>
      </c>
      <c r="BD57" s="819">
        <f t="shared" si="16"/>
        <v>7.9918787148729718E-5</v>
      </c>
      <c r="BE57" s="785">
        <f t="shared" si="20"/>
        <v>7454.6</v>
      </c>
      <c r="BG57" s="818"/>
      <c r="BH57" s="783"/>
      <c r="BI57" s="819"/>
      <c r="BJ57" s="785"/>
      <c r="BK57" s="818"/>
      <c r="BL57" s="783"/>
      <c r="BM57" s="819"/>
      <c r="BN57" s="785"/>
      <c r="BO57" s="818"/>
      <c r="BP57" s="783"/>
      <c r="BQ57" s="819"/>
      <c r="BR57" s="785"/>
      <c r="BT57" s="818" t="e">
        <f t="shared" si="21"/>
        <v>#DIV/0!</v>
      </c>
      <c r="BU57" s="783">
        <f t="shared" si="7"/>
        <v>0</v>
      </c>
      <c r="BV57" s="819" t="e">
        <f t="shared" si="17"/>
        <v>#DIV/0!</v>
      </c>
      <c r="BW57" s="785">
        <f t="shared" si="8"/>
        <v>0</v>
      </c>
      <c r="BX57" s="786"/>
      <c r="BZ57" s="815">
        <f t="shared" si="18"/>
        <v>2.0000000000000005E-3</v>
      </c>
      <c r="CA57" s="777">
        <f t="shared" si="9"/>
        <v>419693.82197333337</v>
      </c>
      <c r="CB57" s="816">
        <f t="shared" si="19"/>
        <v>1.6180652762697766E-4</v>
      </c>
      <c r="CC57" s="779">
        <f t="shared" si="10"/>
        <v>33954.6</v>
      </c>
    </row>
    <row r="58" spans="1:81">
      <c r="A58" s="817"/>
      <c r="C58" s="473" t="s">
        <v>218</v>
      </c>
      <c r="E58" s="818">
        <v>2E-3</v>
      </c>
      <c r="F58" s="783">
        <v>30585.120995555601</v>
      </c>
      <c r="G58" s="819">
        <v>0</v>
      </c>
      <c r="H58" s="785">
        <v>0</v>
      </c>
      <c r="I58" s="818">
        <v>2E-3</v>
      </c>
      <c r="J58" s="783">
        <v>29415.937777777799</v>
      </c>
      <c r="K58" s="819">
        <v>0</v>
      </c>
      <c r="L58" s="785">
        <v>0</v>
      </c>
      <c r="M58" s="818">
        <v>2E-3</v>
      </c>
      <c r="N58" s="783">
        <v>34174.902222222197</v>
      </c>
      <c r="O58" s="819">
        <v>0</v>
      </c>
      <c r="P58" s="785">
        <v>0</v>
      </c>
      <c r="R58" s="818">
        <f t="shared" si="11"/>
        <v>2.0000000000000013E-3</v>
      </c>
      <c r="S58" s="783">
        <f t="shared" si="1"/>
        <v>94175.960995555593</v>
      </c>
      <c r="T58" s="819">
        <f t="shared" si="11"/>
        <v>0</v>
      </c>
      <c r="U58" s="785">
        <f t="shared" si="1"/>
        <v>0</v>
      </c>
      <c r="W58" s="818">
        <v>2E-3</v>
      </c>
      <c r="X58" s="783">
        <v>39753.318933333299</v>
      </c>
      <c r="Y58" s="819">
        <v>0</v>
      </c>
      <c r="Z58" s="785">
        <v>0</v>
      </c>
      <c r="AA58" s="818">
        <v>2E-3</v>
      </c>
      <c r="AB58" s="783">
        <v>49454.669777777803</v>
      </c>
      <c r="AC58" s="819">
        <v>0</v>
      </c>
      <c r="AD58" s="785">
        <v>0</v>
      </c>
      <c r="AE58" s="818">
        <v>2E-3</v>
      </c>
      <c r="AF58" s="783">
        <v>49755.489600000001</v>
      </c>
      <c r="AG58" s="814">
        <f t="shared" si="24"/>
        <v>0</v>
      </c>
      <c r="AH58" s="785">
        <v>0</v>
      </c>
      <c r="AJ58" s="818">
        <f t="shared" si="13"/>
        <v>1.9999999999999987E-3</v>
      </c>
      <c r="AK58" s="783">
        <f t="shared" si="22"/>
        <v>138963.4783111111</v>
      </c>
      <c r="AL58" s="819">
        <f t="shared" si="14"/>
        <v>0</v>
      </c>
      <c r="AM58" s="785">
        <f t="shared" si="23"/>
        <v>0</v>
      </c>
      <c r="AO58" s="818">
        <v>2E-3</v>
      </c>
      <c r="AP58" s="783">
        <v>60715.538222222203</v>
      </c>
      <c r="AQ58" s="819">
        <v>3.0469959653966999E-3</v>
      </c>
      <c r="AR58" s="785">
        <v>92500</v>
      </c>
      <c r="AS58" s="818">
        <v>2E-3</v>
      </c>
      <c r="AT58" s="783">
        <v>63359.4555555556</v>
      </c>
      <c r="AU58" s="819">
        <v>0</v>
      </c>
      <c r="AV58" s="785">
        <v>0</v>
      </c>
      <c r="AW58" s="818">
        <v>2E-3</v>
      </c>
      <c r="AX58" s="783">
        <v>62479.388888888898</v>
      </c>
      <c r="AY58" s="819">
        <v>4.3214251099695998E-5</v>
      </c>
      <c r="AZ58" s="785">
        <v>1350</v>
      </c>
      <c r="BB58" s="818">
        <f t="shared" si="15"/>
        <v>2.0000000000000009E-3</v>
      </c>
      <c r="BC58" s="783">
        <f t="shared" si="6"/>
        <v>186554.3826666667</v>
      </c>
      <c r="BD58" s="819">
        <f t="shared" si="16"/>
        <v>1.006140929615041E-3</v>
      </c>
      <c r="BE58" s="785">
        <f t="shared" si="20"/>
        <v>93850</v>
      </c>
      <c r="BG58" s="818"/>
      <c r="BH58" s="783"/>
      <c r="BI58" s="819"/>
      <c r="BJ58" s="785"/>
      <c r="BK58" s="818"/>
      <c r="BL58" s="783"/>
      <c r="BM58" s="819"/>
      <c r="BN58" s="785"/>
      <c r="BO58" s="818"/>
      <c r="BP58" s="783"/>
      <c r="BQ58" s="819"/>
      <c r="BR58" s="785"/>
      <c r="BT58" s="818" t="e">
        <f t="shared" si="21"/>
        <v>#DIV/0!</v>
      </c>
      <c r="BU58" s="783">
        <f t="shared" si="7"/>
        <v>0</v>
      </c>
      <c r="BV58" s="819" t="e">
        <f t="shared" si="17"/>
        <v>#DIV/0!</v>
      </c>
      <c r="BW58" s="785">
        <f t="shared" si="8"/>
        <v>0</v>
      </c>
      <c r="BX58" s="786"/>
      <c r="BZ58" s="815">
        <f t="shared" si="18"/>
        <v>2.0000000000000005E-3</v>
      </c>
      <c r="CA58" s="777">
        <f t="shared" si="9"/>
        <v>419693.82197333337</v>
      </c>
      <c r="CB58" s="816">
        <f t="shared" si="19"/>
        <v>4.4723079105016267E-4</v>
      </c>
      <c r="CC58" s="779">
        <f t="shared" si="10"/>
        <v>93850</v>
      </c>
    </row>
    <row r="59" spans="1:81">
      <c r="A59" s="817"/>
      <c r="C59" s="473" t="s">
        <v>84</v>
      </c>
      <c r="E59" s="818">
        <v>2E-3</v>
      </c>
      <c r="F59" s="783">
        <v>30585.120995555601</v>
      </c>
      <c r="G59" s="819">
        <v>0</v>
      </c>
      <c r="H59" s="785">
        <v>0</v>
      </c>
      <c r="I59" s="818">
        <v>2E-3</v>
      </c>
      <c r="J59" s="783">
        <v>29415.937777777799</v>
      </c>
      <c r="K59" s="819">
        <v>0</v>
      </c>
      <c r="L59" s="785">
        <v>0</v>
      </c>
      <c r="M59" s="818">
        <v>2E-3</v>
      </c>
      <c r="N59" s="783">
        <v>34174.902222222197</v>
      </c>
      <c r="O59" s="819">
        <v>0</v>
      </c>
      <c r="P59" s="785">
        <v>0</v>
      </c>
      <c r="R59" s="818">
        <f t="shared" ref="R59:R83" si="25">S59/$U$14</f>
        <v>2.0000000000000013E-3</v>
      </c>
      <c r="S59" s="783">
        <f t="shared" ref="S59:S74" si="26">F59+J59+N59</f>
        <v>94175.960995555593</v>
      </c>
      <c r="T59" s="819">
        <f t="shared" ref="T59:T71" si="27">U59/$U$14</f>
        <v>0</v>
      </c>
      <c r="U59" s="785">
        <f t="shared" ref="U59:U71" si="28">H59+L59+P59</f>
        <v>0</v>
      </c>
      <c r="W59" s="818">
        <v>2E-3</v>
      </c>
      <c r="X59" s="783">
        <v>39753.318933333299</v>
      </c>
      <c r="Y59" s="819">
        <v>0</v>
      </c>
      <c r="Z59" s="785">
        <v>0</v>
      </c>
      <c r="AA59" s="818">
        <v>2E-3</v>
      </c>
      <c r="AB59" s="783">
        <v>49454.669777777803</v>
      </c>
      <c r="AC59" s="819">
        <v>0</v>
      </c>
      <c r="AD59" s="785">
        <v>0</v>
      </c>
      <c r="AE59" s="818">
        <v>2E-3</v>
      </c>
      <c r="AF59" s="783">
        <v>49755.489600000001</v>
      </c>
      <c r="AG59" s="814">
        <f t="shared" si="24"/>
        <v>0</v>
      </c>
      <c r="AH59" s="785">
        <v>0</v>
      </c>
      <c r="AJ59" s="818">
        <f t="shared" si="13"/>
        <v>1.9999999999999987E-3</v>
      </c>
      <c r="AK59" s="783">
        <f t="shared" si="22"/>
        <v>138963.4783111111</v>
      </c>
      <c r="AL59" s="819">
        <f t="shared" si="14"/>
        <v>0</v>
      </c>
      <c r="AM59" s="785">
        <f t="shared" si="23"/>
        <v>0</v>
      </c>
      <c r="AO59" s="818">
        <v>2E-3</v>
      </c>
      <c r="AP59" s="783">
        <v>60715.538222222203</v>
      </c>
      <c r="AQ59" s="819">
        <v>0</v>
      </c>
      <c r="AR59" s="785">
        <v>0</v>
      </c>
      <c r="AS59" s="818">
        <v>2E-3</v>
      </c>
      <c r="AT59" s="783">
        <v>63359.4555555556</v>
      </c>
      <c r="AU59" s="819">
        <v>0</v>
      </c>
      <c r="AV59" s="785">
        <v>0</v>
      </c>
      <c r="AW59" s="818">
        <v>2E-3</v>
      </c>
      <c r="AX59" s="783">
        <v>62479.388888888898</v>
      </c>
      <c r="AY59" s="819">
        <v>0</v>
      </c>
      <c r="AZ59" s="785">
        <v>0</v>
      </c>
      <c r="BB59" s="818">
        <f t="shared" si="15"/>
        <v>2.0000000000000009E-3</v>
      </c>
      <c r="BC59" s="783">
        <f t="shared" ref="BC59:BC69" si="29">AP59+AT59+AX59</f>
        <v>186554.3826666667</v>
      </c>
      <c r="BD59" s="819">
        <f t="shared" si="16"/>
        <v>0</v>
      </c>
      <c r="BE59" s="785">
        <f t="shared" si="20"/>
        <v>0</v>
      </c>
      <c r="BG59" s="818"/>
      <c r="BH59" s="783"/>
      <c r="BI59" s="819"/>
      <c r="BJ59" s="785"/>
      <c r="BK59" s="818"/>
      <c r="BL59" s="783"/>
      <c r="BM59" s="819"/>
      <c r="BN59" s="785"/>
      <c r="BO59" s="818"/>
      <c r="BP59" s="783"/>
      <c r="BQ59" s="819"/>
      <c r="BR59" s="785"/>
      <c r="BT59" s="818" t="e">
        <f t="shared" si="21"/>
        <v>#DIV/0!</v>
      </c>
      <c r="BU59" s="783">
        <f t="shared" si="7"/>
        <v>0</v>
      </c>
      <c r="BV59" s="819" t="e">
        <f t="shared" si="17"/>
        <v>#DIV/0!</v>
      </c>
      <c r="BW59" s="785">
        <f t="shared" si="8"/>
        <v>0</v>
      </c>
      <c r="BX59" s="786"/>
      <c r="BZ59" s="815">
        <f t="shared" si="18"/>
        <v>2.0000000000000005E-3</v>
      </c>
      <c r="CA59" s="777">
        <f t="shared" ref="CA59:CA83" si="30">S59+AK59+BC59+BU59</f>
        <v>419693.82197333337</v>
      </c>
      <c r="CB59" s="816">
        <f t="shared" si="19"/>
        <v>0</v>
      </c>
      <c r="CC59" s="779">
        <f t="shared" ref="CC59:CC83" si="31">U59+AM59+BE59+BW59</f>
        <v>0</v>
      </c>
    </row>
    <row r="60" spans="1:81">
      <c r="A60" s="817"/>
      <c r="C60" s="473" t="s">
        <v>219</v>
      </c>
      <c r="E60" s="818">
        <v>0.01</v>
      </c>
      <c r="F60" s="783">
        <v>152925.60497777801</v>
      </c>
      <c r="G60" s="819">
        <v>7.2490149714371796E-3</v>
      </c>
      <c r="H60" s="785">
        <v>110856</v>
      </c>
      <c r="I60" s="818">
        <v>0.01</v>
      </c>
      <c r="J60" s="783">
        <v>147079.68888888901</v>
      </c>
      <c r="K60" s="819">
        <v>1.00000000755448E-2</v>
      </c>
      <c r="L60" s="785">
        <v>147079.69</v>
      </c>
      <c r="M60" s="818">
        <v>0.01</v>
      </c>
      <c r="N60" s="783">
        <v>170874.511111111</v>
      </c>
      <c r="O60" s="819">
        <v>8.8930504855219902E-3</v>
      </c>
      <c r="P60" s="785">
        <v>151959.56539999999</v>
      </c>
      <c r="R60" s="818">
        <f t="shared" si="25"/>
        <v>1.0000000000000009E-2</v>
      </c>
      <c r="S60" s="783">
        <f t="shared" si="26"/>
        <v>470879.804977778</v>
      </c>
      <c r="T60" s="819">
        <f t="shared" si="27"/>
        <v>8.7048807586756535E-3</v>
      </c>
      <c r="U60" s="785">
        <f t="shared" si="28"/>
        <v>409895.25540000002</v>
      </c>
      <c r="W60" s="818">
        <v>0.01</v>
      </c>
      <c r="X60" s="783">
        <v>198766.59466666699</v>
      </c>
      <c r="Y60" s="819">
        <v>0.01</v>
      </c>
      <c r="Z60" s="785">
        <v>198766.59466666699</v>
      </c>
      <c r="AA60" s="818">
        <v>0.01</v>
      </c>
      <c r="AB60" s="783">
        <v>247273.34888888901</v>
      </c>
      <c r="AC60" s="819">
        <v>0.01</v>
      </c>
      <c r="AD60" s="785">
        <v>247273.34888888901</v>
      </c>
      <c r="AE60" s="818">
        <v>0.01</v>
      </c>
      <c r="AF60" s="783">
        <v>248777.448</v>
      </c>
      <c r="AG60" s="814">
        <f t="shared" si="24"/>
        <v>0.01</v>
      </c>
      <c r="AH60" s="785">
        <v>248777.448</v>
      </c>
      <c r="AJ60" s="818">
        <f t="shared" si="13"/>
        <v>0.01</v>
      </c>
      <c r="AK60" s="783">
        <f t="shared" si="22"/>
        <v>694817.39155555598</v>
      </c>
      <c r="AL60" s="819">
        <f t="shared" si="14"/>
        <v>0.01</v>
      </c>
      <c r="AM60" s="785">
        <f t="shared" si="23"/>
        <v>694817.39155555598</v>
      </c>
      <c r="AO60" s="818">
        <v>0.01</v>
      </c>
      <c r="AP60" s="783">
        <v>303577.69111111102</v>
      </c>
      <c r="AQ60" s="819">
        <v>0.01</v>
      </c>
      <c r="AR60" s="785">
        <v>303577.69111111102</v>
      </c>
      <c r="AS60" s="818">
        <v>0.01</v>
      </c>
      <c r="AT60" s="783">
        <v>316797.27777777798</v>
      </c>
      <c r="AU60" s="819">
        <v>0.01</v>
      </c>
      <c r="AV60" s="785">
        <v>316797.27777777798</v>
      </c>
      <c r="AW60" s="818">
        <v>0.01</v>
      </c>
      <c r="AX60" s="783">
        <v>312396.94444444397</v>
      </c>
      <c r="AY60" s="819">
        <v>0.01</v>
      </c>
      <c r="AZ60" s="785">
        <v>312396.94444444397</v>
      </c>
      <c r="BB60" s="818">
        <f t="shared" si="15"/>
        <v>1.0000000000000002E-2</v>
      </c>
      <c r="BC60" s="783">
        <f t="shared" si="29"/>
        <v>932771.9133333331</v>
      </c>
      <c r="BD60" s="819">
        <f t="shared" si="16"/>
        <v>1.0000000000000002E-2</v>
      </c>
      <c r="BE60" s="785">
        <f t="shared" si="20"/>
        <v>932771.9133333331</v>
      </c>
      <c r="BG60" s="818"/>
      <c r="BH60" s="783"/>
      <c r="BI60" s="819"/>
      <c r="BJ60" s="785"/>
      <c r="BK60" s="818"/>
      <c r="BL60" s="783"/>
      <c r="BM60" s="819"/>
      <c r="BN60" s="785"/>
      <c r="BO60" s="818"/>
      <c r="BP60" s="783"/>
      <c r="BQ60" s="819"/>
      <c r="BR60" s="785"/>
      <c r="BT60" s="818" t="e">
        <f t="shared" si="21"/>
        <v>#DIV/0!</v>
      </c>
      <c r="BU60" s="783">
        <f t="shared" si="7"/>
        <v>0</v>
      </c>
      <c r="BV60" s="819" t="e">
        <f t="shared" si="17"/>
        <v>#DIV/0!</v>
      </c>
      <c r="BW60" s="785">
        <f t="shared" si="8"/>
        <v>0</v>
      </c>
      <c r="BX60" s="786"/>
      <c r="BZ60" s="815">
        <f t="shared" si="18"/>
        <v>1.0000000000000002E-2</v>
      </c>
      <c r="CA60" s="777">
        <f t="shared" si="30"/>
        <v>2098469.1098666671</v>
      </c>
      <c r="CB60" s="816">
        <f t="shared" si="19"/>
        <v>9.7093855263771199E-3</v>
      </c>
      <c r="CC60" s="779">
        <f t="shared" si="31"/>
        <v>2037484.5602888891</v>
      </c>
    </row>
    <row r="61" spans="1:81">
      <c r="A61" s="817"/>
      <c r="C61" s="821" t="s">
        <v>179</v>
      </c>
      <c r="E61" s="818"/>
      <c r="F61" s="783"/>
      <c r="G61" s="819">
        <v>0</v>
      </c>
      <c r="H61" s="785"/>
      <c r="I61" s="818"/>
      <c r="J61" s="783"/>
      <c r="K61" s="819">
        <v>0</v>
      </c>
      <c r="L61" s="785"/>
      <c r="M61" s="818"/>
      <c r="N61" s="783"/>
      <c r="O61" s="819">
        <v>0</v>
      </c>
      <c r="P61" s="785"/>
      <c r="R61" s="818">
        <f t="shared" si="25"/>
        <v>0</v>
      </c>
      <c r="S61" s="783">
        <f t="shared" si="26"/>
        <v>0</v>
      </c>
      <c r="T61" s="819">
        <f t="shared" si="27"/>
        <v>0</v>
      </c>
      <c r="U61" s="785">
        <f t="shared" si="28"/>
        <v>0</v>
      </c>
      <c r="W61" s="818"/>
      <c r="X61" s="783"/>
      <c r="Y61" s="819">
        <v>0</v>
      </c>
      <c r="Z61" s="785"/>
      <c r="AA61" s="818"/>
      <c r="AB61" s="783"/>
      <c r="AC61" s="819">
        <v>0</v>
      </c>
      <c r="AD61" s="785"/>
      <c r="AE61" s="818"/>
      <c r="AF61" s="783"/>
      <c r="AG61" s="814">
        <f t="shared" si="24"/>
        <v>0</v>
      </c>
      <c r="AH61" s="785"/>
      <c r="AJ61" s="818">
        <f t="shared" si="13"/>
        <v>0</v>
      </c>
      <c r="AK61" s="783">
        <f t="shared" si="22"/>
        <v>0</v>
      </c>
      <c r="AL61" s="819">
        <f t="shared" si="14"/>
        <v>0</v>
      </c>
      <c r="AM61" s="785">
        <f t="shared" si="23"/>
        <v>0</v>
      </c>
      <c r="AO61" s="818">
        <v>0</v>
      </c>
      <c r="AP61" s="783">
        <v>0</v>
      </c>
      <c r="AQ61" s="819">
        <v>0</v>
      </c>
      <c r="AR61" s="785"/>
      <c r="AS61" s="818">
        <v>0</v>
      </c>
      <c r="AT61" s="783">
        <v>0</v>
      </c>
      <c r="AU61" s="819">
        <v>0</v>
      </c>
      <c r="AV61" s="785"/>
      <c r="AW61" s="818">
        <v>0</v>
      </c>
      <c r="AX61" s="783">
        <v>0</v>
      </c>
      <c r="AY61" s="819">
        <v>0</v>
      </c>
      <c r="AZ61" s="785"/>
      <c r="BB61" s="818">
        <f t="shared" si="15"/>
        <v>0</v>
      </c>
      <c r="BC61" s="783">
        <f t="shared" si="29"/>
        <v>0</v>
      </c>
      <c r="BD61" s="819">
        <f t="shared" si="16"/>
        <v>0</v>
      </c>
      <c r="BE61" s="785">
        <f t="shared" si="20"/>
        <v>0</v>
      </c>
      <c r="BG61" s="818"/>
      <c r="BH61" s="783"/>
      <c r="BI61" s="819"/>
      <c r="BJ61" s="785"/>
      <c r="BK61" s="818"/>
      <c r="BL61" s="783"/>
      <c r="BM61" s="819"/>
      <c r="BN61" s="785"/>
      <c r="BO61" s="818"/>
      <c r="BP61" s="783"/>
      <c r="BQ61" s="819"/>
      <c r="BR61" s="785"/>
      <c r="BT61" s="818"/>
      <c r="BU61" s="783"/>
      <c r="BV61" s="819" t="e">
        <f t="shared" si="17"/>
        <v>#DIV/0!</v>
      </c>
      <c r="BW61" s="785">
        <f t="shared" si="8"/>
        <v>0</v>
      </c>
      <c r="BX61" s="786"/>
      <c r="BZ61" s="815">
        <f t="shared" si="18"/>
        <v>0</v>
      </c>
      <c r="CA61" s="777">
        <f t="shared" si="30"/>
        <v>0</v>
      </c>
      <c r="CB61" s="816">
        <f t="shared" si="19"/>
        <v>0</v>
      </c>
      <c r="CC61" s="779">
        <f t="shared" si="31"/>
        <v>0</v>
      </c>
    </row>
    <row r="62" spans="1:81">
      <c r="A62" s="817"/>
      <c r="B62" s="822"/>
      <c r="C62" s="474" t="s">
        <v>86</v>
      </c>
      <c r="E62" s="818">
        <v>2E-3</v>
      </c>
      <c r="F62" s="783">
        <v>30585.120995555601</v>
      </c>
      <c r="G62" s="819">
        <v>0</v>
      </c>
      <c r="H62" s="785">
        <v>0</v>
      </c>
      <c r="I62" s="818">
        <v>2E-3</v>
      </c>
      <c r="J62" s="783">
        <v>29415.937777777799</v>
      </c>
      <c r="K62" s="819">
        <v>0</v>
      </c>
      <c r="L62" s="785">
        <v>0</v>
      </c>
      <c r="M62" s="818">
        <v>2E-3</v>
      </c>
      <c r="N62" s="783">
        <v>34174.902222222197</v>
      </c>
      <c r="O62" s="819">
        <v>0</v>
      </c>
      <c r="P62" s="785">
        <v>0</v>
      </c>
      <c r="R62" s="818">
        <f t="shared" si="25"/>
        <v>2.0000000000000013E-3</v>
      </c>
      <c r="S62" s="783">
        <f t="shared" si="26"/>
        <v>94175.960995555593</v>
      </c>
      <c r="T62" s="819">
        <f t="shared" si="27"/>
        <v>0</v>
      </c>
      <c r="U62" s="785">
        <f t="shared" si="28"/>
        <v>0</v>
      </c>
      <c r="W62" s="818">
        <v>2E-3</v>
      </c>
      <c r="X62" s="783">
        <v>39753.318933333299</v>
      </c>
      <c r="Y62" s="819">
        <v>0</v>
      </c>
      <c r="Z62" s="785">
        <v>0</v>
      </c>
      <c r="AA62" s="818">
        <v>2E-3</v>
      </c>
      <c r="AB62" s="783">
        <v>49454.669777777803</v>
      </c>
      <c r="AC62" s="819">
        <v>0</v>
      </c>
      <c r="AD62" s="785">
        <v>0</v>
      </c>
      <c r="AE62" s="818">
        <v>2E-3</v>
      </c>
      <c r="AF62" s="783">
        <v>49755.489600000001</v>
      </c>
      <c r="AG62" s="814">
        <f t="shared" si="24"/>
        <v>0</v>
      </c>
      <c r="AH62" s="785">
        <v>0</v>
      </c>
      <c r="AJ62" s="818">
        <f t="shared" si="13"/>
        <v>1.9999999999999987E-3</v>
      </c>
      <c r="AK62" s="783">
        <f t="shared" si="22"/>
        <v>138963.4783111111</v>
      </c>
      <c r="AL62" s="819">
        <f t="shared" si="14"/>
        <v>0</v>
      </c>
      <c r="AM62" s="785">
        <f t="shared" si="23"/>
        <v>0</v>
      </c>
      <c r="AO62" s="818">
        <v>2E-3</v>
      </c>
      <c r="AP62" s="783">
        <v>60715.538222222203</v>
      </c>
      <c r="AQ62" s="819">
        <v>0</v>
      </c>
      <c r="AR62" s="785">
        <v>0</v>
      </c>
      <c r="AS62" s="818">
        <v>2E-3</v>
      </c>
      <c r="AT62" s="783">
        <v>63359.4555555556</v>
      </c>
      <c r="AU62" s="819">
        <v>0</v>
      </c>
      <c r="AV62" s="785">
        <v>0</v>
      </c>
      <c r="AW62" s="818">
        <v>2E-3</v>
      </c>
      <c r="AX62" s="783">
        <v>62479.388888888898</v>
      </c>
      <c r="AY62" s="819">
        <v>0</v>
      </c>
      <c r="AZ62" s="785">
        <v>0</v>
      </c>
      <c r="BB62" s="818">
        <f t="shared" si="15"/>
        <v>2.0000000000000009E-3</v>
      </c>
      <c r="BC62" s="783">
        <f t="shared" si="29"/>
        <v>186554.3826666667</v>
      </c>
      <c r="BD62" s="819">
        <f t="shared" si="16"/>
        <v>0</v>
      </c>
      <c r="BE62" s="785">
        <f t="shared" si="20"/>
        <v>0</v>
      </c>
      <c r="BG62" s="818"/>
      <c r="BH62" s="783"/>
      <c r="BI62" s="819"/>
      <c r="BJ62" s="785"/>
      <c r="BK62" s="818"/>
      <c r="BL62" s="783"/>
      <c r="BM62" s="819"/>
      <c r="BN62" s="785"/>
      <c r="BO62" s="818"/>
      <c r="BP62" s="783"/>
      <c r="BQ62" s="819"/>
      <c r="BR62" s="785"/>
      <c r="BT62" s="818" t="e">
        <f t="shared" ref="BT62:BT83" si="32">BU62/$BW$14</f>
        <v>#DIV/0!</v>
      </c>
      <c r="BU62" s="783">
        <f t="shared" ref="BU62:BU77" si="33">BH62+BL62+BP62</f>
        <v>0</v>
      </c>
      <c r="BV62" s="819" t="e">
        <f t="shared" si="17"/>
        <v>#DIV/0!</v>
      </c>
      <c r="BW62" s="785">
        <f t="shared" si="8"/>
        <v>0</v>
      </c>
      <c r="BX62" s="786"/>
      <c r="BZ62" s="815">
        <f t="shared" si="18"/>
        <v>2.0000000000000005E-3</v>
      </c>
      <c r="CA62" s="777">
        <f t="shared" si="30"/>
        <v>419693.82197333337</v>
      </c>
      <c r="CB62" s="816">
        <f t="shared" si="19"/>
        <v>0</v>
      </c>
      <c r="CC62" s="779">
        <f t="shared" si="31"/>
        <v>0</v>
      </c>
    </row>
    <row r="63" spans="1:81">
      <c r="A63" s="817"/>
      <c r="C63" s="474" t="s">
        <v>87</v>
      </c>
      <c r="E63" s="818">
        <v>3.5000000000000001E-3</v>
      </c>
      <c r="F63" s="783">
        <v>53523.9617422222</v>
      </c>
      <c r="G63" s="819">
        <v>0</v>
      </c>
      <c r="H63" s="785">
        <v>0</v>
      </c>
      <c r="I63" s="818">
        <v>3.5000000000000001E-3</v>
      </c>
      <c r="J63" s="783">
        <v>51477.891111111101</v>
      </c>
      <c r="K63" s="819">
        <v>0</v>
      </c>
      <c r="L63" s="785">
        <v>0</v>
      </c>
      <c r="M63" s="818">
        <v>3.5000000000000001E-3</v>
      </c>
      <c r="N63" s="783">
        <v>59806.0788888889</v>
      </c>
      <c r="O63" s="819">
        <v>0</v>
      </c>
      <c r="P63" s="785">
        <v>0</v>
      </c>
      <c r="R63" s="818">
        <f t="shared" si="25"/>
        <v>3.5000000000000005E-3</v>
      </c>
      <c r="S63" s="783">
        <f t="shared" si="26"/>
        <v>164807.93174222219</v>
      </c>
      <c r="T63" s="819">
        <f t="shared" si="27"/>
        <v>0</v>
      </c>
      <c r="U63" s="785">
        <f t="shared" si="28"/>
        <v>0</v>
      </c>
      <c r="W63" s="818">
        <v>3.5000000000000001E-3</v>
      </c>
      <c r="X63" s="783">
        <v>69568.308133333296</v>
      </c>
      <c r="Y63" s="819">
        <v>0</v>
      </c>
      <c r="Z63" s="785">
        <v>0</v>
      </c>
      <c r="AA63" s="818">
        <v>3.5000000000000001E-3</v>
      </c>
      <c r="AB63" s="783">
        <v>86545.672111111096</v>
      </c>
      <c r="AC63" s="819">
        <v>0</v>
      </c>
      <c r="AD63" s="785">
        <v>0</v>
      </c>
      <c r="AE63" s="818">
        <v>3.5000000000000001E-3</v>
      </c>
      <c r="AF63" s="783">
        <v>87072.106799999994</v>
      </c>
      <c r="AG63" s="814">
        <f t="shared" si="24"/>
        <v>0</v>
      </c>
      <c r="AH63" s="785">
        <v>0</v>
      </c>
      <c r="AJ63" s="818">
        <f t="shared" si="13"/>
        <v>3.4999999999999975E-3</v>
      </c>
      <c r="AK63" s="783">
        <f t="shared" si="22"/>
        <v>243186.0870444444</v>
      </c>
      <c r="AL63" s="819">
        <f t="shared" si="14"/>
        <v>0</v>
      </c>
      <c r="AM63" s="785">
        <f t="shared" si="23"/>
        <v>0</v>
      </c>
      <c r="AO63" s="818">
        <v>3.5000000000000001E-3</v>
      </c>
      <c r="AP63" s="783">
        <v>106252.19188888901</v>
      </c>
      <c r="AQ63" s="819">
        <v>0</v>
      </c>
      <c r="AR63" s="785">
        <v>0</v>
      </c>
      <c r="AS63" s="818">
        <v>3.5000000000000001E-3</v>
      </c>
      <c r="AT63" s="783">
        <v>110879.047222222</v>
      </c>
      <c r="AU63" s="819">
        <v>0</v>
      </c>
      <c r="AV63" s="785">
        <v>0</v>
      </c>
      <c r="AW63" s="818">
        <v>3.5000000000000001E-3</v>
      </c>
      <c r="AX63" s="783">
        <v>109338.930555556</v>
      </c>
      <c r="AY63" s="819">
        <v>0</v>
      </c>
      <c r="AZ63" s="785">
        <v>0</v>
      </c>
      <c r="BB63" s="818">
        <f t="shared" si="15"/>
        <v>3.5000000000000048E-3</v>
      </c>
      <c r="BC63" s="783">
        <f t="shared" si="29"/>
        <v>326470.169666667</v>
      </c>
      <c r="BD63" s="819">
        <f t="shared" si="16"/>
        <v>0</v>
      </c>
      <c r="BE63" s="785">
        <f t="shared" si="20"/>
        <v>0</v>
      </c>
      <c r="BG63" s="818"/>
      <c r="BH63" s="783"/>
      <c r="BI63" s="819"/>
      <c r="BJ63" s="785"/>
      <c r="BK63" s="818"/>
      <c r="BL63" s="783"/>
      <c r="BM63" s="819"/>
      <c r="BN63" s="785"/>
      <c r="BO63" s="818"/>
      <c r="BP63" s="783"/>
      <c r="BQ63" s="819"/>
      <c r="BR63" s="785"/>
      <c r="BT63" s="818" t="e">
        <f t="shared" si="32"/>
        <v>#DIV/0!</v>
      </c>
      <c r="BU63" s="783">
        <f t="shared" si="33"/>
        <v>0</v>
      </c>
      <c r="BV63" s="819" t="e">
        <f t="shared" si="17"/>
        <v>#DIV/0!</v>
      </c>
      <c r="BW63" s="785">
        <f t="shared" si="8"/>
        <v>0</v>
      </c>
      <c r="BX63" s="786"/>
      <c r="BZ63" s="815">
        <f t="shared" si="18"/>
        <v>3.5000000000000014E-3</v>
      </c>
      <c r="CA63" s="777">
        <f t="shared" si="30"/>
        <v>734464.18845333357</v>
      </c>
      <c r="CB63" s="816">
        <f t="shared" si="19"/>
        <v>0</v>
      </c>
      <c r="CC63" s="779">
        <f t="shared" si="31"/>
        <v>0</v>
      </c>
    </row>
    <row r="64" spans="1:81">
      <c r="A64" s="817"/>
      <c r="C64" s="473" t="s">
        <v>90</v>
      </c>
      <c r="E64" s="818"/>
      <c r="F64" s="783">
        <v>0</v>
      </c>
      <c r="G64" s="819">
        <v>0</v>
      </c>
      <c r="H64" s="785">
        <v>0</v>
      </c>
      <c r="I64" s="818"/>
      <c r="J64" s="783">
        <v>0</v>
      </c>
      <c r="K64" s="819">
        <v>0</v>
      </c>
      <c r="L64" s="785">
        <v>0</v>
      </c>
      <c r="M64" s="818"/>
      <c r="N64" s="783">
        <v>0</v>
      </c>
      <c r="O64" s="819">
        <v>0</v>
      </c>
      <c r="P64" s="785">
        <v>0</v>
      </c>
      <c r="R64" s="818">
        <f t="shared" si="25"/>
        <v>0</v>
      </c>
      <c r="S64" s="783">
        <f t="shared" si="26"/>
        <v>0</v>
      </c>
      <c r="T64" s="819">
        <f t="shared" si="27"/>
        <v>0</v>
      </c>
      <c r="U64" s="785">
        <f t="shared" si="28"/>
        <v>0</v>
      </c>
      <c r="W64" s="818"/>
      <c r="X64" s="783">
        <v>0</v>
      </c>
      <c r="Y64" s="819">
        <v>0</v>
      </c>
      <c r="Z64" s="785">
        <v>0</v>
      </c>
      <c r="AA64" s="818"/>
      <c r="AB64" s="783">
        <v>0</v>
      </c>
      <c r="AC64" s="819">
        <v>0</v>
      </c>
      <c r="AD64" s="785">
        <v>0</v>
      </c>
      <c r="AE64" s="818"/>
      <c r="AF64" s="783">
        <v>0</v>
      </c>
      <c r="AG64" s="814">
        <f t="shared" si="24"/>
        <v>0</v>
      </c>
      <c r="AH64" s="785">
        <v>0</v>
      </c>
      <c r="AJ64" s="818">
        <f t="shared" si="13"/>
        <v>0</v>
      </c>
      <c r="AK64" s="783">
        <f t="shared" si="22"/>
        <v>0</v>
      </c>
      <c r="AL64" s="819">
        <f t="shared" si="14"/>
        <v>0</v>
      </c>
      <c r="AM64" s="785">
        <f t="shared" si="23"/>
        <v>0</v>
      </c>
      <c r="AO64" s="818"/>
      <c r="AP64" s="783">
        <v>0</v>
      </c>
      <c r="AQ64" s="819">
        <v>0</v>
      </c>
      <c r="AR64" s="785">
        <v>0</v>
      </c>
      <c r="AS64" s="818"/>
      <c r="AT64" s="783">
        <v>0</v>
      </c>
      <c r="AU64" s="819">
        <v>0</v>
      </c>
      <c r="AV64" s="785">
        <v>0</v>
      </c>
      <c r="AW64" s="818"/>
      <c r="AX64" s="783">
        <v>0</v>
      </c>
      <c r="AY64" s="819">
        <v>0</v>
      </c>
      <c r="AZ64" s="785">
        <v>0</v>
      </c>
      <c r="BB64" s="818">
        <f t="shared" si="15"/>
        <v>0</v>
      </c>
      <c r="BC64" s="783">
        <f t="shared" si="29"/>
        <v>0</v>
      </c>
      <c r="BD64" s="819">
        <f t="shared" si="16"/>
        <v>0</v>
      </c>
      <c r="BE64" s="785">
        <f t="shared" si="20"/>
        <v>0</v>
      </c>
      <c r="BG64" s="818"/>
      <c r="BH64" s="783"/>
      <c r="BI64" s="819"/>
      <c r="BJ64" s="785"/>
      <c r="BK64" s="818"/>
      <c r="BL64" s="783"/>
      <c r="BM64" s="819"/>
      <c r="BN64" s="785"/>
      <c r="BO64" s="818"/>
      <c r="BP64" s="783"/>
      <c r="BQ64" s="819"/>
      <c r="BR64" s="785"/>
      <c r="BT64" s="818" t="e">
        <f t="shared" si="32"/>
        <v>#DIV/0!</v>
      </c>
      <c r="BU64" s="783">
        <f t="shared" si="33"/>
        <v>0</v>
      </c>
      <c r="BV64" s="819" t="e">
        <f t="shared" si="17"/>
        <v>#DIV/0!</v>
      </c>
      <c r="BW64" s="785">
        <f t="shared" si="8"/>
        <v>0</v>
      </c>
      <c r="BX64" s="786"/>
      <c r="BZ64" s="815">
        <f t="shared" si="18"/>
        <v>0</v>
      </c>
      <c r="CA64" s="777">
        <f t="shared" si="30"/>
        <v>0</v>
      </c>
      <c r="CB64" s="816">
        <f t="shared" si="19"/>
        <v>0</v>
      </c>
      <c r="CC64" s="779">
        <f t="shared" si="31"/>
        <v>0</v>
      </c>
    </row>
    <row r="65" spans="1:84">
      <c r="A65" s="817"/>
      <c r="C65" s="473" t="s">
        <v>91</v>
      </c>
      <c r="E65" s="818">
        <v>0.01</v>
      </c>
      <c r="F65" s="783">
        <v>152925.60497777801</v>
      </c>
      <c r="G65" s="819">
        <v>0</v>
      </c>
      <c r="H65" s="785">
        <v>0</v>
      </c>
      <c r="I65" s="818">
        <v>0.01</v>
      </c>
      <c r="J65" s="783">
        <v>147079.68888888901</v>
      </c>
      <c r="K65" s="819">
        <v>0</v>
      </c>
      <c r="L65" s="785">
        <v>0</v>
      </c>
      <c r="M65" s="818">
        <v>0.01</v>
      </c>
      <c r="N65" s="783">
        <v>170874.511111111</v>
      </c>
      <c r="O65" s="819">
        <v>0</v>
      </c>
      <c r="P65" s="785">
        <v>0</v>
      </c>
      <c r="R65" s="818">
        <f t="shared" si="25"/>
        <v>1.0000000000000009E-2</v>
      </c>
      <c r="S65" s="783">
        <f t="shared" si="26"/>
        <v>470879.804977778</v>
      </c>
      <c r="T65" s="819">
        <f t="shared" si="27"/>
        <v>0</v>
      </c>
      <c r="U65" s="785">
        <f t="shared" si="28"/>
        <v>0</v>
      </c>
      <c r="W65" s="818">
        <v>0.01</v>
      </c>
      <c r="X65" s="783">
        <v>198766.59466666699</v>
      </c>
      <c r="Y65" s="819">
        <v>0</v>
      </c>
      <c r="Z65" s="785">
        <v>0</v>
      </c>
      <c r="AA65" s="818">
        <v>0.01</v>
      </c>
      <c r="AB65" s="783">
        <v>247273.34888888901</v>
      </c>
      <c r="AC65" s="819">
        <v>0</v>
      </c>
      <c r="AD65" s="785">
        <v>0</v>
      </c>
      <c r="AE65" s="818">
        <v>0.01</v>
      </c>
      <c r="AF65" s="783">
        <v>248777.448</v>
      </c>
      <c r="AG65" s="814">
        <f t="shared" si="24"/>
        <v>0</v>
      </c>
      <c r="AH65" s="785">
        <v>0</v>
      </c>
      <c r="AJ65" s="818">
        <f t="shared" si="13"/>
        <v>0.01</v>
      </c>
      <c r="AK65" s="783">
        <f t="shared" si="22"/>
        <v>694817.39155555598</v>
      </c>
      <c r="AL65" s="819">
        <f t="shared" si="14"/>
        <v>0</v>
      </c>
      <c r="AM65" s="785">
        <f t="shared" si="23"/>
        <v>0</v>
      </c>
      <c r="AO65" s="818">
        <v>0.01</v>
      </c>
      <c r="AP65" s="783">
        <v>303577.69111111102</v>
      </c>
      <c r="AQ65" s="819">
        <v>0</v>
      </c>
      <c r="AR65" s="785">
        <v>0</v>
      </c>
      <c r="AS65" s="818">
        <v>0.01</v>
      </c>
      <c r="AT65" s="783">
        <v>316797.27777777798</v>
      </c>
      <c r="AU65" s="819">
        <v>0</v>
      </c>
      <c r="AV65" s="785">
        <v>0</v>
      </c>
      <c r="AW65" s="818">
        <v>0.01</v>
      </c>
      <c r="AX65" s="783">
        <v>312396.94444444397</v>
      </c>
      <c r="AY65" s="819">
        <v>0</v>
      </c>
      <c r="AZ65" s="785">
        <v>0</v>
      </c>
      <c r="BB65" s="818">
        <f t="shared" si="15"/>
        <v>1.0000000000000002E-2</v>
      </c>
      <c r="BC65" s="783">
        <f t="shared" si="29"/>
        <v>932771.9133333331</v>
      </c>
      <c r="BD65" s="819">
        <f t="shared" si="16"/>
        <v>0</v>
      </c>
      <c r="BE65" s="785">
        <f t="shared" si="20"/>
        <v>0</v>
      </c>
      <c r="BG65" s="818"/>
      <c r="BH65" s="783"/>
      <c r="BI65" s="819"/>
      <c r="BJ65" s="785"/>
      <c r="BK65" s="818"/>
      <c r="BL65" s="783"/>
      <c r="BM65" s="819"/>
      <c r="BN65" s="785"/>
      <c r="BO65" s="818"/>
      <c r="BP65" s="783"/>
      <c r="BQ65" s="819"/>
      <c r="BR65" s="785"/>
      <c r="BT65" s="818" t="e">
        <f t="shared" si="32"/>
        <v>#DIV/0!</v>
      </c>
      <c r="BU65" s="783">
        <f t="shared" si="33"/>
        <v>0</v>
      </c>
      <c r="BV65" s="819" t="e">
        <f t="shared" si="17"/>
        <v>#DIV/0!</v>
      </c>
      <c r="BW65" s="785">
        <f t="shared" si="8"/>
        <v>0</v>
      </c>
      <c r="BX65" s="786"/>
      <c r="BZ65" s="815">
        <f t="shared" si="18"/>
        <v>1.0000000000000002E-2</v>
      </c>
      <c r="CA65" s="777">
        <f t="shared" si="30"/>
        <v>2098469.1098666671</v>
      </c>
      <c r="CB65" s="816">
        <f t="shared" si="19"/>
        <v>0</v>
      </c>
      <c r="CC65" s="779">
        <f t="shared" si="31"/>
        <v>0</v>
      </c>
    </row>
    <row r="66" spans="1:84">
      <c r="A66" s="817"/>
      <c r="C66" s="473" t="s">
        <v>92</v>
      </c>
      <c r="E66" s="818">
        <v>0.01</v>
      </c>
      <c r="F66" s="783">
        <v>152925.60497777801</v>
      </c>
      <c r="G66" s="819">
        <v>0</v>
      </c>
      <c r="H66" s="785">
        <v>0</v>
      </c>
      <c r="I66" s="818">
        <v>0.01</v>
      </c>
      <c r="J66" s="783">
        <v>147079.68888888901</v>
      </c>
      <c r="K66" s="819">
        <v>0</v>
      </c>
      <c r="L66" s="785">
        <v>0</v>
      </c>
      <c r="M66" s="818">
        <v>0.01</v>
      </c>
      <c r="N66" s="783">
        <v>170874.511111111</v>
      </c>
      <c r="O66" s="819">
        <v>0</v>
      </c>
      <c r="P66" s="785">
        <v>0</v>
      </c>
      <c r="R66" s="818">
        <f t="shared" si="25"/>
        <v>1.0000000000000009E-2</v>
      </c>
      <c r="S66" s="783">
        <f t="shared" si="26"/>
        <v>470879.804977778</v>
      </c>
      <c r="T66" s="819">
        <f t="shared" si="27"/>
        <v>0</v>
      </c>
      <c r="U66" s="785">
        <f t="shared" si="28"/>
        <v>0</v>
      </c>
      <c r="W66" s="818">
        <v>0.01</v>
      </c>
      <c r="X66" s="783">
        <v>198766.59466666699</v>
      </c>
      <c r="Y66" s="819">
        <v>0</v>
      </c>
      <c r="Z66" s="785">
        <v>0</v>
      </c>
      <c r="AA66" s="818">
        <v>0.01</v>
      </c>
      <c r="AB66" s="783">
        <v>247273.34888888901</v>
      </c>
      <c r="AC66" s="819">
        <v>0</v>
      </c>
      <c r="AD66" s="785">
        <v>0</v>
      </c>
      <c r="AE66" s="818">
        <v>0.01</v>
      </c>
      <c r="AF66" s="783">
        <v>248777.448</v>
      </c>
      <c r="AG66" s="814">
        <f t="shared" si="24"/>
        <v>0</v>
      </c>
      <c r="AH66" s="785">
        <v>0</v>
      </c>
      <c r="AJ66" s="818">
        <f t="shared" si="13"/>
        <v>0.01</v>
      </c>
      <c r="AK66" s="783">
        <f t="shared" si="22"/>
        <v>694817.39155555598</v>
      </c>
      <c r="AL66" s="819">
        <f t="shared" si="14"/>
        <v>0</v>
      </c>
      <c r="AM66" s="785">
        <f t="shared" si="23"/>
        <v>0</v>
      </c>
      <c r="AO66" s="818">
        <v>0.01</v>
      </c>
      <c r="AP66" s="783">
        <v>303577.69111111102</v>
      </c>
      <c r="AQ66" s="819">
        <v>0</v>
      </c>
      <c r="AR66" s="785">
        <v>0</v>
      </c>
      <c r="AS66" s="818">
        <v>0.01</v>
      </c>
      <c r="AT66" s="783">
        <v>316797.27777777798</v>
      </c>
      <c r="AU66" s="819">
        <v>0</v>
      </c>
      <c r="AV66" s="785">
        <v>0</v>
      </c>
      <c r="AW66" s="818">
        <v>0.01</v>
      </c>
      <c r="AX66" s="783">
        <v>312396.94444444397</v>
      </c>
      <c r="AY66" s="819">
        <v>0</v>
      </c>
      <c r="AZ66" s="785">
        <v>0</v>
      </c>
      <c r="BB66" s="818">
        <f t="shared" si="15"/>
        <v>1.0000000000000002E-2</v>
      </c>
      <c r="BC66" s="783">
        <f t="shared" si="29"/>
        <v>932771.9133333331</v>
      </c>
      <c r="BD66" s="819">
        <f t="shared" si="16"/>
        <v>0</v>
      </c>
      <c r="BE66" s="785">
        <f t="shared" si="20"/>
        <v>0</v>
      </c>
      <c r="BG66" s="818"/>
      <c r="BH66" s="783"/>
      <c r="BI66" s="819"/>
      <c r="BJ66" s="785"/>
      <c r="BK66" s="818"/>
      <c r="BL66" s="783"/>
      <c r="BM66" s="819"/>
      <c r="BN66" s="785"/>
      <c r="BO66" s="818"/>
      <c r="BP66" s="783"/>
      <c r="BQ66" s="819"/>
      <c r="BR66" s="785"/>
      <c r="BT66" s="818" t="e">
        <f t="shared" si="32"/>
        <v>#DIV/0!</v>
      </c>
      <c r="BU66" s="783">
        <f t="shared" si="33"/>
        <v>0</v>
      </c>
      <c r="BV66" s="819" t="e">
        <f t="shared" si="17"/>
        <v>#DIV/0!</v>
      </c>
      <c r="BW66" s="785">
        <f t="shared" si="8"/>
        <v>0</v>
      </c>
      <c r="BX66" s="786"/>
      <c r="BZ66" s="815">
        <f t="shared" si="18"/>
        <v>1.0000000000000002E-2</v>
      </c>
      <c r="CA66" s="777">
        <f t="shared" si="30"/>
        <v>2098469.1098666671</v>
      </c>
      <c r="CB66" s="816">
        <f t="shared" si="19"/>
        <v>0</v>
      </c>
      <c r="CC66" s="779">
        <f t="shared" si="31"/>
        <v>0</v>
      </c>
    </row>
    <row r="67" spans="1:84">
      <c r="A67" s="817"/>
      <c r="C67" s="473" t="s">
        <v>221</v>
      </c>
      <c r="E67" s="818">
        <v>0.03</v>
      </c>
      <c r="F67" s="783">
        <v>458776.81493333302</v>
      </c>
      <c r="G67" s="819">
        <v>3.0668258926826002E-2</v>
      </c>
      <c r="H67" s="785">
        <v>468996.20500000002</v>
      </c>
      <c r="I67" s="818">
        <v>0.03</v>
      </c>
      <c r="J67" s="783">
        <v>441239.066666667</v>
      </c>
      <c r="K67" s="819">
        <v>3.2525236734855398E-2</v>
      </c>
      <c r="L67" s="785">
        <v>478380.17</v>
      </c>
      <c r="M67" s="818">
        <v>0.03</v>
      </c>
      <c r="N67" s="783">
        <v>512623.53333333298</v>
      </c>
      <c r="O67" s="819">
        <v>2.52231884789266E-2</v>
      </c>
      <c r="P67" s="785">
        <v>431000</v>
      </c>
      <c r="R67" s="818">
        <f t="shared" si="25"/>
        <v>3.0000000000000002E-2</v>
      </c>
      <c r="S67" s="783">
        <f t="shared" si="26"/>
        <v>1412639.4149333329</v>
      </c>
      <c r="T67" s="819">
        <f t="shared" si="27"/>
        <v>2.9272361235900747E-2</v>
      </c>
      <c r="U67" s="785">
        <f t="shared" si="28"/>
        <v>1378376.375</v>
      </c>
      <c r="W67" s="818">
        <v>0.03</v>
      </c>
      <c r="X67" s="783">
        <v>596299.78399999999</v>
      </c>
      <c r="Y67" s="819">
        <v>8.1754180209463196E-3</v>
      </c>
      <c r="Z67" s="785">
        <v>162500</v>
      </c>
      <c r="AA67" s="818">
        <v>0.03</v>
      </c>
      <c r="AB67" s="783">
        <v>741820.04666666698</v>
      </c>
      <c r="AC67" s="819">
        <v>1.35882011348898E-2</v>
      </c>
      <c r="AD67" s="785">
        <v>336000</v>
      </c>
      <c r="AE67" s="818">
        <v>0.03</v>
      </c>
      <c r="AF67" s="783">
        <v>746332.34400000004</v>
      </c>
      <c r="AG67" s="814">
        <f t="shared" si="24"/>
        <v>1.3506047380950703E-2</v>
      </c>
      <c r="AH67" s="785">
        <v>336000</v>
      </c>
      <c r="AJ67" s="818">
        <f t="shared" si="13"/>
        <v>2.9999999999999988E-2</v>
      </c>
      <c r="AK67" s="783">
        <f t="shared" si="22"/>
        <v>2084452.1746666669</v>
      </c>
      <c r="AL67" s="819">
        <f t="shared" si="14"/>
        <v>1.2010349915561597E-2</v>
      </c>
      <c r="AM67" s="785">
        <f t="shared" si="23"/>
        <v>834500</v>
      </c>
      <c r="AO67" s="818">
        <v>0.03</v>
      </c>
      <c r="AP67" s="783">
        <v>910733.07333333301</v>
      </c>
      <c r="AQ67" s="819">
        <v>1.21655263484044E-2</v>
      </c>
      <c r="AR67" s="785">
        <v>369318.24</v>
      </c>
      <c r="AS67" s="818">
        <v>0.03</v>
      </c>
      <c r="AT67" s="783">
        <v>950391.83333333302</v>
      </c>
      <c r="AU67" s="819">
        <v>1.2209833768563201E-2</v>
      </c>
      <c r="AV67" s="785">
        <v>386804.21</v>
      </c>
      <c r="AW67" s="818">
        <v>0.03</v>
      </c>
      <c r="AX67" s="783">
        <v>937190.83333333302</v>
      </c>
      <c r="AY67" s="819">
        <v>7.7209561197514901E-3</v>
      </c>
      <c r="AZ67" s="785">
        <v>241200.31</v>
      </c>
      <c r="BB67" s="818">
        <f t="shared" si="15"/>
        <v>3.0000000000000002E-2</v>
      </c>
      <c r="BC67" s="783">
        <f t="shared" si="29"/>
        <v>2798315.7399999993</v>
      </c>
      <c r="BD67" s="819">
        <f t="shared" si="16"/>
        <v>1.0692032486655709E-2</v>
      </c>
      <c r="BE67" s="785">
        <f t="shared" si="20"/>
        <v>997322.76</v>
      </c>
      <c r="BG67" s="818"/>
      <c r="BH67" s="783"/>
      <c r="BI67" s="819"/>
      <c r="BJ67" s="785"/>
      <c r="BK67" s="818"/>
      <c r="BL67" s="783"/>
      <c r="BM67" s="819"/>
      <c r="BN67" s="785"/>
      <c r="BO67" s="818"/>
      <c r="BP67" s="783"/>
      <c r="BQ67" s="819"/>
      <c r="BR67" s="785"/>
      <c r="BT67" s="818" t="e">
        <f t="shared" si="32"/>
        <v>#DIV/0!</v>
      </c>
      <c r="BU67" s="783">
        <f t="shared" si="33"/>
        <v>0</v>
      </c>
      <c r="BV67" s="819" t="e">
        <f t="shared" si="17"/>
        <v>#DIV/0!</v>
      </c>
      <c r="BW67" s="785">
        <f t="shared" si="8"/>
        <v>0</v>
      </c>
      <c r="BX67" s="786"/>
      <c r="BZ67" s="815">
        <f t="shared" si="18"/>
        <v>0.03</v>
      </c>
      <c r="CA67" s="777">
        <f t="shared" si="30"/>
        <v>6295407.3295999989</v>
      </c>
      <c r="CB67" s="816">
        <f t="shared" si="19"/>
        <v>1.5297814582574298E-2</v>
      </c>
      <c r="CC67" s="779">
        <f t="shared" si="31"/>
        <v>3210199.1349999998</v>
      </c>
    </row>
    <row r="68" spans="1:84">
      <c r="A68" s="817"/>
      <c r="C68" s="474" t="s">
        <v>222</v>
      </c>
      <c r="E68" s="818">
        <v>0.02</v>
      </c>
      <c r="F68" s="783">
        <v>305851.20995555603</v>
      </c>
      <c r="G68" s="819">
        <v>0</v>
      </c>
      <c r="H68" s="785">
        <v>0</v>
      </c>
      <c r="I68" s="818">
        <v>0.02</v>
      </c>
      <c r="J68" s="783">
        <v>294159.37777777802</v>
      </c>
      <c r="K68" s="819">
        <v>1.14240791008835E-2</v>
      </c>
      <c r="L68" s="785">
        <v>168025</v>
      </c>
      <c r="M68" s="818">
        <v>0.02</v>
      </c>
      <c r="N68" s="783">
        <v>341749.022222222</v>
      </c>
      <c r="O68" s="819">
        <v>2.2507394315230401E-2</v>
      </c>
      <c r="P68" s="785">
        <v>384594</v>
      </c>
      <c r="R68" s="818">
        <f t="shared" si="25"/>
        <v>2.0000000000000018E-2</v>
      </c>
      <c r="S68" s="783">
        <f t="shared" si="26"/>
        <v>941759.60995555599</v>
      </c>
      <c r="T68" s="819">
        <f t="shared" si="27"/>
        <v>1.1735882366543198E-2</v>
      </c>
      <c r="U68" s="785">
        <f t="shared" si="28"/>
        <v>552619</v>
      </c>
      <c r="W68" s="818">
        <v>0.02</v>
      </c>
      <c r="X68" s="783">
        <v>397533.18933333299</v>
      </c>
      <c r="Y68" s="819">
        <v>1.19773144174072E-2</v>
      </c>
      <c r="Z68" s="785">
        <v>238069</v>
      </c>
      <c r="AA68" s="818">
        <v>0.02</v>
      </c>
      <c r="AB68" s="783">
        <v>494546.69777777803</v>
      </c>
      <c r="AC68" s="819">
        <v>9.6277662380418894E-3</v>
      </c>
      <c r="AD68" s="785">
        <v>238069</v>
      </c>
      <c r="AE68" s="818">
        <v>0.02</v>
      </c>
      <c r="AF68" s="783">
        <v>497554.89600000001</v>
      </c>
      <c r="AG68" s="814">
        <f t="shared" si="24"/>
        <v>8.663767625753601E-3</v>
      </c>
      <c r="AH68" s="785">
        <v>215535</v>
      </c>
      <c r="AJ68" s="818">
        <f t="shared" si="13"/>
        <v>1.999999999999999E-2</v>
      </c>
      <c r="AK68" s="783">
        <f t="shared" si="22"/>
        <v>1389634.783111111</v>
      </c>
      <c r="AL68" s="819">
        <f t="shared" si="14"/>
        <v>9.9547450654838068E-3</v>
      </c>
      <c r="AM68" s="785">
        <f t="shared" si="23"/>
        <v>691673</v>
      </c>
      <c r="AO68" s="818">
        <v>0.02</v>
      </c>
      <c r="AP68" s="783">
        <v>607155.38222222205</v>
      </c>
      <c r="AQ68" s="819">
        <v>2.52520376973096E-2</v>
      </c>
      <c r="AR68" s="785">
        <v>766595.53</v>
      </c>
      <c r="AS68" s="818">
        <v>0.02</v>
      </c>
      <c r="AT68" s="783">
        <v>633594.55555555597</v>
      </c>
      <c r="AU68" s="819">
        <v>1.44010467261661E-2</v>
      </c>
      <c r="AV68" s="785">
        <v>456221.24</v>
      </c>
      <c r="AW68" s="818">
        <v>0.02</v>
      </c>
      <c r="AX68" s="783">
        <v>624793.88888888899</v>
      </c>
      <c r="AY68" s="819">
        <v>1.6006331332377201E-2</v>
      </c>
      <c r="AZ68" s="785">
        <v>500032.9</v>
      </c>
      <c r="BB68" s="818">
        <f t="shared" si="15"/>
        <v>2.0000000000000011E-2</v>
      </c>
      <c r="BC68" s="783">
        <f t="shared" si="29"/>
        <v>1865543.8266666671</v>
      </c>
      <c r="BD68" s="819">
        <f t="shared" si="16"/>
        <v>1.8470213836555848E-2</v>
      </c>
      <c r="BE68" s="785">
        <f t="shared" si="20"/>
        <v>1722849.67</v>
      </c>
      <c r="BG68" s="818"/>
      <c r="BH68" s="783"/>
      <c r="BI68" s="819"/>
      <c r="BJ68" s="785"/>
      <c r="BK68" s="818"/>
      <c r="BL68" s="783"/>
      <c r="BM68" s="819"/>
      <c r="BN68" s="785"/>
      <c r="BO68" s="818"/>
      <c r="BP68" s="783"/>
      <c r="BQ68" s="819"/>
      <c r="BR68" s="785"/>
      <c r="BT68" s="818" t="e">
        <f t="shared" si="32"/>
        <v>#DIV/0!</v>
      </c>
      <c r="BU68" s="783">
        <f t="shared" si="33"/>
        <v>0</v>
      </c>
      <c r="BV68" s="819" t="e">
        <f t="shared" si="17"/>
        <v>#DIV/0!</v>
      </c>
      <c r="BW68" s="785">
        <f t="shared" si="8"/>
        <v>0</v>
      </c>
      <c r="BX68" s="786"/>
      <c r="BZ68" s="815">
        <f t="shared" si="18"/>
        <v>2.0000000000000004E-2</v>
      </c>
      <c r="CA68" s="777">
        <f t="shared" si="30"/>
        <v>4196938.2197333341</v>
      </c>
      <c r="CB68" s="816">
        <f t="shared" si="19"/>
        <v>1.413955371584444E-2</v>
      </c>
      <c r="CC68" s="779">
        <f t="shared" si="31"/>
        <v>2967141.67</v>
      </c>
    </row>
    <row r="69" spans="1:84" s="223" customFormat="1">
      <c r="A69" s="788"/>
      <c r="B69"/>
      <c r="C69" s="567" t="s">
        <v>97</v>
      </c>
      <c r="E69" s="813">
        <v>0.39400000000000002</v>
      </c>
      <c r="F69" s="777">
        <v>6025268.8361244397</v>
      </c>
      <c r="G69" s="814">
        <v>0.53207849042241895</v>
      </c>
      <c r="H69" s="779">
        <v>8136842.5043511102</v>
      </c>
      <c r="I69" s="813">
        <v>0.39400000000000002</v>
      </c>
      <c r="J69" s="777">
        <v>5794939.74222223</v>
      </c>
      <c r="K69" s="814">
        <v>0.45855217796425901</v>
      </c>
      <c r="L69" s="779">
        <v>6744371.1674305703</v>
      </c>
      <c r="M69" s="813">
        <v>0.3957</v>
      </c>
      <c r="N69" s="777">
        <v>6761504.4046666697</v>
      </c>
      <c r="O69" s="814">
        <v>0.47441089197361602</v>
      </c>
      <c r="P69" s="779">
        <v>8106472.9231777797</v>
      </c>
      <c r="R69" s="813">
        <f t="shared" si="25"/>
        <v>0.39461690194783938</v>
      </c>
      <c r="S69" s="777">
        <f t="shared" si="26"/>
        <v>18581712.983013339</v>
      </c>
      <c r="T69" s="814">
        <f t="shared" si="27"/>
        <v>0.48818586722028406</v>
      </c>
      <c r="U69" s="779">
        <f t="shared" si="28"/>
        <v>22987686.59495946</v>
      </c>
      <c r="W69" s="813">
        <v>0.3957</v>
      </c>
      <c r="X69" s="777">
        <v>7865194.1509600002</v>
      </c>
      <c r="Y69" s="814">
        <v>0.46509284955568603</v>
      </c>
      <c r="Z69" s="779">
        <v>9244492.1909999996</v>
      </c>
      <c r="AA69" s="813">
        <v>0.3957</v>
      </c>
      <c r="AB69" s="777">
        <v>9784606.4155333303</v>
      </c>
      <c r="AC69" s="814">
        <v>0.491918248251348</v>
      </c>
      <c r="AD69" s="779">
        <v>12163827.262466701</v>
      </c>
      <c r="AE69" s="813">
        <v>0.3957</v>
      </c>
      <c r="AF69" s="777">
        <v>9844123.6173599996</v>
      </c>
      <c r="AG69" s="814">
        <f t="shared" si="24"/>
        <v>0.48160873605392079</v>
      </c>
      <c r="AH69" s="779">
        <v>11981339.229</v>
      </c>
      <c r="AJ69" s="813">
        <f t="shared" si="13"/>
        <v>0.39569999999999977</v>
      </c>
      <c r="AK69" s="777">
        <f t="shared" si="22"/>
        <v>27493924.183853332</v>
      </c>
      <c r="AL69" s="814">
        <f t="shared" si="14"/>
        <v>0.48055300699531994</v>
      </c>
      <c r="AM69" s="779">
        <f t="shared" si="23"/>
        <v>33389658.682466701</v>
      </c>
      <c r="AO69" s="813">
        <v>0.3957</v>
      </c>
      <c r="AP69" s="777">
        <v>12012569.237266701</v>
      </c>
      <c r="AQ69" s="814">
        <v>0.39676948096046899</v>
      </c>
      <c r="AR69" s="779">
        <v>12045036.293333299</v>
      </c>
      <c r="AS69" s="813">
        <v>0.3957</v>
      </c>
      <c r="AT69" s="777">
        <v>12535668.2816667</v>
      </c>
      <c r="AU69" s="814">
        <v>0.388703459818591</v>
      </c>
      <c r="AV69" s="779">
        <v>12314019.793333299</v>
      </c>
      <c r="AW69" s="813">
        <v>0.3957</v>
      </c>
      <c r="AX69" s="777">
        <v>12361547.0916667</v>
      </c>
      <c r="AY69" s="814">
        <v>0.37510569714990499</v>
      </c>
      <c r="AZ69" s="779">
        <v>11718187.3633333</v>
      </c>
      <c r="BB69" s="813">
        <f t="shared" si="15"/>
        <v>0.39570000000000122</v>
      </c>
      <c r="BC69" s="777">
        <f t="shared" si="29"/>
        <v>36909784.610600099</v>
      </c>
      <c r="BD69" s="814">
        <f t="shared" si="16"/>
        <v>0.38677454728536009</v>
      </c>
      <c r="BE69" s="779">
        <f t="shared" si="20"/>
        <v>36077243.449999899</v>
      </c>
      <c r="BG69" s="813"/>
      <c r="BH69" s="777"/>
      <c r="BI69" s="814"/>
      <c r="BJ69" s="779"/>
      <c r="BK69" s="813"/>
      <c r="BL69" s="777"/>
      <c r="BM69" s="814"/>
      <c r="BN69" s="779"/>
      <c r="BO69" s="813"/>
      <c r="BP69" s="777"/>
      <c r="BQ69" s="814"/>
      <c r="BR69" s="779"/>
      <c r="BT69" s="813" t="e">
        <f t="shared" si="32"/>
        <v>#DIV/0!</v>
      </c>
      <c r="BU69" s="777">
        <f t="shared" si="33"/>
        <v>0</v>
      </c>
      <c r="BV69" s="814" t="e">
        <f t="shared" si="17"/>
        <v>#DIV/0!</v>
      </c>
      <c r="BW69" s="779">
        <f t="shared" si="8"/>
        <v>0</v>
      </c>
      <c r="BX69" s="619"/>
      <c r="BZ69" s="815">
        <f t="shared" si="18"/>
        <v>0.39545696139763303</v>
      </c>
      <c r="CA69" s="777">
        <f t="shared" si="30"/>
        <v>82985421.777466774</v>
      </c>
      <c r="CB69" s="816">
        <f t="shared" si="19"/>
        <v>0.44058112789327869</v>
      </c>
      <c r="CC69" s="779">
        <f t="shared" si="31"/>
        <v>92454588.727426052</v>
      </c>
    </row>
    <row r="70" spans="1:84" s="223" customFormat="1">
      <c r="A70" s="788"/>
      <c r="C70" s="567" t="s">
        <v>98</v>
      </c>
      <c r="E70" s="813">
        <v>0.22700000000000001</v>
      </c>
      <c r="F70" s="777">
        <v>3471411.2329955599</v>
      </c>
      <c r="G70" s="814">
        <v>0.12771733028512899</v>
      </c>
      <c r="H70" s="779">
        <v>1953125</v>
      </c>
      <c r="I70" s="813">
        <v>0.22700000000000001</v>
      </c>
      <c r="J70" s="777">
        <v>3338708.93777778</v>
      </c>
      <c r="K70" s="814">
        <v>0.15020035442615701</v>
      </c>
      <c r="L70" s="779">
        <v>2209142.14</v>
      </c>
      <c r="M70" s="813">
        <v>0.22700000000000001</v>
      </c>
      <c r="N70" s="777">
        <v>3878851.4022222199</v>
      </c>
      <c r="O70" s="814">
        <v>0.22105112608304001</v>
      </c>
      <c r="P70" s="779">
        <v>3777200.31</v>
      </c>
      <c r="R70" s="813">
        <f t="shared" si="25"/>
        <v>0.22700000000000017</v>
      </c>
      <c r="S70" s="777">
        <f t="shared" si="26"/>
        <v>10688971.57299556</v>
      </c>
      <c r="T70" s="814">
        <f t="shared" si="27"/>
        <v>0.16860921547431176</v>
      </c>
      <c r="U70" s="779">
        <f t="shared" si="28"/>
        <v>7939467.4500000002</v>
      </c>
      <c r="W70" s="813">
        <v>0.22700000000000001</v>
      </c>
      <c r="X70" s="777">
        <v>4512001.6989333304</v>
      </c>
      <c r="Y70" s="814">
        <v>0.20319359028981299</v>
      </c>
      <c r="Z70" s="779">
        <v>4213809.8</v>
      </c>
      <c r="AA70" s="813">
        <v>0.22700000000000001</v>
      </c>
      <c r="AB70" s="777">
        <v>5613105.0197777804</v>
      </c>
      <c r="AC70" s="814">
        <v>0.16333380924989299</v>
      </c>
      <c r="AD70" s="779">
        <v>4213809.8</v>
      </c>
      <c r="AE70" s="813">
        <v>0.22700000000000001</v>
      </c>
      <c r="AF70" s="777">
        <v>5647248.0696</v>
      </c>
      <c r="AG70" s="814">
        <f t="shared" si="24"/>
        <v>0.15338726643743045</v>
      </c>
      <c r="AH70" s="779">
        <v>3815929.27</v>
      </c>
      <c r="AJ70" s="813">
        <f>AK70/AM14</f>
        <v>0.2269999999999999</v>
      </c>
      <c r="AK70" s="777">
        <f>SUM(AK72:AK79)</f>
        <v>15772354.788311113</v>
      </c>
      <c r="AL70" s="814">
        <f>AM70/AM14</f>
        <v>0.16865652777868059</v>
      </c>
      <c r="AM70" s="779">
        <f>SUM(AM72:AM79)</f>
        <v>11718548.870000001</v>
      </c>
      <c r="AO70" s="813">
        <v>0.22700000000000001</v>
      </c>
      <c r="AP70" s="777">
        <v>6891213.5882222196</v>
      </c>
      <c r="AQ70" s="814">
        <v>0.134247976360962</v>
      </c>
      <c r="AR70" s="779">
        <v>4250469.07</v>
      </c>
      <c r="AS70" s="813">
        <v>0.22700000000000001</v>
      </c>
      <c r="AT70" s="777">
        <v>7191298.2055555601</v>
      </c>
      <c r="AU70" s="814">
        <v>0.220979825934952</v>
      </c>
      <c r="AV70" s="779">
        <v>7000580.7300000004</v>
      </c>
      <c r="AW70" s="813">
        <v>0.22700000000000001</v>
      </c>
      <c r="AX70" s="777">
        <v>7091410.6388888899</v>
      </c>
      <c r="AY70" s="814">
        <v>0.168236484493998</v>
      </c>
      <c r="AZ70" s="779">
        <v>5255656.37</v>
      </c>
      <c r="BB70" s="813">
        <f>BC70/BE14</f>
        <v>0.22700000000000001</v>
      </c>
      <c r="BC70" s="777">
        <f>SUM(BC72:BC79)</f>
        <v>21173922.432666659</v>
      </c>
      <c r="BD70" s="814">
        <f>BE70/BE14</f>
        <v>0.17133562815895828</v>
      </c>
      <c r="BE70" s="779">
        <f>SUM(BE72:BE79)</f>
        <v>15981706.17</v>
      </c>
      <c r="BG70" s="813"/>
      <c r="BH70" s="777"/>
      <c r="BI70" s="814"/>
      <c r="BJ70" s="779"/>
      <c r="BK70" s="813"/>
      <c r="BL70" s="777"/>
      <c r="BM70" s="814"/>
      <c r="BN70" s="779"/>
      <c r="BO70" s="813"/>
      <c r="BP70" s="777"/>
      <c r="BQ70" s="814"/>
      <c r="BR70" s="779"/>
      <c r="BT70" s="813" t="e">
        <f t="shared" si="32"/>
        <v>#DIV/0!</v>
      </c>
      <c r="BU70" s="777">
        <f t="shared" si="33"/>
        <v>0</v>
      </c>
      <c r="BV70" s="814" t="e">
        <f t="shared" si="17"/>
        <v>#DIV/0!</v>
      </c>
      <c r="BW70" s="779">
        <f t="shared" si="8"/>
        <v>0</v>
      </c>
      <c r="BX70" s="619"/>
      <c r="BZ70" s="815">
        <f t="shared" si="18"/>
        <v>0.22700000000000004</v>
      </c>
      <c r="CA70" s="777">
        <f t="shared" si="30"/>
        <v>47635248.793973334</v>
      </c>
      <c r="CB70" s="816">
        <f t="shared" si="19"/>
        <v>0.1698367744487051</v>
      </c>
      <c r="CC70" s="779">
        <f t="shared" si="31"/>
        <v>35639722.490000002</v>
      </c>
    </row>
    <row r="71" spans="1:84">
      <c r="A71" s="817"/>
      <c r="B71" s="223"/>
      <c r="C71" s="473" t="s">
        <v>223</v>
      </c>
      <c r="E71" s="818">
        <v>1.6999999999999999E-3</v>
      </c>
      <c r="F71" s="783">
        <v>25997.352846222198</v>
      </c>
      <c r="G71" s="819">
        <v>0</v>
      </c>
      <c r="H71" s="785">
        <v>0</v>
      </c>
      <c r="I71" s="818">
        <v>1.6999999999999999E-3</v>
      </c>
      <c r="J71" s="783">
        <v>25003.5471111111</v>
      </c>
      <c r="K71" s="819">
        <v>0</v>
      </c>
      <c r="L71" s="785">
        <v>0</v>
      </c>
      <c r="M71" s="818">
        <v>1.6999999999999999E-3</v>
      </c>
      <c r="N71" s="783">
        <v>29048.6668888889</v>
      </c>
      <c r="O71" s="819">
        <v>0</v>
      </c>
      <c r="P71" s="785">
        <v>0</v>
      </c>
      <c r="R71" s="818">
        <f t="shared" si="25"/>
        <v>1.7000000000000001E-3</v>
      </c>
      <c r="S71" s="783">
        <f t="shared" si="26"/>
        <v>80049.566846222195</v>
      </c>
      <c r="T71" s="819">
        <f t="shared" si="27"/>
        <v>0</v>
      </c>
      <c r="U71" s="785">
        <f t="shared" si="28"/>
        <v>0</v>
      </c>
      <c r="W71" s="818">
        <v>1.6999999999999999E-3</v>
      </c>
      <c r="X71" s="783">
        <v>33790.321093333303</v>
      </c>
      <c r="Y71" s="819">
        <v>8.8042963302498896E-3</v>
      </c>
      <c r="Z71" s="785">
        <v>175000</v>
      </c>
      <c r="AA71" s="818">
        <v>1.6999999999999999E-3</v>
      </c>
      <c r="AB71" s="783">
        <v>42036.469311111097</v>
      </c>
      <c r="AC71" s="819">
        <v>7.0771880910884301E-3</v>
      </c>
      <c r="AD71" s="785">
        <v>175000</v>
      </c>
      <c r="AE71" s="818">
        <v>1.6999999999999999E-3</v>
      </c>
      <c r="AF71" s="783">
        <v>42292.166160000001</v>
      </c>
      <c r="AG71" s="819">
        <f t="shared" si="24"/>
        <v>7.0343996775784918E-3</v>
      </c>
      <c r="AH71" s="785">
        <v>175000</v>
      </c>
      <c r="AJ71" s="818">
        <f>AK71/$AM$14</f>
        <v>1.6999999999999986E-3</v>
      </c>
      <c r="AK71" s="783">
        <f>X71+AB71+AF71</f>
        <v>118118.95656444441</v>
      </c>
      <c r="AL71" s="819">
        <f>AM71/$AM$14</f>
        <v>7.5559421278248509E-3</v>
      </c>
      <c r="AM71" s="785">
        <f>Z71+AD71+AH71</f>
        <v>525000</v>
      </c>
      <c r="AO71" s="818">
        <v>1.6999999999999999E-3</v>
      </c>
      <c r="AP71" s="783">
        <v>51608.207488888896</v>
      </c>
      <c r="AQ71" s="819">
        <v>5.7645869615613196E-3</v>
      </c>
      <c r="AR71" s="785">
        <v>175000</v>
      </c>
      <c r="AS71" s="818">
        <v>1.6999999999999999E-3</v>
      </c>
      <c r="AT71" s="783">
        <v>53855.537222222199</v>
      </c>
      <c r="AU71" s="819">
        <v>5.5240373663424103E-3</v>
      </c>
      <c r="AV71" s="785">
        <v>175000</v>
      </c>
      <c r="AW71" s="818">
        <v>1.6999999999999999E-3</v>
      </c>
      <c r="AX71" s="783">
        <v>53107.480555555601</v>
      </c>
      <c r="AY71" s="819">
        <v>5.6018473647754096E-3</v>
      </c>
      <c r="AZ71" s="785">
        <v>175000</v>
      </c>
      <c r="BB71" s="818">
        <f t="shared" ref="BB71:BB79" si="34">BC71/$BE$14</f>
        <v>1.700000000000001E-3</v>
      </c>
      <c r="BC71" s="783">
        <f t="shared" ref="BC71:BC79" si="35">AP71+AT71+AX71</f>
        <v>158571.2252666667</v>
      </c>
      <c r="BD71" s="819">
        <f t="shared" ref="BD71:BD79" si="36">BE71/$BE$14</f>
        <v>5.6283855945433829E-3</v>
      </c>
      <c r="BE71" s="785">
        <f t="shared" ref="BE71:BE79" si="37">AR71+AV71+AZ71</f>
        <v>525000</v>
      </c>
      <c r="BG71" s="818"/>
      <c r="BH71" s="783"/>
      <c r="BI71" s="819"/>
      <c r="BJ71" s="785"/>
      <c r="BK71" s="818"/>
      <c r="BL71" s="783"/>
      <c r="BM71" s="819"/>
      <c r="BN71" s="785"/>
      <c r="BO71" s="818"/>
      <c r="BP71" s="783"/>
      <c r="BQ71" s="819"/>
      <c r="BR71" s="785"/>
      <c r="BT71" s="818" t="e">
        <f t="shared" si="32"/>
        <v>#DIV/0!</v>
      </c>
      <c r="BU71" s="783">
        <f t="shared" si="33"/>
        <v>0</v>
      </c>
      <c r="BV71" s="819" t="e">
        <f t="shared" si="17"/>
        <v>#DIV/0!</v>
      </c>
      <c r="BW71" s="785">
        <f t="shared" si="8"/>
        <v>0</v>
      </c>
      <c r="BX71" s="786"/>
      <c r="BZ71" s="815">
        <f t="shared" si="18"/>
        <v>1.7000000000000001E-3</v>
      </c>
      <c r="CA71" s="777">
        <f t="shared" si="30"/>
        <v>356739.74867733335</v>
      </c>
      <c r="CB71" s="816">
        <f t="shared" si="19"/>
        <v>5.0036476356171639E-3</v>
      </c>
      <c r="CC71" s="779">
        <f t="shared" si="31"/>
        <v>1050000</v>
      </c>
      <c r="CF71" s="223"/>
    </row>
    <row r="72" spans="1:84">
      <c r="A72" s="817"/>
      <c r="C72" s="473" t="s">
        <v>100</v>
      </c>
      <c r="E72" s="818">
        <v>1E-3</v>
      </c>
      <c r="F72" s="783">
        <v>15292.5604977778</v>
      </c>
      <c r="G72" s="819">
        <v>1.6347818276496501E-3</v>
      </c>
      <c r="H72" s="785">
        <v>25000</v>
      </c>
      <c r="I72" s="818">
        <v>1E-3</v>
      </c>
      <c r="J72" s="783">
        <v>14707.9688888889</v>
      </c>
      <c r="K72" s="819">
        <v>1.6997588306626201E-3</v>
      </c>
      <c r="L72" s="785">
        <v>25000</v>
      </c>
      <c r="M72" s="818">
        <v>1E-3</v>
      </c>
      <c r="N72" s="783">
        <v>17087.451111111099</v>
      </c>
      <c r="O72" s="819">
        <v>1.46306197673588E-3</v>
      </c>
      <c r="P72" s="785">
        <v>25000</v>
      </c>
      <c r="R72" s="818">
        <f t="shared" si="25"/>
        <v>1.0000000000000007E-3</v>
      </c>
      <c r="S72" s="783">
        <f t="shared" si="26"/>
        <v>47087.980497777797</v>
      </c>
      <c r="T72" s="819">
        <f t="shared" ref="T72:T83" si="38">U72/$U$14</f>
        <v>1.5927631469253498E-3</v>
      </c>
      <c r="U72" s="785">
        <f t="shared" ref="U72:U83" si="39">H72+L72+P72</f>
        <v>75000</v>
      </c>
      <c r="W72" s="818">
        <v>1E-3</v>
      </c>
      <c r="X72" s="783">
        <v>19876.659466666701</v>
      </c>
      <c r="Y72" s="819">
        <v>1.25775661860713E-3</v>
      </c>
      <c r="Z72" s="785">
        <v>25000</v>
      </c>
      <c r="AA72" s="818">
        <v>1E-3</v>
      </c>
      <c r="AB72" s="783">
        <v>24727.334888888901</v>
      </c>
      <c r="AC72" s="819">
        <v>1.0110268701554899E-3</v>
      </c>
      <c r="AD72" s="785">
        <v>25000</v>
      </c>
      <c r="AE72" s="818">
        <v>1E-3</v>
      </c>
      <c r="AF72" s="783">
        <v>24877.7448</v>
      </c>
      <c r="AG72" s="819">
        <f t="shared" ref="AG72:AG79" si="40">AH72/$AH$14</f>
        <v>1.0049142396540702E-3</v>
      </c>
      <c r="AH72" s="785">
        <v>25000</v>
      </c>
      <c r="AJ72" s="818">
        <f t="shared" ref="AJ72:AJ79" si="41">AK72/$AM$14</f>
        <v>1.0000000000000002E-3</v>
      </c>
      <c r="AK72" s="783">
        <f t="shared" ref="AK72:AK79" si="42">X72+AB72+AF72</f>
        <v>69481.73915555561</v>
      </c>
      <c r="AL72" s="819">
        <f t="shared" ref="AL72:AL79" si="43">AM72/$AM$14</f>
        <v>1.0794203039749789E-3</v>
      </c>
      <c r="AM72" s="785">
        <f t="shared" ref="AM72:AM79" si="44">Z72+AD72+AH72</f>
        <v>75000</v>
      </c>
      <c r="AO72" s="818">
        <v>1E-3</v>
      </c>
      <c r="AP72" s="783">
        <v>30357.769111111102</v>
      </c>
      <c r="AQ72" s="819">
        <v>8.2351242308018795E-4</v>
      </c>
      <c r="AR72" s="785">
        <v>25000</v>
      </c>
      <c r="AS72" s="818">
        <v>1E-3</v>
      </c>
      <c r="AT72" s="783">
        <v>31679.7277777778</v>
      </c>
      <c r="AU72" s="819">
        <v>7.8914819519177305E-4</v>
      </c>
      <c r="AV72" s="785">
        <v>25000</v>
      </c>
      <c r="AW72" s="818">
        <v>1E-3</v>
      </c>
      <c r="AX72" s="783">
        <v>31239.694444444402</v>
      </c>
      <c r="AY72" s="819">
        <v>8.0026390925362905E-4</v>
      </c>
      <c r="AZ72" s="785">
        <v>25000</v>
      </c>
      <c r="BB72" s="818">
        <f t="shared" si="34"/>
        <v>1E-3</v>
      </c>
      <c r="BC72" s="783">
        <f t="shared" si="35"/>
        <v>93277.191333333292</v>
      </c>
      <c r="BD72" s="819">
        <f t="shared" si="36"/>
        <v>8.0405508493476899E-4</v>
      </c>
      <c r="BE72" s="785">
        <f t="shared" si="37"/>
        <v>75000</v>
      </c>
      <c r="BG72" s="818"/>
      <c r="BH72" s="783"/>
      <c r="BI72" s="819"/>
      <c r="BJ72" s="785"/>
      <c r="BK72" s="818"/>
      <c r="BL72" s="783"/>
      <c r="BM72" s="819"/>
      <c r="BN72" s="785"/>
      <c r="BO72" s="818"/>
      <c r="BP72" s="783"/>
      <c r="BQ72" s="819"/>
      <c r="BR72" s="785"/>
      <c r="BT72" s="818" t="e">
        <f t="shared" si="32"/>
        <v>#DIV/0!</v>
      </c>
      <c r="BU72" s="783">
        <f t="shared" si="33"/>
        <v>0</v>
      </c>
      <c r="BV72" s="819" t="e">
        <f t="shared" si="17"/>
        <v>#DIV/0!</v>
      </c>
      <c r="BW72" s="785">
        <f t="shared" si="8"/>
        <v>0</v>
      </c>
      <c r="BX72" s="786"/>
      <c r="BZ72" s="815">
        <f t="shared" si="18"/>
        <v>1.0000000000000002E-3</v>
      </c>
      <c r="CA72" s="777">
        <f t="shared" si="30"/>
        <v>209846.91098666668</v>
      </c>
      <c r="CB72" s="816">
        <f t="shared" si="19"/>
        <v>1.0722102076322494E-3</v>
      </c>
      <c r="CC72" s="779">
        <f t="shared" si="31"/>
        <v>225000</v>
      </c>
    </row>
    <row r="73" spans="1:84">
      <c r="A73" s="817"/>
      <c r="C73" s="474" t="s">
        <v>102</v>
      </c>
      <c r="E73" s="818">
        <v>1E-3</v>
      </c>
      <c r="F73" s="783">
        <v>15292.5604977778</v>
      </c>
      <c r="G73" s="819">
        <v>3.3431288375435301E-3</v>
      </c>
      <c r="H73" s="785">
        <v>51125</v>
      </c>
      <c r="I73" s="818">
        <v>1E-3</v>
      </c>
      <c r="J73" s="783">
        <v>14707.9688888889</v>
      </c>
      <c r="K73" s="819">
        <v>6.1412286551840497E-3</v>
      </c>
      <c r="L73" s="785">
        <v>90325</v>
      </c>
      <c r="M73" s="818">
        <v>1E-3</v>
      </c>
      <c r="N73" s="783">
        <v>17087.451111111099</v>
      </c>
      <c r="O73" s="819">
        <v>1.8141968511525E-3</v>
      </c>
      <c r="P73" s="785">
        <v>31000</v>
      </c>
      <c r="R73" s="818">
        <f t="shared" si="25"/>
        <v>1.0000000000000007E-3</v>
      </c>
      <c r="S73" s="783">
        <f t="shared" si="26"/>
        <v>47087.980497777797</v>
      </c>
      <c r="T73" s="819">
        <f t="shared" si="38"/>
        <v>3.6622933958303542E-3</v>
      </c>
      <c r="U73" s="785">
        <f t="shared" si="39"/>
        <v>172450</v>
      </c>
      <c r="W73" s="818">
        <v>1E-3</v>
      </c>
      <c r="X73" s="783">
        <v>19876.659466666701</v>
      </c>
      <c r="Y73" s="819">
        <v>1.2175084068117E-3</v>
      </c>
      <c r="Z73" s="785">
        <v>24200</v>
      </c>
      <c r="AA73" s="818">
        <v>1E-3</v>
      </c>
      <c r="AB73" s="783">
        <v>24727.334888888901</v>
      </c>
      <c r="AC73" s="819">
        <v>9.7867401031051494E-4</v>
      </c>
      <c r="AD73" s="785">
        <v>24200</v>
      </c>
      <c r="AE73" s="818">
        <v>1E-3</v>
      </c>
      <c r="AF73" s="783">
        <v>24877.7448</v>
      </c>
      <c r="AG73" s="819">
        <f t="shared" si="40"/>
        <v>8.1398053411979685E-4</v>
      </c>
      <c r="AH73" s="785">
        <v>20250</v>
      </c>
      <c r="AJ73" s="818">
        <f t="shared" si="41"/>
        <v>1.0000000000000002E-3</v>
      </c>
      <c r="AK73" s="783">
        <f t="shared" si="42"/>
        <v>69481.73915555561</v>
      </c>
      <c r="AL73" s="819">
        <f t="shared" si="43"/>
        <v>9.8802938490509724E-4</v>
      </c>
      <c r="AM73" s="785">
        <f t="shared" si="44"/>
        <v>68650</v>
      </c>
      <c r="AO73" s="818">
        <v>1E-3</v>
      </c>
      <c r="AP73" s="783">
        <v>30357.769111111102</v>
      </c>
      <c r="AQ73" s="819">
        <v>2.3881860269325499E-4</v>
      </c>
      <c r="AR73" s="785">
        <v>7250</v>
      </c>
      <c r="AS73" s="818">
        <v>1E-3</v>
      </c>
      <c r="AT73" s="783">
        <v>31679.7277777778</v>
      </c>
      <c r="AU73" s="819">
        <v>2.36744458557532E-4</v>
      </c>
      <c r="AV73" s="785">
        <v>7500</v>
      </c>
      <c r="AW73" s="818">
        <v>1E-3</v>
      </c>
      <c r="AX73" s="783">
        <v>31239.694444444402</v>
      </c>
      <c r="AY73" s="819">
        <v>1.42591023350812E-3</v>
      </c>
      <c r="AZ73" s="785">
        <v>44545</v>
      </c>
      <c r="BB73" s="818">
        <f t="shared" si="34"/>
        <v>1E-3</v>
      </c>
      <c r="BC73" s="783">
        <f t="shared" si="35"/>
        <v>93277.191333333292</v>
      </c>
      <c r="BD73" s="819">
        <f t="shared" si="36"/>
        <v>6.356859501494283E-4</v>
      </c>
      <c r="BE73" s="785">
        <f t="shared" si="37"/>
        <v>59295</v>
      </c>
      <c r="BG73" s="818"/>
      <c r="BH73" s="783"/>
      <c r="BI73" s="819"/>
      <c r="BJ73" s="785"/>
      <c r="BK73" s="818"/>
      <c r="BL73" s="783"/>
      <c r="BM73" s="819"/>
      <c r="BN73" s="785"/>
      <c r="BO73" s="818"/>
      <c r="BP73" s="783"/>
      <c r="BQ73" s="819"/>
      <c r="BR73" s="785"/>
      <c r="BT73" s="818" t="e">
        <f t="shared" si="32"/>
        <v>#DIV/0!</v>
      </c>
      <c r="BU73" s="783">
        <f t="shared" si="33"/>
        <v>0</v>
      </c>
      <c r="BV73" s="819" t="e">
        <f t="shared" si="17"/>
        <v>#DIV/0!</v>
      </c>
      <c r="BW73" s="785">
        <f t="shared" si="8"/>
        <v>0</v>
      </c>
      <c r="BX73" s="786"/>
      <c r="BZ73" s="815">
        <f t="shared" si="18"/>
        <v>1.0000000000000002E-3</v>
      </c>
      <c r="CA73" s="777">
        <f t="shared" si="30"/>
        <v>209846.91098666668</v>
      </c>
      <c r="CB73" s="816">
        <f t="shared" si="19"/>
        <v>1.4314959347630648E-3</v>
      </c>
      <c r="CC73" s="779">
        <f t="shared" si="31"/>
        <v>300395</v>
      </c>
    </row>
    <row r="74" spans="1:84">
      <c r="A74" s="817"/>
      <c r="C74" s="474" t="s">
        <v>225</v>
      </c>
      <c r="E74" s="818">
        <v>3.0000000000000001E-3</v>
      </c>
      <c r="F74" s="783">
        <v>45877.681493333403</v>
      </c>
      <c r="G74" s="819">
        <v>0</v>
      </c>
      <c r="H74" s="785">
        <v>0</v>
      </c>
      <c r="I74" s="818">
        <v>3.0000000000000001E-3</v>
      </c>
      <c r="J74" s="783">
        <v>44123.906666666699</v>
      </c>
      <c r="K74" s="819">
        <v>0</v>
      </c>
      <c r="L74" s="785">
        <v>0</v>
      </c>
      <c r="M74" s="818">
        <v>3.0000000000000001E-3</v>
      </c>
      <c r="N74" s="783">
        <v>51262.353333333303</v>
      </c>
      <c r="O74" s="819">
        <v>0</v>
      </c>
      <c r="P74" s="785">
        <v>0</v>
      </c>
      <c r="R74" s="818">
        <f t="shared" si="25"/>
        <v>3.0000000000000027E-3</v>
      </c>
      <c r="S74" s="783">
        <f t="shared" si="26"/>
        <v>141263.9414933334</v>
      </c>
      <c r="T74" s="819">
        <f t="shared" si="38"/>
        <v>0</v>
      </c>
      <c r="U74" s="785">
        <f t="shared" si="39"/>
        <v>0</v>
      </c>
      <c r="W74" s="818">
        <v>3.0000000000000001E-3</v>
      </c>
      <c r="X74" s="783">
        <v>59629.9784</v>
      </c>
      <c r="Y74" s="819">
        <v>0</v>
      </c>
      <c r="Z74" s="785">
        <v>0</v>
      </c>
      <c r="AA74" s="818">
        <v>3.0000000000000001E-3</v>
      </c>
      <c r="AB74" s="783">
        <v>74182.004666666704</v>
      </c>
      <c r="AC74" s="819">
        <v>0</v>
      </c>
      <c r="AD74" s="785">
        <v>0</v>
      </c>
      <c r="AE74" s="818">
        <v>3.0000000000000001E-3</v>
      </c>
      <c r="AF74" s="783">
        <v>74633.234400000001</v>
      </c>
      <c r="AG74" s="819">
        <f t="shared" si="40"/>
        <v>0</v>
      </c>
      <c r="AH74" s="785">
        <v>0</v>
      </c>
      <c r="AJ74" s="818">
        <f t="shared" si="41"/>
        <v>2.9999999999999992E-3</v>
      </c>
      <c r="AK74" s="783">
        <f t="shared" si="42"/>
        <v>208445.21746666671</v>
      </c>
      <c r="AL74" s="819">
        <f t="shared" si="43"/>
        <v>0</v>
      </c>
      <c r="AM74" s="785">
        <f t="shared" si="44"/>
        <v>0</v>
      </c>
      <c r="AO74" s="818">
        <v>3.0000000000000001E-3</v>
      </c>
      <c r="AP74" s="783">
        <v>91073.307333333301</v>
      </c>
      <c r="AQ74" s="819">
        <v>0</v>
      </c>
      <c r="AR74" s="785">
        <v>0</v>
      </c>
      <c r="AS74" s="818">
        <v>3.0000000000000001E-3</v>
      </c>
      <c r="AT74" s="783">
        <v>95039.183333333305</v>
      </c>
      <c r="AU74" s="819">
        <v>8.0358783947182492E-3</v>
      </c>
      <c r="AV74" s="785">
        <v>254574.44</v>
      </c>
      <c r="AW74" s="818">
        <v>3.0000000000000001E-3</v>
      </c>
      <c r="AX74" s="783">
        <v>93719.083333333299</v>
      </c>
      <c r="AY74" s="819">
        <v>0</v>
      </c>
      <c r="AZ74" s="785">
        <v>0</v>
      </c>
      <c r="BB74" s="818">
        <f t="shared" si="34"/>
        <v>3.0000000000000001E-3</v>
      </c>
      <c r="BC74" s="783">
        <f t="shared" si="35"/>
        <v>279831.57399999991</v>
      </c>
      <c r="BD74" s="819">
        <f t="shared" si="36"/>
        <v>2.7292249730189498E-3</v>
      </c>
      <c r="BE74" s="785">
        <f t="shared" si="37"/>
        <v>254574.44</v>
      </c>
      <c r="BG74" s="818"/>
      <c r="BH74" s="783"/>
      <c r="BI74" s="819"/>
      <c r="BJ74" s="785"/>
      <c r="BK74" s="818"/>
      <c r="BL74" s="783"/>
      <c r="BM74" s="819"/>
      <c r="BN74" s="785"/>
      <c r="BO74" s="818"/>
      <c r="BP74" s="783"/>
      <c r="BQ74" s="819"/>
      <c r="BR74" s="785"/>
      <c r="BT74" s="818" t="e">
        <f t="shared" si="32"/>
        <v>#DIV/0!</v>
      </c>
      <c r="BU74" s="783">
        <f t="shared" si="33"/>
        <v>0</v>
      </c>
      <c r="BV74" s="819" t="e">
        <f t="shared" si="17"/>
        <v>#DIV/0!</v>
      </c>
      <c r="BW74" s="785">
        <f t="shared" si="8"/>
        <v>0</v>
      </c>
      <c r="BX74" s="786"/>
      <c r="BZ74" s="815">
        <f t="shared" si="18"/>
        <v>3.0000000000000005E-3</v>
      </c>
      <c r="CA74" s="777">
        <f t="shared" si="30"/>
        <v>629540.73296000005</v>
      </c>
      <c r="CB74" s="816">
        <f t="shared" si="19"/>
        <v>1.2131436140900606E-3</v>
      </c>
      <c r="CC74" s="779">
        <f t="shared" si="31"/>
        <v>254574.44</v>
      </c>
    </row>
    <row r="75" spans="1:84">
      <c r="A75" s="817"/>
      <c r="C75" s="474" t="s">
        <v>104</v>
      </c>
      <c r="E75" s="818">
        <v>0.04</v>
      </c>
      <c r="F75" s="783">
        <v>611702.41991111205</v>
      </c>
      <c r="G75" s="819">
        <v>8.50086550377817E-3</v>
      </c>
      <c r="H75" s="785">
        <v>130000</v>
      </c>
      <c r="I75" s="818">
        <v>0.04</v>
      </c>
      <c r="J75" s="783">
        <v>588318.75555555604</v>
      </c>
      <c r="K75" s="819">
        <v>1.57907595368557E-2</v>
      </c>
      <c r="L75" s="785">
        <v>232250</v>
      </c>
      <c r="M75" s="818">
        <v>0.04</v>
      </c>
      <c r="N75" s="783">
        <v>683498.04444444401</v>
      </c>
      <c r="O75" s="819">
        <v>1.4441365677970599E-2</v>
      </c>
      <c r="P75" s="785">
        <v>246766.13</v>
      </c>
      <c r="R75" s="818">
        <f t="shared" si="25"/>
        <v>4.0000000000000036E-2</v>
      </c>
      <c r="S75" s="783">
        <f t="shared" ref="S75:S83" si="45">F75+J75+N75</f>
        <v>1883519.219911112</v>
      </c>
      <c r="T75" s="819">
        <f t="shared" si="38"/>
        <v>1.2933579303294638E-2</v>
      </c>
      <c r="U75" s="785">
        <f t="shared" si="39"/>
        <v>609016.13</v>
      </c>
      <c r="W75" s="818">
        <v>0.04</v>
      </c>
      <c r="X75" s="783">
        <v>795066.37866666703</v>
      </c>
      <c r="Y75" s="819">
        <v>1.63801835286259E-2</v>
      </c>
      <c r="Z75" s="785">
        <v>325583.33</v>
      </c>
      <c r="AA75" s="818">
        <v>0.04</v>
      </c>
      <c r="AB75" s="783">
        <v>989093.39555555605</v>
      </c>
      <c r="AC75" s="819">
        <v>1.3166939804188101E-2</v>
      </c>
      <c r="AD75" s="785">
        <v>325583.33</v>
      </c>
      <c r="AE75" s="818">
        <v>0.04</v>
      </c>
      <c r="AF75" s="783">
        <v>995109.79200000002</v>
      </c>
      <c r="AG75" s="819">
        <f t="shared" si="40"/>
        <v>1.3958258788795036E-2</v>
      </c>
      <c r="AH75" s="785">
        <v>347250</v>
      </c>
      <c r="AJ75" s="818">
        <f t="shared" si="41"/>
        <v>3.9999999999999994E-2</v>
      </c>
      <c r="AK75" s="783">
        <f t="shared" si="42"/>
        <v>2779269.566222223</v>
      </c>
      <c r="AL75" s="819">
        <f t="shared" si="43"/>
        <v>1.4369482861745107E-2</v>
      </c>
      <c r="AM75" s="785">
        <f t="shared" si="44"/>
        <v>998416.66</v>
      </c>
      <c r="AO75" s="818">
        <v>0.04</v>
      </c>
      <c r="AP75" s="783">
        <v>1214310.7644444399</v>
      </c>
      <c r="AQ75" s="819">
        <v>8.0704217461858505E-3</v>
      </c>
      <c r="AR75" s="785">
        <v>245000</v>
      </c>
      <c r="AS75" s="818">
        <v>0.04</v>
      </c>
      <c r="AT75" s="783">
        <v>1267189.1111111101</v>
      </c>
      <c r="AU75" s="819">
        <v>1.09612684312137E-2</v>
      </c>
      <c r="AV75" s="785">
        <v>347250</v>
      </c>
      <c r="AW75" s="818">
        <v>0.04</v>
      </c>
      <c r="AX75" s="783">
        <v>1249587.7777777801</v>
      </c>
      <c r="AY75" s="819">
        <v>7.8425863106855696E-3</v>
      </c>
      <c r="AZ75" s="785">
        <v>245000</v>
      </c>
      <c r="BB75" s="818">
        <f t="shared" si="34"/>
        <v>3.9999999999999973E-2</v>
      </c>
      <c r="BC75" s="783">
        <f t="shared" si="35"/>
        <v>3731087.6533333296</v>
      </c>
      <c r="BD75" s="819">
        <f t="shared" si="36"/>
        <v>8.9759349314884711E-3</v>
      </c>
      <c r="BE75" s="785">
        <f t="shared" si="37"/>
        <v>837250</v>
      </c>
      <c r="BG75" s="818"/>
      <c r="BH75" s="783"/>
      <c r="BI75" s="819"/>
      <c r="BJ75" s="785"/>
      <c r="BK75" s="818"/>
      <c r="BL75" s="783"/>
      <c r="BM75" s="819"/>
      <c r="BN75" s="785"/>
      <c r="BO75" s="818"/>
      <c r="BP75" s="783"/>
      <c r="BQ75" s="819"/>
      <c r="BR75" s="785"/>
      <c r="BT75" s="818" t="e">
        <f t="shared" si="32"/>
        <v>#DIV/0!</v>
      </c>
      <c r="BU75" s="783">
        <f t="shared" si="33"/>
        <v>0</v>
      </c>
      <c r="BV75" s="819" t="e">
        <f t="shared" si="17"/>
        <v>#DIV/0!</v>
      </c>
      <c r="BW75" s="785">
        <f t="shared" si="8"/>
        <v>0</v>
      </c>
      <c r="BX75" s="786"/>
      <c r="BZ75" s="815">
        <f t="shared" si="18"/>
        <v>3.9999999999999994E-2</v>
      </c>
      <c r="CA75" s="777">
        <f t="shared" si="30"/>
        <v>8393876.4394666646</v>
      </c>
      <c r="CB75" s="816">
        <f t="shared" si="19"/>
        <v>1.1649839297159497E-2</v>
      </c>
      <c r="CC75" s="779">
        <f t="shared" si="31"/>
        <v>2444682.79</v>
      </c>
    </row>
    <row r="76" spans="1:84">
      <c r="A76" s="817"/>
      <c r="C76" s="474" t="s">
        <v>105</v>
      </c>
      <c r="E76" s="818">
        <v>0.03</v>
      </c>
      <c r="F76" s="783">
        <v>458776.81493333401</v>
      </c>
      <c r="G76" s="819">
        <v>2.9949203082541599E-2</v>
      </c>
      <c r="H76" s="785">
        <v>458000</v>
      </c>
      <c r="I76" s="818">
        <v>0.03</v>
      </c>
      <c r="J76" s="783">
        <v>441239.066666667</v>
      </c>
      <c r="K76" s="819">
        <v>2.7171859215850601E-2</v>
      </c>
      <c r="L76" s="785">
        <v>399642.86</v>
      </c>
      <c r="M76" s="818">
        <v>0.03</v>
      </c>
      <c r="N76" s="783">
        <v>512623.53333333298</v>
      </c>
      <c r="O76" s="819">
        <v>2.01902552789552E-2</v>
      </c>
      <c r="P76" s="785">
        <v>345000</v>
      </c>
      <c r="R76" s="818">
        <f t="shared" si="25"/>
        <v>3.0000000000000027E-2</v>
      </c>
      <c r="S76" s="783">
        <f t="shared" si="45"/>
        <v>1412639.4149333341</v>
      </c>
      <c r="T76" s="819">
        <f t="shared" si="38"/>
        <v>2.5540336350945367E-2</v>
      </c>
      <c r="U76" s="785">
        <f t="shared" si="39"/>
        <v>1202642.8599999999</v>
      </c>
      <c r="W76" s="818">
        <v>0.03</v>
      </c>
      <c r="X76" s="783">
        <v>596299.78399999999</v>
      </c>
      <c r="Y76" s="819">
        <v>1.8748928642912301E-2</v>
      </c>
      <c r="Z76" s="785">
        <v>372666.07</v>
      </c>
      <c r="AA76" s="818">
        <v>0.03</v>
      </c>
      <c r="AB76" s="783">
        <v>741820.04666666698</v>
      </c>
      <c r="AC76" s="819">
        <v>1.50710164146099E-2</v>
      </c>
      <c r="AD76" s="785">
        <v>372666.07</v>
      </c>
      <c r="AE76" s="818">
        <v>0.03</v>
      </c>
      <c r="AF76" s="783">
        <v>746332.34400000004</v>
      </c>
      <c r="AG76" s="819">
        <f t="shared" si="40"/>
        <v>1.5355089581914193E-2</v>
      </c>
      <c r="AH76" s="785">
        <v>382000</v>
      </c>
      <c r="AJ76" s="818">
        <f t="shared" si="41"/>
        <v>2.9999999999999988E-2</v>
      </c>
      <c r="AK76" s="783">
        <f t="shared" si="42"/>
        <v>2084452.1746666669</v>
      </c>
      <c r="AL76" s="819">
        <f t="shared" si="43"/>
        <v>1.6224869349860845E-2</v>
      </c>
      <c r="AM76" s="785">
        <f t="shared" si="44"/>
        <v>1127332.1400000001</v>
      </c>
      <c r="AO76" s="818">
        <v>0.03</v>
      </c>
      <c r="AP76" s="783">
        <v>910733.07333333301</v>
      </c>
      <c r="AQ76" s="819">
        <v>1.54958471512923E-2</v>
      </c>
      <c r="AR76" s="785">
        <v>470419.35</v>
      </c>
      <c r="AS76" s="818">
        <v>0.03</v>
      </c>
      <c r="AT76" s="783">
        <v>950391.83333333302</v>
      </c>
      <c r="AU76" s="819">
        <v>1.6408172874661699E-2</v>
      </c>
      <c r="AV76" s="785">
        <v>519806.45</v>
      </c>
      <c r="AW76" s="818">
        <v>0.03</v>
      </c>
      <c r="AX76" s="783">
        <v>937190.83333333302</v>
      </c>
      <c r="AY76" s="819">
        <v>1.6639293669290001E-2</v>
      </c>
      <c r="AZ76" s="785">
        <v>519806.45</v>
      </c>
      <c r="BB76" s="818">
        <f t="shared" si="34"/>
        <v>3.0000000000000002E-2</v>
      </c>
      <c r="BC76" s="783">
        <f t="shared" si="35"/>
        <v>2798315.7399999993</v>
      </c>
      <c r="BD76" s="819">
        <f t="shared" si="36"/>
        <v>1.6188654787039871E-2</v>
      </c>
      <c r="BE76" s="785">
        <f t="shared" si="37"/>
        <v>1510032.25</v>
      </c>
      <c r="BG76" s="818"/>
      <c r="BH76" s="783"/>
      <c r="BI76" s="819"/>
      <c r="BJ76" s="785"/>
      <c r="BK76" s="818"/>
      <c r="BL76" s="783"/>
      <c r="BM76" s="819"/>
      <c r="BN76" s="785"/>
      <c r="BO76" s="818"/>
      <c r="BP76" s="783"/>
      <c r="BQ76" s="819"/>
      <c r="BR76" s="785"/>
      <c r="BT76" s="818" t="e">
        <f t="shared" si="32"/>
        <v>#DIV/0!</v>
      </c>
      <c r="BU76" s="783">
        <f t="shared" si="33"/>
        <v>0</v>
      </c>
      <c r="BV76" s="819" t="e">
        <f t="shared" si="17"/>
        <v>#DIV/0!</v>
      </c>
      <c r="BW76" s="785">
        <f t="shared" si="8"/>
        <v>0</v>
      </c>
      <c r="BX76" s="786"/>
      <c r="BZ76" s="815">
        <f t="shared" si="18"/>
        <v>3.0000000000000006E-2</v>
      </c>
      <c r="CA76" s="777">
        <f t="shared" si="30"/>
        <v>6295407.3296000008</v>
      </c>
      <c r="CB76" s="816">
        <f t="shared" si="19"/>
        <v>1.8299088759252635E-2</v>
      </c>
      <c r="CC76" s="779">
        <f t="shared" si="31"/>
        <v>3840007.25</v>
      </c>
    </row>
    <row r="77" spans="1:84">
      <c r="A77" s="817"/>
      <c r="C77" s="474" t="s">
        <v>106</v>
      </c>
      <c r="E77" s="818">
        <v>0.03</v>
      </c>
      <c r="F77" s="783">
        <v>458776.81493333401</v>
      </c>
      <c r="G77" s="819">
        <v>1.3339819713621101E-2</v>
      </c>
      <c r="H77" s="785">
        <v>204000</v>
      </c>
      <c r="I77" s="818">
        <v>0.03</v>
      </c>
      <c r="J77" s="783">
        <v>441239.066666667</v>
      </c>
      <c r="K77" s="819">
        <v>2.5627214936845999E-2</v>
      </c>
      <c r="L77" s="785">
        <v>376924.28</v>
      </c>
      <c r="M77" s="818">
        <v>0.03</v>
      </c>
      <c r="N77" s="783">
        <v>512623.53333333298</v>
      </c>
      <c r="O77" s="819">
        <v>2.2615086210764399E-2</v>
      </c>
      <c r="P77" s="785">
        <v>386434.18</v>
      </c>
      <c r="R77" s="818">
        <f t="shared" si="25"/>
        <v>3.0000000000000027E-2</v>
      </c>
      <c r="S77" s="783">
        <f t="shared" si="45"/>
        <v>1412639.4149333341</v>
      </c>
      <c r="T77" s="819">
        <f t="shared" si="38"/>
        <v>2.0543638732726133E-2</v>
      </c>
      <c r="U77" s="785">
        <f t="shared" si="39"/>
        <v>967358.46</v>
      </c>
      <c r="W77" s="818">
        <v>0.03</v>
      </c>
      <c r="X77" s="783">
        <v>596299.78399999999</v>
      </c>
      <c r="Y77" s="819">
        <v>1.9884397610313399E-2</v>
      </c>
      <c r="Z77" s="785">
        <v>395235.4</v>
      </c>
      <c r="AA77" s="818">
        <v>0.03</v>
      </c>
      <c r="AB77" s="783">
        <v>741820.04666666698</v>
      </c>
      <c r="AC77" s="819">
        <v>1.5983744377466101E-2</v>
      </c>
      <c r="AD77" s="785">
        <v>395235.4</v>
      </c>
      <c r="AE77" s="818">
        <v>0.03</v>
      </c>
      <c r="AF77" s="783">
        <v>746332.34400000004</v>
      </c>
      <c r="AG77" s="819">
        <f t="shared" si="40"/>
        <v>2.0834053655860319E-2</v>
      </c>
      <c r="AH77" s="785">
        <v>518304.27</v>
      </c>
      <c r="AJ77" s="818">
        <f t="shared" si="41"/>
        <v>2.9999999999999988E-2</v>
      </c>
      <c r="AK77" s="783">
        <f t="shared" si="42"/>
        <v>2084452.1746666669</v>
      </c>
      <c r="AL77" s="819">
        <f t="shared" si="43"/>
        <v>1.8836245118590323E-2</v>
      </c>
      <c r="AM77" s="785">
        <f t="shared" si="44"/>
        <v>1308775.07</v>
      </c>
      <c r="AO77" s="818">
        <v>0.03</v>
      </c>
      <c r="AP77" s="783">
        <v>910733.07333333301</v>
      </c>
      <c r="AQ77" s="819">
        <v>1.6075393360224999E-2</v>
      </c>
      <c r="AR77" s="785">
        <v>488013.08</v>
      </c>
      <c r="AS77" s="818">
        <v>0.03</v>
      </c>
      <c r="AT77" s="783">
        <v>950391.83333333302</v>
      </c>
      <c r="AU77" s="819">
        <v>2.1523120235846599E-2</v>
      </c>
      <c r="AV77" s="785">
        <v>681846.59</v>
      </c>
      <c r="AW77" s="818">
        <v>0.03</v>
      </c>
      <c r="AX77" s="783">
        <v>937190.83333333302</v>
      </c>
      <c r="AY77" s="819">
        <v>2.1826288704986301E-2</v>
      </c>
      <c r="AZ77" s="785">
        <v>681846.59</v>
      </c>
      <c r="BB77" s="818">
        <f t="shared" si="34"/>
        <v>3.0000000000000002E-2</v>
      </c>
      <c r="BC77" s="783">
        <f t="shared" si="35"/>
        <v>2798315.7399999993</v>
      </c>
      <c r="BD77" s="819">
        <f t="shared" si="36"/>
        <v>1.9851651122113911E-2</v>
      </c>
      <c r="BE77" s="785">
        <f t="shared" si="37"/>
        <v>1851706.2599999998</v>
      </c>
      <c r="BG77" s="818"/>
      <c r="BH77" s="783"/>
      <c r="BI77" s="819"/>
      <c r="BJ77" s="785"/>
      <c r="BK77" s="818"/>
      <c r="BL77" s="783"/>
      <c r="BM77" s="819"/>
      <c r="BN77" s="785"/>
      <c r="BO77" s="818"/>
      <c r="BP77" s="783"/>
      <c r="BQ77" s="819"/>
      <c r="BR77" s="785"/>
      <c r="BT77" s="818" t="e">
        <f t="shared" si="32"/>
        <v>#DIV/0!</v>
      </c>
      <c r="BU77" s="783">
        <f t="shared" si="33"/>
        <v>0</v>
      </c>
      <c r="BV77" s="819" t="e">
        <f t="shared" si="17"/>
        <v>#DIV/0!</v>
      </c>
      <c r="BW77" s="785">
        <f t="shared" si="8"/>
        <v>0</v>
      </c>
      <c r="BX77" s="786"/>
      <c r="BZ77" s="815">
        <f t="shared" si="18"/>
        <v>3.0000000000000006E-2</v>
      </c>
      <c r="CA77" s="777">
        <f t="shared" si="30"/>
        <v>6295407.3296000008</v>
      </c>
      <c r="CB77" s="816">
        <f t="shared" si="19"/>
        <v>1.9670719814704713E-2</v>
      </c>
      <c r="CC77" s="779">
        <f t="shared" si="31"/>
        <v>4127839.79</v>
      </c>
    </row>
    <row r="78" spans="1:84">
      <c r="A78" s="817"/>
      <c r="C78" s="474" t="s">
        <v>109</v>
      </c>
      <c r="E78" s="818">
        <v>7.0000000000000001E-3</v>
      </c>
      <c r="F78" s="783">
        <v>107047.923484445</v>
      </c>
      <c r="G78" s="819">
        <v>0</v>
      </c>
      <c r="H78" s="785">
        <v>0</v>
      </c>
      <c r="I78" s="818">
        <v>7.0000000000000001E-3</v>
      </c>
      <c r="J78" s="783">
        <v>102955.782222222</v>
      </c>
      <c r="K78" s="819">
        <v>0</v>
      </c>
      <c r="L78" s="785">
        <v>0</v>
      </c>
      <c r="M78" s="818">
        <v>7.0000000000000001E-3</v>
      </c>
      <c r="N78" s="783">
        <v>119612.157777778</v>
      </c>
      <c r="O78" s="819">
        <v>0</v>
      </c>
      <c r="P78" s="785">
        <v>0</v>
      </c>
      <c r="R78" s="818">
        <f t="shared" si="25"/>
        <v>7.000000000000014E-3</v>
      </c>
      <c r="S78" s="783">
        <f t="shared" si="45"/>
        <v>329615.86348444497</v>
      </c>
      <c r="T78" s="819">
        <f t="shared" si="38"/>
        <v>0</v>
      </c>
      <c r="U78" s="785">
        <f t="shared" si="39"/>
        <v>0</v>
      </c>
      <c r="W78" s="818">
        <v>7.0000000000000001E-3</v>
      </c>
      <c r="X78" s="783">
        <v>139136.616266667</v>
      </c>
      <c r="Y78" s="819">
        <v>0</v>
      </c>
      <c r="Z78" s="785">
        <v>0</v>
      </c>
      <c r="AA78" s="818">
        <v>7.0000000000000001E-3</v>
      </c>
      <c r="AB78" s="783">
        <v>173091.34422222199</v>
      </c>
      <c r="AC78" s="819">
        <v>0</v>
      </c>
      <c r="AD78" s="785">
        <v>0</v>
      </c>
      <c r="AE78" s="818">
        <v>7.0000000000000001E-3</v>
      </c>
      <c r="AF78" s="783">
        <v>174144.21359999999</v>
      </c>
      <c r="AG78" s="819">
        <f t="shared" si="40"/>
        <v>0</v>
      </c>
      <c r="AH78" s="785">
        <v>0</v>
      </c>
      <c r="AJ78" s="818">
        <f t="shared" si="41"/>
        <v>6.9999999999999984E-3</v>
      </c>
      <c r="AK78" s="783">
        <f t="shared" si="42"/>
        <v>486372.17408888903</v>
      </c>
      <c r="AL78" s="819">
        <f t="shared" si="43"/>
        <v>0</v>
      </c>
      <c r="AM78" s="785">
        <f t="shared" si="44"/>
        <v>0</v>
      </c>
      <c r="AO78" s="818">
        <v>7.0000000000000001E-3</v>
      </c>
      <c r="AP78" s="783">
        <v>212504.38377777801</v>
      </c>
      <c r="AQ78" s="819">
        <v>0</v>
      </c>
      <c r="AR78" s="785">
        <v>0</v>
      </c>
      <c r="AS78" s="818">
        <v>7.0000000000000001E-3</v>
      </c>
      <c r="AT78" s="783">
        <v>221758.094444444</v>
      </c>
      <c r="AU78" s="819">
        <v>0</v>
      </c>
      <c r="AV78" s="785">
        <v>0</v>
      </c>
      <c r="AW78" s="818">
        <v>7.0000000000000001E-3</v>
      </c>
      <c r="AX78" s="783">
        <v>218677.86111111101</v>
      </c>
      <c r="AY78" s="819">
        <v>0</v>
      </c>
      <c r="AZ78" s="785">
        <v>0</v>
      </c>
      <c r="BB78" s="818">
        <f t="shared" si="34"/>
        <v>7.0000000000000001E-3</v>
      </c>
      <c r="BC78" s="783">
        <f t="shared" si="35"/>
        <v>652940.33933333308</v>
      </c>
      <c r="BD78" s="819">
        <f t="shared" si="36"/>
        <v>0</v>
      </c>
      <c r="BE78" s="785">
        <f t="shared" si="37"/>
        <v>0</v>
      </c>
      <c r="BG78" s="818"/>
      <c r="BH78" s="783"/>
      <c r="BI78" s="819"/>
      <c r="BJ78" s="785"/>
      <c r="BK78" s="818"/>
      <c r="BL78" s="783"/>
      <c r="BM78" s="819"/>
      <c r="BN78" s="785"/>
      <c r="BO78" s="818"/>
      <c r="BP78" s="783"/>
      <c r="BQ78" s="819"/>
      <c r="BR78" s="785"/>
      <c r="BT78" s="818" t="e">
        <f t="shared" si="32"/>
        <v>#DIV/0!</v>
      </c>
      <c r="BU78" s="783">
        <f>BH78+BL79+BP78</f>
        <v>0</v>
      </c>
      <c r="BV78" s="819" t="e">
        <f t="shared" si="17"/>
        <v>#DIV/0!</v>
      </c>
      <c r="BW78" s="785">
        <f t="shared" si="8"/>
        <v>0</v>
      </c>
      <c r="BX78" s="786"/>
      <c r="BZ78" s="815">
        <f t="shared" si="18"/>
        <v>7.0000000000000027E-3</v>
      </c>
      <c r="CA78" s="777">
        <f t="shared" si="30"/>
        <v>1468928.3769066671</v>
      </c>
      <c r="CB78" s="816">
        <f t="shared" si="19"/>
        <v>0</v>
      </c>
      <c r="CC78" s="779">
        <f t="shared" si="31"/>
        <v>0</v>
      </c>
    </row>
    <row r="79" spans="1:84" s="223" customFormat="1">
      <c r="A79" s="817"/>
      <c r="B79" s="822"/>
      <c r="C79" s="821" t="s">
        <v>179</v>
      </c>
      <c r="D79"/>
      <c r="E79" s="818">
        <v>0.115</v>
      </c>
      <c r="F79" s="783">
        <v>1758644.45724445</v>
      </c>
      <c r="G79" s="819">
        <v>7.0949531319994694E-2</v>
      </c>
      <c r="H79" s="785">
        <v>1085000</v>
      </c>
      <c r="I79" s="818">
        <v>0.115</v>
      </c>
      <c r="J79" s="783">
        <v>1691416.4222222201</v>
      </c>
      <c r="K79" s="819">
        <v>7.3769533250757705E-2</v>
      </c>
      <c r="L79" s="785">
        <v>1085000</v>
      </c>
      <c r="M79" s="818">
        <v>0.115</v>
      </c>
      <c r="N79" s="783">
        <v>1965056.8777777799</v>
      </c>
      <c r="O79" s="819">
        <v>0.16052716008746101</v>
      </c>
      <c r="P79" s="785">
        <v>2743000</v>
      </c>
      <c r="Q79"/>
      <c r="R79" s="818">
        <f t="shared" si="25"/>
        <v>0.11500000000000016</v>
      </c>
      <c r="S79" s="783">
        <f t="shared" si="45"/>
        <v>5415117.75724445</v>
      </c>
      <c r="T79" s="819">
        <f t="shared" si="38"/>
        <v>0.10433660454458991</v>
      </c>
      <c r="U79" s="785">
        <f t="shared" si="39"/>
        <v>4913000</v>
      </c>
      <c r="V79"/>
      <c r="W79" s="818">
        <v>0.115</v>
      </c>
      <c r="X79" s="783">
        <v>2285815.83866667</v>
      </c>
      <c r="Y79" s="819">
        <v>0.14570481548254299</v>
      </c>
      <c r="Z79" s="785">
        <v>2896125</v>
      </c>
      <c r="AA79" s="818">
        <v>0.115</v>
      </c>
      <c r="AB79" s="783">
        <v>2843643.5122222202</v>
      </c>
      <c r="AC79" s="819">
        <v>0.117122407773163</v>
      </c>
      <c r="AD79" s="785">
        <v>2896125</v>
      </c>
      <c r="AE79" s="818">
        <v>0.115</v>
      </c>
      <c r="AF79" s="783">
        <v>2860940.6519999998</v>
      </c>
      <c r="AG79" s="819">
        <f t="shared" si="40"/>
        <v>9.4386569959508546E-2</v>
      </c>
      <c r="AH79" s="785">
        <v>2348125</v>
      </c>
      <c r="AI79"/>
      <c r="AJ79" s="818">
        <f t="shared" si="41"/>
        <v>0.11499999999999996</v>
      </c>
      <c r="AK79" s="783">
        <f t="shared" si="42"/>
        <v>7990400.00288889</v>
      </c>
      <c r="AL79" s="819">
        <f t="shared" si="43"/>
        <v>0.11715848075960424</v>
      </c>
      <c r="AM79" s="785">
        <f t="shared" si="44"/>
        <v>8140375</v>
      </c>
      <c r="AN79"/>
      <c r="AO79" s="818">
        <v>0.115</v>
      </c>
      <c r="AP79" s="783">
        <v>3491143.4477777798</v>
      </c>
      <c r="AQ79" s="819">
        <v>9.3543983077485807E-2</v>
      </c>
      <c r="AR79" s="785">
        <v>2839786.64</v>
      </c>
      <c r="AS79" s="818">
        <v>0.115</v>
      </c>
      <c r="AT79" s="783">
        <v>3643168.6944444398</v>
      </c>
      <c r="AU79" s="819">
        <v>0.15750145597842</v>
      </c>
      <c r="AV79" s="785">
        <v>4989603.25</v>
      </c>
      <c r="AW79" s="818">
        <v>0.115</v>
      </c>
      <c r="AX79" s="783">
        <v>3592564.8611111101</v>
      </c>
      <c r="AY79" s="819">
        <v>0.114100294301499</v>
      </c>
      <c r="AZ79" s="785">
        <v>3564458.33</v>
      </c>
      <c r="BA79"/>
      <c r="BB79" s="818">
        <f t="shared" si="34"/>
        <v>0.115</v>
      </c>
      <c r="BC79" s="783">
        <f t="shared" si="35"/>
        <v>10726877.00333333</v>
      </c>
      <c r="BD79" s="819">
        <f t="shared" si="36"/>
        <v>0.12215042131021289</v>
      </c>
      <c r="BE79" s="785">
        <f t="shared" si="37"/>
        <v>11393848.220000001</v>
      </c>
      <c r="BF79"/>
      <c r="BG79" s="818"/>
      <c r="BH79" s="783"/>
      <c r="BI79" s="819"/>
      <c r="BJ79" s="785"/>
      <c r="BK79" s="818"/>
      <c r="BL79" s="783"/>
      <c r="BM79" s="819"/>
      <c r="BN79" s="785"/>
      <c r="BO79" s="818"/>
      <c r="BP79" s="783"/>
      <c r="BQ79" s="819"/>
      <c r="BR79" s="785"/>
      <c r="BS79"/>
      <c r="BT79" s="818" t="e">
        <f t="shared" si="32"/>
        <v>#DIV/0!</v>
      </c>
      <c r="BU79" s="783"/>
      <c r="BV79" s="819" t="e">
        <f t="shared" si="17"/>
        <v>#DIV/0!</v>
      </c>
      <c r="BW79" s="785">
        <f t="shared" si="8"/>
        <v>0</v>
      </c>
      <c r="BX79" s="786"/>
      <c r="BY79"/>
      <c r="BZ79" s="815">
        <f t="shared" si="18"/>
        <v>0.11500000000000003</v>
      </c>
      <c r="CA79" s="777">
        <f t="shared" si="30"/>
        <v>24132394.763466671</v>
      </c>
      <c r="CB79" s="816">
        <f t="shared" si="19"/>
        <v>0.11650027682110288</v>
      </c>
      <c r="CC79" s="779">
        <f t="shared" si="31"/>
        <v>24447223.219999999</v>
      </c>
      <c r="CD79"/>
      <c r="CE79"/>
      <c r="CF79"/>
    </row>
    <row r="80" spans="1:84" s="223" customFormat="1">
      <c r="A80" s="788"/>
      <c r="C80" s="567" t="s">
        <v>113</v>
      </c>
      <c r="E80" s="813">
        <v>0.42699999999999999</v>
      </c>
      <c r="F80" s="777">
        <v>6529923.3325511096</v>
      </c>
      <c r="G80" s="814">
        <v>0.232564824833845</v>
      </c>
      <c r="H80" s="779">
        <v>3556511.65342667</v>
      </c>
      <c r="I80" s="813">
        <v>0.42699999999999999</v>
      </c>
      <c r="J80" s="777">
        <v>6280302.7155555598</v>
      </c>
      <c r="K80" s="813">
        <v>0.28650179323140101</v>
      </c>
      <c r="L80" s="779">
        <v>4213859.46145833</v>
      </c>
      <c r="M80" s="813">
        <v>0.42530000000000001</v>
      </c>
      <c r="N80" s="777">
        <v>7267292.9575555502</v>
      </c>
      <c r="O80" s="813">
        <v>0.36080307459808397</v>
      </c>
      <c r="P80" s="779">
        <v>6165204.8979333304</v>
      </c>
      <c r="R80" s="813">
        <f t="shared" si="25"/>
        <v>0.42638309805216101</v>
      </c>
      <c r="S80" s="777">
        <f t="shared" si="45"/>
        <v>20077519.005662221</v>
      </c>
      <c r="T80" s="814">
        <f t="shared" si="38"/>
        <v>0.29594762539191921</v>
      </c>
      <c r="U80" s="779">
        <f t="shared" si="39"/>
        <v>13935576.012818331</v>
      </c>
      <c r="W80" s="813">
        <v>0.42530000000000001</v>
      </c>
      <c r="X80" s="777">
        <v>8453543.27117333</v>
      </c>
      <c r="Y80" s="823">
        <v>0.31226650801537098</v>
      </c>
      <c r="Z80" s="779">
        <v>6381815.0426666699</v>
      </c>
      <c r="AA80" s="813">
        <v>0.42530000000000001</v>
      </c>
      <c r="AB80" s="777">
        <v>10516535.5282444</v>
      </c>
      <c r="AC80" s="813">
        <v>0.27982146775273198</v>
      </c>
      <c r="AD80" s="779">
        <v>7094239.1422222201</v>
      </c>
      <c r="AE80" s="813">
        <v>0.42530000000000001</v>
      </c>
      <c r="AF80" s="777">
        <v>10580504.86344</v>
      </c>
      <c r="AG80" s="778">
        <f>AH80/AH14</f>
        <v>0.26096419523525299</v>
      </c>
      <c r="AH80" s="779">
        <v>6492200.6509999996</v>
      </c>
      <c r="AJ80" s="813">
        <f>AK80/AM14</f>
        <v>0.42529999999999979</v>
      </c>
      <c r="AK80" s="777">
        <f>AK45+AK70</f>
        <v>29550583.662857778</v>
      </c>
      <c r="AL80" s="778">
        <f>AM80/AM14</f>
        <v>0.27983258726957549</v>
      </c>
      <c r="AM80" s="779">
        <f>AM45+AM70</f>
        <v>19443254.835888892</v>
      </c>
      <c r="AO80" s="813">
        <v>0.42530000000000001</v>
      </c>
      <c r="AP80" s="777">
        <v>12911159.202955499</v>
      </c>
      <c r="AQ80" s="813">
        <v>0.26081677967831401</v>
      </c>
      <c r="AR80" s="779">
        <v>8092815.5777777703</v>
      </c>
      <c r="AS80" s="813">
        <v>0.42530000000000001</v>
      </c>
      <c r="AT80" s="777">
        <v>13473388.2238889</v>
      </c>
      <c r="AU80" s="813">
        <v>0.35167593587276502</v>
      </c>
      <c r="AV80" s="779">
        <v>11140997.9144444</v>
      </c>
      <c r="AW80" s="813">
        <v>0.42530000000000001</v>
      </c>
      <c r="AX80" s="777">
        <v>13286242.047222201</v>
      </c>
      <c r="AY80" s="813">
        <v>0.29424769686714503</v>
      </c>
      <c r="AZ80" s="779">
        <v>9192208.1411111094</v>
      </c>
      <c r="BB80" s="813">
        <f>BC80/BE14</f>
        <v>0.42530000000000001</v>
      </c>
      <c r="BC80" s="777">
        <f>BC45+BC70</f>
        <v>39670789.474066652</v>
      </c>
      <c r="BD80" s="813">
        <f>BE80/BE14</f>
        <v>0.29911944425542208</v>
      </c>
      <c r="BE80" s="779">
        <f>BE45+BE70</f>
        <v>27901021.633333329</v>
      </c>
      <c r="BG80" s="813"/>
      <c r="BH80" s="777"/>
      <c r="BI80" s="813"/>
      <c r="BJ80" s="779"/>
      <c r="BK80" s="813"/>
      <c r="BL80" s="777"/>
      <c r="BM80" s="813"/>
      <c r="BN80" s="779"/>
      <c r="BO80" s="813"/>
      <c r="BP80" s="777"/>
      <c r="BQ80" s="814"/>
      <c r="BR80" s="779"/>
      <c r="BT80" s="813" t="e">
        <f t="shared" si="32"/>
        <v>#DIV/0!</v>
      </c>
      <c r="BU80" s="777">
        <f>BH80+BL81+BP80</f>
        <v>0</v>
      </c>
      <c r="BV80" s="814" t="e">
        <f t="shared" si="17"/>
        <v>#DIV/0!</v>
      </c>
      <c r="BW80" s="779">
        <f t="shared" si="8"/>
        <v>0</v>
      </c>
      <c r="BX80" s="619"/>
      <c r="BZ80" s="815">
        <f t="shared" si="18"/>
        <v>0.42554303860236742</v>
      </c>
      <c r="CA80" s="777">
        <f t="shared" si="30"/>
        <v>89298892.142586648</v>
      </c>
      <c r="CB80" s="816">
        <f t="shared" si="19"/>
        <v>0.29202170379307696</v>
      </c>
      <c r="CC80" s="779">
        <f t="shared" si="31"/>
        <v>61279852.482040554</v>
      </c>
    </row>
    <row r="81" spans="1:81" s="223" customFormat="1">
      <c r="A81" s="788"/>
      <c r="C81" s="567" t="s">
        <v>114</v>
      </c>
      <c r="E81" s="813">
        <v>0.16700000000000001</v>
      </c>
      <c r="F81" s="777">
        <v>2553857.60312889</v>
      </c>
      <c r="G81" s="813">
        <v>0.40436116013729001</v>
      </c>
      <c r="H81" s="779">
        <v>6183717.5043511102</v>
      </c>
      <c r="I81" s="813">
        <v>0.16700000000000001</v>
      </c>
      <c r="J81" s="777">
        <v>2456230.8044444402</v>
      </c>
      <c r="K81" s="813">
        <v>0.30835182353810198</v>
      </c>
      <c r="L81" s="779">
        <v>4535229.0274305698</v>
      </c>
      <c r="M81" s="813">
        <v>0.16869999999999999</v>
      </c>
      <c r="N81" s="777">
        <v>2882653.0024444498</v>
      </c>
      <c r="O81" s="813">
        <v>0.25335976589057602</v>
      </c>
      <c r="P81" s="779">
        <v>4329272.6131777801</v>
      </c>
      <c r="R81" s="813">
        <f t="shared" si="25"/>
        <v>0.16761690194783921</v>
      </c>
      <c r="S81" s="777">
        <f t="shared" si="45"/>
        <v>7892741.41001778</v>
      </c>
      <c r="T81" s="814">
        <f t="shared" si="38"/>
        <v>0.31957665174597233</v>
      </c>
      <c r="U81" s="779">
        <f t="shared" si="39"/>
        <v>15048219.144959461</v>
      </c>
      <c r="W81" s="813">
        <v>0.16869999999999999</v>
      </c>
      <c r="X81" s="777">
        <v>3353192.4520266699</v>
      </c>
      <c r="Y81" s="823">
        <v>0.26189925926587299</v>
      </c>
      <c r="Z81" s="779">
        <v>5030682.3909999998</v>
      </c>
      <c r="AA81" s="813">
        <v>0.16869999999999999</v>
      </c>
      <c r="AB81" s="777">
        <v>4171501.3957555499</v>
      </c>
      <c r="AC81" s="813">
        <v>0.32858443900145501</v>
      </c>
      <c r="AD81" s="779">
        <v>7950017.4624666804</v>
      </c>
      <c r="AE81" s="813">
        <v>0.16869999999999999</v>
      </c>
      <c r="AF81" s="777">
        <v>4196875.5477600005</v>
      </c>
      <c r="AG81" s="778">
        <f>AH81/AH14</f>
        <v>0.32822146961649029</v>
      </c>
      <c r="AH81" s="779">
        <v>8165409.9589999998</v>
      </c>
      <c r="AJ81" s="813">
        <f>AK81/AM14</f>
        <v>0.16869999999999999</v>
      </c>
      <c r="AK81" s="777">
        <f>AK44-AK80</f>
        <v>11721569.395542227</v>
      </c>
      <c r="AL81" s="778">
        <f>AM81/AM14</f>
        <v>0.31189647921663949</v>
      </c>
      <c r="AM81" s="779">
        <f>AM44-AM80</f>
        <v>21671109.812466711</v>
      </c>
      <c r="AO81" s="813">
        <v>0.16869999999999999</v>
      </c>
      <c r="AP81" s="777">
        <v>5121355.6490444504</v>
      </c>
      <c r="AQ81" s="813">
        <v>0.26252150459950702</v>
      </c>
      <c r="AR81" s="779">
        <v>7794567.2233333299</v>
      </c>
      <c r="AS81" s="813">
        <v>0.16869999999999999</v>
      </c>
      <c r="AT81" s="777">
        <v>5344370.0761111202</v>
      </c>
      <c r="AU81" s="813">
        <v>0.16772363388363901</v>
      </c>
      <c r="AV81" s="779">
        <v>5313439.06333334</v>
      </c>
      <c r="AW81" s="813">
        <v>0.16869999999999999</v>
      </c>
      <c r="AX81" s="777">
        <v>5270136.4527777797</v>
      </c>
      <c r="AY81" s="813">
        <v>0.20686921265590699</v>
      </c>
      <c r="AZ81" s="779">
        <v>6462530.9933332903</v>
      </c>
      <c r="BB81" s="813">
        <f>BC81/BE14</f>
        <v>0.16870000000000024</v>
      </c>
      <c r="BC81" s="777">
        <f>BC44-BC80</f>
        <v>15735862.17793335</v>
      </c>
      <c r="BD81" s="813">
        <f>BE81/BE14</f>
        <v>0.21543891912640253</v>
      </c>
      <c r="BE81" s="779">
        <f>BE44-BE80</f>
        <v>20095537.279999968</v>
      </c>
      <c r="BG81" s="813"/>
      <c r="BH81" s="777"/>
      <c r="BI81" s="813"/>
      <c r="BJ81" s="779"/>
      <c r="BK81" s="813"/>
      <c r="BL81" s="777"/>
      <c r="BM81" s="813"/>
      <c r="BN81" s="779"/>
      <c r="BO81" s="813"/>
      <c r="BP81" s="777"/>
      <c r="BQ81" s="814"/>
      <c r="BR81" s="779"/>
      <c r="BT81" s="813" t="e">
        <f t="shared" si="32"/>
        <v>#DIV/0!</v>
      </c>
      <c r="BU81" s="777">
        <f>BH81+BL82+BP81</f>
        <v>0</v>
      </c>
      <c r="BV81" s="814" t="e">
        <f t="shared" si="17"/>
        <v>#DIV/0!</v>
      </c>
      <c r="BW81" s="779">
        <f t="shared" si="8"/>
        <v>0</v>
      </c>
      <c r="BX81" s="619"/>
      <c r="BZ81" s="815">
        <f t="shared" si="18"/>
        <v>0.16845696139763264</v>
      </c>
      <c r="CA81" s="777">
        <f t="shared" si="30"/>
        <v>35350172.983493358</v>
      </c>
      <c r="CB81" s="816">
        <f t="shared" si="19"/>
        <v>0.27074435344457404</v>
      </c>
      <c r="CC81" s="779">
        <f t="shared" si="31"/>
        <v>56814866.237426147</v>
      </c>
    </row>
    <row r="82" spans="1:81">
      <c r="A82" s="788"/>
      <c r="C82" s="473" t="s">
        <v>142</v>
      </c>
      <c r="E82" s="813">
        <v>0.12</v>
      </c>
      <c r="F82" s="777">
        <v>1835107.25973333</v>
      </c>
      <c r="G82" s="813">
        <v>0</v>
      </c>
      <c r="H82" s="785">
        <v>0</v>
      </c>
      <c r="I82" s="818">
        <v>0.12</v>
      </c>
      <c r="J82" s="783">
        <v>1764956.2666666701</v>
      </c>
      <c r="K82" s="819">
        <v>0</v>
      </c>
      <c r="L82" s="785">
        <v>0</v>
      </c>
      <c r="M82" s="818">
        <v>0.12</v>
      </c>
      <c r="N82" s="783">
        <v>2050494.13333333</v>
      </c>
      <c r="O82" s="819">
        <v>0</v>
      </c>
      <c r="P82" s="785">
        <v>0</v>
      </c>
      <c r="R82" s="818">
        <f t="shared" si="25"/>
        <v>0.11999999999999997</v>
      </c>
      <c r="S82" s="783">
        <f t="shared" si="45"/>
        <v>5650557.6597333299</v>
      </c>
      <c r="T82" s="819">
        <f t="shared" si="38"/>
        <v>0</v>
      </c>
      <c r="U82" s="785">
        <f t="shared" si="39"/>
        <v>0</v>
      </c>
      <c r="W82" s="818">
        <v>0.12</v>
      </c>
      <c r="X82" s="783">
        <v>2385199.1359999999</v>
      </c>
      <c r="Y82" s="819">
        <v>0</v>
      </c>
      <c r="Z82" s="785">
        <v>0</v>
      </c>
      <c r="AA82" s="818">
        <v>0.12</v>
      </c>
      <c r="AB82" s="783">
        <v>2967280.1866666698</v>
      </c>
      <c r="AC82" s="819">
        <v>0</v>
      </c>
      <c r="AD82" s="785">
        <v>0</v>
      </c>
      <c r="AE82" s="818">
        <v>0.12</v>
      </c>
      <c r="AF82" s="783">
        <v>2985329.3760000002</v>
      </c>
      <c r="AG82" s="819">
        <v>0</v>
      </c>
      <c r="AH82" s="785">
        <v>0</v>
      </c>
      <c r="AJ82" s="818">
        <f>AK82/$AM$14</f>
        <v>0.11999999999999998</v>
      </c>
      <c r="AK82" s="783">
        <f>X82+AB82+AF82</f>
        <v>8337808.6986666694</v>
      </c>
      <c r="AL82" s="819">
        <f>AM82/$AM$14</f>
        <v>0</v>
      </c>
      <c r="AM82" s="785">
        <f>Z82+AD82+AH82</f>
        <v>0</v>
      </c>
      <c r="AO82" s="818">
        <v>0.12</v>
      </c>
      <c r="AP82" s="783">
        <v>3642932.2933333302</v>
      </c>
      <c r="AQ82" s="819">
        <v>0</v>
      </c>
      <c r="AR82" s="785">
        <v>0</v>
      </c>
      <c r="AS82" s="818">
        <v>0.12</v>
      </c>
      <c r="AT82" s="783">
        <v>3801567.3333333302</v>
      </c>
      <c r="AU82" s="819">
        <v>0</v>
      </c>
      <c r="AV82" s="785">
        <v>0</v>
      </c>
      <c r="AW82" s="818">
        <v>0.12</v>
      </c>
      <c r="AX82" s="783">
        <v>3748763.3333333302</v>
      </c>
      <c r="AY82" s="819">
        <v>0</v>
      </c>
      <c r="AZ82" s="785">
        <v>0</v>
      </c>
      <c r="BB82" s="818">
        <f>BC82/$BE$14</f>
        <v>0.11999999999999994</v>
      </c>
      <c r="BC82" s="783">
        <f>AP82+AT82+AX82</f>
        <v>11193262.95999999</v>
      </c>
      <c r="BD82" s="819">
        <f>BE82/$BE$14</f>
        <v>0</v>
      </c>
      <c r="BE82" s="785">
        <f>AR82+AV82+AZ82</f>
        <v>0</v>
      </c>
      <c r="BG82" s="818"/>
      <c r="BH82" s="783"/>
      <c r="BI82" s="819"/>
      <c r="BJ82" s="785"/>
      <c r="BK82" s="818"/>
      <c r="BL82" s="783"/>
      <c r="BM82" s="819"/>
      <c r="BN82" s="785"/>
      <c r="BO82" s="818"/>
      <c r="BP82" s="783"/>
      <c r="BQ82" s="819"/>
      <c r="BR82" s="785"/>
      <c r="BT82" s="818" t="e">
        <f t="shared" si="32"/>
        <v>#DIV/0!</v>
      </c>
      <c r="BU82" s="783">
        <f>BH82+BL83+BP82</f>
        <v>0</v>
      </c>
      <c r="BV82" s="819" t="e">
        <f t="shared" si="17"/>
        <v>#DIV/0!</v>
      </c>
      <c r="BW82" s="785">
        <f t="shared" si="8"/>
        <v>0</v>
      </c>
      <c r="BX82" s="786"/>
      <c r="BZ82" s="815">
        <f t="shared" si="18"/>
        <v>0.11999999999999995</v>
      </c>
      <c r="CA82" s="777">
        <f t="shared" si="30"/>
        <v>25181629.318399988</v>
      </c>
      <c r="CB82" s="816">
        <f t="shared" si="19"/>
        <v>0</v>
      </c>
      <c r="CC82" s="779">
        <f t="shared" si="31"/>
        <v>0</v>
      </c>
    </row>
    <row r="83" spans="1:81">
      <c r="A83" s="788"/>
      <c r="C83" s="473" t="s">
        <v>116</v>
      </c>
      <c r="E83" s="818">
        <v>4.6999999999999903E-2</v>
      </c>
      <c r="F83" s="783">
        <v>718750.34339556005</v>
      </c>
      <c r="G83" s="819">
        <v>0.40436116013729001</v>
      </c>
      <c r="H83" s="785">
        <v>6183717.5043511102</v>
      </c>
      <c r="I83" s="824">
        <v>4.6999999999999903E-2</v>
      </c>
      <c r="J83" s="825">
        <v>691274.53777776996</v>
      </c>
      <c r="K83" s="826">
        <v>0.30835182353810198</v>
      </c>
      <c r="L83" s="827">
        <v>4535229.0274305698</v>
      </c>
      <c r="M83" s="824">
        <v>4.87E-2</v>
      </c>
      <c r="N83" s="825">
        <v>832158.86911111302</v>
      </c>
      <c r="O83" s="826">
        <v>0.25335976589057602</v>
      </c>
      <c r="P83" s="827">
        <v>4329272.6131777801</v>
      </c>
      <c r="R83" s="824">
        <f t="shared" si="25"/>
        <v>4.7616901947839088E-2</v>
      </c>
      <c r="S83" s="825">
        <f t="shared" si="45"/>
        <v>2242183.7502844427</v>
      </c>
      <c r="T83" s="826">
        <f t="shared" si="38"/>
        <v>0.31957665174597233</v>
      </c>
      <c r="U83" s="827">
        <f t="shared" si="39"/>
        <v>15048219.144959461</v>
      </c>
      <c r="W83" s="824">
        <v>4.87E-2</v>
      </c>
      <c r="X83" s="825">
        <v>967993.31602666795</v>
      </c>
      <c r="Y83" s="826">
        <v>0.26189925926587299</v>
      </c>
      <c r="Z83" s="827">
        <v>5030682.3909999998</v>
      </c>
      <c r="AA83" s="824">
        <v>4.87E-2</v>
      </c>
      <c r="AB83" s="825">
        <v>1204221.2090888801</v>
      </c>
      <c r="AC83" s="826">
        <v>0.32858443900145501</v>
      </c>
      <c r="AD83" s="827">
        <v>7950017.4624666804</v>
      </c>
      <c r="AE83" s="824">
        <v>4.87E-2</v>
      </c>
      <c r="AF83" s="825">
        <v>1211546.1717600001</v>
      </c>
      <c r="AG83" s="826">
        <f>AH83/AH14</f>
        <v>0.32822146961649029</v>
      </c>
      <c r="AH83" s="827">
        <v>8165409.9589999998</v>
      </c>
      <c r="AJ83" s="824">
        <f>AK83/$AM$14</f>
        <v>4.8699999999999868E-2</v>
      </c>
      <c r="AK83" s="825">
        <f>X83+AB83+AF83</f>
        <v>3383760.696875548</v>
      </c>
      <c r="AL83" s="826">
        <f>AM83/$AM$14</f>
        <v>0.3043405370888142</v>
      </c>
      <c r="AM83" s="827">
        <f>Z83+AD83+AH83</f>
        <v>21146109.812466681</v>
      </c>
      <c r="AO83" s="824">
        <v>4.87E-2</v>
      </c>
      <c r="AP83" s="825">
        <v>1478423.3557111199</v>
      </c>
      <c r="AQ83" s="826">
        <v>0.26252150459950702</v>
      </c>
      <c r="AR83" s="827">
        <v>7794567.2233333299</v>
      </c>
      <c r="AS83" s="824">
        <v>4.8699999999999903E-2</v>
      </c>
      <c r="AT83" s="825">
        <v>1542802.7427777799</v>
      </c>
      <c r="AU83" s="826">
        <v>0.16772363388363901</v>
      </c>
      <c r="AV83" s="827">
        <v>5313439.06333334</v>
      </c>
      <c r="AW83" s="824">
        <v>4.87E-2</v>
      </c>
      <c r="AX83" s="825">
        <v>1521373.1194444499</v>
      </c>
      <c r="AY83" s="813">
        <v>0.20686921265590699</v>
      </c>
      <c r="AZ83" s="827">
        <v>6462530.9933332903</v>
      </c>
      <c r="BB83" s="818">
        <f>BC83/$BE$14</f>
        <v>4.8700000000000188E-2</v>
      </c>
      <c r="BC83" s="783">
        <f>AP83+AT83+AX83</f>
        <v>4542599.2179333493</v>
      </c>
      <c r="BD83" s="819">
        <f>BE83/$BE$14</f>
        <v>0.20981053353185908</v>
      </c>
      <c r="BE83" s="785">
        <f>AR83+AV83+AZ83</f>
        <v>19570537.27999996</v>
      </c>
      <c r="BG83" s="824"/>
      <c r="BH83" s="825"/>
      <c r="BI83" s="813"/>
      <c r="BJ83" s="827"/>
      <c r="BK83" s="824"/>
      <c r="BL83" s="825"/>
      <c r="BM83" s="826"/>
      <c r="BN83" s="827"/>
      <c r="BO83" s="824"/>
      <c r="BP83" s="825"/>
      <c r="BQ83" s="826"/>
      <c r="BR83" s="827"/>
      <c r="BT83" s="818" t="e">
        <f t="shared" si="32"/>
        <v>#DIV/0!</v>
      </c>
      <c r="BU83" s="783">
        <f>BH83+BL84+BP83</f>
        <v>0</v>
      </c>
      <c r="BV83" s="819" t="e">
        <f t="shared" si="17"/>
        <v>#DIV/0!</v>
      </c>
      <c r="BW83" s="785">
        <f t="shared" ref="BW83" si="46">BJ83+BN83+BR83</f>
        <v>0</v>
      </c>
      <c r="BX83" s="786"/>
      <c r="BZ83" s="815">
        <f t="shared" si="18"/>
        <v>4.8456961397632552E-2</v>
      </c>
      <c r="CA83" s="777">
        <f t="shared" si="30"/>
        <v>10168543.66509334</v>
      </c>
      <c r="CB83" s="816">
        <f t="shared" si="19"/>
        <v>0.2657407058089567</v>
      </c>
      <c r="CC83" s="779">
        <f t="shared" si="31"/>
        <v>55764866.237426102</v>
      </c>
    </row>
    <row r="84" spans="1:81" ht="18.75">
      <c r="A84" s="672"/>
      <c r="C84" s="473"/>
      <c r="E84" s="89"/>
      <c r="F84" s="89"/>
      <c r="G84" s="89"/>
      <c r="H84" s="89"/>
      <c r="BZ84" s="320"/>
      <c r="CA84" s="320"/>
      <c r="CB84" s="320"/>
      <c r="CC84" s="320"/>
    </row>
    <row r="85" spans="1:81" ht="18.75">
      <c r="E85" s="89"/>
      <c r="F85" s="89"/>
      <c r="G85" s="89"/>
      <c r="H85" s="89"/>
      <c r="BZ85" s="366"/>
      <c r="CA85" s="366"/>
      <c r="CB85" s="366"/>
      <c r="CC85" s="366"/>
    </row>
    <row r="86" spans="1:81" ht="18.75">
      <c r="E86" s="89"/>
      <c r="F86" s="89"/>
      <c r="G86" s="89"/>
      <c r="H86" s="89"/>
      <c r="BZ86" s="366"/>
      <c r="CA86" s="366"/>
      <c r="CB86" s="366"/>
      <c r="CC86" s="366"/>
    </row>
    <row r="87" spans="1:81" ht="18.75">
      <c r="E87" s="89"/>
      <c r="F87" s="89" t="s">
        <v>117</v>
      </c>
      <c r="G87" s="89"/>
      <c r="H87" s="89"/>
      <c r="I87" s="89"/>
      <c r="J87" s="89" t="s">
        <v>117</v>
      </c>
      <c r="K87" s="89"/>
      <c r="M87" s="89"/>
      <c r="N87" s="89" t="s">
        <v>117</v>
      </c>
      <c r="O87" s="89"/>
      <c r="R87" s="89"/>
      <c r="S87" s="89" t="s">
        <v>117</v>
      </c>
      <c r="T87" s="89"/>
      <c r="W87" s="80"/>
      <c r="X87" s="80" t="s">
        <v>117</v>
      </c>
      <c r="Y87" s="80"/>
      <c r="AA87" s="80"/>
      <c r="AB87" s="80" t="s">
        <v>117</v>
      </c>
      <c r="AC87" s="80"/>
      <c r="AE87" s="80"/>
      <c r="AF87" s="80" t="s">
        <v>117</v>
      </c>
      <c r="AG87" s="80"/>
      <c r="AJ87" s="80"/>
      <c r="AK87" s="80" t="s">
        <v>117</v>
      </c>
      <c r="AL87" s="80"/>
      <c r="AO87" s="80"/>
      <c r="AP87" s="80" t="s">
        <v>117</v>
      </c>
      <c r="AQ87" s="80"/>
      <c r="AS87" s="80"/>
      <c r="AT87" s="80" t="s">
        <v>117</v>
      </c>
      <c r="AU87" s="80"/>
      <c r="AW87" s="80"/>
      <c r="AX87" s="80" t="s">
        <v>117</v>
      </c>
      <c r="AY87" s="80"/>
      <c r="BB87" s="80"/>
      <c r="BC87" s="80" t="s">
        <v>117</v>
      </c>
      <c r="BD87" s="80"/>
      <c r="BZ87" s="366"/>
      <c r="CA87" s="366"/>
      <c r="CB87" s="366"/>
      <c r="CC87" s="366"/>
    </row>
    <row r="88" spans="1:81" ht="18.75">
      <c r="E88" s="89"/>
      <c r="F88" s="89"/>
      <c r="G88" s="89"/>
      <c r="H88" s="89"/>
      <c r="I88" s="89"/>
      <c r="J88" s="89"/>
      <c r="K88" s="89"/>
      <c r="M88" s="89"/>
      <c r="N88" s="89"/>
      <c r="O88" s="89"/>
      <c r="R88" s="89"/>
      <c r="S88" s="89"/>
      <c r="T88" s="89"/>
      <c r="W88" s="80"/>
      <c r="X88" s="80"/>
      <c r="Y88" s="80"/>
      <c r="AA88" s="80"/>
      <c r="AB88" s="80"/>
      <c r="AC88" s="80"/>
      <c r="AE88" s="80"/>
      <c r="AF88" s="80"/>
      <c r="AG88" s="80"/>
      <c r="AJ88" s="80"/>
      <c r="AK88" s="80"/>
      <c r="AL88" s="80"/>
      <c r="AO88" s="80"/>
      <c r="AP88" s="80"/>
      <c r="AQ88" s="80"/>
      <c r="AS88" s="80"/>
      <c r="AT88" s="80"/>
      <c r="AU88" s="80"/>
      <c r="AW88" s="80"/>
      <c r="AX88" s="80"/>
      <c r="AY88" s="80"/>
      <c r="BB88" s="80"/>
      <c r="BC88" s="80"/>
      <c r="BD88" s="80"/>
      <c r="BZ88" s="366"/>
      <c r="CA88" s="366"/>
      <c r="CB88" s="366"/>
      <c r="CC88" s="366"/>
    </row>
    <row r="89" spans="1:81" ht="18.75">
      <c r="E89" s="828">
        <f t="shared" ref="E89:I89" si="47">E14</f>
        <v>1</v>
      </c>
      <c r="F89" s="31" t="s">
        <v>118</v>
      </c>
      <c r="G89" s="828">
        <f t="shared" si="47"/>
        <v>1</v>
      </c>
      <c r="H89" s="89"/>
      <c r="I89" s="828">
        <f t="shared" si="47"/>
        <v>1</v>
      </c>
      <c r="J89" s="31" t="s">
        <v>118</v>
      </c>
      <c r="K89" s="828">
        <f t="shared" ref="K89:O89" si="48">K14</f>
        <v>1</v>
      </c>
      <c r="M89" s="828">
        <f t="shared" si="48"/>
        <v>1</v>
      </c>
      <c r="N89" s="31" t="s">
        <v>118</v>
      </c>
      <c r="O89" s="828">
        <f t="shared" si="48"/>
        <v>1</v>
      </c>
      <c r="R89" s="828">
        <f t="shared" ref="R89:W89" si="49">R14</f>
        <v>1</v>
      </c>
      <c r="S89" s="31" t="s">
        <v>118</v>
      </c>
      <c r="T89" s="828">
        <f t="shared" si="49"/>
        <v>1</v>
      </c>
      <c r="W89" s="790">
        <f t="shared" si="49"/>
        <v>1</v>
      </c>
      <c r="X89" s="219" t="s">
        <v>118</v>
      </c>
      <c r="Y89" s="790">
        <f t="shared" ref="Y89:AC89" si="50">Y14</f>
        <v>1</v>
      </c>
      <c r="AA89" s="790">
        <f t="shared" si="50"/>
        <v>1</v>
      </c>
      <c r="AB89" s="219" t="s">
        <v>118</v>
      </c>
      <c r="AC89" s="790">
        <f t="shared" si="50"/>
        <v>1</v>
      </c>
      <c r="AE89" s="790">
        <f t="shared" ref="AE89:AJ89" si="51">AE14</f>
        <v>1</v>
      </c>
      <c r="AF89" s="219" t="s">
        <v>118</v>
      </c>
      <c r="AG89" s="790">
        <f t="shared" si="51"/>
        <v>1</v>
      </c>
      <c r="AJ89" s="790">
        <f t="shared" si="51"/>
        <v>1</v>
      </c>
      <c r="AK89" s="219" t="s">
        <v>118</v>
      </c>
      <c r="AL89" s="790">
        <f t="shared" ref="AL89:AQ89" si="52">AL14</f>
        <v>1</v>
      </c>
      <c r="AO89" s="790">
        <f t="shared" si="52"/>
        <v>1</v>
      </c>
      <c r="AP89" s="219" t="s">
        <v>118</v>
      </c>
      <c r="AQ89" s="790">
        <f t="shared" si="52"/>
        <v>1</v>
      </c>
      <c r="AS89" s="790">
        <f t="shared" ref="AS89:AW89" si="53">AS14</f>
        <v>1</v>
      </c>
      <c r="AT89" s="219" t="s">
        <v>118</v>
      </c>
      <c r="AU89" s="790">
        <f t="shared" si="53"/>
        <v>1</v>
      </c>
      <c r="AW89" s="790">
        <f t="shared" si="53"/>
        <v>1</v>
      </c>
      <c r="AX89" s="219" t="s">
        <v>118</v>
      </c>
      <c r="AY89" s="790">
        <f t="shared" ref="AY89:BD89" si="54">AY14</f>
        <v>1</v>
      </c>
      <c r="BB89" s="790">
        <f t="shared" si="54"/>
        <v>1</v>
      </c>
      <c r="BC89" s="219" t="s">
        <v>118</v>
      </c>
      <c r="BD89" s="790">
        <f t="shared" si="54"/>
        <v>1</v>
      </c>
      <c r="BZ89" s="366"/>
      <c r="CA89" s="366"/>
      <c r="CB89" s="366"/>
      <c r="CC89" s="366"/>
    </row>
    <row r="90" spans="1:81" ht="18.75">
      <c r="E90" s="828">
        <f t="shared" ref="E90:I90" si="55">E20</f>
        <v>0.40600000000000003</v>
      </c>
      <c r="F90" s="31" t="s">
        <v>119</v>
      </c>
      <c r="G90" s="828">
        <f t="shared" si="55"/>
        <v>0.36307401502886499</v>
      </c>
      <c r="H90" s="89"/>
      <c r="I90" s="828">
        <f t="shared" si="55"/>
        <v>0.40600000000000003</v>
      </c>
      <c r="J90" s="31" t="s">
        <v>119</v>
      </c>
      <c r="K90" s="828">
        <f t="shared" ref="K90:O90" si="56">K20</f>
        <v>0.40514638323049601</v>
      </c>
      <c r="M90" s="828">
        <f t="shared" si="56"/>
        <v>0.40600000000000003</v>
      </c>
      <c r="N90" s="31" t="s">
        <v>119</v>
      </c>
      <c r="O90" s="828">
        <f t="shared" si="56"/>
        <v>0.38583715951134001</v>
      </c>
      <c r="R90" s="828">
        <f t="shared" ref="R90:W90" si="57">R20</f>
        <v>0.40600000000000019</v>
      </c>
      <c r="S90" s="31" t="s">
        <v>119</v>
      </c>
      <c r="T90" s="828">
        <f t="shared" si="57"/>
        <v>0.38447572286210907</v>
      </c>
      <c r="W90" s="790">
        <f t="shared" si="57"/>
        <v>0.40600000000000003</v>
      </c>
      <c r="X90" s="219" t="s">
        <v>119</v>
      </c>
      <c r="Y90" s="790">
        <f t="shared" ref="Y90:AC90" si="58">Y20</f>
        <v>0.42583423271875598</v>
      </c>
      <c r="AA90" s="790">
        <f t="shared" si="58"/>
        <v>0.40600000000000003</v>
      </c>
      <c r="AB90" s="219" t="s">
        <v>119</v>
      </c>
      <c r="AC90" s="790">
        <f t="shared" si="58"/>
        <v>0.39159409324581301</v>
      </c>
      <c r="AE90" s="790">
        <f t="shared" ref="AE90:AJ90" si="59">AE20</f>
        <v>0.40600000000000003</v>
      </c>
      <c r="AF90" s="219" t="s">
        <v>119</v>
      </c>
      <c r="AG90" s="790">
        <f t="shared" si="59"/>
        <v>0.41081433514825666</v>
      </c>
      <c r="AJ90" s="790">
        <f t="shared" si="59"/>
        <v>0.40600000000000003</v>
      </c>
      <c r="AK90" s="219" t="s">
        <v>119</v>
      </c>
      <c r="AL90" s="790">
        <f t="shared" ref="AL90:AQ90" si="60">AL20</f>
        <v>0.40827093351378507</v>
      </c>
      <c r="AO90" s="790">
        <f t="shared" si="60"/>
        <v>0.40600000000000003</v>
      </c>
      <c r="AP90" s="219" t="s">
        <v>119</v>
      </c>
      <c r="AQ90" s="790">
        <f t="shared" si="60"/>
        <v>0.47666171572218002</v>
      </c>
      <c r="AS90" s="790">
        <f t="shared" ref="AS90:AW90" si="61">AS20</f>
        <v>0.40600000000000003</v>
      </c>
      <c r="AT90" s="219" t="s">
        <v>119</v>
      </c>
      <c r="AU90" s="790">
        <f t="shared" si="61"/>
        <v>0.480600430243596</v>
      </c>
      <c r="AW90" s="790">
        <f t="shared" si="61"/>
        <v>0.40600000000000003</v>
      </c>
      <c r="AX90" s="219" t="s">
        <v>119</v>
      </c>
      <c r="AY90" s="790">
        <f t="shared" ref="AY90:BD90" si="62">AY20</f>
        <v>0.49888309047694801</v>
      </c>
      <c r="BB90" s="790">
        <f t="shared" si="62"/>
        <v>0.40599999999999981</v>
      </c>
      <c r="BC90" s="219" t="s">
        <v>119</v>
      </c>
      <c r="BD90" s="790">
        <f t="shared" si="62"/>
        <v>0.48544163661817541</v>
      </c>
      <c r="BZ90" s="366"/>
      <c r="CA90" s="366"/>
      <c r="CB90" s="366"/>
      <c r="CC90" s="366"/>
    </row>
    <row r="91" spans="1:81" ht="18.75">
      <c r="E91" s="828">
        <f t="shared" ref="E91:I91" si="63">E45</f>
        <v>0.2</v>
      </c>
      <c r="F91" s="31" t="s">
        <v>120</v>
      </c>
      <c r="G91" s="828">
        <f t="shared" si="63"/>
        <v>0.10484749454871616</v>
      </c>
      <c r="H91" s="89"/>
      <c r="I91" s="828">
        <f t="shared" si="63"/>
        <v>0.2</v>
      </c>
      <c r="J91" s="31" t="s">
        <v>120</v>
      </c>
      <c r="K91" s="828">
        <f t="shared" ref="K91:O91" si="64">K45</f>
        <v>0.13630143880524484</v>
      </c>
      <c r="M91" s="828">
        <f t="shared" si="64"/>
        <v>0.1983</v>
      </c>
      <c r="N91" s="31" t="s">
        <v>120</v>
      </c>
      <c r="O91" s="828">
        <f t="shared" si="64"/>
        <v>0.14196584754139921</v>
      </c>
      <c r="R91" s="828">
        <f t="shared" ref="R91:W91" si="65">R45</f>
        <v>0.19830000000000014</v>
      </c>
      <c r="S91" s="31" t="s">
        <v>120</v>
      </c>
      <c r="T91" s="828">
        <f t="shared" si="65"/>
        <v>0.12814179734212372</v>
      </c>
      <c r="W91" s="790">
        <f t="shared" si="65"/>
        <v>0.1983</v>
      </c>
      <c r="X91" s="219" t="s">
        <v>120</v>
      </c>
      <c r="Y91" s="790">
        <f t="shared" ref="Y91:AC91" si="66">Y45</f>
        <v>0.10907291772555784</v>
      </c>
      <c r="AA91" s="790">
        <f t="shared" si="66"/>
        <v>0.1983</v>
      </c>
      <c r="AB91" s="219" t="s">
        <v>120</v>
      </c>
      <c r="AC91" s="790">
        <f t="shared" si="66"/>
        <v>0.11648765850283886</v>
      </c>
      <c r="AE91" s="790">
        <f t="shared" ref="AE91:AJ91" si="67">AE45</f>
        <v>0.1983</v>
      </c>
      <c r="AF91" s="219" t="s">
        <v>120</v>
      </c>
      <c r="AG91" s="790">
        <f t="shared" si="67"/>
        <v>0.10757692879782255</v>
      </c>
      <c r="AJ91" s="790">
        <f t="shared" si="67"/>
        <v>0.19829999999999989</v>
      </c>
      <c r="AK91" s="219" t="s">
        <v>120</v>
      </c>
      <c r="AL91" s="790">
        <f t="shared" ref="AL91:AQ91" si="68">AL45</f>
        <v>0.1111760594908949</v>
      </c>
      <c r="AO91" s="790">
        <f t="shared" si="68"/>
        <v>0.1983</v>
      </c>
      <c r="AP91" s="219" t="s">
        <v>120</v>
      </c>
      <c r="AQ91" s="790">
        <f t="shared" si="68"/>
        <v>0.12656880331735099</v>
      </c>
      <c r="AS91" s="790">
        <f t="shared" ref="AS91:AW91" si="69">AS45</f>
        <v>0.1983</v>
      </c>
      <c r="AT91" s="219" t="s">
        <v>120</v>
      </c>
      <c r="AU91" s="790">
        <f t="shared" si="69"/>
        <v>0.130696109937813</v>
      </c>
      <c r="AW91" s="790">
        <f t="shared" si="69"/>
        <v>0.1983</v>
      </c>
      <c r="AX91" s="219" t="s">
        <v>120</v>
      </c>
      <c r="AY91" s="790">
        <f t="shared" ref="AY91:BD91" si="70">AY45</f>
        <v>0.126011212373147</v>
      </c>
      <c r="BB91" s="790">
        <f t="shared" si="70"/>
        <v>0.1983</v>
      </c>
      <c r="BC91" s="219" t="s">
        <v>120</v>
      </c>
      <c r="BD91" s="790">
        <f t="shared" si="70"/>
        <v>0.1277838160964638</v>
      </c>
      <c r="BZ91" s="366"/>
      <c r="CA91" s="366"/>
      <c r="CB91" s="366"/>
      <c r="CC91" s="366"/>
    </row>
    <row r="92" spans="1:81" ht="18.75">
      <c r="E92" s="828">
        <f t="shared" ref="E92:I92" si="71">E70</f>
        <v>0.22700000000000001</v>
      </c>
      <c r="F92" s="31" t="s">
        <v>121</v>
      </c>
      <c r="G92" s="828">
        <f t="shared" si="71"/>
        <v>0.12771733028512899</v>
      </c>
      <c r="H92" s="89"/>
      <c r="I92" s="828">
        <f t="shared" si="71"/>
        <v>0.22700000000000001</v>
      </c>
      <c r="J92" s="31" t="s">
        <v>121</v>
      </c>
      <c r="K92" s="828">
        <f t="shared" ref="K92:O92" si="72">K70</f>
        <v>0.15020035442615701</v>
      </c>
      <c r="M92" s="828">
        <f t="shared" si="72"/>
        <v>0.22700000000000001</v>
      </c>
      <c r="N92" s="31" t="s">
        <v>121</v>
      </c>
      <c r="O92" s="828">
        <f t="shared" si="72"/>
        <v>0.22105112608304001</v>
      </c>
      <c r="R92" s="828">
        <f t="shared" ref="R92:W92" si="73">R70</f>
        <v>0.22700000000000017</v>
      </c>
      <c r="S92" s="31" t="s">
        <v>121</v>
      </c>
      <c r="T92" s="828">
        <f t="shared" si="73"/>
        <v>0.16860921547431176</v>
      </c>
      <c r="W92" s="790">
        <f t="shared" si="73"/>
        <v>0.22700000000000001</v>
      </c>
      <c r="X92" s="219" t="s">
        <v>121</v>
      </c>
      <c r="Y92" s="790">
        <f t="shared" ref="Y92:AC92" si="74">Y70</f>
        <v>0.20319359028981299</v>
      </c>
      <c r="AA92" s="790">
        <f t="shared" si="74"/>
        <v>0.22700000000000001</v>
      </c>
      <c r="AB92" s="219" t="s">
        <v>121</v>
      </c>
      <c r="AC92" s="790">
        <f t="shared" si="74"/>
        <v>0.16333380924989299</v>
      </c>
      <c r="AE92" s="790">
        <f t="shared" ref="AE92:AJ92" si="75">AE70</f>
        <v>0.22700000000000001</v>
      </c>
      <c r="AF92" s="219" t="s">
        <v>121</v>
      </c>
      <c r="AG92" s="790">
        <f t="shared" si="75"/>
        <v>0.15338726643743045</v>
      </c>
      <c r="AJ92" s="790">
        <f t="shared" si="75"/>
        <v>0.2269999999999999</v>
      </c>
      <c r="AK92" s="219" t="s">
        <v>121</v>
      </c>
      <c r="AL92" s="790">
        <f t="shared" ref="AL92:AQ92" si="76">AL70</f>
        <v>0.16865652777868059</v>
      </c>
      <c r="AO92" s="790">
        <f t="shared" si="76"/>
        <v>0.22700000000000001</v>
      </c>
      <c r="AP92" s="219" t="s">
        <v>121</v>
      </c>
      <c r="AQ92" s="790">
        <f t="shared" si="76"/>
        <v>0.134247976360962</v>
      </c>
      <c r="AS92" s="790">
        <f t="shared" ref="AS92:AW92" si="77">AS70</f>
        <v>0.22700000000000001</v>
      </c>
      <c r="AT92" s="219" t="s">
        <v>121</v>
      </c>
      <c r="AU92" s="790">
        <f t="shared" si="77"/>
        <v>0.220979825934952</v>
      </c>
      <c r="AW92" s="790">
        <f t="shared" si="77"/>
        <v>0.22700000000000001</v>
      </c>
      <c r="AX92" s="219" t="s">
        <v>121</v>
      </c>
      <c r="AY92" s="790">
        <f t="shared" ref="AY92:BD92" si="78">AY70</f>
        <v>0.168236484493998</v>
      </c>
      <c r="BB92" s="790">
        <f t="shared" si="78"/>
        <v>0.22700000000000001</v>
      </c>
      <c r="BC92" s="219" t="s">
        <v>121</v>
      </c>
      <c r="BD92" s="790">
        <f t="shared" si="78"/>
        <v>0.17133562815895828</v>
      </c>
      <c r="BZ92" s="366"/>
      <c r="CA92" s="366"/>
      <c r="CB92" s="366"/>
      <c r="CC92" s="366"/>
    </row>
    <row r="93" spans="1:81" ht="18.75">
      <c r="E93" s="828">
        <f t="shared" ref="E93:I93" si="79">E80</f>
        <v>0.42699999999999999</v>
      </c>
      <c r="F93" s="31" t="s">
        <v>113</v>
      </c>
      <c r="G93" s="828">
        <f t="shared" si="79"/>
        <v>0.232564824833845</v>
      </c>
      <c r="H93" s="89"/>
      <c r="I93" s="828">
        <f t="shared" si="79"/>
        <v>0.42699999999999999</v>
      </c>
      <c r="J93" s="31" t="s">
        <v>113</v>
      </c>
      <c r="K93" s="828">
        <f t="shared" ref="K93:O93" si="80">K80</f>
        <v>0.28650179323140101</v>
      </c>
      <c r="M93" s="828">
        <f t="shared" si="80"/>
        <v>0.42530000000000001</v>
      </c>
      <c r="N93" s="31" t="s">
        <v>113</v>
      </c>
      <c r="O93" s="828">
        <f t="shared" si="80"/>
        <v>0.36080307459808397</v>
      </c>
      <c r="R93" s="828">
        <f t="shared" ref="R93:W93" si="81">R80</f>
        <v>0.42638309805216101</v>
      </c>
      <c r="S93" s="31" t="s">
        <v>113</v>
      </c>
      <c r="T93" s="828">
        <f t="shared" si="81"/>
        <v>0.29594762539191921</v>
      </c>
      <c r="W93" s="790">
        <f t="shared" si="81"/>
        <v>0.42530000000000001</v>
      </c>
      <c r="X93" s="219" t="s">
        <v>113</v>
      </c>
      <c r="Y93" s="790">
        <f t="shared" ref="Y93:AC93" si="82">Y80</f>
        <v>0.31226650801537098</v>
      </c>
      <c r="AA93" s="790">
        <f t="shared" si="82"/>
        <v>0.42530000000000001</v>
      </c>
      <c r="AB93" s="219" t="s">
        <v>113</v>
      </c>
      <c r="AC93" s="790">
        <f t="shared" si="82"/>
        <v>0.27982146775273198</v>
      </c>
      <c r="AE93" s="790">
        <f t="shared" ref="AE93:AJ93" si="83">AE80</f>
        <v>0.42530000000000001</v>
      </c>
      <c r="AF93" s="219" t="s">
        <v>113</v>
      </c>
      <c r="AG93" s="790">
        <f t="shared" si="83"/>
        <v>0.26096419523525299</v>
      </c>
      <c r="AJ93" s="790">
        <f t="shared" si="83"/>
        <v>0.42529999999999979</v>
      </c>
      <c r="AK93" s="219" t="s">
        <v>113</v>
      </c>
      <c r="AL93" s="790">
        <f t="shared" ref="AL93:AQ93" si="84">AL80</f>
        <v>0.27983258726957549</v>
      </c>
      <c r="AO93" s="790">
        <f t="shared" si="84"/>
        <v>0.42530000000000001</v>
      </c>
      <c r="AP93" s="219" t="s">
        <v>113</v>
      </c>
      <c r="AQ93" s="790">
        <f t="shared" si="84"/>
        <v>0.26081677967831401</v>
      </c>
      <c r="AS93" s="790">
        <f t="shared" ref="AS93:AW93" si="85">AS80</f>
        <v>0.42530000000000001</v>
      </c>
      <c r="AT93" s="219" t="s">
        <v>113</v>
      </c>
      <c r="AU93" s="790">
        <f t="shared" si="85"/>
        <v>0.35167593587276502</v>
      </c>
      <c r="AW93" s="790">
        <f t="shared" si="85"/>
        <v>0.42530000000000001</v>
      </c>
      <c r="AX93" s="219" t="s">
        <v>113</v>
      </c>
      <c r="AY93" s="790">
        <f t="shared" ref="AY93:BD93" si="86">AY80</f>
        <v>0.29424769686714503</v>
      </c>
      <c r="BB93" s="790">
        <f t="shared" si="86"/>
        <v>0.42530000000000001</v>
      </c>
      <c r="BC93" s="219" t="s">
        <v>113</v>
      </c>
      <c r="BD93" s="790">
        <f t="shared" si="86"/>
        <v>0.29911944425542208</v>
      </c>
      <c r="BZ93" s="366"/>
      <c r="CA93" s="366"/>
      <c r="CB93" s="366"/>
      <c r="CC93" s="366"/>
    </row>
    <row r="94" spans="1:81" ht="18.75">
      <c r="E94" s="828">
        <f t="shared" ref="E94:I94" si="87">E81</f>
        <v>0.16700000000000001</v>
      </c>
      <c r="F94" s="31" t="s">
        <v>122</v>
      </c>
      <c r="G94" s="828">
        <f t="shared" si="87"/>
        <v>0.40436116013729001</v>
      </c>
      <c r="H94" s="89"/>
      <c r="I94" s="828">
        <f t="shared" si="87"/>
        <v>0.16700000000000001</v>
      </c>
      <c r="J94" s="31" t="s">
        <v>122</v>
      </c>
      <c r="K94" s="828">
        <f t="shared" ref="K94:O94" si="88">K81</f>
        <v>0.30835182353810198</v>
      </c>
      <c r="M94" s="828">
        <f t="shared" si="88"/>
        <v>0.16869999999999999</v>
      </c>
      <c r="N94" s="31" t="s">
        <v>122</v>
      </c>
      <c r="O94" s="828">
        <f t="shared" si="88"/>
        <v>0.25335976589057602</v>
      </c>
      <c r="R94" s="828">
        <f t="shared" ref="R94:W94" si="89">R81</f>
        <v>0.16761690194783921</v>
      </c>
      <c r="S94" s="31" t="s">
        <v>122</v>
      </c>
      <c r="T94" s="828">
        <f t="shared" si="89"/>
        <v>0.31957665174597233</v>
      </c>
      <c r="W94" s="790">
        <f t="shared" si="89"/>
        <v>0.16869999999999999</v>
      </c>
      <c r="X94" s="219" t="s">
        <v>122</v>
      </c>
      <c r="Y94" s="790">
        <f t="shared" ref="Y94:AC94" si="90">Y81</f>
        <v>0.26189925926587299</v>
      </c>
      <c r="AA94" s="790">
        <f t="shared" si="90"/>
        <v>0.16869999999999999</v>
      </c>
      <c r="AB94" s="219" t="s">
        <v>122</v>
      </c>
      <c r="AC94" s="790">
        <f t="shared" si="90"/>
        <v>0.32858443900145501</v>
      </c>
      <c r="AE94" s="790">
        <f t="shared" ref="AE94:AJ94" si="91">AE81</f>
        <v>0.16869999999999999</v>
      </c>
      <c r="AF94" s="219" t="s">
        <v>122</v>
      </c>
      <c r="AG94" s="790">
        <f t="shared" si="91"/>
        <v>0.32822146961649029</v>
      </c>
      <c r="AJ94" s="790">
        <f t="shared" si="91"/>
        <v>0.16869999999999999</v>
      </c>
      <c r="AK94" s="219" t="s">
        <v>122</v>
      </c>
      <c r="AL94" s="790">
        <f t="shared" ref="AL94:AQ94" si="92">AL81</f>
        <v>0.31189647921663949</v>
      </c>
      <c r="AO94" s="790">
        <f t="shared" si="92"/>
        <v>0.16869999999999999</v>
      </c>
      <c r="AP94" s="219" t="s">
        <v>122</v>
      </c>
      <c r="AQ94" s="790">
        <f t="shared" si="92"/>
        <v>0.26252150459950702</v>
      </c>
      <c r="AS94" s="790">
        <f t="shared" ref="AS94:AW94" si="93">AS81</f>
        <v>0.16869999999999999</v>
      </c>
      <c r="AT94" s="219" t="s">
        <v>122</v>
      </c>
      <c r="AU94" s="790">
        <f t="shared" si="93"/>
        <v>0.16772363388363901</v>
      </c>
      <c r="AW94" s="790">
        <f t="shared" si="93"/>
        <v>0.16869999999999999</v>
      </c>
      <c r="AX94" s="219" t="s">
        <v>122</v>
      </c>
      <c r="AY94" s="790">
        <f t="shared" ref="AY94:BD94" si="94">AY81</f>
        <v>0.20686921265590699</v>
      </c>
      <c r="BB94" s="790">
        <f t="shared" si="94"/>
        <v>0.16870000000000024</v>
      </c>
      <c r="BC94" s="219" t="s">
        <v>122</v>
      </c>
      <c r="BD94" s="790">
        <f t="shared" si="94"/>
        <v>0.21543891912640253</v>
      </c>
      <c r="BZ94" s="366"/>
      <c r="CA94" s="366"/>
      <c r="CB94" s="366"/>
      <c r="CC94" s="366"/>
    </row>
    <row r="95" spans="1:81">
      <c r="W95" s="366"/>
      <c r="X95" s="366"/>
      <c r="Y95" s="366"/>
      <c r="AA95" s="366"/>
      <c r="AB95" s="366"/>
      <c r="AC95" s="366"/>
      <c r="AE95" s="366"/>
      <c r="AF95" s="366"/>
      <c r="AG95" s="366"/>
      <c r="AJ95" s="366"/>
      <c r="AK95" s="366"/>
      <c r="AL95" s="366"/>
      <c r="AO95" s="366"/>
      <c r="AP95" s="366"/>
      <c r="AQ95" s="366"/>
      <c r="AS95" s="366"/>
      <c r="AT95" s="366"/>
      <c r="AU95" s="366"/>
      <c r="AW95" s="366"/>
      <c r="AX95" s="366"/>
      <c r="AY95" s="366"/>
      <c r="BB95" s="366"/>
      <c r="BC95" s="366"/>
      <c r="BD95" s="366"/>
      <c r="BZ95" s="366"/>
      <c r="CA95" s="366"/>
      <c r="CB95" s="366"/>
      <c r="CC95" s="366"/>
    </row>
    <row r="96" spans="1:81">
      <c r="BZ96" s="366"/>
      <c r="CA96" s="366"/>
      <c r="CB96" s="366"/>
      <c r="CC96" s="366"/>
    </row>
    <row r="97" spans="78:81">
      <c r="BZ97" s="366"/>
      <c r="CA97" s="366"/>
      <c r="CB97" s="366"/>
      <c r="CC97" s="366"/>
    </row>
    <row r="98" spans="78:81">
      <c r="BZ98" s="366"/>
      <c r="CA98" s="366"/>
      <c r="CB98" s="366"/>
      <c r="CC98" s="366"/>
    </row>
    <row r="99" spans="78:81">
      <c r="BZ99" s="366"/>
      <c r="CA99" s="366"/>
      <c r="CB99" s="366"/>
      <c r="CC99" s="366"/>
    </row>
    <row r="100" spans="78:81">
      <c r="BZ100" s="366"/>
      <c r="CA100" s="366"/>
      <c r="CB100" s="366"/>
      <c r="CC100" s="366"/>
    </row>
    <row r="101" spans="78:81">
      <c r="BZ101" s="366"/>
      <c r="CA101" s="366"/>
      <c r="CB101" s="366"/>
      <c r="CC101" s="366"/>
    </row>
    <row r="102" spans="78:81">
      <c r="BZ102" s="366"/>
      <c r="CA102" s="366"/>
      <c r="CB102" s="366"/>
      <c r="CC102" s="366"/>
    </row>
    <row r="103" spans="78:81">
      <c r="BZ103" s="366"/>
      <c r="CA103" s="366"/>
      <c r="CB103" s="366"/>
      <c r="CC103" s="366"/>
    </row>
    <row r="104" spans="78:81">
      <c r="BZ104" s="366"/>
      <c r="CA104" s="366"/>
      <c r="CB104" s="366"/>
      <c r="CC104" s="366"/>
    </row>
    <row r="105" spans="78:81">
      <c r="BZ105" s="366"/>
      <c r="CA105" s="366"/>
      <c r="CB105" s="366"/>
      <c r="CC105" s="366"/>
    </row>
    <row r="106" spans="78:81">
      <c r="BZ106" s="366"/>
      <c r="CA106" s="366"/>
      <c r="CB106" s="366"/>
      <c r="CC106" s="366"/>
    </row>
    <row r="107" spans="78:81">
      <c r="BZ107" s="366"/>
      <c r="CA107" s="366"/>
      <c r="CB107" s="366"/>
      <c r="CC107" s="366"/>
    </row>
    <row r="108" spans="78:81">
      <c r="BZ108" s="366"/>
      <c r="CA108" s="366"/>
      <c r="CB108" s="366"/>
      <c r="CC108" s="366"/>
    </row>
    <row r="109" spans="78:81">
      <c r="BZ109" s="366"/>
      <c r="CA109" s="366"/>
      <c r="CB109" s="366"/>
      <c r="CC109" s="366"/>
    </row>
    <row r="110" spans="78:81">
      <c r="BZ110" s="366"/>
      <c r="CA110" s="366"/>
      <c r="CB110" s="366"/>
      <c r="CC110" s="366"/>
    </row>
    <row r="111" spans="78:81">
      <c r="BZ111" s="366"/>
      <c r="CA111" s="366"/>
      <c r="CB111" s="366"/>
      <c r="CC111" s="366"/>
    </row>
    <row r="112" spans="78:81">
      <c r="BZ112" s="366"/>
      <c r="CA112" s="366"/>
      <c r="CB112" s="366"/>
      <c r="CC112" s="366"/>
    </row>
    <row r="113" spans="78:81">
      <c r="BZ113" s="366"/>
      <c r="CA113" s="366"/>
      <c r="CB113" s="366"/>
      <c r="CC113" s="366"/>
    </row>
    <row r="114" spans="78:81">
      <c r="BZ114" s="366"/>
      <c r="CA114" s="366"/>
      <c r="CB114" s="366"/>
      <c r="CC114" s="366"/>
    </row>
    <row r="115" spans="78:81">
      <c r="BZ115" s="366"/>
      <c r="CA115" s="366"/>
      <c r="CB115" s="366"/>
      <c r="CC115" s="366"/>
    </row>
    <row r="116" spans="78:81">
      <c r="BZ116" s="366"/>
      <c r="CA116" s="366"/>
      <c r="CB116" s="366"/>
      <c r="CC116" s="366"/>
    </row>
    <row r="117" spans="78:81">
      <c r="BZ117" s="366"/>
      <c r="CA117" s="366"/>
      <c r="CB117" s="366"/>
      <c r="CC117" s="366"/>
    </row>
    <row r="118" spans="78:81">
      <c r="BZ118" s="366"/>
      <c r="CA118" s="366"/>
      <c r="CB118" s="366"/>
      <c r="CC118" s="366"/>
    </row>
    <row r="119" spans="78:81">
      <c r="BZ119" s="366"/>
      <c r="CA119" s="366"/>
      <c r="CB119" s="366"/>
      <c r="CC119" s="366"/>
    </row>
    <row r="120" spans="78:81">
      <c r="BZ120" s="366"/>
      <c r="CA120" s="366"/>
      <c r="CB120" s="366"/>
      <c r="CC120" s="366"/>
    </row>
    <row r="121" spans="78:81">
      <c r="BZ121" s="366"/>
      <c r="CA121" s="366"/>
      <c r="CB121" s="366"/>
      <c r="CC121" s="366"/>
    </row>
    <row r="122" spans="78:81">
      <c r="BZ122" s="366"/>
      <c r="CA122" s="366"/>
      <c r="CB122" s="366"/>
      <c r="CC122" s="366"/>
    </row>
    <row r="123" spans="78:81">
      <c r="BZ123" s="366"/>
      <c r="CA123" s="366"/>
      <c r="CB123" s="366"/>
      <c r="CC123" s="366"/>
    </row>
  </sheetData>
  <mergeCells count="55">
    <mergeCell ref="BK8:BL8"/>
    <mergeCell ref="C1:C3"/>
    <mergeCell ref="E8:F8"/>
    <mergeCell ref="R7:U7"/>
    <mergeCell ref="Y8:Z8"/>
    <mergeCell ref="BI8:BJ8"/>
    <mergeCell ref="AL8:AM8"/>
    <mergeCell ref="AY8:AZ8"/>
    <mergeCell ref="AU8:AV8"/>
    <mergeCell ref="AS8:AT8"/>
    <mergeCell ref="AQ8:AR8"/>
    <mergeCell ref="BD8:BE8"/>
    <mergeCell ref="W7:Z7"/>
    <mergeCell ref="M7:P7"/>
    <mergeCell ref="AC8:AD8"/>
    <mergeCell ref="BG8:BH8"/>
    <mergeCell ref="W8:X8"/>
    <mergeCell ref="BB8:BC8"/>
    <mergeCell ref="T8:U8"/>
    <mergeCell ref="AW8:AX8"/>
    <mergeCell ref="AA7:AD7"/>
    <mergeCell ref="O8:P8"/>
    <mergeCell ref="AE8:AF8"/>
    <mergeCell ref="BZ7:CC7"/>
    <mergeCell ref="I7:L7"/>
    <mergeCell ref="BO7:BR7"/>
    <mergeCell ref="K8:L8"/>
    <mergeCell ref="BZ8:CA8"/>
    <mergeCell ref="CB8:CC8"/>
    <mergeCell ref="AJ8:AK8"/>
    <mergeCell ref="BV8:BW8"/>
    <mergeCell ref="BT8:BU8"/>
    <mergeCell ref="BQ8:BR8"/>
    <mergeCell ref="BO8:BP8"/>
    <mergeCell ref="BM8:BN8"/>
    <mergeCell ref="R8:S8"/>
    <mergeCell ref="AO8:AP8"/>
    <mergeCell ref="AA8:AB8"/>
    <mergeCell ref="AG8:AH8"/>
    <mergeCell ref="AJ5:AM5"/>
    <mergeCell ref="BB5:BE5"/>
    <mergeCell ref="BT5:BW5"/>
    <mergeCell ref="AJ7:AM7"/>
    <mergeCell ref="G8:H8"/>
    <mergeCell ref="E7:H7"/>
    <mergeCell ref="BT7:BW7"/>
    <mergeCell ref="AO7:AR7"/>
    <mergeCell ref="BK7:BN7"/>
    <mergeCell ref="BG7:BJ7"/>
    <mergeCell ref="BB7:BE7"/>
    <mergeCell ref="AW7:AZ7"/>
    <mergeCell ref="AS7:AV7"/>
    <mergeCell ref="AE7:AH7"/>
    <mergeCell ref="I8:J8"/>
    <mergeCell ref="M8:N8"/>
  </mergeCells>
  <conditionalFormatting sqref="K21:K43">
    <cfRule type="top10" dxfId="11" priority="1" rank="5"/>
  </conditionalFormatting>
  <pageMargins left="0.7" right="0.7" top="0.75" bottom="0.75" header="0.3" footer="0.3"/>
  <pageSetup fitToWidth="0" fitToHeight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Q102"/>
  <sheetViews>
    <sheetView topLeftCell="A78" workbookViewId="0">
      <selection activeCell="K91" sqref="K91"/>
    </sheetView>
  </sheetViews>
  <sheetFormatPr defaultColWidth="9" defaultRowHeight="15"/>
  <cols>
    <col min="4" max="4" width="9.28515625" customWidth="1"/>
    <col min="5" max="5" width="15.7109375" customWidth="1"/>
    <col min="6" max="6" width="9.28515625" customWidth="1"/>
    <col min="7" max="7" width="15.7109375" customWidth="1"/>
    <col min="8" max="8" width="2.28515625" customWidth="1"/>
    <col min="10" max="10" width="14.28515625" customWidth="1"/>
    <col min="12" max="12" width="14.28515625" customWidth="1"/>
    <col min="13" max="13" width="1.140625" customWidth="1"/>
    <col min="15" max="15" width="14.28515625" customWidth="1"/>
    <col min="17" max="17" width="14.28515625" customWidth="1"/>
  </cols>
  <sheetData>
    <row r="3" spans="1:17">
      <c r="D3" t="s">
        <v>232</v>
      </c>
      <c r="I3" t="s">
        <v>226</v>
      </c>
      <c r="N3" t="s">
        <v>182</v>
      </c>
    </row>
    <row r="5" spans="1:17">
      <c r="B5" s="718" t="s">
        <v>3</v>
      </c>
      <c r="D5" s="1125" t="s">
        <v>7</v>
      </c>
      <c r="E5" s="1125"/>
      <c r="F5" s="1125"/>
      <c r="G5" s="1125"/>
      <c r="I5" s="1125" t="s">
        <v>7</v>
      </c>
      <c r="J5" s="1125"/>
      <c r="K5" s="1125"/>
      <c r="L5" s="1125"/>
    </row>
    <row r="6" spans="1:17" ht="18.75">
      <c r="B6" s="769"/>
      <c r="D6" s="1126" t="s">
        <v>21</v>
      </c>
      <c r="E6" s="1127"/>
      <c r="F6" s="1128" t="s">
        <v>22</v>
      </c>
      <c r="G6" s="1129"/>
      <c r="I6" s="1126" t="s">
        <v>21</v>
      </c>
      <c r="J6" s="1127"/>
      <c r="K6" s="1128" t="s">
        <v>22</v>
      </c>
      <c r="L6" s="1129"/>
      <c r="N6" s="1130" t="s">
        <v>21</v>
      </c>
      <c r="O6" s="1131"/>
      <c r="P6" s="1131" t="s">
        <v>22</v>
      </c>
      <c r="Q6" s="1132"/>
    </row>
    <row r="7" spans="1:17" ht="18.75">
      <c r="B7" s="80"/>
      <c r="D7" s="687" t="s">
        <v>23</v>
      </c>
      <c r="E7" s="683" t="s">
        <v>147</v>
      </c>
      <c r="F7" s="683" t="s">
        <v>23</v>
      </c>
      <c r="G7" s="688" t="s">
        <v>148</v>
      </c>
      <c r="I7" s="687" t="s">
        <v>23</v>
      </c>
      <c r="J7" s="683" t="s">
        <v>147</v>
      </c>
      <c r="K7" s="683" t="s">
        <v>23</v>
      </c>
      <c r="L7" s="688" t="s">
        <v>147</v>
      </c>
      <c r="N7" s="687" t="s">
        <v>23</v>
      </c>
      <c r="O7" s="683" t="s">
        <v>147</v>
      </c>
      <c r="P7" s="683" t="s">
        <v>23</v>
      </c>
      <c r="Q7" s="688" t="s">
        <v>147</v>
      </c>
    </row>
    <row r="8" spans="1:17">
      <c r="A8" s="449" t="s">
        <v>25</v>
      </c>
      <c r="B8" s="704" t="s">
        <v>25</v>
      </c>
      <c r="D8" s="782">
        <v>1.125</v>
      </c>
      <c r="E8" s="783">
        <v>36390258.409999996</v>
      </c>
      <c r="F8" s="784">
        <v>1.125</v>
      </c>
      <c r="G8" s="785">
        <v>35426223.75</v>
      </c>
      <c r="I8" s="782">
        <v>1.125</v>
      </c>
      <c r="J8" s="783">
        <v>30000000</v>
      </c>
      <c r="K8" s="784">
        <v>1.125</v>
      </c>
      <c r="L8" s="785">
        <v>25174941.600000001</v>
      </c>
      <c r="N8" s="782">
        <v>1.125</v>
      </c>
      <c r="O8" s="829">
        <f>E8+J8</f>
        <v>66390258.409999996</v>
      </c>
      <c r="P8" s="784">
        <v>1.125</v>
      </c>
      <c r="Q8" s="830">
        <f>G8+L8</f>
        <v>60601165.350000001</v>
      </c>
    </row>
    <row r="9" spans="1:17">
      <c r="A9" s="449" t="s">
        <v>26</v>
      </c>
      <c r="B9" s="704" t="s">
        <v>26</v>
      </c>
      <c r="D9" s="782">
        <v>7.4999999999999997E-2</v>
      </c>
      <c r="E9" s="783">
        <v>2426017.2273333301</v>
      </c>
      <c r="F9" s="784">
        <v>7.4999999999999997E-2</v>
      </c>
      <c r="G9" s="785">
        <v>2361748.25</v>
      </c>
      <c r="I9" s="782">
        <v>7.4999999999999997E-2</v>
      </c>
      <c r="J9" s="783">
        <v>1363636.36363636</v>
      </c>
      <c r="K9" s="784">
        <v>7.4999999999999997E-2</v>
      </c>
      <c r="L9" s="785">
        <v>1678329.44</v>
      </c>
      <c r="N9" s="782">
        <v>7.4999999999999997E-2</v>
      </c>
      <c r="O9" s="829">
        <f t="shared" ref="O9:O72" si="0">E9+J9</f>
        <v>3789653.5909696901</v>
      </c>
      <c r="P9" s="784">
        <v>7.4999999999999997E-2</v>
      </c>
      <c r="Q9" s="830">
        <f t="shared" ref="Q9:Q72" si="1">G9+L9</f>
        <v>4040077.69</v>
      </c>
    </row>
    <row r="10" spans="1:17">
      <c r="A10" s="449" t="s">
        <v>27</v>
      </c>
      <c r="B10" s="704" t="s">
        <v>27</v>
      </c>
      <c r="D10" s="782">
        <v>0.05</v>
      </c>
      <c r="E10" s="783">
        <v>1617344.8182222201</v>
      </c>
      <c r="F10" s="784">
        <v>0.05</v>
      </c>
      <c r="G10" s="785">
        <v>1574498.83333333</v>
      </c>
      <c r="I10" s="782">
        <v>0.05</v>
      </c>
      <c r="J10" s="783">
        <v>1363636.36363636</v>
      </c>
      <c r="K10" s="784">
        <v>0.05</v>
      </c>
      <c r="L10" s="785">
        <v>1118886.29333333</v>
      </c>
      <c r="N10" s="782">
        <v>0.05</v>
      </c>
      <c r="O10" s="829">
        <f t="shared" si="0"/>
        <v>2980981.1818585801</v>
      </c>
      <c r="P10" s="784">
        <v>0.05</v>
      </c>
      <c r="Q10" s="830">
        <f t="shared" si="1"/>
        <v>2693385.12666666</v>
      </c>
    </row>
    <row r="11" spans="1:17">
      <c r="A11" s="449" t="s">
        <v>28</v>
      </c>
      <c r="B11" s="704" t="s">
        <v>28</v>
      </c>
      <c r="D11" s="782"/>
      <c r="E11" s="783">
        <v>0</v>
      </c>
      <c r="F11" s="784"/>
      <c r="G11" s="785">
        <v>0</v>
      </c>
      <c r="I11" s="782"/>
      <c r="J11" s="783">
        <v>0</v>
      </c>
      <c r="K11" s="784"/>
      <c r="L11" s="785">
        <v>0</v>
      </c>
      <c r="N11" s="782"/>
      <c r="O11" s="829">
        <f t="shared" si="0"/>
        <v>0</v>
      </c>
      <c r="P11" s="784"/>
      <c r="Q11" s="830">
        <f t="shared" si="1"/>
        <v>0</v>
      </c>
    </row>
    <row r="12" spans="1:17">
      <c r="A12" s="449" t="s">
        <v>29</v>
      </c>
      <c r="B12" s="704" t="s">
        <v>29</v>
      </c>
      <c r="D12" s="782">
        <v>1</v>
      </c>
      <c r="E12" s="783">
        <v>32346896.364444401</v>
      </c>
      <c r="F12" s="784">
        <v>1</v>
      </c>
      <c r="G12" s="785">
        <v>31489976.666666701</v>
      </c>
      <c r="I12" s="782">
        <v>1</v>
      </c>
      <c r="J12" s="783">
        <v>27272727.272727299</v>
      </c>
      <c r="K12" s="784">
        <v>1</v>
      </c>
      <c r="L12" s="785">
        <v>22377725.866666701</v>
      </c>
      <c r="N12" s="782">
        <v>1</v>
      </c>
      <c r="O12" s="829">
        <f t="shared" si="0"/>
        <v>59619623.637171701</v>
      </c>
      <c r="P12" s="784">
        <v>1</v>
      </c>
      <c r="Q12" s="830">
        <f t="shared" si="1"/>
        <v>53867702.533333406</v>
      </c>
    </row>
    <row r="13" spans="1:17">
      <c r="A13" s="449"/>
      <c r="B13" s="473"/>
      <c r="D13" s="782"/>
      <c r="E13" s="831"/>
      <c r="F13" s="784"/>
      <c r="G13" s="832">
        <v>0</v>
      </c>
      <c r="I13" s="782"/>
      <c r="J13" s="831">
        <v>0</v>
      </c>
      <c r="K13" s="784"/>
      <c r="L13" s="832">
        <v>0</v>
      </c>
      <c r="N13" s="833"/>
      <c r="O13" s="829"/>
      <c r="P13" s="410"/>
      <c r="Q13" s="830"/>
    </row>
    <row r="14" spans="1:17">
      <c r="A14" s="449" t="s">
        <v>3</v>
      </c>
      <c r="B14" s="718" t="s">
        <v>3</v>
      </c>
      <c r="D14" s="834"/>
      <c r="E14" s="783"/>
      <c r="F14" s="835"/>
      <c r="G14" s="785">
        <v>0</v>
      </c>
      <c r="I14" s="834"/>
      <c r="J14" s="783">
        <v>0</v>
      </c>
      <c r="K14" s="835"/>
      <c r="L14" s="785">
        <v>0</v>
      </c>
      <c r="N14" s="833"/>
      <c r="O14" s="829"/>
      <c r="P14" s="410"/>
      <c r="Q14" s="830"/>
    </row>
    <row r="15" spans="1:17">
      <c r="A15" s="449"/>
      <c r="B15" s="718"/>
      <c r="D15" s="836"/>
      <c r="E15" s="837" t="s">
        <v>36</v>
      </c>
      <c r="F15" s="838"/>
      <c r="G15" s="839" t="s">
        <v>36</v>
      </c>
      <c r="I15" s="836"/>
      <c r="J15" s="837"/>
      <c r="K15" s="838"/>
      <c r="L15" s="839"/>
      <c r="N15" s="833"/>
      <c r="O15" s="829"/>
      <c r="P15" s="410"/>
      <c r="Q15" s="830"/>
    </row>
    <row r="16" spans="1:17">
      <c r="A16" s="449"/>
      <c r="B16" s="473"/>
      <c r="D16" s="840"/>
      <c r="E16" s="80"/>
      <c r="F16" s="831"/>
      <c r="G16" s="791"/>
      <c r="I16" s="840"/>
      <c r="J16" s="80"/>
      <c r="K16" s="831"/>
      <c r="L16" s="791"/>
      <c r="N16" s="833"/>
      <c r="O16" s="829"/>
      <c r="P16" s="410"/>
      <c r="Q16" s="830"/>
    </row>
    <row r="17" spans="1:17">
      <c r="A17" s="449" t="s">
        <v>37</v>
      </c>
      <c r="B17" s="704" t="s">
        <v>37</v>
      </c>
      <c r="D17" s="836"/>
      <c r="E17" s="841" t="s">
        <v>36</v>
      </c>
      <c r="F17" s="838"/>
      <c r="G17" s="842" t="s">
        <v>36</v>
      </c>
      <c r="I17" s="836"/>
      <c r="J17" s="841"/>
      <c r="K17" s="838"/>
      <c r="L17" s="842"/>
      <c r="N17" s="833"/>
      <c r="O17" s="829"/>
      <c r="P17" s="410"/>
      <c r="Q17" s="830"/>
    </row>
    <row r="18" spans="1:17">
      <c r="A18" s="449" t="s">
        <v>38</v>
      </c>
      <c r="B18" s="473" t="s">
        <v>38</v>
      </c>
      <c r="D18" s="843">
        <v>0.40600000000000003</v>
      </c>
      <c r="E18" s="783">
        <v>12784930.526666701</v>
      </c>
      <c r="F18" s="844">
        <v>0.401130958073114</v>
      </c>
      <c r="G18" s="785">
        <v>12631604.51</v>
      </c>
      <c r="I18" s="843">
        <v>0.40600000000000003</v>
      </c>
      <c r="J18" s="783">
        <v>9085356.7018666696</v>
      </c>
      <c r="K18" s="844">
        <v>0.39417875625776999</v>
      </c>
      <c r="L18" s="785">
        <v>8820824.1500000004</v>
      </c>
      <c r="N18" s="843">
        <f>O18/$Q$12</f>
        <v>0.40600000000000019</v>
      </c>
      <c r="O18" s="829">
        <f t="shared" si="0"/>
        <v>21870287.228533372</v>
      </c>
      <c r="P18" s="431">
        <f>Q18/$Q$12</f>
        <v>0.39824287376513245</v>
      </c>
      <c r="Q18" s="830">
        <f t="shared" si="1"/>
        <v>21452428.66</v>
      </c>
    </row>
    <row r="19" spans="1:17">
      <c r="A19" s="449" t="s">
        <v>188</v>
      </c>
      <c r="B19" s="473" t="s">
        <v>188</v>
      </c>
      <c r="D19" s="843">
        <v>0.02</v>
      </c>
      <c r="E19" s="783">
        <v>629799.53333333298</v>
      </c>
      <c r="F19" s="844">
        <v>2.2834397993096899E-2</v>
      </c>
      <c r="G19" s="785">
        <v>719054.66</v>
      </c>
      <c r="I19" s="843">
        <v>0.02</v>
      </c>
      <c r="J19" s="783">
        <v>447554.51733333297</v>
      </c>
      <c r="K19" s="844">
        <v>2.8177573706864099E-2</v>
      </c>
      <c r="L19" s="785">
        <v>630550.02</v>
      </c>
      <c r="N19" s="843">
        <f t="shared" ref="N19:P82" si="2">O19/$Q$12</f>
        <v>1.9999999999999959E-2</v>
      </c>
      <c r="O19" s="829">
        <f t="shared" si="0"/>
        <v>1077354.0506666659</v>
      </c>
      <c r="P19" s="431">
        <f t="shared" si="2"/>
        <v>2.5054060532187408E-2</v>
      </c>
      <c r="Q19" s="830">
        <f t="shared" si="1"/>
        <v>1349604.6800000002</v>
      </c>
    </row>
    <row r="20" spans="1:17">
      <c r="A20" s="449" t="s">
        <v>189</v>
      </c>
      <c r="B20" s="473" t="s">
        <v>189</v>
      </c>
      <c r="D20" s="843">
        <v>7.0000000000000007E-2</v>
      </c>
      <c r="E20" s="783">
        <v>2204298.36666667</v>
      </c>
      <c r="F20" s="844">
        <v>3.8410131350790702E-2</v>
      </c>
      <c r="G20" s="785">
        <v>1209534.1399999999</v>
      </c>
      <c r="I20" s="843">
        <v>7.0000000000000007E-2</v>
      </c>
      <c r="J20" s="783">
        <v>1566440.8106666701</v>
      </c>
      <c r="K20" s="844">
        <v>7.2554146461257296E-2</v>
      </c>
      <c r="L20" s="785">
        <v>1623596.8</v>
      </c>
      <c r="N20" s="843">
        <f t="shared" si="2"/>
        <v>7.0000000000000034E-2</v>
      </c>
      <c r="O20" s="829">
        <f t="shared" si="0"/>
        <v>3770739.17733334</v>
      </c>
      <c r="P20" s="431">
        <f t="shared" si="2"/>
        <v>5.2594241201336829E-2</v>
      </c>
      <c r="Q20" s="830">
        <f t="shared" si="1"/>
        <v>2833130.94</v>
      </c>
    </row>
    <row r="21" spans="1:17">
      <c r="A21" s="449" t="s">
        <v>190</v>
      </c>
      <c r="B21" s="473" t="s">
        <v>190</v>
      </c>
      <c r="D21" s="843">
        <v>1.4999999999999999E-2</v>
      </c>
      <c r="E21" s="783">
        <v>472349.65</v>
      </c>
      <c r="F21" s="844">
        <v>1.2761730955024499E-2</v>
      </c>
      <c r="G21" s="785">
        <v>401866.61</v>
      </c>
      <c r="I21" s="843">
        <v>1.4999999999999999E-2</v>
      </c>
      <c r="J21" s="783">
        <v>335665.88799999998</v>
      </c>
      <c r="K21" s="844">
        <v>5.4917801179725501E-3</v>
      </c>
      <c r="L21" s="785">
        <v>122893.55</v>
      </c>
      <c r="N21" s="843">
        <f t="shared" si="2"/>
        <v>1.4999999999999979E-2</v>
      </c>
      <c r="O21" s="829">
        <f t="shared" si="0"/>
        <v>808015.53799999994</v>
      </c>
      <c r="P21" s="431">
        <f t="shared" si="2"/>
        <v>9.7416473196583371E-3</v>
      </c>
      <c r="Q21" s="830">
        <f t="shared" si="1"/>
        <v>524760.16</v>
      </c>
    </row>
    <row r="22" spans="1:17">
      <c r="A22" s="449" t="s">
        <v>191</v>
      </c>
      <c r="B22" s="473" t="s">
        <v>191</v>
      </c>
      <c r="D22" s="843">
        <v>3.0000000000000001E-3</v>
      </c>
      <c r="E22" s="783">
        <v>94469.93</v>
      </c>
      <c r="F22" s="844">
        <v>1.7767412339566701E-3</v>
      </c>
      <c r="G22" s="785">
        <v>55949.54</v>
      </c>
      <c r="I22" s="843">
        <v>3.0000000000000001E-3</v>
      </c>
      <c r="J22" s="783">
        <v>67133.177599999995</v>
      </c>
      <c r="K22" s="844">
        <v>3.23796128488338E-3</v>
      </c>
      <c r="L22" s="785">
        <v>72458.210000000006</v>
      </c>
      <c r="N22" s="843">
        <f t="shared" si="2"/>
        <v>2.9999999999999957E-3</v>
      </c>
      <c r="O22" s="829">
        <f t="shared" si="0"/>
        <v>161603.10759999999</v>
      </c>
      <c r="P22" s="431">
        <f t="shared" si="2"/>
        <v>2.3837613998952548E-3</v>
      </c>
      <c r="Q22" s="830">
        <f t="shared" si="1"/>
        <v>128407.75</v>
      </c>
    </row>
    <row r="23" spans="1:17">
      <c r="A23" s="449" t="s">
        <v>192</v>
      </c>
      <c r="B23" s="473" t="s">
        <v>192</v>
      </c>
      <c r="D23" s="843">
        <v>0.05</v>
      </c>
      <c r="E23" s="783">
        <v>1574498.83333333</v>
      </c>
      <c r="F23" s="844">
        <v>0.101023257771018</v>
      </c>
      <c r="G23" s="785">
        <v>3181220.03</v>
      </c>
      <c r="I23" s="843">
        <v>0.05</v>
      </c>
      <c r="J23" s="783">
        <v>1118886.29333333</v>
      </c>
      <c r="K23" s="844">
        <v>6.5554416420175496E-2</v>
      </c>
      <c r="L23" s="785">
        <v>1466958.76</v>
      </c>
      <c r="N23" s="843">
        <f t="shared" si="2"/>
        <v>4.9999999999999808E-2</v>
      </c>
      <c r="O23" s="829">
        <f t="shared" si="0"/>
        <v>2693385.12666666</v>
      </c>
      <c r="P23" s="431">
        <f t="shared" si="2"/>
        <v>8.6288788483668874E-2</v>
      </c>
      <c r="Q23" s="830">
        <f t="shared" si="1"/>
        <v>4648178.79</v>
      </c>
    </row>
    <row r="24" spans="1:17">
      <c r="A24" s="449" t="s">
        <v>193</v>
      </c>
      <c r="B24" s="473" t="s">
        <v>193</v>
      </c>
      <c r="D24" s="843">
        <v>6.0000000000000001E-3</v>
      </c>
      <c r="E24" s="783">
        <v>188939.86</v>
      </c>
      <c r="F24" s="844">
        <v>1.93510464123346E-3</v>
      </c>
      <c r="G24" s="785">
        <v>60936.4</v>
      </c>
      <c r="I24" s="843">
        <v>6.0000000000000001E-3</v>
      </c>
      <c r="J24" s="783">
        <v>134266.35519999999</v>
      </c>
      <c r="K24" s="844">
        <v>5.5011957306784799E-3</v>
      </c>
      <c r="L24" s="785">
        <v>123104.25</v>
      </c>
      <c r="N24" s="843">
        <f t="shared" si="2"/>
        <v>5.9999999999999915E-3</v>
      </c>
      <c r="O24" s="829">
        <f t="shared" si="0"/>
        <v>323206.21519999998</v>
      </c>
      <c r="P24" s="431">
        <f t="shared" si="2"/>
        <v>3.4165305246889894E-3</v>
      </c>
      <c r="Q24" s="830">
        <f t="shared" si="1"/>
        <v>184040.65</v>
      </c>
    </row>
    <row r="25" spans="1:17">
      <c r="A25" s="449" t="s">
        <v>194</v>
      </c>
      <c r="B25" s="473" t="s">
        <v>194</v>
      </c>
      <c r="D25" s="843">
        <v>0.02</v>
      </c>
      <c r="E25" s="783">
        <v>629799.53333333298</v>
      </c>
      <c r="F25" s="844">
        <v>4.0423859740342802E-3</v>
      </c>
      <c r="G25" s="785">
        <v>127294.64</v>
      </c>
      <c r="I25" s="843">
        <v>0.02</v>
      </c>
      <c r="J25" s="783">
        <v>447554.51733333297</v>
      </c>
      <c r="K25" s="844">
        <v>6.2804219176420999E-3</v>
      </c>
      <c r="L25" s="785">
        <v>140541.56</v>
      </c>
      <c r="N25" s="843">
        <f t="shared" si="2"/>
        <v>1.9999999999999959E-2</v>
      </c>
      <c r="O25" s="829">
        <f t="shared" si="0"/>
        <v>1077354.0506666659</v>
      </c>
      <c r="P25" s="431">
        <f t="shared" si="2"/>
        <v>4.9721110684878868E-3</v>
      </c>
      <c r="Q25" s="830">
        <f t="shared" si="1"/>
        <v>267836.2</v>
      </c>
    </row>
    <row r="26" spans="1:17">
      <c r="A26" s="449" t="s">
        <v>195</v>
      </c>
      <c r="B26" s="473" t="s">
        <v>195</v>
      </c>
      <c r="D26" s="843">
        <v>0.08</v>
      </c>
      <c r="E26" s="783">
        <v>2519198.13333333</v>
      </c>
      <c r="F26" s="844">
        <v>5.9110110487008899E-2</v>
      </c>
      <c r="G26" s="785">
        <v>1861376</v>
      </c>
      <c r="I26" s="843">
        <v>0.08</v>
      </c>
      <c r="J26" s="783">
        <v>1790218.06933333</v>
      </c>
      <c r="K26" s="844">
        <v>8.73651876713787E-2</v>
      </c>
      <c r="L26" s="785">
        <v>1955034.22</v>
      </c>
      <c r="N26" s="843">
        <f t="shared" si="2"/>
        <v>7.9999999999999766E-2</v>
      </c>
      <c r="O26" s="829">
        <f t="shared" si="0"/>
        <v>4309416.2026666598</v>
      </c>
      <c r="P26" s="431">
        <f t="shared" si="2"/>
        <v>7.0847837210773937E-2</v>
      </c>
      <c r="Q26" s="830">
        <f t="shared" si="1"/>
        <v>3816410.2199999997</v>
      </c>
    </row>
    <row r="27" spans="1:17">
      <c r="A27" s="449" t="s">
        <v>196</v>
      </c>
      <c r="B27" s="473" t="s">
        <v>196</v>
      </c>
      <c r="D27" s="843">
        <v>1.4999999999999999E-2</v>
      </c>
      <c r="E27" s="783">
        <v>472349.65</v>
      </c>
      <c r="F27" s="844">
        <v>5.0493045988284302E-2</v>
      </c>
      <c r="G27" s="785">
        <v>1590024.84</v>
      </c>
      <c r="I27" s="843">
        <v>1.4999999999999999E-2</v>
      </c>
      <c r="J27" s="783">
        <v>335665.88799999998</v>
      </c>
      <c r="K27" s="844">
        <v>3.72629531243878E-2</v>
      </c>
      <c r="L27" s="785">
        <v>833860.15</v>
      </c>
      <c r="N27" s="843">
        <f t="shared" si="2"/>
        <v>1.4999999999999979E-2</v>
      </c>
      <c r="O27" s="829">
        <f t="shared" si="0"/>
        <v>808015.53799999994</v>
      </c>
      <c r="P27" s="431">
        <f t="shared" si="2"/>
        <v>4.4996999612153442E-2</v>
      </c>
      <c r="Q27" s="830">
        <f t="shared" si="1"/>
        <v>2423884.9900000002</v>
      </c>
    </row>
    <row r="28" spans="1:17">
      <c r="A28" s="449" t="s">
        <v>197</v>
      </c>
      <c r="B28" s="473" t="s">
        <v>197</v>
      </c>
      <c r="D28" s="843">
        <v>4.0000000000000001E-3</v>
      </c>
      <c r="E28" s="783">
        <v>125959.906666667</v>
      </c>
      <c r="F28" s="844">
        <v>3.0329333365654001E-5</v>
      </c>
      <c r="G28" s="785">
        <v>955.07</v>
      </c>
      <c r="I28" s="843">
        <v>4.0000000000000001E-3</v>
      </c>
      <c r="J28" s="783">
        <v>89510.903466666699</v>
      </c>
      <c r="K28" s="844">
        <v>2.1736525100816899E-4</v>
      </c>
      <c r="L28" s="785">
        <v>4864.1400000000003</v>
      </c>
      <c r="N28" s="843">
        <f t="shared" si="2"/>
        <v>4.000000000000001E-3</v>
      </c>
      <c r="O28" s="829">
        <f t="shared" si="0"/>
        <v>215470.8101333337</v>
      </c>
      <c r="P28" s="431">
        <f t="shared" si="2"/>
        <v>1.0802781121765987E-4</v>
      </c>
      <c r="Q28" s="830">
        <f t="shared" si="1"/>
        <v>5819.21</v>
      </c>
    </row>
    <row r="29" spans="1:17">
      <c r="A29" s="449" t="s">
        <v>198</v>
      </c>
      <c r="B29" s="473" t="s">
        <v>198</v>
      </c>
      <c r="D29" s="843">
        <v>1.4999999999999999E-2</v>
      </c>
      <c r="E29" s="783">
        <v>472349.65</v>
      </c>
      <c r="F29" s="844">
        <v>2.9381190395716399E-2</v>
      </c>
      <c r="G29" s="785">
        <v>925213</v>
      </c>
      <c r="I29" s="843">
        <v>1.4999999999999999E-2</v>
      </c>
      <c r="J29" s="783">
        <v>335665.88799999998</v>
      </c>
      <c r="K29" s="844">
        <v>2.86217323340285E-2</v>
      </c>
      <c r="L29" s="785">
        <v>640489.28</v>
      </c>
      <c r="N29" s="843">
        <f t="shared" si="2"/>
        <v>1.4999999999999979E-2</v>
      </c>
      <c r="O29" s="829">
        <f t="shared" si="0"/>
        <v>808015.53799999994</v>
      </c>
      <c r="P29" s="431">
        <f t="shared" si="2"/>
        <v>2.9065696258925119E-2</v>
      </c>
      <c r="Q29" s="830">
        <f t="shared" si="1"/>
        <v>1565702.28</v>
      </c>
    </row>
    <row r="30" spans="1:17">
      <c r="A30" s="449" t="s">
        <v>199</v>
      </c>
      <c r="B30" s="473" t="s">
        <v>199</v>
      </c>
      <c r="D30" s="843">
        <v>0.02</v>
      </c>
      <c r="E30" s="783">
        <v>629799.53333333298</v>
      </c>
      <c r="F30" s="844">
        <v>1.8479982254670901E-2</v>
      </c>
      <c r="G30" s="785">
        <v>581934.21</v>
      </c>
      <c r="I30" s="843">
        <v>0.02</v>
      </c>
      <c r="J30" s="783">
        <v>447554.51733333297</v>
      </c>
      <c r="K30" s="844">
        <v>5.5231698134306697E-3</v>
      </c>
      <c r="L30" s="785">
        <v>123595.98</v>
      </c>
      <c r="N30" s="843">
        <f t="shared" si="2"/>
        <v>1.9999999999999959E-2</v>
      </c>
      <c r="O30" s="829">
        <f t="shared" si="0"/>
        <v>1077354.0506666659</v>
      </c>
      <c r="P30" s="431">
        <f t="shared" si="2"/>
        <v>1.3097462056478406E-2</v>
      </c>
      <c r="Q30" s="830">
        <f t="shared" si="1"/>
        <v>705530.19</v>
      </c>
    </row>
    <row r="31" spans="1:17">
      <c r="A31" s="449" t="s">
        <v>200</v>
      </c>
      <c r="B31" s="473" t="s">
        <v>200</v>
      </c>
      <c r="D31" s="843">
        <v>8.0000000000000002E-3</v>
      </c>
      <c r="E31" s="783">
        <v>251919.813333333</v>
      </c>
      <c r="F31" s="844">
        <v>7.4023554373333397E-4</v>
      </c>
      <c r="G31" s="785">
        <v>23310</v>
      </c>
      <c r="I31" s="843">
        <v>8.0000000000000002E-3</v>
      </c>
      <c r="J31" s="783">
        <v>179021.80693333299</v>
      </c>
      <c r="K31" s="844">
        <v>1.7511833076109301E-4</v>
      </c>
      <c r="L31" s="785">
        <v>3918.75</v>
      </c>
      <c r="N31" s="843">
        <f t="shared" si="2"/>
        <v>7.9999999999999776E-3</v>
      </c>
      <c r="O31" s="829">
        <f t="shared" si="0"/>
        <v>430941.620266666</v>
      </c>
      <c r="P31" s="431">
        <f t="shared" si="2"/>
        <v>5.0547449992230159E-4</v>
      </c>
      <c r="Q31" s="830">
        <f t="shared" si="1"/>
        <v>27228.75</v>
      </c>
    </row>
    <row r="32" spans="1:17">
      <c r="A32" s="449" t="s">
        <v>201</v>
      </c>
      <c r="B32" s="473" t="s">
        <v>201</v>
      </c>
      <c r="D32" s="843">
        <v>0.01</v>
      </c>
      <c r="E32" s="783">
        <v>314899.76666666701</v>
      </c>
      <c r="F32" s="844">
        <v>1.13289985501207E-3</v>
      </c>
      <c r="G32" s="785">
        <v>35674.99</v>
      </c>
      <c r="I32" s="843">
        <v>0.01</v>
      </c>
      <c r="J32" s="783">
        <v>223777.25866666701</v>
      </c>
      <c r="K32" s="844">
        <v>7.9490919255995399E-4</v>
      </c>
      <c r="L32" s="785">
        <v>17788.259999999998</v>
      </c>
      <c r="N32" s="843">
        <f t="shared" si="2"/>
        <v>9.9999999999999985E-3</v>
      </c>
      <c r="O32" s="829">
        <f t="shared" si="0"/>
        <v>538677.02533333399</v>
      </c>
      <c r="P32" s="431">
        <f t="shared" si="2"/>
        <v>9.9249174339516104E-4</v>
      </c>
      <c r="Q32" s="830">
        <f t="shared" si="1"/>
        <v>53463.25</v>
      </c>
    </row>
    <row r="33" spans="1:17">
      <c r="A33" s="449" t="s">
        <v>202</v>
      </c>
      <c r="B33" s="473" t="s">
        <v>202</v>
      </c>
      <c r="D33" s="843">
        <v>2.5000000000000001E-2</v>
      </c>
      <c r="E33" s="783">
        <v>787249.41666666698</v>
      </c>
      <c r="F33" s="844">
        <v>2.8325410953517201E-2</v>
      </c>
      <c r="G33" s="785">
        <v>891966.53</v>
      </c>
      <c r="I33" s="843">
        <v>2.5000000000000001E-2</v>
      </c>
      <c r="J33" s="783">
        <v>559443.14666666696</v>
      </c>
      <c r="K33" s="844">
        <v>2.24532802391883E-2</v>
      </c>
      <c r="L33" s="785">
        <v>502453.35</v>
      </c>
      <c r="N33" s="843">
        <f t="shared" si="2"/>
        <v>2.4999999999999977E-2</v>
      </c>
      <c r="O33" s="829">
        <f t="shared" si="0"/>
        <v>1346692.5633333339</v>
      </c>
      <c r="P33" s="431">
        <f t="shared" si="2"/>
        <v>2.588600988017135E-2</v>
      </c>
      <c r="Q33" s="830">
        <f t="shared" si="1"/>
        <v>1394419.88</v>
      </c>
    </row>
    <row r="34" spans="1:17">
      <c r="A34" s="449" t="s">
        <v>203</v>
      </c>
      <c r="B34" s="473" t="s">
        <v>203</v>
      </c>
      <c r="D34" s="843">
        <v>0.02</v>
      </c>
      <c r="E34" s="783">
        <v>629799.53333333298</v>
      </c>
      <c r="F34" s="844">
        <v>8.6949327685539694E-3</v>
      </c>
      <c r="G34" s="785">
        <v>273803.23</v>
      </c>
      <c r="I34" s="843">
        <v>0.02</v>
      </c>
      <c r="J34" s="783">
        <v>447554.51733333297</v>
      </c>
      <c r="K34" s="844">
        <v>7.7324103901794203E-3</v>
      </c>
      <c r="L34" s="785">
        <v>173033.76</v>
      </c>
      <c r="N34" s="843">
        <f t="shared" si="2"/>
        <v>1.9999999999999959E-2</v>
      </c>
      <c r="O34" s="829">
        <f t="shared" si="0"/>
        <v>1077354.0506666659</v>
      </c>
      <c r="P34" s="431">
        <f t="shared" si="2"/>
        <v>8.2950816349276583E-3</v>
      </c>
      <c r="Q34" s="830">
        <f t="shared" si="1"/>
        <v>446836.99</v>
      </c>
    </row>
    <row r="35" spans="1:17">
      <c r="A35" s="449" t="s">
        <v>204</v>
      </c>
      <c r="B35" s="473" t="s">
        <v>204</v>
      </c>
      <c r="D35" s="843">
        <v>0.01</v>
      </c>
      <c r="E35" s="783">
        <v>314899.76666666701</v>
      </c>
      <c r="F35" s="844">
        <v>1.1037689347287501E-2</v>
      </c>
      <c r="G35" s="785">
        <v>347576.58</v>
      </c>
      <c r="I35" s="843">
        <v>0.01</v>
      </c>
      <c r="J35" s="783">
        <v>223777.25866666701</v>
      </c>
      <c r="K35" s="844">
        <v>1.31551338931408E-2</v>
      </c>
      <c r="L35" s="785">
        <v>294381.98</v>
      </c>
      <c r="N35" s="843">
        <f t="shared" si="2"/>
        <v>9.9999999999999985E-3</v>
      </c>
      <c r="O35" s="829">
        <f t="shared" si="0"/>
        <v>538677.02533333399</v>
      </c>
      <c r="P35" s="431">
        <f t="shared" si="2"/>
        <v>1.1917318352360678E-2</v>
      </c>
      <c r="Q35" s="830">
        <f t="shared" si="1"/>
        <v>641958.56000000006</v>
      </c>
    </row>
    <row r="36" spans="1:17">
      <c r="A36" s="449" t="s">
        <v>205</v>
      </c>
      <c r="B36" s="473" t="s">
        <v>205</v>
      </c>
      <c r="D36" s="843">
        <v>5.0000000000000001E-3</v>
      </c>
      <c r="E36" s="783">
        <v>157449.88333333301</v>
      </c>
      <c r="F36" s="844">
        <v>2.9405937952955001E-3</v>
      </c>
      <c r="G36" s="785">
        <v>92599.23</v>
      </c>
      <c r="I36" s="843">
        <v>5.0000000000000001E-3</v>
      </c>
      <c r="J36" s="783">
        <v>111888.629333333</v>
      </c>
      <c r="K36" s="844">
        <v>9.2937817381073904E-4</v>
      </c>
      <c r="L36" s="785">
        <v>20797.37</v>
      </c>
      <c r="N36" s="843">
        <f t="shared" si="2"/>
        <v>4.999999999999981E-3</v>
      </c>
      <c r="O36" s="829">
        <f t="shared" si="0"/>
        <v>269338.51266666601</v>
      </c>
      <c r="P36" s="431">
        <f t="shared" si="2"/>
        <v>2.1050944196075567E-3</v>
      </c>
      <c r="Q36" s="830">
        <f t="shared" si="1"/>
        <v>113396.59999999999</v>
      </c>
    </row>
    <row r="37" spans="1:17">
      <c r="A37" s="449" t="s">
        <v>206</v>
      </c>
      <c r="B37" s="473" t="s">
        <v>206</v>
      </c>
      <c r="D37" s="843">
        <v>5.0000000000000001E-3</v>
      </c>
      <c r="E37" s="783">
        <v>157449.88333333301</v>
      </c>
      <c r="F37" s="844">
        <v>7.9807874315139197E-3</v>
      </c>
      <c r="G37" s="785">
        <v>251314.81</v>
      </c>
      <c r="I37" s="843">
        <v>5.0000000000000001E-3</v>
      </c>
      <c r="J37" s="783">
        <v>111888.629333333</v>
      </c>
      <c r="K37" s="844">
        <v>2.7975925870668199E-3</v>
      </c>
      <c r="L37" s="785">
        <v>62603.76</v>
      </c>
      <c r="N37" s="843">
        <f t="shared" si="2"/>
        <v>4.999999999999981E-3</v>
      </c>
      <c r="O37" s="829">
        <f t="shared" si="0"/>
        <v>269338.51266666601</v>
      </c>
      <c r="P37" s="431">
        <f t="shared" si="2"/>
        <v>5.8275841596501501E-3</v>
      </c>
      <c r="Q37" s="830">
        <f t="shared" si="1"/>
        <v>313918.57</v>
      </c>
    </row>
    <row r="38" spans="1:17">
      <c r="A38" s="449" t="s">
        <v>207</v>
      </c>
      <c r="B38" s="473" t="s">
        <v>207</v>
      </c>
      <c r="D38" s="843">
        <v>5.0000000000000001E-3</v>
      </c>
      <c r="E38" s="783">
        <v>157449.88333333301</v>
      </c>
      <c r="F38" s="844">
        <v>0</v>
      </c>
      <c r="G38" s="785">
        <v>0</v>
      </c>
      <c r="I38" s="843">
        <v>5.0000000000000001E-3</v>
      </c>
      <c r="J38" s="783">
        <v>111888.629333333</v>
      </c>
      <c r="K38" s="844">
        <v>3.5302961735569601E-4</v>
      </c>
      <c r="L38" s="785">
        <v>7900</v>
      </c>
      <c r="N38" s="843">
        <f t="shared" si="2"/>
        <v>4.999999999999981E-3</v>
      </c>
      <c r="O38" s="829">
        <f t="shared" si="0"/>
        <v>269338.51266666601</v>
      </c>
      <c r="P38" s="431">
        <f t="shared" si="2"/>
        <v>1.4665559562543936E-4</v>
      </c>
      <c r="Q38" s="830">
        <f t="shared" si="1"/>
        <v>7900</v>
      </c>
    </row>
    <row r="39" spans="1:17">
      <c r="A39" s="449"/>
      <c r="B39" s="473"/>
      <c r="D39" s="843">
        <v>0</v>
      </c>
      <c r="E39" s="783">
        <v>0</v>
      </c>
      <c r="F39" s="844">
        <v>0</v>
      </c>
      <c r="G39" s="785">
        <v>0</v>
      </c>
      <c r="I39" s="843">
        <v>0</v>
      </c>
      <c r="J39" s="783">
        <v>0</v>
      </c>
      <c r="K39" s="844">
        <v>0</v>
      </c>
      <c r="L39" s="785">
        <v>0</v>
      </c>
      <c r="N39" s="843">
        <f t="shared" si="2"/>
        <v>0</v>
      </c>
      <c r="O39" s="829">
        <f t="shared" si="0"/>
        <v>0</v>
      </c>
      <c r="P39" s="431">
        <f t="shared" si="2"/>
        <v>0</v>
      </c>
      <c r="Q39" s="830">
        <f t="shared" si="1"/>
        <v>0</v>
      </c>
    </row>
    <row r="40" spans="1:17">
      <c r="A40" s="449"/>
      <c r="B40" s="473"/>
      <c r="D40" s="843">
        <v>0</v>
      </c>
      <c r="E40" s="783">
        <v>0</v>
      </c>
      <c r="F40" s="844">
        <v>0</v>
      </c>
      <c r="G40" s="785">
        <v>0</v>
      </c>
      <c r="I40" s="843">
        <v>0</v>
      </c>
      <c r="J40" s="783">
        <v>0</v>
      </c>
      <c r="K40" s="844">
        <v>0</v>
      </c>
      <c r="L40" s="785">
        <v>0</v>
      </c>
      <c r="N40" s="843">
        <f t="shared" si="2"/>
        <v>0</v>
      </c>
      <c r="O40" s="829">
        <f t="shared" si="0"/>
        <v>0</v>
      </c>
      <c r="P40" s="431">
        <f t="shared" si="2"/>
        <v>0</v>
      </c>
      <c r="Q40" s="830">
        <f t="shared" si="1"/>
        <v>0</v>
      </c>
    </row>
    <row r="41" spans="1:17">
      <c r="A41" s="449"/>
      <c r="B41" s="473"/>
      <c r="D41" s="840">
        <v>0</v>
      </c>
      <c r="E41" s="783">
        <v>0</v>
      </c>
      <c r="F41" s="831"/>
      <c r="G41" s="785">
        <v>0</v>
      </c>
      <c r="I41" s="840">
        <v>0</v>
      </c>
      <c r="J41" s="783">
        <v>0</v>
      </c>
      <c r="K41" s="831">
        <v>0</v>
      </c>
      <c r="L41" s="785">
        <v>0</v>
      </c>
      <c r="N41" s="843">
        <f t="shared" si="2"/>
        <v>0</v>
      </c>
      <c r="O41" s="829">
        <f t="shared" si="0"/>
        <v>0</v>
      </c>
      <c r="P41" s="431">
        <f t="shared" si="2"/>
        <v>0</v>
      </c>
      <c r="Q41" s="830">
        <f t="shared" si="1"/>
        <v>0</v>
      </c>
    </row>
    <row r="42" spans="1:17">
      <c r="A42" s="449" t="s">
        <v>66</v>
      </c>
      <c r="B42" s="473" t="s">
        <v>66</v>
      </c>
      <c r="D42" s="782">
        <v>0.58828330884405899</v>
      </c>
      <c r="E42" s="783">
        <v>18525027.6688889</v>
      </c>
      <c r="F42" s="784">
        <v>0.59886904192688595</v>
      </c>
      <c r="G42" s="785">
        <v>18858372.1566667</v>
      </c>
      <c r="I42" s="782">
        <v>0.59399999999999997</v>
      </c>
      <c r="J42" s="783">
        <v>13292369.164799999</v>
      </c>
      <c r="K42" s="784">
        <v>0.60582124374223001</v>
      </c>
      <c r="L42" s="785">
        <v>13556901.7166667</v>
      </c>
      <c r="N42" s="843">
        <f t="shared" si="2"/>
        <v>0.59065813720197646</v>
      </c>
      <c r="O42" s="829">
        <f t="shared" si="0"/>
        <v>31817396.8336889</v>
      </c>
      <c r="P42" s="431">
        <f t="shared" si="2"/>
        <v>0.60175712623486755</v>
      </c>
      <c r="Q42" s="830">
        <f t="shared" si="1"/>
        <v>32415273.873333402</v>
      </c>
    </row>
    <row r="43" spans="1:17">
      <c r="A43" s="449" t="s">
        <v>67</v>
      </c>
      <c r="B43" s="473" t="s">
        <v>67</v>
      </c>
      <c r="D43" s="782">
        <v>0.32</v>
      </c>
      <c r="E43" s="783">
        <v>10076792.5333333</v>
      </c>
      <c r="F43" s="784">
        <v>0.27221970384939098</v>
      </c>
      <c r="G43" s="785">
        <v>8572192.1224242393</v>
      </c>
      <c r="I43" s="782">
        <v>0.25114534346129302</v>
      </c>
      <c r="J43" s="783">
        <v>5620061.6486666696</v>
      </c>
      <c r="K43" s="784">
        <v>0.24839374218787599</v>
      </c>
      <c r="L43" s="785">
        <v>5558487.0696757603</v>
      </c>
      <c r="N43" s="843">
        <f t="shared" si="2"/>
        <v>0.29139639234264236</v>
      </c>
      <c r="O43" s="829">
        <f t="shared" si="0"/>
        <v>15696854.18199997</v>
      </c>
      <c r="P43" s="431">
        <f t="shared" si="2"/>
        <v>0.26232192069739591</v>
      </c>
      <c r="Q43" s="830">
        <f t="shared" si="1"/>
        <v>14130679.1921</v>
      </c>
    </row>
    <row r="44" spans="1:17">
      <c r="A44" s="449" t="s">
        <v>68</v>
      </c>
      <c r="B44" s="473" t="s">
        <v>68</v>
      </c>
      <c r="D44" s="843">
        <v>0.03</v>
      </c>
      <c r="E44" s="783">
        <v>944699.3</v>
      </c>
      <c r="F44" s="844">
        <v>2.04545454545455E-2</v>
      </c>
      <c r="G44" s="785">
        <v>644113.15909090894</v>
      </c>
      <c r="I44" s="843">
        <v>0.03</v>
      </c>
      <c r="J44" s="783">
        <v>671331.77599999995</v>
      </c>
      <c r="K44" s="844">
        <v>3.2606846882327102E-2</v>
      </c>
      <c r="L44" s="785">
        <v>729667.08090909105</v>
      </c>
      <c r="N44" s="843">
        <f t="shared" si="2"/>
        <v>2.9999999999999957E-2</v>
      </c>
      <c r="O44" s="829">
        <f t="shared" si="0"/>
        <v>1616031.0759999999</v>
      </c>
      <c r="P44" s="431">
        <f t="shared" si="2"/>
        <v>2.5502855614640385E-2</v>
      </c>
      <c r="Q44" s="830">
        <f t="shared" si="1"/>
        <v>1373780.24</v>
      </c>
    </row>
    <row r="45" spans="1:17">
      <c r="A45" s="449" t="s">
        <v>69</v>
      </c>
      <c r="B45" s="473" t="s">
        <v>69</v>
      </c>
      <c r="D45" s="843">
        <v>5.0000000000000001E-3</v>
      </c>
      <c r="E45" s="783">
        <v>157449.88333333301</v>
      </c>
      <c r="F45" s="844">
        <v>4.9846496128450601E-3</v>
      </c>
      <c r="G45" s="785">
        <v>156966.5</v>
      </c>
      <c r="I45" s="843">
        <v>5.0000000000000001E-3</v>
      </c>
      <c r="J45" s="783">
        <v>111888.629333333</v>
      </c>
      <c r="K45" s="844">
        <v>5.1736550349137603E-3</v>
      </c>
      <c r="L45" s="785">
        <v>115774.6341</v>
      </c>
      <c r="N45" s="843">
        <f t="shared" si="2"/>
        <v>4.999999999999981E-3</v>
      </c>
      <c r="O45" s="829">
        <f t="shared" si="0"/>
        <v>269338.51266666601</v>
      </c>
      <c r="P45" s="431">
        <f t="shared" si="2"/>
        <v>5.0631662624042199E-3</v>
      </c>
      <c r="Q45" s="830">
        <f t="shared" si="1"/>
        <v>272741.13410000002</v>
      </c>
    </row>
    <row r="46" spans="1:17">
      <c r="A46" s="449" t="s">
        <v>208</v>
      </c>
      <c r="B46" s="473" t="s">
        <v>208</v>
      </c>
      <c r="D46" s="843">
        <v>7.0000000000000001E-3</v>
      </c>
      <c r="E46" s="783">
        <v>220429.83666666699</v>
      </c>
      <c r="F46" s="844">
        <v>3.3894074019108502E-3</v>
      </c>
      <c r="G46" s="785">
        <v>106732.36</v>
      </c>
      <c r="I46" s="843">
        <v>7.0000000000000001E-3</v>
      </c>
      <c r="J46" s="783">
        <v>156644.08106666699</v>
      </c>
      <c r="K46" s="844">
        <v>6.6021248486232802E-3</v>
      </c>
      <c r="L46" s="785">
        <v>147740.54</v>
      </c>
      <c r="N46" s="843">
        <f t="shared" si="2"/>
        <v>7.0000000000000027E-3</v>
      </c>
      <c r="O46" s="829">
        <f t="shared" si="0"/>
        <v>377073.917733334</v>
      </c>
      <c r="P46" s="431">
        <f t="shared" si="2"/>
        <v>4.7240347746877057E-3</v>
      </c>
      <c r="Q46" s="830">
        <f t="shared" si="1"/>
        <v>254472.90000000002</v>
      </c>
    </row>
    <row r="47" spans="1:17">
      <c r="A47" s="449" t="s">
        <v>209</v>
      </c>
      <c r="B47" s="473" t="s">
        <v>209</v>
      </c>
      <c r="D47" s="843">
        <v>2.9999999999999997E-4</v>
      </c>
      <c r="E47" s="783">
        <v>9446.9930000000004</v>
      </c>
      <c r="F47" s="844">
        <v>3.2963981237204301E-4</v>
      </c>
      <c r="G47" s="785">
        <v>10380.35</v>
      </c>
      <c r="I47" s="843">
        <v>2.9999999999999997E-4</v>
      </c>
      <c r="J47" s="783">
        <v>6713.3177599999999</v>
      </c>
      <c r="K47" s="844">
        <v>1.1097883738487001E-3</v>
      </c>
      <c r="L47" s="785">
        <v>24834.54</v>
      </c>
      <c r="N47" s="843">
        <f t="shared" si="2"/>
        <v>2.9999999999999959E-4</v>
      </c>
      <c r="O47" s="829">
        <f t="shared" si="0"/>
        <v>16160.31076</v>
      </c>
      <c r="P47" s="431">
        <f t="shared" si="2"/>
        <v>6.5372919846004162E-4</v>
      </c>
      <c r="Q47" s="830">
        <f t="shared" si="1"/>
        <v>35214.89</v>
      </c>
    </row>
    <row r="48" spans="1:17">
      <c r="A48" s="449" t="s">
        <v>210</v>
      </c>
      <c r="B48" s="473" t="s">
        <v>210</v>
      </c>
      <c r="D48" s="843">
        <v>7.0000000000000001E-3</v>
      </c>
      <c r="E48" s="783">
        <v>220429.83666666699</v>
      </c>
      <c r="F48" s="844">
        <v>2.16894412857086E-3</v>
      </c>
      <c r="G48" s="785">
        <v>68300</v>
      </c>
      <c r="I48" s="843">
        <v>7.0000000000000001E-3</v>
      </c>
      <c r="J48" s="783">
        <v>156644.08106666699</v>
      </c>
      <c r="K48" s="844">
        <v>1.0728829257740999E-2</v>
      </c>
      <c r="L48" s="785">
        <v>240086.8</v>
      </c>
      <c r="N48" s="843">
        <f t="shared" si="2"/>
        <v>7.0000000000000027E-3</v>
      </c>
      <c r="O48" s="829">
        <f t="shared" si="0"/>
        <v>377073.917733334</v>
      </c>
      <c r="P48" s="431">
        <f t="shared" si="2"/>
        <v>5.7248923844333225E-3</v>
      </c>
      <c r="Q48" s="830">
        <f t="shared" si="1"/>
        <v>308386.8</v>
      </c>
    </row>
    <row r="49" spans="1:17">
      <c r="A49" s="449" t="s">
        <v>211</v>
      </c>
      <c r="B49" s="473" t="s">
        <v>211</v>
      </c>
      <c r="D49" s="843">
        <v>2E-3</v>
      </c>
      <c r="E49" s="783">
        <v>62979.953333333302</v>
      </c>
      <c r="F49" s="844">
        <v>0</v>
      </c>
      <c r="G49" s="785">
        <v>0</v>
      </c>
      <c r="I49" s="843">
        <v>2E-3</v>
      </c>
      <c r="J49" s="783">
        <v>44755.451733333299</v>
      </c>
      <c r="K49" s="844">
        <v>1.90367869612059E-3</v>
      </c>
      <c r="L49" s="785">
        <v>42600</v>
      </c>
      <c r="N49" s="843">
        <f t="shared" si="2"/>
        <v>1.9999999999999961E-3</v>
      </c>
      <c r="O49" s="829">
        <f t="shared" si="0"/>
        <v>107735.4050666666</v>
      </c>
      <c r="P49" s="431">
        <f t="shared" si="2"/>
        <v>7.9082637641059714E-4</v>
      </c>
      <c r="Q49" s="830">
        <f t="shared" si="1"/>
        <v>42600</v>
      </c>
    </row>
    <row r="50" spans="1:17">
      <c r="A50" s="449" t="s">
        <v>212</v>
      </c>
      <c r="B50" s="473" t="s">
        <v>212</v>
      </c>
      <c r="D50" s="843">
        <v>0.04</v>
      </c>
      <c r="E50" s="783">
        <v>1259599.0666666699</v>
      </c>
      <c r="F50" s="844">
        <v>0.04</v>
      </c>
      <c r="G50" s="785">
        <v>1259599.0666666699</v>
      </c>
      <c r="I50" s="843">
        <v>0.04</v>
      </c>
      <c r="J50" s="783">
        <v>895109.03466666699</v>
      </c>
      <c r="K50" s="844">
        <v>0.04</v>
      </c>
      <c r="L50" s="785">
        <v>895109.03466666699</v>
      </c>
      <c r="N50" s="843">
        <f t="shared" si="2"/>
        <v>4.0000000000000015E-2</v>
      </c>
      <c r="O50" s="829">
        <f t="shared" si="0"/>
        <v>2154708.1013333369</v>
      </c>
      <c r="P50" s="431">
        <f t="shared" si="2"/>
        <v>4.0000000000000015E-2</v>
      </c>
      <c r="Q50" s="830">
        <f t="shared" si="1"/>
        <v>2154708.1013333369</v>
      </c>
    </row>
    <row r="51" spans="1:17">
      <c r="A51" s="449" t="s">
        <v>213</v>
      </c>
      <c r="B51" s="473" t="s">
        <v>213</v>
      </c>
      <c r="D51" s="843">
        <v>2E-3</v>
      </c>
      <c r="E51" s="783">
        <v>62979.953333333302</v>
      </c>
      <c r="F51" s="844">
        <v>1.7207856510531999E-3</v>
      </c>
      <c r="G51" s="785">
        <v>54187.5</v>
      </c>
      <c r="I51" s="843">
        <v>2E-3</v>
      </c>
      <c r="J51" s="783">
        <v>44755.451733333299</v>
      </c>
      <c r="K51" s="844">
        <v>0</v>
      </c>
      <c r="L51" s="785">
        <v>0</v>
      </c>
      <c r="N51" s="843">
        <f t="shared" si="2"/>
        <v>1.9999999999999961E-3</v>
      </c>
      <c r="O51" s="829">
        <f t="shared" si="0"/>
        <v>107735.4050666666</v>
      </c>
      <c r="P51" s="431">
        <f t="shared" si="2"/>
        <v>1.0059367199941134E-3</v>
      </c>
      <c r="Q51" s="830">
        <f t="shared" si="1"/>
        <v>54187.5</v>
      </c>
    </row>
    <row r="52" spans="1:17">
      <c r="A52" s="449" t="s">
        <v>214</v>
      </c>
      <c r="B52" s="473" t="s">
        <v>214</v>
      </c>
      <c r="D52" s="843">
        <v>5.0000000000000001E-3</v>
      </c>
      <c r="E52" s="783">
        <v>157449.88333333301</v>
      </c>
      <c r="F52" s="844">
        <v>0</v>
      </c>
      <c r="G52" s="785">
        <v>0</v>
      </c>
      <c r="I52" s="843">
        <v>5.0000000000000001E-3</v>
      </c>
      <c r="J52" s="783">
        <v>111888.629333333</v>
      </c>
      <c r="K52" s="844">
        <v>5.3624752003396902E-4</v>
      </c>
      <c r="L52" s="785">
        <v>12000</v>
      </c>
      <c r="N52" s="843">
        <f t="shared" si="2"/>
        <v>4.999999999999981E-3</v>
      </c>
      <c r="O52" s="829">
        <f t="shared" si="0"/>
        <v>269338.51266666601</v>
      </c>
      <c r="P52" s="431">
        <f t="shared" si="2"/>
        <v>2.2276799335509777E-4</v>
      </c>
      <c r="Q52" s="830">
        <f t="shared" si="1"/>
        <v>12000</v>
      </c>
    </row>
    <row r="53" spans="1:17">
      <c r="A53" s="449" t="s">
        <v>215</v>
      </c>
      <c r="B53" s="473" t="s">
        <v>215</v>
      </c>
      <c r="D53" s="843">
        <v>3.5000000000000001E-3</v>
      </c>
      <c r="E53" s="783">
        <v>110214.918333333</v>
      </c>
      <c r="F53" s="844">
        <v>1.85138276274789E-3</v>
      </c>
      <c r="G53" s="785">
        <v>58300</v>
      </c>
      <c r="I53" s="843">
        <v>3.5000000000000001E-3</v>
      </c>
      <c r="J53" s="783">
        <v>78322.040533333304</v>
      </c>
      <c r="K53" s="844">
        <v>8.5570580827087194E-3</v>
      </c>
      <c r="L53" s="785">
        <v>191487.5</v>
      </c>
      <c r="N53" s="843">
        <f t="shared" si="2"/>
        <v>3.4999999999999884E-3</v>
      </c>
      <c r="O53" s="829">
        <f t="shared" si="0"/>
        <v>188536.9588666663</v>
      </c>
      <c r="P53" s="431">
        <f t="shared" si="2"/>
        <v>4.6370550116822075E-3</v>
      </c>
      <c r="Q53" s="830">
        <f t="shared" si="1"/>
        <v>249787.5</v>
      </c>
    </row>
    <row r="54" spans="1:17">
      <c r="A54" s="449" t="s">
        <v>216</v>
      </c>
      <c r="B54" s="473" t="s">
        <v>216</v>
      </c>
      <c r="D54" s="843">
        <v>5.0000000000000001E-3</v>
      </c>
      <c r="E54" s="783">
        <v>157449.88333333301</v>
      </c>
      <c r="F54" s="844">
        <v>3.70788874301061E-3</v>
      </c>
      <c r="G54" s="785">
        <v>116761.33</v>
      </c>
      <c r="I54" s="843">
        <v>5.0000000000000001E-3</v>
      </c>
      <c r="J54" s="783">
        <v>111888.629333333</v>
      </c>
      <c r="K54" s="844">
        <v>6.6324049585878703E-3</v>
      </c>
      <c r="L54" s="785">
        <v>148418.14000000001</v>
      </c>
      <c r="N54" s="843">
        <f t="shared" si="2"/>
        <v>4.999999999999981E-3</v>
      </c>
      <c r="O54" s="829">
        <f t="shared" si="0"/>
        <v>269338.51266666601</v>
      </c>
      <c r="P54" s="431">
        <f t="shared" si="2"/>
        <v>4.9227915342390299E-3</v>
      </c>
      <c r="Q54" s="830">
        <f t="shared" si="1"/>
        <v>265179.47000000003</v>
      </c>
    </row>
    <row r="55" spans="1:17">
      <c r="A55" s="449" t="s">
        <v>217</v>
      </c>
      <c r="B55" s="473" t="s">
        <v>217</v>
      </c>
      <c r="D55" s="843">
        <v>2E-3</v>
      </c>
      <c r="E55" s="783">
        <v>62979.953333333302</v>
      </c>
      <c r="F55" s="844">
        <v>0</v>
      </c>
      <c r="G55" s="785">
        <v>0</v>
      </c>
      <c r="I55" s="843">
        <v>2E-3</v>
      </c>
      <c r="J55" s="783">
        <v>44755.451733333299</v>
      </c>
      <c r="K55" s="844">
        <v>0</v>
      </c>
      <c r="L55" s="785">
        <v>0</v>
      </c>
      <c r="N55" s="843">
        <f t="shared" si="2"/>
        <v>1.9999999999999961E-3</v>
      </c>
      <c r="O55" s="829">
        <f t="shared" si="0"/>
        <v>107735.4050666666</v>
      </c>
      <c r="P55" s="431">
        <f t="shared" si="2"/>
        <v>0</v>
      </c>
      <c r="Q55" s="830">
        <f t="shared" si="1"/>
        <v>0</v>
      </c>
    </row>
    <row r="56" spans="1:17">
      <c r="A56" s="449" t="s">
        <v>218</v>
      </c>
      <c r="B56" s="473" t="s">
        <v>218</v>
      </c>
      <c r="D56" s="843">
        <v>2E-3</v>
      </c>
      <c r="E56" s="783">
        <v>62979.953333333302</v>
      </c>
      <c r="F56" s="844">
        <v>9.6856216576004703E-4</v>
      </c>
      <c r="G56" s="785">
        <v>30500</v>
      </c>
      <c r="I56" s="843">
        <v>2E-3</v>
      </c>
      <c r="J56" s="783">
        <v>44755.451733333299</v>
      </c>
      <c r="K56" s="844">
        <v>1.34061880008492E-3</v>
      </c>
      <c r="L56" s="785">
        <v>30000</v>
      </c>
      <c r="N56" s="843">
        <f t="shared" si="2"/>
        <v>1.9999999999999961E-3</v>
      </c>
      <c r="O56" s="829">
        <f t="shared" si="0"/>
        <v>107735.4050666666</v>
      </c>
      <c r="P56" s="431">
        <f t="shared" si="2"/>
        <v>1.123121966498618E-3</v>
      </c>
      <c r="Q56" s="830">
        <f t="shared" si="1"/>
        <v>60500</v>
      </c>
    </row>
    <row r="57" spans="1:17">
      <c r="A57" s="449" t="s">
        <v>223</v>
      </c>
      <c r="B57" s="473" t="s">
        <v>223</v>
      </c>
      <c r="D57" s="843">
        <v>1.6999999999999999E-3</v>
      </c>
      <c r="E57" s="783">
        <v>53532.9603333333</v>
      </c>
      <c r="F57" s="844">
        <v>2.7786619509509499E-3</v>
      </c>
      <c r="G57" s="785">
        <v>87500</v>
      </c>
      <c r="I57" s="843">
        <v>1.6999999999999999E-3</v>
      </c>
      <c r="J57" s="783">
        <v>38042.133973333301</v>
      </c>
      <c r="K57" s="844">
        <v>0</v>
      </c>
      <c r="L57" s="785">
        <v>0</v>
      </c>
      <c r="N57" s="843">
        <f t="shared" si="2"/>
        <v>1.6999999999999967E-3</v>
      </c>
      <c r="O57" s="829">
        <f t="shared" si="0"/>
        <v>91575.094306666608</v>
      </c>
      <c r="P57" s="431">
        <f t="shared" si="2"/>
        <v>1.6243499515475879E-3</v>
      </c>
      <c r="Q57" s="830">
        <f t="shared" si="1"/>
        <v>87500</v>
      </c>
    </row>
    <row r="58" spans="1:17">
      <c r="A58" s="449" t="s">
        <v>84</v>
      </c>
      <c r="B58" s="473" t="s">
        <v>84</v>
      </c>
      <c r="D58" s="843">
        <v>2E-3</v>
      </c>
      <c r="E58" s="783">
        <v>62979.953333333302</v>
      </c>
      <c r="F58" s="844">
        <v>0</v>
      </c>
      <c r="G58" s="785">
        <v>0</v>
      </c>
      <c r="I58" s="843">
        <v>2E-3</v>
      </c>
      <c r="J58" s="783">
        <v>44755.451733333299</v>
      </c>
      <c r="K58" s="844">
        <v>0</v>
      </c>
      <c r="L58" s="785">
        <v>0</v>
      </c>
      <c r="N58" s="843">
        <f t="shared" si="2"/>
        <v>1.9999999999999961E-3</v>
      </c>
      <c r="O58" s="829">
        <f t="shared" si="0"/>
        <v>107735.4050666666</v>
      </c>
      <c r="P58" s="431">
        <f t="shared" si="2"/>
        <v>0</v>
      </c>
      <c r="Q58" s="830">
        <f t="shared" si="1"/>
        <v>0</v>
      </c>
    </row>
    <row r="59" spans="1:17">
      <c r="A59" s="449" t="s">
        <v>219</v>
      </c>
      <c r="B59" s="473" t="s">
        <v>219</v>
      </c>
      <c r="D59" s="843">
        <v>3.5000000000000003E-2</v>
      </c>
      <c r="E59" s="783">
        <v>1102149.1833333301</v>
      </c>
      <c r="F59" s="844">
        <v>4.48130671844469E-2</v>
      </c>
      <c r="G59" s="785">
        <v>1411162.44</v>
      </c>
      <c r="I59" s="843">
        <v>3.5000000000000003E-2</v>
      </c>
      <c r="J59" s="783">
        <v>783220.40533333295</v>
      </c>
      <c r="K59" s="844">
        <v>0</v>
      </c>
      <c r="L59" s="785">
        <v>0</v>
      </c>
      <c r="N59" s="843">
        <f t="shared" si="2"/>
        <v>3.4999999999999885E-2</v>
      </c>
      <c r="O59" s="829">
        <f t="shared" si="0"/>
        <v>1885369.588666663</v>
      </c>
      <c r="P59" s="431">
        <f t="shared" si="2"/>
        <v>2.6196818754740295E-2</v>
      </c>
      <c r="Q59" s="830">
        <f t="shared" si="1"/>
        <v>1411162.44</v>
      </c>
    </row>
    <row r="60" spans="1:17">
      <c r="A60" s="449" t="s">
        <v>179</v>
      </c>
      <c r="B60" s="474" t="s">
        <v>179</v>
      </c>
      <c r="D60" s="843">
        <v>0.14499999999999999</v>
      </c>
      <c r="E60" s="783">
        <v>4566046.61666667</v>
      </c>
      <c r="F60" s="844">
        <v>0.14499999999999999</v>
      </c>
      <c r="G60" s="785">
        <v>4566046.61666667</v>
      </c>
      <c r="I60" s="843">
        <v>0.115</v>
      </c>
      <c r="J60" s="783">
        <v>2573438.47466667</v>
      </c>
      <c r="K60" s="844">
        <v>0.18835694141193199</v>
      </c>
      <c r="L60" s="785">
        <v>4215000</v>
      </c>
      <c r="N60" s="843">
        <f t="shared" si="2"/>
        <v>0.13253739728208042</v>
      </c>
      <c r="O60" s="829">
        <f t="shared" si="0"/>
        <v>7139485.0913333399</v>
      </c>
      <c r="P60" s="431">
        <f t="shared" si="2"/>
        <v>0.16301134452936705</v>
      </c>
      <c r="Q60" s="830">
        <f t="shared" si="1"/>
        <v>8781046.6166666709</v>
      </c>
    </row>
    <row r="61" spans="1:17">
      <c r="A61" s="449" t="s">
        <v>86</v>
      </c>
      <c r="B61" s="474" t="s">
        <v>86</v>
      </c>
      <c r="D61" s="843">
        <v>2E-3</v>
      </c>
      <c r="E61" s="783">
        <v>62979.953333333302</v>
      </c>
      <c r="F61" s="844">
        <v>0</v>
      </c>
      <c r="G61" s="785">
        <v>0</v>
      </c>
      <c r="I61" s="843">
        <v>2E-3</v>
      </c>
      <c r="J61" s="783">
        <v>44755.451733333299</v>
      </c>
      <c r="K61" s="844">
        <v>0</v>
      </c>
      <c r="L61" s="785">
        <v>0</v>
      </c>
      <c r="N61" s="843">
        <f t="shared" si="2"/>
        <v>1.9999999999999961E-3</v>
      </c>
      <c r="O61" s="829">
        <f t="shared" si="0"/>
        <v>107735.4050666666</v>
      </c>
      <c r="P61" s="431">
        <f t="shared" si="2"/>
        <v>0</v>
      </c>
      <c r="Q61" s="830">
        <f t="shared" si="1"/>
        <v>0</v>
      </c>
    </row>
    <row r="62" spans="1:17">
      <c r="A62" s="449" t="s">
        <v>87</v>
      </c>
      <c r="B62" s="474" t="s">
        <v>87</v>
      </c>
      <c r="D62" s="843">
        <v>3.5000000000000001E-3</v>
      </c>
      <c r="E62" s="783">
        <v>110214.918333333</v>
      </c>
      <c r="F62" s="844">
        <v>0</v>
      </c>
      <c r="G62" s="785">
        <v>0</v>
      </c>
      <c r="I62" s="843">
        <v>3.5000000000000001E-3</v>
      </c>
      <c r="J62" s="783">
        <v>78322.040533333304</v>
      </c>
      <c r="K62" s="844">
        <v>0</v>
      </c>
      <c r="L62" s="785">
        <v>0</v>
      </c>
      <c r="N62" s="843">
        <f t="shared" si="2"/>
        <v>3.4999999999999884E-3</v>
      </c>
      <c r="O62" s="829">
        <f t="shared" si="0"/>
        <v>188536.9588666663</v>
      </c>
      <c r="P62" s="431">
        <f t="shared" si="2"/>
        <v>0</v>
      </c>
      <c r="Q62" s="830">
        <f t="shared" si="1"/>
        <v>0</v>
      </c>
    </row>
    <row r="63" spans="1:17">
      <c r="A63" s="449" t="s">
        <v>90</v>
      </c>
      <c r="B63" s="473" t="s">
        <v>90</v>
      </c>
      <c r="D63" s="843">
        <v>0</v>
      </c>
      <c r="E63" s="783">
        <v>0</v>
      </c>
      <c r="F63" s="844">
        <v>0</v>
      </c>
      <c r="G63" s="785">
        <v>0</v>
      </c>
      <c r="I63" s="843">
        <v>0</v>
      </c>
      <c r="J63" s="783">
        <v>0</v>
      </c>
      <c r="K63" s="844">
        <v>0</v>
      </c>
      <c r="L63" s="785">
        <v>0</v>
      </c>
      <c r="N63" s="843">
        <f t="shared" si="2"/>
        <v>0</v>
      </c>
      <c r="O63" s="829">
        <f t="shared" si="0"/>
        <v>0</v>
      </c>
      <c r="P63" s="431">
        <f t="shared" si="2"/>
        <v>0</v>
      </c>
      <c r="Q63" s="830">
        <f t="shared" si="1"/>
        <v>0</v>
      </c>
    </row>
    <row r="64" spans="1:17">
      <c r="A64" s="449" t="s">
        <v>91</v>
      </c>
      <c r="B64" s="473" t="s">
        <v>91</v>
      </c>
      <c r="D64" s="843">
        <v>0.01</v>
      </c>
      <c r="E64" s="783">
        <v>314899.76666666701</v>
      </c>
      <c r="F64" s="844">
        <v>0</v>
      </c>
      <c r="G64" s="785">
        <v>0</v>
      </c>
      <c r="I64" s="843">
        <v>0.01</v>
      </c>
      <c r="J64" s="783">
        <v>223777.25866666701</v>
      </c>
      <c r="K64" s="844">
        <v>0</v>
      </c>
      <c r="L64" s="785">
        <v>0</v>
      </c>
      <c r="N64" s="843">
        <f t="shared" si="2"/>
        <v>9.9999999999999985E-3</v>
      </c>
      <c r="O64" s="829">
        <f t="shared" si="0"/>
        <v>538677.02533333399</v>
      </c>
      <c r="P64" s="431">
        <f t="shared" si="2"/>
        <v>0</v>
      </c>
      <c r="Q64" s="830">
        <f t="shared" si="1"/>
        <v>0</v>
      </c>
    </row>
    <row r="65" spans="1:17">
      <c r="A65" s="449" t="s">
        <v>92</v>
      </c>
      <c r="B65" s="473" t="s">
        <v>92</v>
      </c>
      <c r="D65" s="843">
        <v>0.01</v>
      </c>
      <c r="E65" s="783">
        <v>314899.76666666701</v>
      </c>
      <c r="F65" s="844">
        <v>5.2168981177396898E-5</v>
      </c>
      <c r="G65" s="785">
        <v>1642.8</v>
      </c>
      <c r="I65" s="843">
        <v>0.01</v>
      </c>
      <c r="J65" s="783">
        <v>223777.25866666701</v>
      </c>
      <c r="K65" s="844">
        <v>0</v>
      </c>
      <c r="L65" s="785">
        <v>0</v>
      </c>
      <c r="N65" s="843">
        <f t="shared" si="2"/>
        <v>9.9999999999999985E-3</v>
      </c>
      <c r="O65" s="829">
        <f t="shared" si="0"/>
        <v>538677.02533333399</v>
      </c>
      <c r="P65" s="431">
        <f t="shared" si="2"/>
        <v>3.0496938290312885E-5</v>
      </c>
      <c r="Q65" s="830">
        <f t="shared" si="1"/>
        <v>1642.8</v>
      </c>
    </row>
    <row r="66" spans="1:17">
      <c r="A66" s="449" t="s">
        <v>221</v>
      </c>
      <c r="B66" s="473" t="s">
        <v>221</v>
      </c>
      <c r="D66" s="843">
        <v>0</v>
      </c>
      <c r="E66" s="783"/>
      <c r="F66" s="844"/>
      <c r="G66" s="785"/>
      <c r="I66" s="843">
        <v>0.03</v>
      </c>
      <c r="J66" s="783">
        <v>671331.77599999995</v>
      </c>
      <c r="K66" s="844">
        <v>0.100866960228619</v>
      </c>
      <c r="L66" s="785">
        <v>2257173.1850000001</v>
      </c>
      <c r="N66" s="843">
        <f t="shared" si="2"/>
        <v>1.2462602717919498E-2</v>
      </c>
      <c r="O66" s="829">
        <f t="shared" si="0"/>
        <v>671331.77599999995</v>
      </c>
      <c r="P66" s="431">
        <f t="shared" si="2"/>
        <v>4.1902161756448744E-2</v>
      </c>
      <c r="Q66" s="830">
        <f t="shared" si="1"/>
        <v>2257173.1850000001</v>
      </c>
    </row>
    <row r="67" spans="1:17">
      <c r="A67" s="449" t="s">
        <v>222</v>
      </c>
      <c r="B67" s="474" t="s">
        <v>222</v>
      </c>
      <c r="D67" s="843">
        <v>0</v>
      </c>
      <c r="E67" s="783"/>
      <c r="F67" s="844"/>
      <c r="G67" s="785"/>
      <c r="I67" s="843">
        <v>0.02</v>
      </c>
      <c r="J67" s="783">
        <v>447554.51733333297</v>
      </c>
      <c r="K67" s="844">
        <v>1.1614227538069E-2</v>
      </c>
      <c r="L67" s="785">
        <v>259900</v>
      </c>
      <c r="N67" s="843">
        <f t="shared" si="2"/>
        <v>8.3084018119463261E-3</v>
      </c>
      <c r="O67" s="829">
        <f t="shared" si="0"/>
        <v>447554.51733333297</v>
      </c>
      <c r="P67" s="431">
        <f t="shared" si="2"/>
        <v>4.824783456082493E-3</v>
      </c>
      <c r="Q67" s="830">
        <f t="shared" si="1"/>
        <v>259900</v>
      </c>
    </row>
    <row r="68" spans="1:17" s="223" customFormat="1">
      <c r="A68" s="470" t="s">
        <v>97</v>
      </c>
      <c r="B68" s="567" t="s">
        <v>97</v>
      </c>
      <c r="D68" s="776">
        <v>0.26828330884405899</v>
      </c>
      <c r="E68" s="777">
        <v>8448235.1355555598</v>
      </c>
      <c r="F68" s="778">
        <v>0.32664933807749502</v>
      </c>
      <c r="G68" s="779">
        <v>10286180.034242401</v>
      </c>
      <c r="I68" s="776">
        <v>0.342854656538707</v>
      </c>
      <c r="J68" s="777">
        <v>7672307.5161333298</v>
      </c>
      <c r="K68" s="778">
        <v>0.35742750155435399</v>
      </c>
      <c r="L68" s="779">
        <v>7998414.6469909102</v>
      </c>
      <c r="N68" s="815">
        <f t="shared" si="2"/>
        <v>0.29926174485933338</v>
      </c>
      <c r="O68" s="845">
        <f t="shared" si="0"/>
        <v>16120542.651688889</v>
      </c>
      <c r="P68" s="428">
        <f t="shared" si="2"/>
        <v>0.33943520553746986</v>
      </c>
      <c r="Q68" s="846">
        <f t="shared" si="1"/>
        <v>18284594.681233309</v>
      </c>
    </row>
    <row r="69" spans="1:17" s="223" customFormat="1">
      <c r="A69" s="470" t="s">
        <v>98</v>
      </c>
      <c r="B69" s="567" t="s">
        <v>98</v>
      </c>
      <c r="D69" s="776">
        <v>0.124</v>
      </c>
      <c r="E69" s="777">
        <v>3904757.1066666702</v>
      </c>
      <c r="F69" s="778">
        <v>8.1789954221412095E-2</v>
      </c>
      <c r="G69" s="779">
        <v>2575563.75</v>
      </c>
      <c r="I69" s="776">
        <v>0.19274285387617299</v>
      </c>
      <c r="J69" s="777">
        <v>4313146.7467999998</v>
      </c>
      <c r="K69" s="778">
        <v>0.21515769871736301</v>
      </c>
      <c r="L69" s="779">
        <v>4814740</v>
      </c>
      <c r="N69" s="815">
        <f t="shared" si="2"/>
        <v>0.15255716258515797</v>
      </c>
      <c r="O69" s="845">
        <f t="shared" si="0"/>
        <v>8217903.85346667</v>
      </c>
      <c r="P69" s="428">
        <f t="shared" si="2"/>
        <v>0.13719359472267953</v>
      </c>
      <c r="Q69" s="846">
        <f t="shared" si="1"/>
        <v>7390303.75</v>
      </c>
    </row>
    <row r="70" spans="1:17">
      <c r="A70" s="449" t="s">
        <v>100</v>
      </c>
      <c r="B70" s="473" t="s">
        <v>100</v>
      </c>
      <c r="D70" s="843">
        <v>1E-3</v>
      </c>
      <c r="E70" s="783">
        <v>31489.976666666698</v>
      </c>
      <c r="F70" s="844">
        <v>2.6663643129618102E-3</v>
      </c>
      <c r="G70" s="785">
        <v>83963.75</v>
      </c>
      <c r="I70" s="843">
        <v>1E-3</v>
      </c>
      <c r="J70" s="783">
        <v>22377.7258666667</v>
      </c>
      <c r="K70" s="844">
        <v>3.3515470002123101E-3</v>
      </c>
      <c r="L70" s="785">
        <v>75000</v>
      </c>
      <c r="N70" s="843">
        <f t="shared" si="2"/>
        <v>1E-3</v>
      </c>
      <c r="O70" s="829">
        <f t="shared" si="0"/>
        <v>53867.702533333402</v>
      </c>
      <c r="P70" s="431">
        <f t="shared" si="2"/>
        <v>2.9510029669751188E-3</v>
      </c>
      <c r="Q70" s="830">
        <f t="shared" si="1"/>
        <v>158963.75</v>
      </c>
    </row>
    <row r="71" spans="1:17">
      <c r="A71" s="449" t="s">
        <v>102</v>
      </c>
      <c r="B71" s="474" t="s">
        <v>102</v>
      </c>
      <c r="D71" s="843">
        <v>1E-3</v>
      </c>
      <c r="E71" s="783">
        <v>31489.976666666698</v>
      </c>
      <c r="F71" s="844">
        <v>9.3680602917775005E-4</v>
      </c>
      <c r="G71" s="785">
        <v>29500</v>
      </c>
      <c r="I71" s="843">
        <v>1E-3</v>
      </c>
      <c r="J71" s="783">
        <v>22377.7258666667</v>
      </c>
      <c r="K71" s="844">
        <v>0</v>
      </c>
      <c r="L71" s="785">
        <v>0</v>
      </c>
      <c r="N71" s="843">
        <f t="shared" si="2"/>
        <v>1E-3</v>
      </c>
      <c r="O71" s="829">
        <f t="shared" si="0"/>
        <v>53867.702533333402</v>
      </c>
      <c r="P71" s="431">
        <f t="shared" si="2"/>
        <v>5.4763798366461538E-4</v>
      </c>
      <c r="Q71" s="830">
        <f t="shared" si="1"/>
        <v>29500</v>
      </c>
    </row>
    <row r="72" spans="1:17">
      <c r="A72" s="449" t="s">
        <v>225</v>
      </c>
      <c r="B72" s="474" t="s">
        <v>225</v>
      </c>
      <c r="D72" s="843">
        <v>3.0000000000000001E-3</v>
      </c>
      <c r="E72" s="783">
        <v>94469.93</v>
      </c>
      <c r="F72" s="844">
        <v>0</v>
      </c>
      <c r="G72" s="785">
        <v>0</v>
      </c>
      <c r="I72" s="843">
        <v>3.0000000000000001E-3</v>
      </c>
      <c r="J72" s="783">
        <v>67133.177599999995</v>
      </c>
      <c r="K72" s="844">
        <v>0</v>
      </c>
      <c r="L72" s="785">
        <v>0</v>
      </c>
      <c r="N72" s="843">
        <f t="shared" si="2"/>
        <v>2.9999999999999957E-3</v>
      </c>
      <c r="O72" s="829">
        <f t="shared" si="0"/>
        <v>161603.10759999999</v>
      </c>
      <c r="P72" s="431">
        <f t="shared" si="2"/>
        <v>0</v>
      </c>
      <c r="Q72" s="830">
        <f t="shared" si="1"/>
        <v>0</v>
      </c>
    </row>
    <row r="73" spans="1:17">
      <c r="A73" s="449" t="s">
        <v>104</v>
      </c>
      <c r="B73" s="474" t="s">
        <v>104</v>
      </c>
      <c r="D73" s="843">
        <v>0.04</v>
      </c>
      <c r="E73" s="783">
        <v>1259599.0666666699</v>
      </c>
      <c r="F73" s="844">
        <v>2.44522251683684E-2</v>
      </c>
      <c r="G73" s="785">
        <v>770000</v>
      </c>
      <c r="I73" s="843">
        <v>0.04</v>
      </c>
      <c r="J73" s="783">
        <v>895109.03466666699</v>
      </c>
      <c r="K73" s="844">
        <v>2.4131138401528598E-2</v>
      </c>
      <c r="L73" s="785">
        <v>540000</v>
      </c>
      <c r="N73" s="843">
        <f t="shared" si="2"/>
        <v>4.0000000000000015E-2</v>
      </c>
      <c r="O73" s="829">
        <f t="shared" ref="O73:O82" si="3">E73+J73</f>
        <v>2154708.1013333369</v>
      </c>
      <c r="P73" s="431">
        <f t="shared" si="2"/>
        <v>2.4318839274598176E-2</v>
      </c>
      <c r="Q73" s="830">
        <f t="shared" ref="Q73:Q82" si="4">G73+L73</f>
        <v>1310000</v>
      </c>
    </row>
    <row r="74" spans="1:17">
      <c r="A74" s="449" t="s">
        <v>105</v>
      </c>
      <c r="B74" s="474" t="s">
        <v>105</v>
      </c>
      <c r="D74" s="843">
        <v>0.03</v>
      </c>
      <c r="E74" s="783">
        <v>944699.3</v>
      </c>
      <c r="F74" s="844">
        <v>2.9215645655712899E-2</v>
      </c>
      <c r="G74" s="785">
        <v>920000</v>
      </c>
      <c r="I74" s="843">
        <v>0.03</v>
      </c>
      <c r="J74" s="783">
        <v>671331.77599999995</v>
      </c>
      <c r="K74" s="844">
        <v>4.5926963540602599E-2</v>
      </c>
      <c r="L74" s="785">
        <v>1027741</v>
      </c>
      <c r="N74" s="843">
        <f t="shared" si="2"/>
        <v>2.9999999999999957E-2</v>
      </c>
      <c r="O74" s="829">
        <f t="shared" si="3"/>
        <v>1616031.0759999999</v>
      </c>
      <c r="P74" s="431">
        <f t="shared" si="2"/>
        <v>3.6157862845454289E-2</v>
      </c>
      <c r="Q74" s="830">
        <f t="shared" si="4"/>
        <v>1947741</v>
      </c>
    </row>
    <row r="75" spans="1:17">
      <c r="A75" s="449" t="s">
        <v>106</v>
      </c>
      <c r="B75" s="474" t="s">
        <v>106</v>
      </c>
      <c r="D75" s="843">
        <v>0.03</v>
      </c>
      <c r="E75" s="783">
        <v>944699.3</v>
      </c>
      <c r="F75" s="844">
        <v>2.2137202811518999E-2</v>
      </c>
      <c r="G75" s="785">
        <v>697100</v>
      </c>
      <c r="I75" s="843">
        <v>0.03</v>
      </c>
      <c r="J75" s="783">
        <v>671331.77599999995</v>
      </c>
      <c r="K75" s="844">
        <v>1.3942390833589899E-2</v>
      </c>
      <c r="L75" s="785">
        <v>311999</v>
      </c>
      <c r="N75" s="843">
        <f t="shared" si="2"/>
        <v>2.9999999999999957E-2</v>
      </c>
      <c r="O75" s="829">
        <f t="shared" si="3"/>
        <v>1616031.0759999999</v>
      </c>
      <c r="P75" s="431">
        <f t="shared" si="2"/>
        <v>1.873291327721965E-2</v>
      </c>
      <c r="Q75" s="830">
        <f t="shared" si="4"/>
        <v>1009099</v>
      </c>
    </row>
    <row r="76" spans="1:17">
      <c r="A76" s="449" t="s">
        <v>109</v>
      </c>
      <c r="B76" s="474" t="s">
        <v>109</v>
      </c>
      <c r="D76" s="843">
        <v>7.0000000000000001E-3</v>
      </c>
      <c r="E76" s="783">
        <v>220429.83666666699</v>
      </c>
      <c r="F76" s="844">
        <v>0</v>
      </c>
      <c r="G76" s="785">
        <v>0</v>
      </c>
      <c r="I76" s="843">
        <v>7.0000000000000001E-3</v>
      </c>
      <c r="J76" s="783">
        <v>156644.08106666699</v>
      </c>
      <c r="K76" s="844">
        <v>0</v>
      </c>
      <c r="L76" s="785">
        <v>0</v>
      </c>
      <c r="N76" s="843">
        <f t="shared" si="2"/>
        <v>7.0000000000000027E-3</v>
      </c>
      <c r="O76" s="829">
        <f t="shared" si="3"/>
        <v>377073.917733334</v>
      </c>
      <c r="P76" s="431">
        <f t="shared" si="2"/>
        <v>0</v>
      </c>
      <c r="Q76" s="830">
        <f t="shared" si="4"/>
        <v>0</v>
      </c>
    </row>
    <row r="77" spans="1:17">
      <c r="A77" s="449" t="s">
        <v>179</v>
      </c>
      <c r="B77" s="449" t="s">
        <v>179</v>
      </c>
      <c r="D77" s="843"/>
      <c r="E77" s="783"/>
      <c r="F77" s="844"/>
      <c r="G77" s="785"/>
      <c r="I77" s="843"/>
      <c r="J77" s="783"/>
      <c r="K77" s="844"/>
      <c r="L77" s="785"/>
      <c r="N77" s="843"/>
      <c r="O77" s="829"/>
      <c r="P77" s="431"/>
      <c r="Q77" s="830"/>
    </row>
    <row r="78" spans="1:17">
      <c r="A78" s="449" t="s">
        <v>181</v>
      </c>
      <c r="B78" s="474" t="s">
        <v>181</v>
      </c>
      <c r="D78" s="843">
        <v>1.2E-2</v>
      </c>
      <c r="E78" s="783">
        <v>377879.72</v>
      </c>
      <c r="F78" s="844">
        <v>2.3817102436722499E-3</v>
      </c>
      <c r="G78" s="785">
        <v>75000</v>
      </c>
      <c r="I78" s="843">
        <v>1.2E-2</v>
      </c>
      <c r="J78" s="783">
        <v>268532.71039999998</v>
      </c>
      <c r="K78" s="844">
        <v>3.3515470002123101E-3</v>
      </c>
      <c r="L78" s="785">
        <v>75000</v>
      </c>
      <c r="N78" s="843">
        <f t="shared" si="2"/>
        <v>1.1999999999999983E-2</v>
      </c>
      <c r="O78" s="829">
        <f t="shared" si="3"/>
        <v>646412.43039999995</v>
      </c>
      <c r="P78" s="431">
        <f t="shared" si="2"/>
        <v>2.7845999169387224E-3</v>
      </c>
      <c r="Q78" s="830">
        <f t="shared" si="4"/>
        <v>150000</v>
      </c>
    </row>
    <row r="79" spans="1:17">
      <c r="A79" s="449" t="s">
        <v>113</v>
      </c>
      <c r="B79" s="473" t="s">
        <v>113</v>
      </c>
      <c r="D79" s="782">
        <v>0.44400000000000001</v>
      </c>
      <c r="E79" s="783">
        <v>13981549.640000001</v>
      </c>
      <c r="F79" s="784">
        <v>0.35400965807080298</v>
      </c>
      <c r="G79" s="785">
        <v>11147755.8724242</v>
      </c>
      <c r="I79" s="782">
        <v>0.44388819733746698</v>
      </c>
      <c r="J79" s="783">
        <v>9933208.3954666704</v>
      </c>
      <c r="K79" s="784">
        <v>0.46355144090523798</v>
      </c>
      <c r="L79" s="785">
        <v>10373227.069675799</v>
      </c>
      <c r="N79" s="843">
        <f t="shared" si="2"/>
        <v>0.44395355492780086</v>
      </c>
      <c r="O79" s="829">
        <f t="shared" si="3"/>
        <v>23914758.035466671</v>
      </c>
      <c r="P79" s="431">
        <f t="shared" si="2"/>
        <v>0.39951551542007546</v>
      </c>
      <c r="Q79" s="830">
        <f t="shared" si="4"/>
        <v>21520982.9421</v>
      </c>
    </row>
    <row r="80" spans="1:17">
      <c r="A80" s="449" t="s">
        <v>114</v>
      </c>
      <c r="B80" s="473" t="s">
        <v>114</v>
      </c>
      <c r="D80" s="782">
        <v>0.14428330884405899</v>
      </c>
      <c r="E80" s="783">
        <v>4543478.0288888896</v>
      </c>
      <c r="F80" s="784">
        <v>0.244859383856083</v>
      </c>
      <c r="G80" s="785">
        <v>7710616.2842424298</v>
      </c>
      <c r="I80" s="782">
        <v>0.15011180266253299</v>
      </c>
      <c r="J80" s="783">
        <v>3359160.76933333</v>
      </c>
      <c r="K80" s="784">
        <v>0.14226980283699101</v>
      </c>
      <c r="L80" s="785">
        <v>3183674.6469909102</v>
      </c>
      <c r="N80" s="843">
        <f t="shared" si="2"/>
        <v>0.14670458227417543</v>
      </c>
      <c r="O80" s="829">
        <f t="shared" si="3"/>
        <v>7902638.7982222196</v>
      </c>
      <c r="P80" s="431">
        <f t="shared" si="2"/>
        <v>0.20224161081479086</v>
      </c>
      <c r="Q80" s="830">
        <f t="shared" si="4"/>
        <v>10894290.931233339</v>
      </c>
    </row>
    <row r="81" spans="1:17">
      <c r="A81" s="449" t="s">
        <v>142</v>
      </c>
      <c r="B81" s="473" t="s">
        <v>142</v>
      </c>
      <c r="D81" s="843">
        <v>0.12</v>
      </c>
      <c r="E81" s="783">
        <v>3778797.2</v>
      </c>
      <c r="F81" s="844">
        <v>0.1</v>
      </c>
      <c r="G81" s="785">
        <v>3148997.6666666698</v>
      </c>
      <c r="I81" s="843">
        <v>0.12</v>
      </c>
      <c r="J81" s="783">
        <v>2685327.1039999998</v>
      </c>
      <c r="K81" s="844">
        <v>0</v>
      </c>
      <c r="L81" s="785">
        <v>0</v>
      </c>
      <c r="N81" s="843">
        <f t="shared" si="2"/>
        <v>0.11999999999999983</v>
      </c>
      <c r="O81" s="829">
        <f t="shared" si="3"/>
        <v>6464124.3039999995</v>
      </c>
      <c r="P81" s="431">
        <f t="shared" si="2"/>
        <v>5.845799094026826E-2</v>
      </c>
      <c r="Q81" s="830">
        <f t="shared" si="4"/>
        <v>3148997.6666666698</v>
      </c>
    </row>
    <row r="82" spans="1:17">
      <c r="A82" s="449" t="s">
        <v>116</v>
      </c>
      <c r="B82" s="473" t="s">
        <v>116</v>
      </c>
      <c r="D82" s="847">
        <v>2.4283308844059399E-2</v>
      </c>
      <c r="E82" s="825">
        <v>764680.82888889103</v>
      </c>
      <c r="F82" s="848">
        <v>0.14485938385608299</v>
      </c>
      <c r="G82" s="827">
        <v>4561618.61757576</v>
      </c>
      <c r="I82" s="847">
        <v>3.0111802662533299E-2</v>
      </c>
      <c r="J82" s="825">
        <v>673833.66533333401</v>
      </c>
      <c r="K82" s="848">
        <v>0.14226980283699101</v>
      </c>
      <c r="L82" s="827">
        <v>3183674.6469909102</v>
      </c>
      <c r="N82" s="847">
        <f t="shared" si="2"/>
        <v>2.6704582274175707E-2</v>
      </c>
      <c r="O82" s="849">
        <f t="shared" si="3"/>
        <v>1438514.4942222252</v>
      </c>
      <c r="P82" s="850">
        <f t="shared" si="2"/>
        <v>0.14378361987452262</v>
      </c>
      <c r="Q82" s="851">
        <f t="shared" si="4"/>
        <v>7745293.2645666702</v>
      </c>
    </row>
    <row r="83" spans="1:17">
      <c r="A83" s="449"/>
      <c r="B83" s="852"/>
      <c r="D83" s="786"/>
      <c r="E83" s="786"/>
      <c r="F83" s="786"/>
      <c r="G83" s="786"/>
    </row>
    <row r="84" spans="1:17">
      <c r="A84" s="449"/>
    </row>
    <row r="85" spans="1:17">
      <c r="A85" s="449"/>
    </row>
    <row r="86" spans="1:17">
      <c r="A86" s="449"/>
    </row>
    <row r="87" spans="1:17">
      <c r="A87" s="449"/>
    </row>
    <row r="88" spans="1:17">
      <c r="A88" s="449"/>
    </row>
    <row r="89" spans="1:17">
      <c r="A89" s="449"/>
    </row>
    <row r="90" spans="1:17">
      <c r="A90" s="449"/>
    </row>
    <row r="91" spans="1:17">
      <c r="A91" s="449"/>
    </row>
    <row r="92" spans="1:17">
      <c r="A92" s="449"/>
    </row>
    <row r="93" spans="1:17">
      <c r="A93" s="449"/>
    </row>
    <row r="94" spans="1:17">
      <c r="A94" s="449"/>
    </row>
    <row r="95" spans="1:17">
      <c r="A95" s="449"/>
    </row>
    <row r="96" spans="1:17">
      <c r="A96" s="449"/>
    </row>
    <row r="97" spans="1:1">
      <c r="A97" s="449"/>
    </row>
    <row r="98" spans="1:1">
      <c r="A98" s="449"/>
    </row>
    <row r="99" spans="1:1">
      <c r="A99" s="449"/>
    </row>
    <row r="100" spans="1:1">
      <c r="A100" s="449"/>
    </row>
    <row r="101" spans="1:1">
      <c r="A101" s="449"/>
    </row>
    <row r="102" spans="1:1">
      <c r="A102" s="449"/>
    </row>
  </sheetData>
  <mergeCells count="8">
    <mergeCell ref="N6:O6"/>
    <mergeCell ref="P6:Q6"/>
    <mergeCell ref="D5:G5"/>
    <mergeCell ref="I5:L5"/>
    <mergeCell ref="D6:E6"/>
    <mergeCell ref="F6:G6"/>
    <mergeCell ref="I6:J6"/>
    <mergeCell ref="K6:L6"/>
  </mergeCells>
  <pageMargins left="0.7" right="0.7" top="0.75" bottom="0.75" header="0.3" footer="0.3"/>
  <pageSetup fitToWidth="0" fitToHeight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C4:N82"/>
  <sheetViews>
    <sheetView topLeftCell="A63" workbookViewId="0">
      <selection activeCell="K91" sqref="K91"/>
    </sheetView>
  </sheetViews>
  <sheetFormatPr defaultColWidth="9" defaultRowHeight="15"/>
  <cols>
    <col min="5" max="5" width="11.28515625" style="449" customWidth="1"/>
    <col min="6" max="6" width="15.7109375" style="449" customWidth="1"/>
    <col min="7" max="7" width="9.28515625" style="449" customWidth="1"/>
    <col min="8" max="8" width="15.7109375" style="449" customWidth="1"/>
    <col min="11" max="11" width="15.7109375" customWidth="1"/>
    <col min="13" max="13" width="15.7109375" customWidth="1"/>
  </cols>
  <sheetData>
    <row r="4" spans="3:14">
      <c r="E4" s="449" t="s">
        <v>232</v>
      </c>
    </row>
    <row r="6" spans="3:14" ht="21">
      <c r="E6" s="1133" t="s">
        <v>11</v>
      </c>
      <c r="F6" s="1134"/>
      <c r="G6" s="1134"/>
      <c r="H6" s="1135"/>
      <c r="J6" s="1133" t="s">
        <v>229</v>
      </c>
      <c r="K6" s="1134"/>
      <c r="L6" s="1134"/>
      <c r="M6" s="1135"/>
    </row>
    <row r="7" spans="3:14">
      <c r="E7" s="1136" t="s">
        <v>21</v>
      </c>
      <c r="F7" s="1137"/>
      <c r="G7" s="1138" t="s">
        <v>22</v>
      </c>
      <c r="H7" s="1139"/>
      <c r="J7" s="1136" t="s">
        <v>21</v>
      </c>
      <c r="K7" s="1137"/>
      <c r="L7" s="1138" t="s">
        <v>22</v>
      </c>
      <c r="M7" s="1139"/>
    </row>
    <row r="8" spans="3:14">
      <c r="E8" s="854" t="s">
        <v>23</v>
      </c>
      <c r="F8" s="855" t="s">
        <v>147</v>
      </c>
      <c r="G8" s="855" t="s">
        <v>23</v>
      </c>
      <c r="H8" s="856" t="s">
        <v>148</v>
      </c>
      <c r="J8" s="854" t="s">
        <v>23</v>
      </c>
      <c r="K8" s="855" t="s">
        <v>36</v>
      </c>
      <c r="L8" s="855" t="s">
        <v>23</v>
      </c>
      <c r="M8" s="856" t="s">
        <v>36</v>
      </c>
    </row>
    <row r="9" spans="3:14">
      <c r="C9" t="s">
        <v>25</v>
      </c>
      <c r="E9" s="857">
        <v>1.125</v>
      </c>
      <c r="F9" s="858">
        <v>64139424.509999998</v>
      </c>
      <c r="G9" s="859">
        <v>1.125</v>
      </c>
      <c r="H9" s="860">
        <v>41763849.079999998</v>
      </c>
      <c r="J9" s="857">
        <v>1.125</v>
      </c>
      <c r="K9" s="858">
        <v>30000000</v>
      </c>
      <c r="L9" s="859">
        <v>1.125</v>
      </c>
      <c r="M9" s="860">
        <v>35127974.600000001</v>
      </c>
      <c r="N9">
        <v>1.1709324866666699</v>
      </c>
    </row>
    <row r="10" spans="3:14">
      <c r="C10" t="s">
        <v>26</v>
      </c>
      <c r="E10" s="857">
        <v>7.4999999999999997E-2</v>
      </c>
      <c r="F10" s="858">
        <v>4275961.6339999996</v>
      </c>
      <c r="G10" s="859">
        <v>7.4999999999999997E-2</v>
      </c>
      <c r="H10" s="860">
        <v>2784256.6053333301</v>
      </c>
      <c r="J10" s="857">
        <v>7.4999999999999997E-2</v>
      </c>
      <c r="K10" s="858">
        <v>1871212.1212121199</v>
      </c>
      <c r="L10" s="859">
        <v>7.4999999999999997E-2</v>
      </c>
      <c r="M10" s="860">
        <v>2341864.9733333299</v>
      </c>
    </row>
    <row r="11" spans="3:14">
      <c r="C11" t="s">
        <v>27</v>
      </c>
      <c r="E11" s="857">
        <v>0.05</v>
      </c>
      <c r="F11" s="858">
        <v>2850641.0893333298</v>
      </c>
      <c r="G11" s="859">
        <v>0.05</v>
      </c>
      <c r="H11" s="860">
        <v>1856171.0702222199</v>
      </c>
      <c r="J11" s="857">
        <v>0.05</v>
      </c>
      <c r="K11" s="858">
        <v>1398989.8989899</v>
      </c>
      <c r="L11" s="859">
        <v>0.05</v>
      </c>
      <c r="M11" s="860">
        <v>1561243.3155555599</v>
      </c>
    </row>
    <row r="12" spans="3:14">
      <c r="C12" t="s">
        <v>28</v>
      </c>
      <c r="E12" s="857"/>
      <c r="F12" s="858">
        <v>0</v>
      </c>
      <c r="G12" s="859"/>
      <c r="H12" s="860">
        <v>0</v>
      </c>
      <c r="J12" s="857"/>
      <c r="K12" s="858">
        <v>0</v>
      </c>
      <c r="L12" s="859"/>
      <c r="M12" s="860">
        <v>0</v>
      </c>
    </row>
    <row r="13" spans="3:14">
      <c r="C13" t="s">
        <v>29</v>
      </c>
      <c r="E13" s="857">
        <v>1</v>
      </c>
      <c r="F13" s="858">
        <v>57012821.786666699</v>
      </c>
      <c r="G13" s="859">
        <v>1</v>
      </c>
      <c r="H13" s="860">
        <v>37123421.404444396</v>
      </c>
      <c r="J13" s="857">
        <v>1</v>
      </c>
      <c r="K13" s="858">
        <v>26729797.979798</v>
      </c>
      <c r="L13" s="859">
        <v>1</v>
      </c>
      <c r="M13" s="860">
        <v>31224866.3111111</v>
      </c>
    </row>
    <row r="14" spans="3:14">
      <c r="E14" s="857"/>
      <c r="F14" s="704"/>
      <c r="G14" s="859"/>
      <c r="H14" s="861">
        <v>0</v>
      </c>
      <c r="J14" s="857"/>
      <c r="K14" s="704">
        <v>0</v>
      </c>
      <c r="L14" s="859"/>
      <c r="M14" s="861">
        <v>0</v>
      </c>
    </row>
    <row r="15" spans="3:14">
      <c r="C15" t="s">
        <v>3</v>
      </c>
      <c r="E15" s="862"/>
      <c r="F15" s="858"/>
      <c r="G15" s="863"/>
      <c r="H15" s="860"/>
      <c r="J15" s="862"/>
      <c r="K15" s="858" t="s">
        <v>31</v>
      </c>
      <c r="L15" s="863"/>
      <c r="M15" s="860" t="s">
        <v>32</v>
      </c>
    </row>
    <row r="16" spans="3:14">
      <c r="E16" s="864"/>
      <c r="F16" s="865" t="s">
        <v>36</v>
      </c>
      <c r="G16" s="866"/>
      <c r="H16" s="853" t="s">
        <v>36</v>
      </c>
      <c r="J16" s="864"/>
      <c r="K16" s="865"/>
      <c r="L16" s="866"/>
      <c r="M16" s="853"/>
    </row>
    <row r="17" spans="3:13">
      <c r="E17" s="867"/>
      <c r="F17" s="473"/>
      <c r="G17" s="704"/>
      <c r="H17" s="868"/>
      <c r="J17" s="867"/>
      <c r="K17" s="473"/>
      <c r="L17" s="704"/>
      <c r="M17" s="868"/>
    </row>
    <row r="18" spans="3:13">
      <c r="C18" t="s">
        <v>37</v>
      </c>
      <c r="E18" s="864"/>
      <c r="F18" s="869" t="s">
        <v>36</v>
      </c>
      <c r="G18" s="866"/>
      <c r="H18" s="870" t="s">
        <v>36</v>
      </c>
      <c r="J18" s="864"/>
      <c r="K18" s="869"/>
      <c r="L18" s="866"/>
      <c r="M18" s="870"/>
    </row>
    <row r="19" spans="3:13">
      <c r="C19" t="s">
        <v>38</v>
      </c>
      <c r="E19" s="871">
        <v>0.40600000000000003</v>
      </c>
      <c r="F19" s="858">
        <v>15072109.090204399</v>
      </c>
      <c r="G19" s="872">
        <v>0.403770378454543</v>
      </c>
      <c r="H19" s="860">
        <v>14989337.91</v>
      </c>
      <c r="J19" s="871">
        <v>0.40600000000000003</v>
      </c>
      <c r="K19" s="858">
        <v>12677295.7223111</v>
      </c>
      <c r="L19" s="872">
        <v>0.38008890676264601</v>
      </c>
      <c r="M19" s="860">
        <v>11868225.300000001</v>
      </c>
    </row>
    <row r="20" spans="3:13">
      <c r="C20" t="s">
        <v>188</v>
      </c>
      <c r="E20" s="871">
        <v>0.02</v>
      </c>
      <c r="F20" s="858">
        <v>742468.42808888899</v>
      </c>
      <c r="G20" s="871">
        <v>2.47763238193849E-2</v>
      </c>
      <c r="H20" s="860">
        <v>919781.91</v>
      </c>
      <c r="J20" s="871">
        <v>0.02</v>
      </c>
      <c r="K20" s="858">
        <v>624497.32622222195</v>
      </c>
      <c r="L20" s="871">
        <v>3.0511219503956299E-2</v>
      </c>
      <c r="M20" s="860">
        <v>952708.75</v>
      </c>
    </row>
    <row r="21" spans="3:13">
      <c r="C21" t="s">
        <v>189</v>
      </c>
      <c r="E21" s="871">
        <v>7.0000000000000007E-2</v>
      </c>
      <c r="F21" s="858">
        <v>2598639.4983111098</v>
      </c>
      <c r="G21" s="871">
        <v>4.47435623431287E-2</v>
      </c>
      <c r="H21" s="860">
        <v>1661034.12</v>
      </c>
      <c r="J21" s="871">
        <v>7.0000000000000007E-2</v>
      </c>
      <c r="K21" s="858">
        <v>2185740.6417777799</v>
      </c>
      <c r="L21" s="871">
        <v>4.7533912402111599E-2</v>
      </c>
      <c r="M21" s="860">
        <v>1484240.06</v>
      </c>
    </row>
    <row r="22" spans="3:13">
      <c r="C22" t="s">
        <v>190</v>
      </c>
      <c r="E22" s="871">
        <v>1.4999999999999999E-2</v>
      </c>
      <c r="F22" s="858">
        <v>556851.32106666698</v>
      </c>
      <c r="G22" s="871">
        <v>1.40344289478023E-2</v>
      </c>
      <c r="H22" s="860">
        <v>521006.02</v>
      </c>
      <c r="J22" s="871">
        <v>1.4999999999999999E-2</v>
      </c>
      <c r="K22" s="858">
        <v>468372.99466666701</v>
      </c>
      <c r="L22" s="871">
        <v>9.2538858972529506E-3</v>
      </c>
      <c r="M22" s="860">
        <v>288951.34999999998</v>
      </c>
    </row>
    <row r="23" spans="3:13">
      <c r="C23" t="s">
        <v>191</v>
      </c>
      <c r="E23" s="871">
        <v>3.0000000000000001E-3</v>
      </c>
      <c r="F23" s="858">
        <v>111370.26421333299</v>
      </c>
      <c r="G23" s="871">
        <v>1.57057856722817E-3</v>
      </c>
      <c r="H23" s="860">
        <v>58305.25</v>
      </c>
      <c r="J23" s="871">
        <v>3.0000000000000001E-3</v>
      </c>
      <c r="K23" s="858">
        <v>93674.598933333298</v>
      </c>
      <c r="L23" s="871">
        <v>2.32139280526581E-3</v>
      </c>
      <c r="M23" s="860">
        <v>72485.179999999993</v>
      </c>
    </row>
    <row r="24" spans="3:13">
      <c r="C24" t="s">
        <v>192</v>
      </c>
      <c r="E24" s="871">
        <v>0.05</v>
      </c>
      <c r="F24" s="858">
        <v>1856171.0702222199</v>
      </c>
      <c r="G24" s="871">
        <v>9.28357565013498E-2</v>
      </c>
      <c r="H24" s="860">
        <v>3446380.91</v>
      </c>
      <c r="J24" s="871">
        <v>0.05</v>
      </c>
      <c r="K24" s="858">
        <v>1561243.3155555599</v>
      </c>
      <c r="L24" s="871">
        <v>6.9327822845783996E-2</v>
      </c>
      <c r="M24" s="860">
        <v>2164752</v>
      </c>
    </row>
    <row r="25" spans="3:13">
      <c r="C25" t="s">
        <v>193</v>
      </c>
      <c r="E25" s="871">
        <v>6.0000000000000001E-3</v>
      </c>
      <c r="F25" s="858">
        <v>222740.52842666701</v>
      </c>
      <c r="G25" s="871">
        <v>2.0792391185894001E-3</v>
      </c>
      <c r="H25" s="860">
        <v>77188.47</v>
      </c>
      <c r="J25" s="871">
        <v>6.0000000000000001E-3</v>
      </c>
      <c r="K25" s="858">
        <v>187349.197866667</v>
      </c>
      <c r="L25" s="871">
        <v>6.2585260751128E-3</v>
      </c>
      <c r="M25" s="860">
        <v>195421.64</v>
      </c>
    </row>
    <row r="26" spans="3:13">
      <c r="C26" t="s">
        <v>194</v>
      </c>
      <c r="E26" s="871">
        <v>0.02</v>
      </c>
      <c r="F26" s="858">
        <v>742468.42808888899</v>
      </c>
      <c r="G26" s="871">
        <v>3.57957900895661E-3</v>
      </c>
      <c r="H26" s="860">
        <v>132886.22</v>
      </c>
      <c r="J26" s="871">
        <v>0.02</v>
      </c>
      <c r="K26" s="858">
        <v>624497.32622222195</v>
      </c>
      <c r="L26" s="871">
        <v>4.0807960146384296E-3</v>
      </c>
      <c r="M26" s="860">
        <v>127422.31</v>
      </c>
    </row>
    <row r="27" spans="3:13">
      <c r="C27" t="s">
        <v>195</v>
      </c>
      <c r="E27" s="871">
        <v>0.08</v>
      </c>
      <c r="F27" s="858">
        <v>2969873.7123555602</v>
      </c>
      <c r="G27" s="871">
        <v>6.2482703701504702E-2</v>
      </c>
      <c r="H27" s="860">
        <v>2319571.7400000002</v>
      </c>
      <c r="J27" s="871">
        <v>0.08</v>
      </c>
      <c r="K27" s="858">
        <v>2497989.3048888901</v>
      </c>
      <c r="L27" s="871">
        <v>8.4203338896743599E-2</v>
      </c>
      <c r="M27" s="860">
        <v>2629238</v>
      </c>
    </row>
    <row r="28" spans="3:13">
      <c r="C28" t="s">
        <v>196</v>
      </c>
      <c r="E28" s="871">
        <v>1.4999999999999999E-2</v>
      </c>
      <c r="F28" s="858">
        <v>556851.32106666698</v>
      </c>
      <c r="G28" s="871">
        <v>5.0249698692283497E-2</v>
      </c>
      <c r="H28" s="860">
        <v>1865440.74</v>
      </c>
      <c r="J28" s="871">
        <v>1.4999999999999999E-2</v>
      </c>
      <c r="K28" s="858">
        <v>468372.99466666701</v>
      </c>
      <c r="L28" s="871">
        <v>4.8731698475152102E-2</v>
      </c>
      <c r="M28" s="860">
        <v>1521640.77</v>
      </c>
    </row>
    <row r="29" spans="3:13">
      <c r="C29" t="s">
        <v>197</v>
      </c>
      <c r="E29" s="871">
        <v>4.0000000000000001E-3</v>
      </c>
      <c r="F29" s="858">
        <v>148493.68561777801</v>
      </c>
      <c r="G29" s="871">
        <v>4.3888734883820203E-6</v>
      </c>
      <c r="H29" s="860">
        <v>162.93</v>
      </c>
      <c r="J29" s="871">
        <v>4.0000000000000001E-3</v>
      </c>
      <c r="K29" s="858">
        <v>124899.465244444</v>
      </c>
      <c r="L29" s="871">
        <v>0</v>
      </c>
      <c r="M29" s="860">
        <v>0</v>
      </c>
    </row>
    <row r="30" spans="3:13">
      <c r="C30" t="s">
        <v>198</v>
      </c>
      <c r="E30" s="871">
        <v>1.4999999999999999E-2</v>
      </c>
      <c r="F30" s="858">
        <v>556851.32106666698</v>
      </c>
      <c r="G30" s="871">
        <v>2.4103309074116602E-2</v>
      </c>
      <c r="H30" s="860">
        <v>894797.3</v>
      </c>
      <c r="J30" s="871">
        <v>1.4999999999999999E-2</v>
      </c>
      <c r="K30" s="858">
        <v>468372.99466666701</v>
      </c>
      <c r="L30" s="871">
        <v>2.0035869289771101E-2</v>
      </c>
      <c r="M30" s="860">
        <v>625617.34</v>
      </c>
    </row>
    <row r="31" spans="3:13">
      <c r="C31" t="s">
        <v>199</v>
      </c>
      <c r="E31" s="871">
        <v>0.02</v>
      </c>
      <c r="F31" s="858">
        <v>742468.42808888899</v>
      </c>
      <c r="G31" s="871">
        <v>1.5488584248087699E-2</v>
      </c>
      <c r="H31" s="860">
        <v>574989.24</v>
      </c>
      <c r="J31" s="871">
        <v>0.02</v>
      </c>
      <c r="K31" s="858">
        <v>624497.32622222195</v>
      </c>
      <c r="L31" s="871">
        <v>3.7618364424574602E-3</v>
      </c>
      <c r="M31" s="860">
        <v>117462.84</v>
      </c>
    </row>
    <row r="32" spans="3:13">
      <c r="C32" t="s">
        <v>200</v>
      </c>
      <c r="E32" s="871">
        <v>8.0000000000000002E-3</v>
      </c>
      <c r="F32" s="858">
        <v>296987.37123555603</v>
      </c>
      <c r="G32" s="871">
        <v>5.6164004316433601E-4</v>
      </c>
      <c r="H32" s="860">
        <v>20850</v>
      </c>
      <c r="J32" s="871">
        <v>8.0000000000000002E-3</v>
      </c>
      <c r="K32" s="858">
        <v>249798.93048888899</v>
      </c>
      <c r="L32" s="871">
        <v>1.2550093764870799E-4</v>
      </c>
      <c r="M32" s="860">
        <v>3918.75</v>
      </c>
    </row>
    <row r="33" spans="3:13">
      <c r="C33" t="s">
        <v>201</v>
      </c>
      <c r="E33" s="871">
        <v>0.01</v>
      </c>
      <c r="F33" s="858">
        <v>371234.21404444397</v>
      </c>
      <c r="G33" s="871">
        <v>1.28683990302361E-3</v>
      </c>
      <c r="H33" s="860">
        <v>47771.9</v>
      </c>
      <c r="J33" s="871">
        <v>0.01</v>
      </c>
      <c r="K33" s="858">
        <v>312248.66311111097</v>
      </c>
      <c r="L33" s="871">
        <v>1.1894343959699899E-3</v>
      </c>
      <c r="M33" s="860">
        <v>37139.93</v>
      </c>
    </row>
    <row r="34" spans="3:13">
      <c r="C34" t="s">
        <v>202</v>
      </c>
      <c r="E34" s="871">
        <v>2.5000000000000001E-2</v>
      </c>
      <c r="F34" s="858">
        <v>928085.53511111101</v>
      </c>
      <c r="G34" s="871">
        <v>3.4336865562918997E-2</v>
      </c>
      <c r="H34" s="860">
        <v>1274701.93</v>
      </c>
      <c r="J34" s="871">
        <v>2.5000000000000001E-2</v>
      </c>
      <c r="K34" s="858">
        <v>780621.65777777799</v>
      </c>
      <c r="L34" s="871">
        <v>3.0401724399447699E-2</v>
      </c>
      <c r="M34" s="860">
        <v>949289.78</v>
      </c>
    </row>
    <row r="35" spans="3:13">
      <c r="C35" t="s">
        <v>203</v>
      </c>
      <c r="E35" s="871">
        <v>0.02</v>
      </c>
      <c r="F35" s="858">
        <v>742468.42808888899</v>
      </c>
      <c r="G35" s="871">
        <v>8.3607124089818199E-3</v>
      </c>
      <c r="H35" s="860">
        <v>310378.25</v>
      </c>
      <c r="J35" s="871">
        <v>0.02</v>
      </c>
      <c r="K35" s="858">
        <v>624497.32622222195</v>
      </c>
      <c r="L35" s="871">
        <v>7.1383719558371604E-3</v>
      </c>
      <c r="M35" s="860">
        <v>222894.71</v>
      </c>
    </row>
    <row r="36" spans="3:13">
      <c r="C36" t="s">
        <v>204</v>
      </c>
      <c r="E36" s="871">
        <v>0.01</v>
      </c>
      <c r="F36" s="858">
        <v>371234.21404444397</v>
      </c>
      <c r="G36" s="871">
        <v>1.24111801275095E-2</v>
      </c>
      <c r="H36" s="860">
        <v>460745.47</v>
      </c>
      <c r="J36" s="871">
        <v>0.01</v>
      </c>
      <c r="K36" s="858">
        <v>312248.66311111097</v>
      </c>
      <c r="L36" s="871">
        <v>1.04947709538597E-2</v>
      </c>
      <c r="M36" s="860">
        <v>327697.82</v>
      </c>
    </row>
    <row r="37" spans="3:13">
      <c r="C37" t="s">
        <v>205</v>
      </c>
      <c r="E37" s="871">
        <v>5.0000000000000001E-3</v>
      </c>
      <c r="F37" s="858">
        <v>185617.10702222199</v>
      </c>
      <c r="G37" s="871">
        <v>4.5772949682826502E-3</v>
      </c>
      <c r="H37" s="860">
        <v>169924.85</v>
      </c>
      <c r="J37" s="871">
        <v>5.0000000000000001E-3</v>
      </c>
      <c r="K37" s="858">
        <v>156124.33155555601</v>
      </c>
      <c r="L37" s="871">
        <v>5.8545454823916902E-4</v>
      </c>
      <c r="M37" s="860">
        <v>18280.740000000002</v>
      </c>
    </row>
    <row r="38" spans="3:13">
      <c r="C38" t="s">
        <v>206</v>
      </c>
      <c r="E38" s="871">
        <v>5.0000000000000001E-3</v>
      </c>
      <c r="F38" s="858">
        <v>185617.10702222199</v>
      </c>
      <c r="G38" s="871">
        <v>6.2876925447409001E-3</v>
      </c>
      <c r="H38" s="860">
        <v>233420.66</v>
      </c>
      <c r="J38" s="871">
        <v>5.0000000000000001E-3</v>
      </c>
      <c r="K38" s="858">
        <v>156124.33155555601</v>
      </c>
      <c r="L38" s="871">
        <v>4.0612929687668404E-3</v>
      </c>
      <c r="M38" s="860">
        <v>126813.33</v>
      </c>
    </row>
    <row r="39" spans="3:13">
      <c r="C39" t="s">
        <v>207</v>
      </c>
      <c r="E39" s="871">
        <v>5.0000000000000001E-3</v>
      </c>
      <c r="F39" s="858">
        <v>185617.10702222199</v>
      </c>
      <c r="G39" s="871">
        <v>0</v>
      </c>
      <c r="H39" s="860">
        <v>0</v>
      </c>
      <c r="J39" s="871">
        <v>5.0000000000000001E-3</v>
      </c>
      <c r="K39" s="858">
        <v>156124.33155555601</v>
      </c>
      <c r="L39" s="871">
        <v>7.2057954630837194E-5</v>
      </c>
      <c r="M39" s="860">
        <v>2250</v>
      </c>
    </row>
    <row r="40" spans="3:13">
      <c r="E40" s="871">
        <v>0</v>
      </c>
      <c r="F40" s="858">
        <v>0</v>
      </c>
      <c r="G40" s="871">
        <v>0</v>
      </c>
      <c r="H40" s="860">
        <v>0</v>
      </c>
      <c r="J40" s="871">
        <v>0</v>
      </c>
      <c r="K40" s="858">
        <v>0</v>
      </c>
      <c r="L40" s="871">
        <v>0</v>
      </c>
      <c r="M40" s="860">
        <v>0</v>
      </c>
    </row>
    <row r="41" spans="3:13">
      <c r="E41" s="871">
        <v>0</v>
      </c>
      <c r="F41" s="858">
        <v>0</v>
      </c>
      <c r="G41" s="871">
        <v>0</v>
      </c>
      <c r="H41" s="860">
        <v>0</v>
      </c>
      <c r="J41" s="871">
        <v>0</v>
      </c>
      <c r="K41" s="858">
        <v>0</v>
      </c>
      <c r="L41" s="871">
        <v>0</v>
      </c>
      <c r="M41" s="860">
        <v>0</v>
      </c>
    </row>
    <row r="42" spans="3:13">
      <c r="E42" s="871">
        <v>0</v>
      </c>
      <c r="F42" s="858">
        <v>0</v>
      </c>
      <c r="G42" s="871">
        <v>0</v>
      </c>
      <c r="H42" s="860">
        <v>0</v>
      </c>
      <c r="J42" s="871">
        <v>0</v>
      </c>
      <c r="K42" s="858">
        <v>0</v>
      </c>
      <c r="L42" s="871">
        <v>0</v>
      </c>
      <c r="M42" s="860">
        <v>0</v>
      </c>
    </row>
    <row r="43" spans="3:13">
      <c r="C43" t="s">
        <v>66</v>
      </c>
      <c r="E43" s="871">
        <v>0.59399999999999997</v>
      </c>
      <c r="F43" s="858">
        <v>22051312.314240001</v>
      </c>
      <c r="G43" s="871">
        <v>0.596229621545457</v>
      </c>
      <c r="H43" s="860">
        <v>22134083.4944444</v>
      </c>
      <c r="J43" s="871">
        <v>0.59399999999999997</v>
      </c>
      <c r="K43" s="858">
        <v>18547570.588799998</v>
      </c>
      <c r="L43" s="871">
        <v>0.61991109323735405</v>
      </c>
      <c r="M43" s="860">
        <v>19356641.011111099</v>
      </c>
    </row>
    <row r="44" spans="3:13">
      <c r="C44" t="s">
        <v>67</v>
      </c>
      <c r="E44" s="871">
        <v>0.32</v>
      </c>
      <c r="F44" s="858">
        <v>11879494.8494222</v>
      </c>
      <c r="G44" s="871">
        <v>0.26111867848340597</v>
      </c>
      <c r="H44" s="860">
        <v>9693618.7379111107</v>
      </c>
      <c r="J44" s="871">
        <v>0.31184193151289702</v>
      </c>
      <c r="K44" s="858">
        <v>9737222.6216888893</v>
      </c>
      <c r="L44" s="871">
        <v>0.33690428463532501</v>
      </c>
      <c r="M44" s="860">
        <v>10519791.2473785</v>
      </c>
    </row>
    <row r="45" spans="3:13">
      <c r="C45" t="s">
        <v>68</v>
      </c>
      <c r="E45" s="871">
        <v>0.03</v>
      </c>
      <c r="F45" s="858">
        <v>1113702.64213333</v>
      </c>
      <c r="G45" s="871">
        <v>0.02</v>
      </c>
      <c r="H45" s="860">
        <v>742468.42808888899</v>
      </c>
      <c r="J45" s="871">
        <v>0.03</v>
      </c>
      <c r="K45" s="858">
        <v>936745.98933333298</v>
      </c>
      <c r="L45" s="871">
        <v>2.9889808909786101E-2</v>
      </c>
      <c r="M45" s="860">
        <v>933305.287272727</v>
      </c>
    </row>
    <row r="46" spans="3:13">
      <c r="C46" t="s">
        <v>69</v>
      </c>
      <c r="E46" s="871">
        <v>5.0000000000000001E-3</v>
      </c>
      <c r="F46" s="858">
        <v>185617.10702222199</v>
      </c>
      <c r="G46" s="871">
        <v>5.4978620579288796E-3</v>
      </c>
      <c r="H46" s="860">
        <v>204099.45</v>
      </c>
      <c r="J46" s="871">
        <v>5.0000000000000001E-3</v>
      </c>
      <c r="K46" s="858">
        <v>156124.33155555601</v>
      </c>
      <c r="L46" s="871">
        <v>5.0226282368162796E-3</v>
      </c>
      <c r="M46" s="860">
        <v>156830.89522499999</v>
      </c>
    </row>
    <row r="47" spans="3:13">
      <c r="C47" t="s">
        <v>208</v>
      </c>
      <c r="E47" s="871">
        <v>7.0000000000000001E-3</v>
      </c>
      <c r="F47" s="858">
        <v>259863.94983111101</v>
      </c>
      <c r="G47" s="871">
        <v>3.9086626315813699E-3</v>
      </c>
      <c r="H47" s="860">
        <v>145102.93</v>
      </c>
      <c r="J47" s="871">
        <v>7.0000000000000001E-3</v>
      </c>
      <c r="K47" s="858">
        <v>218574.064177778</v>
      </c>
      <c r="L47" s="871">
        <v>6.3698681050629096E-3</v>
      </c>
      <c r="M47" s="860">
        <v>198898.28</v>
      </c>
    </row>
    <row r="48" spans="3:13">
      <c r="C48" t="s">
        <v>209</v>
      </c>
      <c r="E48" s="871">
        <v>2.9999999999999997E-4</v>
      </c>
      <c r="F48" s="858">
        <v>11137.026421333299</v>
      </c>
      <c r="G48" s="871">
        <v>2.79024928417829E-4</v>
      </c>
      <c r="H48" s="860">
        <v>10358.36</v>
      </c>
      <c r="J48" s="871">
        <v>2.9999999999999997E-4</v>
      </c>
      <c r="K48" s="858">
        <v>9367.4598933333291</v>
      </c>
      <c r="L48" s="871">
        <v>7.6747166060635904E-4</v>
      </c>
      <c r="M48" s="860">
        <v>23964.2</v>
      </c>
    </row>
    <row r="49" spans="3:13">
      <c r="C49" t="s">
        <v>210</v>
      </c>
      <c r="E49" s="871">
        <v>7.0000000000000001E-3</v>
      </c>
      <c r="F49" s="858">
        <v>259863.94983111101</v>
      </c>
      <c r="G49" s="871">
        <v>1.75765049479486E-3</v>
      </c>
      <c r="H49" s="860">
        <v>65250</v>
      </c>
      <c r="J49" s="871">
        <v>7.0000000000000001E-3</v>
      </c>
      <c r="K49" s="858">
        <v>218574.064177778</v>
      </c>
      <c r="L49" s="871">
        <v>8.7779399043405107E-3</v>
      </c>
      <c r="M49" s="860">
        <v>274090</v>
      </c>
    </row>
    <row r="50" spans="3:13">
      <c r="C50" t="s">
        <v>211</v>
      </c>
      <c r="E50" s="871">
        <v>2E-3</v>
      </c>
      <c r="F50" s="858">
        <v>74246.842808888905</v>
      </c>
      <c r="G50" s="871">
        <v>0</v>
      </c>
      <c r="H50" s="860">
        <v>0</v>
      </c>
      <c r="J50" s="871">
        <v>2E-3</v>
      </c>
      <c r="K50" s="858">
        <v>62449.732622222196</v>
      </c>
      <c r="L50" s="871">
        <v>1.9247480325836901E-3</v>
      </c>
      <c r="M50" s="860">
        <v>60100</v>
      </c>
    </row>
    <row r="51" spans="3:13">
      <c r="C51" t="s">
        <v>212</v>
      </c>
      <c r="E51" s="871">
        <v>0.04</v>
      </c>
      <c r="F51" s="858">
        <v>1484936.8561777801</v>
      </c>
      <c r="G51" s="871">
        <v>0.04</v>
      </c>
      <c r="H51" s="860">
        <v>1484936.8561777801</v>
      </c>
      <c r="J51" s="871">
        <v>0.04</v>
      </c>
      <c r="K51" s="858">
        <v>1248994.6524444399</v>
      </c>
      <c r="L51" s="871">
        <v>4.06219937738998E-2</v>
      </c>
      <c r="M51" s="860">
        <v>1268416.32488081</v>
      </c>
    </row>
    <row r="52" spans="3:13">
      <c r="C52" t="s">
        <v>213</v>
      </c>
      <c r="E52" s="871">
        <v>2E-3</v>
      </c>
      <c r="F52" s="858">
        <v>74246.842808888905</v>
      </c>
      <c r="G52" s="871">
        <v>8.2979959374951395E-4</v>
      </c>
      <c r="H52" s="860">
        <v>30805</v>
      </c>
      <c r="J52" s="871">
        <v>2E-3</v>
      </c>
      <c r="K52" s="858">
        <v>62449.732622222196</v>
      </c>
      <c r="L52" s="871">
        <v>3.81106515603094E-4</v>
      </c>
      <c r="M52" s="860">
        <v>11900</v>
      </c>
    </row>
    <row r="53" spans="3:13">
      <c r="C53" t="s">
        <v>214</v>
      </c>
      <c r="E53" s="871">
        <v>5.0000000000000001E-3</v>
      </c>
      <c r="F53" s="858">
        <v>185617.10702222199</v>
      </c>
      <c r="G53" s="871">
        <v>0</v>
      </c>
      <c r="H53" s="860">
        <v>0</v>
      </c>
      <c r="J53" s="871">
        <v>5.0000000000000001E-3</v>
      </c>
      <c r="K53" s="858">
        <v>156124.33155555601</v>
      </c>
      <c r="L53" s="871">
        <v>3.7438110650421601E-3</v>
      </c>
      <c r="M53" s="860">
        <v>116900</v>
      </c>
    </row>
    <row r="54" spans="3:13">
      <c r="C54" t="s">
        <v>215</v>
      </c>
      <c r="E54" s="871">
        <v>3.5000000000000001E-3</v>
      </c>
      <c r="F54" s="858">
        <v>129931.974915556</v>
      </c>
      <c r="G54" s="871">
        <v>1.0128376797591901E-3</v>
      </c>
      <c r="H54" s="860">
        <v>37600</v>
      </c>
      <c r="J54" s="871">
        <v>3.5000000000000001E-3</v>
      </c>
      <c r="K54" s="858">
        <v>109287.032088889</v>
      </c>
      <c r="L54" s="871">
        <v>1.7688114161867999E-2</v>
      </c>
      <c r="M54" s="860">
        <v>552309</v>
      </c>
    </row>
    <row r="55" spans="3:13">
      <c r="C55" t="s">
        <v>216</v>
      </c>
      <c r="E55" s="871">
        <v>5.0000000000000001E-3</v>
      </c>
      <c r="F55" s="858">
        <v>185617.10702222199</v>
      </c>
      <c r="G55" s="871">
        <v>4.4474602219781801E-3</v>
      </c>
      <c r="H55" s="860">
        <v>165104.94</v>
      </c>
      <c r="J55" s="871">
        <v>5.0000000000000001E-3</v>
      </c>
      <c r="K55" s="858">
        <v>156124.33155555601</v>
      </c>
      <c r="L55" s="871">
        <v>3.6795741206781698E-3</v>
      </c>
      <c r="M55" s="860">
        <v>114894.21</v>
      </c>
    </row>
    <row r="56" spans="3:13">
      <c r="C56" t="s">
        <v>217</v>
      </c>
      <c r="E56" s="871">
        <v>2E-3</v>
      </c>
      <c r="F56" s="858">
        <v>74246.842808888905</v>
      </c>
      <c r="G56" s="871">
        <v>0</v>
      </c>
      <c r="H56" s="860">
        <v>0</v>
      </c>
      <c r="J56" s="871">
        <v>2E-3</v>
      </c>
      <c r="K56" s="858">
        <v>62449.732622222196</v>
      </c>
      <c r="L56" s="871">
        <v>1.37710757738933E-5</v>
      </c>
      <c r="M56" s="860">
        <v>430</v>
      </c>
    </row>
    <row r="57" spans="3:13">
      <c r="C57" t="s">
        <v>218</v>
      </c>
      <c r="E57" s="871">
        <v>2E-3</v>
      </c>
      <c r="F57" s="858">
        <v>74246.842808888905</v>
      </c>
      <c r="G57" s="871">
        <v>1.3199214443670201E-4</v>
      </c>
      <c r="H57" s="860">
        <v>4900</v>
      </c>
      <c r="J57" s="871">
        <v>2E-3</v>
      </c>
      <c r="K57" s="858">
        <v>62449.732622222196</v>
      </c>
      <c r="L57" s="871">
        <v>1.28103030454822E-4</v>
      </c>
      <c r="M57" s="860">
        <v>4000</v>
      </c>
    </row>
    <row r="58" spans="3:13">
      <c r="C58" t="s">
        <v>223</v>
      </c>
      <c r="E58" s="871">
        <v>1.6999999999999999E-3</v>
      </c>
      <c r="F58" s="858">
        <v>63109.816387555496</v>
      </c>
      <c r="G58" s="871">
        <v>2.3570025792268301E-3</v>
      </c>
      <c r="H58" s="860">
        <v>87500</v>
      </c>
      <c r="J58" s="871">
        <v>1.6999999999999999E-3</v>
      </c>
      <c r="K58" s="858">
        <v>53082.2727288889</v>
      </c>
      <c r="L58" s="871">
        <v>0</v>
      </c>
      <c r="M58" s="860">
        <v>0</v>
      </c>
    </row>
    <row r="59" spans="3:13">
      <c r="C59" t="s">
        <v>84</v>
      </c>
      <c r="E59" s="871">
        <v>2E-3</v>
      </c>
      <c r="F59" s="858">
        <v>74246.842808888905</v>
      </c>
      <c r="G59" s="871">
        <v>0</v>
      </c>
      <c r="H59" s="860">
        <v>0</v>
      </c>
      <c r="J59" s="871">
        <v>2E-3</v>
      </c>
      <c r="K59" s="858">
        <v>62449.732622222196</v>
      </c>
      <c r="L59" s="871">
        <v>0</v>
      </c>
      <c r="M59" s="860">
        <v>0</v>
      </c>
    </row>
    <row r="60" spans="3:13">
      <c r="C60" t="s">
        <v>219</v>
      </c>
      <c r="E60" s="871">
        <v>3.5000000000000003E-2</v>
      </c>
      <c r="F60" s="858">
        <v>1299319.74915556</v>
      </c>
      <c r="G60" s="871">
        <v>3.58963861515324E-2</v>
      </c>
      <c r="H60" s="860">
        <v>1332596.67</v>
      </c>
      <c r="J60" s="871">
        <v>6.8419315128974197E-3</v>
      </c>
      <c r="K60" s="858">
        <v>213638.39679999999</v>
      </c>
      <c r="L60" s="871">
        <v>7.10049477204985E-3</v>
      </c>
      <c r="M60" s="860">
        <v>221712</v>
      </c>
    </row>
    <row r="61" spans="3:13">
      <c r="C61" t="s">
        <v>179</v>
      </c>
      <c r="E61" s="871">
        <v>0.14499999999999999</v>
      </c>
      <c r="F61" s="858">
        <v>5382896.10364444</v>
      </c>
      <c r="G61" s="871">
        <v>0.14499999999999999</v>
      </c>
      <c r="H61" s="860">
        <v>5382896.10364444</v>
      </c>
      <c r="J61" s="871">
        <v>0.115</v>
      </c>
      <c r="K61" s="858">
        <v>3590859.6257777801</v>
      </c>
      <c r="L61" s="871">
        <v>0.114492083468997</v>
      </c>
      <c r="M61" s="860">
        <v>3575000</v>
      </c>
    </row>
    <row r="62" spans="3:13">
      <c r="C62" t="s">
        <v>86</v>
      </c>
      <c r="E62" s="871">
        <v>2E-3</v>
      </c>
      <c r="F62" s="858">
        <v>74246.842808888905</v>
      </c>
      <c r="G62" s="871">
        <v>0</v>
      </c>
      <c r="H62" s="860">
        <v>0</v>
      </c>
      <c r="J62" s="871">
        <v>2E-3</v>
      </c>
      <c r="K62" s="858">
        <v>62449.732622222196</v>
      </c>
      <c r="L62" s="871">
        <v>0</v>
      </c>
      <c r="M62" s="860">
        <v>0</v>
      </c>
    </row>
    <row r="63" spans="3:13">
      <c r="C63" t="s">
        <v>87</v>
      </c>
      <c r="E63" s="871">
        <v>3.5000000000000001E-3</v>
      </c>
      <c r="F63" s="858">
        <v>129931.974915556</v>
      </c>
      <c r="G63" s="871">
        <v>0</v>
      </c>
      <c r="H63" s="860">
        <v>0</v>
      </c>
      <c r="J63" s="871">
        <v>3.5000000000000001E-3</v>
      </c>
      <c r="K63" s="858">
        <v>109287.032088889</v>
      </c>
      <c r="L63" s="871">
        <v>0</v>
      </c>
      <c r="M63" s="860">
        <v>0</v>
      </c>
    </row>
    <row r="64" spans="3:13">
      <c r="C64" t="s">
        <v>90</v>
      </c>
      <c r="E64" s="871">
        <v>0</v>
      </c>
      <c r="F64" s="858">
        <v>0</v>
      </c>
      <c r="G64" s="871">
        <v>0</v>
      </c>
      <c r="H64" s="860">
        <v>0</v>
      </c>
      <c r="J64" s="871">
        <v>0</v>
      </c>
      <c r="K64" s="858">
        <v>0</v>
      </c>
      <c r="L64" s="871">
        <v>0</v>
      </c>
      <c r="M64" s="860">
        <v>0</v>
      </c>
    </row>
    <row r="65" spans="3:13">
      <c r="C65" t="s">
        <v>91</v>
      </c>
      <c r="E65" s="871">
        <v>0.01</v>
      </c>
      <c r="F65" s="858">
        <v>371234.21404444397</v>
      </c>
      <c r="G65" s="871">
        <v>0</v>
      </c>
      <c r="H65" s="860">
        <v>0</v>
      </c>
      <c r="J65" s="871">
        <v>0.01</v>
      </c>
      <c r="K65" s="858">
        <v>312248.66311111097</v>
      </c>
      <c r="L65" s="871">
        <v>7.0456666750151901E-4</v>
      </c>
      <c r="M65" s="860">
        <v>22000</v>
      </c>
    </row>
    <row r="66" spans="3:13">
      <c r="C66" t="s">
        <v>92</v>
      </c>
      <c r="E66" s="871">
        <v>0.01</v>
      </c>
      <c r="F66" s="858">
        <v>371234.21404444397</v>
      </c>
      <c r="G66" s="871">
        <v>0</v>
      </c>
      <c r="H66" s="860">
        <v>0</v>
      </c>
      <c r="J66" s="871">
        <v>0.01</v>
      </c>
      <c r="K66" s="858">
        <v>312248.66311111097</v>
      </c>
      <c r="L66" s="871">
        <v>0</v>
      </c>
      <c r="M66" s="860">
        <v>0</v>
      </c>
    </row>
    <row r="67" spans="3:13">
      <c r="C67" t="s">
        <v>221</v>
      </c>
      <c r="E67" s="871"/>
      <c r="F67" s="858"/>
      <c r="G67" s="871"/>
      <c r="H67" s="860"/>
      <c r="J67" s="871">
        <v>0.03</v>
      </c>
      <c r="K67" s="858">
        <v>936745.98933333298</v>
      </c>
      <c r="L67" s="871">
        <v>7.7887957173881597E-2</v>
      </c>
      <c r="M67" s="860">
        <v>2432041.0499999998</v>
      </c>
    </row>
    <row r="68" spans="3:13">
      <c r="C68" t="s">
        <v>222</v>
      </c>
      <c r="E68" s="871"/>
      <c r="F68" s="858"/>
      <c r="G68" s="871"/>
      <c r="H68" s="860"/>
      <c r="J68" s="871">
        <v>0.02</v>
      </c>
      <c r="K68" s="858">
        <v>624497.32622222195</v>
      </c>
      <c r="L68" s="871">
        <v>1.77102439603791E-2</v>
      </c>
      <c r="M68" s="860">
        <v>553000</v>
      </c>
    </row>
    <row r="69" spans="3:13">
      <c r="C69" t="s">
        <v>97</v>
      </c>
      <c r="E69" s="871">
        <v>0.27400000000000002</v>
      </c>
      <c r="F69" s="858">
        <v>10171817.4648178</v>
      </c>
      <c r="G69" s="871">
        <v>0.33511094306205202</v>
      </c>
      <c r="H69" s="860">
        <v>12440464.756533301</v>
      </c>
      <c r="J69" s="871">
        <v>0.28215806848710301</v>
      </c>
      <c r="K69" s="858">
        <v>8810347.9671111107</v>
      </c>
      <c r="L69" s="871">
        <v>0.28300680860202898</v>
      </c>
      <c r="M69" s="860">
        <v>8836849.7637325805</v>
      </c>
    </row>
    <row r="70" spans="3:13">
      <c r="C70" t="s">
        <v>98</v>
      </c>
      <c r="E70" s="871">
        <v>0.124</v>
      </c>
      <c r="F70" s="858">
        <v>4603304.2541511096</v>
      </c>
      <c r="G70" s="871">
        <v>7.3154996152236806E-2</v>
      </c>
      <c r="H70" s="860">
        <v>2715763.75</v>
      </c>
      <c r="J70" s="871">
        <v>0.124</v>
      </c>
      <c r="K70" s="858">
        <v>3871883.4225777802</v>
      </c>
      <c r="L70" s="871">
        <v>9.6596090114458202E-2</v>
      </c>
      <c r="M70" s="860">
        <v>3016200</v>
      </c>
    </row>
    <row r="71" spans="3:13">
      <c r="C71" t="s">
        <v>100</v>
      </c>
      <c r="E71" s="871">
        <v>1E-3</v>
      </c>
      <c r="F71" s="858">
        <v>37123.421404444402</v>
      </c>
      <c r="G71" s="871">
        <v>2.2617460035606498E-3</v>
      </c>
      <c r="H71" s="860">
        <v>83963.75</v>
      </c>
      <c r="J71" s="871">
        <v>1E-3</v>
      </c>
      <c r="K71" s="858">
        <v>31224.866311111098</v>
      </c>
      <c r="L71" s="871">
        <v>2.4019318210279101E-3</v>
      </c>
      <c r="M71" s="860">
        <v>75000</v>
      </c>
    </row>
    <row r="72" spans="3:13">
      <c r="C72" t="s">
        <v>102</v>
      </c>
      <c r="E72" s="871">
        <v>1E-3</v>
      </c>
      <c r="F72" s="858">
        <v>37123.421404444402</v>
      </c>
      <c r="G72" s="871">
        <v>2.3381465585930101E-3</v>
      </c>
      <c r="H72" s="860">
        <v>86800</v>
      </c>
      <c r="J72" s="871">
        <v>1E-3</v>
      </c>
      <c r="K72" s="858">
        <v>31224.866311111098</v>
      </c>
      <c r="L72" s="871">
        <v>0</v>
      </c>
      <c r="M72" s="860">
        <v>0</v>
      </c>
    </row>
    <row r="73" spans="3:13">
      <c r="C73" t="s">
        <v>225</v>
      </c>
      <c r="E73" s="871">
        <v>3.0000000000000001E-3</v>
      </c>
      <c r="F73" s="858">
        <v>111370.26421333299</v>
      </c>
      <c r="G73" s="871">
        <v>0</v>
      </c>
      <c r="H73" s="860">
        <v>0</v>
      </c>
      <c r="J73" s="871">
        <v>3.0000000000000001E-3</v>
      </c>
      <c r="K73" s="858">
        <v>93674.598933333298</v>
      </c>
      <c r="L73" s="871">
        <v>0</v>
      </c>
      <c r="M73" s="860">
        <v>0</v>
      </c>
    </row>
    <row r="74" spans="3:13">
      <c r="C74" t="s">
        <v>104</v>
      </c>
      <c r="E74" s="871">
        <v>0.04</v>
      </c>
      <c r="F74" s="858">
        <v>1484936.8561777801</v>
      </c>
      <c r="G74" s="871">
        <v>1.96641358038353E-2</v>
      </c>
      <c r="H74" s="860">
        <v>730000</v>
      </c>
      <c r="J74" s="871">
        <v>0.04</v>
      </c>
      <c r="K74" s="858">
        <v>1248994.6524444399</v>
      </c>
      <c r="L74" s="871">
        <v>2.4019318210279101E-2</v>
      </c>
      <c r="M74" s="860">
        <v>750000</v>
      </c>
    </row>
    <row r="75" spans="3:13">
      <c r="C75" t="s">
        <v>105</v>
      </c>
      <c r="E75" s="871">
        <v>0.03</v>
      </c>
      <c r="F75" s="858">
        <v>1113702.64213333</v>
      </c>
      <c r="G75" s="871">
        <v>2.29774080009198E-2</v>
      </c>
      <c r="H75" s="860">
        <v>853000</v>
      </c>
      <c r="J75" s="871">
        <v>0.03</v>
      </c>
      <c r="K75" s="858">
        <v>936745.98933333298</v>
      </c>
      <c r="L75" s="871">
        <v>4.8717582481968703E-2</v>
      </c>
      <c r="M75" s="860">
        <v>1521200</v>
      </c>
    </row>
    <row r="76" spans="3:13">
      <c r="C76" t="s">
        <v>106</v>
      </c>
      <c r="E76" s="871">
        <v>0.03</v>
      </c>
      <c r="F76" s="858">
        <v>1113702.64213333</v>
      </c>
      <c r="G76" s="871">
        <v>2.38932718602765E-2</v>
      </c>
      <c r="H76" s="860">
        <v>887000</v>
      </c>
      <c r="J76" s="871">
        <v>0.03</v>
      </c>
      <c r="K76" s="858">
        <v>936745.98933333298</v>
      </c>
      <c r="L76" s="871">
        <v>1.9055325780154699E-2</v>
      </c>
      <c r="M76" s="860">
        <v>595000</v>
      </c>
    </row>
    <row r="77" spans="3:13">
      <c r="C77" t="s">
        <v>109</v>
      </c>
      <c r="E77" s="871">
        <v>7.0000000000000001E-3</v>
      </c>
      <c r="F77" s="858">
        <v>259863.94983111101</v>
      </c>
      <c r="G77" s="871">
        <v>0</v>
      </c>
      <c r="H77" s="860">
        <v>0</v>
      </c>
      <c r="J77" s="871">
        <v>7.0000000000000001E-3</v>
      </c>
      <c r="K77" s="858">
        <v>218574.064177778</v>
      </c>
      <c r="L77" s="871">
        <v>0</v>
      </c>
      <c r="M77" s="860">
        <v>0</v>
      </c>
    </row>
    <row r="78" spans="3:13">
      <c r="C78" t="s">
        <v>181</v>
      </c>
      <c r="E78" s="871">
        <v>1.2E-2</v>
      </c>
      <c r="F78" s="858">
        <v>445481.05685333302</v>
      </c>
      <c r="G78" s="871">
        <v>2.02028792505157E-3</v>
      </c>
      <c r="H78" s="860">
        <v>75000</v>
      </c>
      <c r="J78" s="871">
        <v>1.2E-2</v>
      </c>
      <c r="K78" s="858">
        <v>374698.39573333302</v>
      </c>
      <c r="L78" s="871">
        <v>2.4019318210279101E-3</v>
      </c>
      <c r="M78" s="860">
        <v>75000</v>
      </c>
    </row>
    <row r="79" spans="3:13">
      <c r="C79" t="s">
        <v>113</v>
      </c>
      <c r="E79" s="871">
        <v>0.44400000000000001</v>
      </c>
      <c r="F79" s="858">
        <v>16482799.1035733</v>
      </c>
      <c r="G79" s="871">
        <v>0.334273674635643</v>
      </c>
      <c r="H79" s="860">
        <v>12409382.4879111</v>
      </c>
      <c r="J79" s="871">
        <v>0.43584193151289702</v>
      </c>
      <c r="K79" s="858">
        <v>13609106.044266701</v>
      </c>
      <c r="L79" s="871">
        <v>0.43350037474978298</v>
      </c>
      <c r="M79" s="860">
        <v>13535991.2473785</v>
      </c>
    </row>
    <row r="80" spans="3:13">
      <c r="C80" t="s">
        <v>114</v>
      </c>
      <c r="E80" s="871">
        <v>0.15</v>
      </c>
      <c r="F80" s="858">
        <v>5568513.2106666602</v>
      </c>
      <c r="G80" s="871">
        <v>0.261955946909815</v>
      </c>
      <c r="H80" s="860">
        <v>9724701.0065333303</v>
      </c>
      <c r="J80" s="871">
        <v>0.15815806848710301</v>
      </c>
      <c r="K80" s="858">
        <v>4938464.54453333</v>
      </c>
      <c r="L80" s="871">
        <v>0.18641071848757099</v>
      </c>
      <c r="M80" s="860">
        <v>5820649.7637325795</v>
      </c>
    </row>
    <row r="81" spans="3:13">
      <c r="C81" t="s">
        <v>142</v>
      </c>
      <c r="E81" s="871">
        <v>0.12</v>
      </c>
      <c r="F81" s="858">
        <v>4454810.5685333302</v>
      </c>
      <c r="G81" s="871">
        <v>0.1</v>
      </c>
      <c r="H81" s="860">
        <v>3712342.1404444398</v>
      </c>
      <c r="J81" s="871">
        <v>0.12</v>
      </c>
      <c r="K81" s="858">
        <v>3746983.9573333301</v>
      </c>
      <c r="L81" s="871">
        <v>0</v>
      </c>
      <c r="M81" s="860">
        <v>0</v>
      </c>
    </row>
    <row r="82" spans="3:13">
      <c r="C82" t="s">
        <v>116</v>
      </c>
      <c r="E82" s="871">
        <v>2.9999999999999898E-2</v>
      </c>
      <c r="F82" s="858">
        <v>1113702.64213333</v>
      </c>
      <c r="G82" s="871">
        <v>0.16195594690981499</v>
      </c>
      <c r="H82" s="860">
        <v>6012358.8660888895</v>
      </c>
      <c r="J82" s="871">
        <v>3.8158068487102598E-2</v>
      </c>
      <c r="K82" s="858">
        <v>1191480.5872</v>
      </c>
      <c r="L82" s="871">
        <v>0.18641071848757099</v>
      </c>
      <c r="M82" s="860">
        <v>5820649.7637325795</v>
      </c>
    </row>
  </sheetData>
  <mergeCells count="6">
    <mergeCell ref="E6:H6"/>
    <mergeCell ref="J6:M6"/>
    <mergeCell ref="E7:F7"/>
    <mergeCell ref="G7:H7"/>
    <mergeCell ref="J7:K7"/>
    <mergeCell ref="L7:M7"/>
  </mergeCells>
  <pageMargins left="0.7" right="0.7" top="0.75" bottom="0.75" header="0.3" footer="0.3"/>
  <pageSetup fitToWidth="0" fitToHeight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83"/>
  <sheetViews>
    <sheetView topLeftCell="A62" workbookViewId="0">
      <selection activeCell="K91" sqref="K91"/>
    </sheetView>
  </sheetViews>
  <sheetFormatPr defaultColWidth="9" defaultRowHeight="15"/>
  <cols>
    <col min="2" max="2" width="15" customWidth="1"/>
    <col min="4" max="4" width="9.28515625" customWidth="1"/>
    <col min="5" max="5" width="15.7109375" customWidth="1"/>
    <col min="6" max="6" width="9.28515625" customWidth="1"/>
    <col min="7" max="7" width="15.7109375" customWidth="1"/>
    <col min="8" max="8" width="3.28515625" customWidth="1"/>
    <col min="9" max="9" width="9.28515625" customWidth="1"/>
    <col min="10" max="10" width="15.7109375" customWidth="1"/>
    <col min="11" max="11" width="9.28515625" customWidth="1"/>
    <col min="12" max="12" width="15.7109375" customWidth="1"/>
  </cols>
  <sheetData>
    <row r="1" spans="1:12" ht="31.5">
      <c r="A1" s="452" t="s">
        <v>185</v>
      </c>
    </row>
    <row r="2" spans="1:12" ht="31.5">
      <c r="A2" s="452" t="s">
        <v>233</v>
      </c>
    </row>
    <row r="3" spans="1:12" ht="15" customHeight="1">
      <c r="A3" s="452"/>
    </row>
    <row r="5" spans="1:12" ht="33.75">
      <c r="B5" t="s">
        <v>3</v>
      </c>
      <c r="D5" s="1093" t="s">
        <v>232</v>
      </c>
      <c r="E5" s="1094"/>
      <c r="F5" s="1094"/>
      <c r="G5" s="1095"/>
      <c r="I5" s="1140" t="s">
        <v>226</v>
      </c>
      <c r="J5" s="1141"/>
      <c r="K5" s="1141"/>
      <c r="L5" s="1142"/>
    </row>
    <row r="6" spans="1:12" ht="18.75">
      <c r="D6" s="1102" t="s">
        <v>21</v>
      </c>
      <c r="E6" s="1097"/>
      <c r="F6" s="1096" t="s">
        <v>22</v>
      </c>
      <c r="G6" s="1101"/>
      <c r="I6" s="1102" t="s">
        <v>21</v>
      </c>
      <c r="J6" s="1097"/>
      <c r="K6" s="1096" t="s">
        <v>22</v>
      </c>
      <c r="L6" s="1101"/>
    </row>
    <row r="7" spans="1:12" ht="18.75">
      <c r="D7" s="687" t="s">
        <v>23</v>
      </c>
      <c r="E7" s="683" t="s">
        <v>147</v>
      </c>
      <c r="F7" s="683" t="s">
        <v>23</v>
      </c>
      <c r="G7" s="688" t="s">
        <v>148</v>
      </c>
      <c r="I7" s="687" t="s">
        <v>23</v>
      </c>
      <c r="J7" s="683" t="s">
        <v>147</v>
      </c>
      <c r="K7" s="683" t="s">
        <v>23</v>
      </c>
      <c r="L7" s="688" t="s">
        <v>148</v>
      </c>
    </row>
    <row r="8" spans="1:12">
      <c r="B8" t="s">
        <v>25</v>
      </c>
      <c r="D8" s="776">
        <v>1.125</v>
      </c>
      <c r="E8" s="777">
        <v>35592579.450000003</v>
      </c>
      <c r="F8" s="778">
        <v>1.125</v>
      </c>
      <c r="G8" s="779">
        <v>45925992</v>
      </c>
      <c r="I8" s="776">
        <v>1.125</v>
      </c>
      <c r="J8" s="777">
        <v>30000000</v>
      </c>
      <c r="K8" s="778">
        <v>1.125</v>
      </c>
      <c r="L8" s="779">
        <v>38558514.780000001</v>
      </c>
    </row>
    <row r="9" spans="1:12">
      <c r="B9" t="s">
        <v>26</v>
      </c>
      <c r="D9" s="776">
        <v>7.4999999999999997E-2</v>
      </c>
      <c r="E9" s="777">
        <v>2372838.63</v>
      </c>
      <c r="F9" s="778">
        <v>7.4999999999999997E-2</v>
      </c>
      <c r="G9" s="779">
        <v>3061732.8</v>
      </c>
      <c r="I9" s="776">
        <v>7.4999999999999997E-2</v>
      </c>
      <c r="J9" s="777">
        <v>2250000</v>
      </c>
      <c r="K9" s="778">
        <v>7.4999999999999997E-2</v>
      </c>
      <c r="L9" s="779">
        <v>2570567.6519999998</v>
      </c>
    </row>
    <row r="10" spans="1:12">
      <c r="B10" t="s">
        <v>27</v>
      </c>
      <c r="D10" s="776">
        <v>0.05</v>
      </c>
      <c r="E10" s="777">
        <v>1581892.42</v>
      </c>
      <c r="F10" s="778">
        <v>0.05</v>
      </c>
      <c r="G10" s="779">
        <v>2041155.2</v>
      </c>
      <c r="I10" s="776">
        <v>0.05</v>
      </c>
      <c r="J10" s="777">
        <v>1500000</v>
      </c>
      <c r="K10" s="778">
        <v>0.05</v>
      </c>
      <c r="L10" s="779">
        <v>1713711.7679999999</v>
      </c>
    </row>
    <row r="11" spans="1:12">
      <c r="B11" t="s">
        <v>28</v>
      </c>
      <c r="D11" s="776"/>
      <c r="E11" s="777">
        <v>0</v>
      </c>
      <c r="F11" s="778"/>
      <c r="G11" s="779">
        <v>0</v>
      </c>
      <c r="I11" s="776"/>
      <c r="J11" s="777">
        <v>0</v>
      </c>
      <c r="K11" s="778"/>
      <c r="L11" s="779">
        <v>0</v>
      </c>
    </row>
    <row r="12" spans="1:12">
      <c r="B12" t="s">
        <v>29</v>
      </c>
      <c r="D12" s="776">
        <v>1</v>
      </c>
      <c r="E12" s="777">
        <v>31637848.399999999</v>
      </c>
      <c r="F12" s="778">
        <v>1</v>
      </c>
      <c r="G12" s="779">
        <v>40823104</v>
      </c>
      <c r="I12" s="776">
        <v>1</v>
      </c>
      <c r="J12" s="777">
        <v>26250000</v>
      </c>
      <c r="K12" s="778">
        <v>1</v>
      </c>
      <c r="L12" s="779">
        <v>34274235.359999999</v>
      </c>
    </row>
    <row r="13" spans="1:12">
      <c r="D13" s="776"/>
      <c r="E13" s="312"/>
      <c r="F13" s="778"/>
      <c r="G13" s="792">
        <v>0</v>
      </c>
      <c r="I13" s="776"/>
      <c r="J13" s="312"/>
      <c r="K13" s="778"/>
      <c r="L13" s="792"/>
    </row>
    <row r="14" spans="1:12">
      <c r="B14" t="s">
        <v>3</v>
      </c>
      <c r="D14" s="873"/>
      <c r="E14" s="777"/>
      <c r="F14" s="874"/>
      <c r="G14" s="779"/>
      <c r="I14" s="873"/>
      <c r="J14" s="777" t="s">
        <v>31</v>
      </c>
      <c r="K14" s="874"/>
      <c r="L14" s="779" t="s">
        <v>32</v>
      </c>
    </row>
    <row r="15" spans="1:12">
      <c r="D15" s="804"/>
      <c r="E15" s="805" t="s">
        <v>36</v>
      </c>
      <c r="F15" s="647"/>
      <c r="G15" s="770" t="s">
        <v>36</v>
      </c>
      <c r="I15" s="804"/>
      <c r="J15" s="805"/>
      <c r="K15" s="647"/>
      <c r="L15" s="770"/>
    </row>
    <row r="16" spans="1:12">
      <c r="D16" s="806"/>
      <c r="E16" s="320"/>
      <c r="F16" s="312"/>
      <c r="G16" s="807"/>
      <c r="I16" s="806"/>
      <c r="J16" s="320"/>
      <c r="K16" s="312"/>
      <c r="L16" s="807"/>
    </row>
    <row r="17" spans="2:12">
      <c r="B17" t="s">
        <v>37</v>
      </c>
      <c r="D17" s="804"/>
      <c r="E17" s="811" t="s">
        <v>36</v>
      </c>
      <c r="F17" s="647"/>
      <c r="G17" s="812" t="s">
        <v>36</v>
      </c>
      <c r="I17" s="804"/>
      <c r="J17" s="811"/>
      <c r="K17" s="647"/>
      <c r="L17" s="812"/>
    </row>
    <row r="18" spans="2:12">
      <c r="B18" t="s">
        <v>38</v>
      </c>
      <c r="D18" s="815">
        <v>0.40430224440225498</v>
      </c>
      <c r="E18" s="777">
        <v>16504872.570666701</v>
      </c>
      <c r="F18" s="816">
        <v>0.41268147860583998</v>
      </c>
      <c r="G18" s="779">
        <v>16846938.920000002</v>
      </c>
      <c r="I18" s="815">
        <v>0.40600000000000003</v>
      </c>
      <c r="J18" s="777">
        <v>13915339.556159999</v>
      </c>
      <c r="K18" s="816">
        <v>0.38379239221049699</v>
      </c>
      <c r="L18" s="779">
        <v>13154190.779999999</v>
      </c>
    </row>
    <row r="19" spans="2:12">
      <c r="B19" t="s">
        <v>188</v>
      </c>
      <c r="D19" s="815">
        <v>0.02</v>
      </c>
      <c r="E19" s="777">
        <v>816462.08</v>
      </c>
      <c r="F19" s="815">
        <v>3.46959995986586E-2</v>
      </c>
      <c r="G19" s="779">
        <v>1416398.4</v>
      </c>
      <c r="I19" s="815">
        <v>0.02</v>
      </c>
      <c r="J19" s="777">
        <v>685484.70719999995</v>
      </c>
      <c r="K19" s="815">
        <v>3.24961426068704E-2</v>
      </c>
      <c r="L19" s="779">
        <v>1113780.44</v>
      </c>
    </row>
    <row r="20" spans="2:12">
      <c r="B20" t="s">
        <v>189</v>
      </c>
      <c r="D20" s="815">
        <v>6.8302244402254797E-2</v>
      </c>
      <c r="E20" s="777">
        <v>2788309.6266666702</v>
      </c>
      <c r="F20" s="815">
        <v>4.0153353355981899E-2</v>
      </c>
      <c r="G20" s="779">
        <v>1639184.52</v>
      </c>
      <c r="I20" s="815">
        <v>7.0000000000000007E-2</v>
      </c>
      <c r="J20" s="777">
        <v>2399196.4752000002</v>
      </c>
      <c r="K20" s="815">
        <v>4.8457691690426699E-2</v>
      </c>
      <c r="L20" s="779">
        <v>1660850.33</v>
      </c>
    </row>
    <row r="21" spans="2:12">
      <c r="B21" t="s">
        <v>190</v>
      </c>
      <c r="D21" s="815">
        <v>1.4999999999999999E-2</v>
      </c>
      <c r="E21" s="777">
        <v>612346.56000000006</v>
      </c>
      <c r="F21" s="815">
        <v>1.7440342361031601E-2</v>
      </c>
      <c r="G21" s="779">
        <v>711968.91</v>
      </c>
      <c r="I21" s="815">
        <v>1.4999999999999999E-2</v>
      </c>
      <c r="J21" s="777">
        <v>514113.53039999999</v>
      </c>
      <c r="K21" s="815">
        <v>5.7258800360878402E-3</v>
      </c>
      <c r="L21" s="779">
        <v>196250.16</v>
      </c>
    </row>
    <row r="22" spans="2:12">
      <c r="B22" t="s">
        <v>191</v>
      </c>
      <c r="D22" s="815">
        <v>3.0000000000000001E-3</v>
      </c>
      <c r="E22" s="777">
        <v>122469.31200000001</v>
      </c>
      <c r="F22" s="815">
        <v>1.7046584698703899E-3</v>
      </c>
      <c r="G22" s="779">
        <v>69589.45</v>
      </c>
      <c r="I22" s="815">
        <v>3.0000000000000001E-3</v>
      </c>
      <c r="J22" s="777">
        <v>102822.70608</v>
      </c>
      <c r="K22" s="815">
        <v>1.4972946722508599E-3</v>
      </c>
      <c r="L22" s="779">
        <v>51318.63</v>
      </c>
    </row>
    <row r="23" spans="2:12">
      <c r="B23" t="s">
        <v>192</v>
      </c>
      <c r="D23" s="815">
        <v>0.05</v>
      </c>
      <c r="E23" s="777">
        <v>2041155.2</v>
      </c>
      <c r="F23" s="815">
        <v>9.4610794416808697E-2</v>
      </c>
      <c r="G23" s="779">
        <v>3862306.3</v>
      </c>
      <c r="I23" s="815">
        <v>0.05</v>
      </c>
      <c r="J23" s="777">
        <v>1713711.7679999999</v>
      </c>
      <c r="K23" s="815">
        <v>7.6507815052828707E-2</v>
      </c>
      <c r="L23" s="779">
        <v>2622246.86</v>
      </c>
    </row>
    <row r="24" spans="2:12">
      <c r="B24" t="s">
        <v>193</v>
      </c>
      <c r="D24" s="815">
        <v>6.0000000000000001E-3</v>
      </c>
      <c r="E24" s="777">
        <v>244938.62400000001</v>
      </c>
      <c r="F24" s="815">
        <v>2.0622238818488701E-3</v>
      </c>
      <c r="G24" s="779">
        <v>84186.38</v>
      </c>
      <c r="I24" s="815">
        <v>6.0000000000000001E-3</v>
      </c>
      <c r="J24" s="777">
        <v>205645.41216000001</v>
      </c>
      <c r="K24" s="815">
        <v>3.69309478885483E-3</v>
      </c>
      <c r="L24" s="779">
        <v>126578</v>
      </c>
    </row>
    <row r="25" spans="2:12">
      <c r="B25" t="s">
        <v>194</v>
      </c>
      <c r="D25" s="815">
        <v>0.02</v>
      </c>
      <c r="E25" s="777">
        <v>816462.08</v>
      </c>
      <c r="F25" s="815">
        <v>2.1609062358413501E-3</v>
      </c>
      <c r="G25" s="779">
        <v>88214.9</v>
      </c>
      <c r="I25" s="815">
        <v>0.02</v>
      </c>
      <c r="J25" s="777">
        <v>685484.70719999995</v>
      </c>
      <c r="K25" s="815">
        <v>2.6552849113655598E-3</v>
      </c>
      <c r="L25" s="779">
        <v>91007.86</v>
      </c>
    </row>
    <row r="26" spans="2:12">
      <c r="B26" t="s">
        <v>195</v>
      </c>
      <c r="D26" s="815">
        <v>0.08</v>
      </c>
      <c r="E26" s="777">
        <v>3265848.32</v>
      </c>
      <c r="F26" s="815">
        <v>6.0103330212224901E-2</v>
      </c>
      <c r="G26" s="779">
        <v>2453604.5</v>
      </c>
      <c r="I26" s="815">
        <v>0.08</v>
      </c>
      <c r="J26" s="777">
        <v>2741938.8287999998</v>
      </c>
      <c r="K26" s="815">
        <v>9.0486686790377496E-2</v>
      </c>
      <c r="L26" s="779">
        <v>3101362</v>
      </c>
    </row>
    <row r="27" spans="2:12">
      <c r="B27" t="s">
        <v>196</v>
      </c>
      <c r="D27" s="815">
        <v>1.4999999999999999E-2</v>
      </c>
      <c r="E27" s="777">
        <v>612346.56000000006</v>
      </c>
      <c r="F27" s="815">
        <v>5.45588672042185E-2</v>
      </c>
      <c r="G27" s="779">
        <v>2227262.31</v>
      </c>
      <c r="I27" s="815">
        <v>1.4999999999999999E-2</v>
      </c>
      <c r="J27" s="777">
        <v>514113.53039999999</v>
      </c>
      <c r="K27" s="815">
        <v>5.2137435634391903E-2</v>
      </c>
      <c r="L27" s="779">
        <v>1786970.74</v>
      </c>
    </row>
    <row r="28" spans="2:12">
      <c r="B28" t="s">
        <v>197</v>
      </c>
      <c r="D28" s="815">
        <v>4.0000000000000001E-3</v>
      </c>
      <c r="E28" s="777">
        <v>163292.416</v>
      </c>
      <c r="F28" s="815">
        <v>2.9934029514267202E-6</v>
      </c>
      <c r="G28" s="779">
        <v>122.2</v>
      </c>
      <c r="I28" s="815">
        <v>4.0000000000000001E-3</v>
      </c>
      <c r="J28" s="777">
        <v>137096.94144</v>
      </c>
      <c r="K28" s="815">
        <v>0</v>
      </c>
      <c r="L28" s="779">
        <v>0</v>
      </c>
    </row>
    <row r="29" spans="2:12">
      <c r="B29" t="s">
        <v>198</v>
      </c>
      <c r="D29" s="815">
        <v>1.4999999999999999E-2</v>
      </c>
      <c r="E29" s="777">
        <v>612346.56000000006</v>
      </c>
      <c r="F29" s="815">
        <v>1.66324851241101E-2</v>
      </c>
      <c r="G29" s="779">
        <v>678989.67</v>
      </c>
      <c r="I29" s="815">
        <v>1.4999999999999999E-2</v>
      </c>
      <c r="J29" s="777">
        <v>514113.53039999999</v>
      </c>
      <c r="K29" s="815">
        <v>1.3802447378653901E-2</v>
      </c>
      <c r="L29" s="779">
        <v>473068.33</v>
      </c>
    </row>
    <row r="30" spans="2:12">
      <c r="B30" t="s">
        <v>199</v>
      </c>
      <c r="D30" s="815">
        <v>0.02</v>
      </c>
      <c r="E30" s="777">
        <v>816462.08</v>
      </c>
      <c r="F30" s="815">
        <v>1.56888851469991E-2</v>
      </c>
      <c r="G30" s="779">
        <v>640468.99</v>
      </c>
      <c r="I30" s="815">
        <v>0.02</v>
      </c>
      <c r="J30" s="777">
        <v>685484.70719999995</v>
      </c>
      <c r="K30" s="815">
        <v>3.9109987018540399E-3</v>
      </c>
      <c r="L30" s="779">
        <v>134046.49</v>
      </c>
    </row>
    <row r="31" spans="2:12">
      <c r="B31" t="s">
        <v>200</v>
      </c>
      <c r="D31" s="815">
        <v>8.0000000000000002E-3</v>
      </c>
      <c r="E31" s="777">
        <v>326584.83199999999</v>
      </c>
      <c r="F31" s="815">
        <v>3.42026907116127E-4</v>
      </c>
      <c r="G31" s="779">
        <v>13962.6</v>
      </c>
      <c r="I31" s="815">
        <v>8.0000000000000002E-3</v>
      </c>
      <c r="J31" s="777">
        <v>274193.88287999999</v>
      </c>
      <c r="K31" s="815">
        <v>2.2710207589588099E-4</v>
      </c>
      <c r="L31" s="779">
        <v>7783.75</v>
      </c>
    </row>
    <row r="32" spans="2:12">
      <c r="B32" t="s">
        <v>201</v>
      </c>
      <c r="D32" s="815">
        <v>0.01</v>
      </c>
      <c r="E32" s="777">
        <v>408231.04</v>
      </c>
      <c r="F32" s="815">
        <v>7.8205567121990499E-4</v>
      </c>
      <c r="G32" s="779">
        <v>31925.94</v>
      </c>
      <c r="I32" s="815">
        <v>0.01</v>
      </c>
      <c r="J32" s="777">
        <v>342742.35359999997</v>
      </c>
      <c r="K32" s="815">
        <v>8.19577437832008E-4</v>
      </c>
      <c r="L32" s="779">
        <v>28090.39</v>
      </c>
    </row>
    <row r="33" spans="2:12">
      <c r="B33" t="s">
        <v>202</v>
      </c>
      <c r="D33" s="815">
        <v>2.5000000000000001E-2</v>
      </c>
      <c r="E33" s="777">
        <v>1020577.6</v>
      </c>
      <c r="F33" s="815">
        <v>3.6045453084606202E-2</v>
      </c>
      <c r="G33" s="779">
        <v>1471487.28</v>
      </c>
      <c r="I33" s="815">
        <v>2.5000000000000001E-2</v>
      </c>
      <c r="J33" s="777">
        <v>856855.88399999996</v>
      </c>
      <c r="K33" s="815">
        <v>2.7566459472430999E-2</v>
      </c>
      <c r="L33" s="779">
        <v>944819.32</v>
      </c>
    </row>
    <row r="34" spans="2:12">
      <c r="B34" t="s">
        <v>203</v>
      </c>
      <c r="D34" s="815">
        <v>0.02</v>
      </c>
      <c r="E34" s="777">
        <v>816462.08</v>
      </c>
      <c r="F34" s="815">
        <v>1.1474169382122401E-2</v>
      </c>
      <c r="G34" s="779">
        <v>468411.21</v>
      </c>
      <c r="I34" s="815">
        <v>0.02</v>
      </c>
      <c r="J34" s="777">
        <v>685484.70719999995</v>
      </c>
      <c r="K34" s="815">
        <v>5.8011899583337596E-3</v>
      </c>
      <c r="L34" s="779">
        <v>198831.35</v>
      </c>
    </row>
    <row r="35" spans="2:12">
      <c r="B35" t="s">
        <v>204</v>
      </c>
      <c r="D35" s="815">
        <v>0.01</v>
      </c>
      <c r="E35" s="777">
        <v>408231.04</v>
      </c>
      <c r="F35" s="815">
        <v>1.40552670860109E-2</v>
      </c>
      <c r="G35" s="779">
        <v>573779.63</v>
      </c>
      <c r="I35" s="815">
        <v>0.01</v>
      </c>
      <c r="J35" s="777">
        <v>342742.35359999997</v>
      </c>
      <c r="K35" s="815">
        <v>1.50535533347636E-2</v>
      </c>
      <c r="L35" s="779">
        <v>515949.03</v>
      </c>
    </row>
    <row r="36" spans="2:12">
      <c r="B36" t="s">
        <v>205</v>
      </c>
      <c r="D36" s="815">
        <v>5.0000000000000001E-3</v>
      </c>
      <c r="E36" s="777">
        <v>204115.52</v>
      </c>
      <c r="F36" s="815">
        <v>4.2777004413971096E-3</v>
      </c>
      <c r="G36" s="779">
        <v>174629.01</v>
      </c>
      <c r="I36" s="815">
        <v>5.0000000000000001E-3</v>
      </c>
      <c r="J36" s="777">
        <v>171371.17679999999</v>
      </c>
      <c r="K36" s="815">
        <v>2.4657938860579698E-4</v>
      </c>
      <c r="L36" s="779">
        <v>8451.32</v>
      </c>
    </row>
    <row r="37" spans="2:12">
      <c r="B37" t="s">
        <v>206</v>
      </c>
      <c r="D37" s="815">
        <v>5.0000000000000001E-3</v>
      </c>
      <c r="E37" s="777">
        <v>204115.52</v>
      </c>
      <c r="F37" s="815">
        <v>5.8899666228222104E-3</v>
      </c>
      <c r="G37" s="779">
        <v>240446.72</v>
      </c>
      <c r="I37" s="815">
        <v>5.0000000000000001E-3</v>
      </c>
      <c r="J37" s="777">
        <v>171371.17679999999</v>
      </c>
      <c r="K37" s="815">
        <v>2.6779818436772299E-3</v>
      </c>
      <c r="L37" s="779">
        <v>91785.78</v>
      </c>
    </row>
    <row r="38" spans="2:12">
      <c r="B38" t="s">
        <v>207</v>
      </c>
      <c r="D38" s="815">
        <v>5.0000000000000001E-3</v>
      </c>
      <c r="E38" s="777">
        <v>204115.52</v>
      </c>
      <c r="F38" s="815">
        <v>0</v>
      </c>
      <c r="G38" s="779">
        <v>0</v>
      </c>
      <c r="I38" s="815">
        <v>5.0000000000000001E-3</v>
      </c>
      <c r="J38" s="777">
        <v>171371.17679999999</v>
      </c>
      <c r="K38" s="815">
        <v>2.9176434995456E-5</v>
      </c>
      <c r="L38" s="779">
        <v>1000</v>
      </c>
    </row>
    <row r="39" spans="2:12">
      <c r="D39" s="815">
        <v>0</v>
      </c>
      <c r="E39" s="777">
        <v>0</v>
      </c>
      <c r="F39" s="815">
        <v>0</v>
      </c>
      <c r="G39" s="779">
        <v>0</v>
      </c>
      <c r="I39" s="815">
        <v>0</v>
      </c>
      <c r="J39" s="777">
        <v>0</v>
      </c>
      <c r="K39" s="815">
        <v>0</v>
      </c>
      <c r="L39" s="779">
        <v>0</v>
      </c>
    </row>
    <row r="40" spans="2:12">
      <c r="D40" s="815">
        <v>0</v>
      </c>
      <c r="E40" s="777">
        <v>0</v>
      </c>
      <c r="F40" s="815">
        <v>0</v>
      </c>
      <c r="G40" s="779">
        <v>0</v>
      </c>
      <c r="I40" s="815">
        <v>0</v>
      </c>
      <c r="J40" s="777">
        <v>0</v>
      </c>
      <c r="K40" s="815">
        <v>0</v>
      </c>
      <c r="L40" s="779">
        <v>0</v>
      </c>
    </row>
    <row r="41" spans="2:12">
      <c r="D41" s="815">
        <v>0</v>
      </c>
      <c r="E41" s="777">
        <v>0</v>
      </c>
      <c r="F41" s="815">
        <v>0</v>
      </c>
      <c r="G41" s="779">
        <v>0</v>
      </c>
      <c r="I41" s="815">
        <v>0</v>
      </c>
      <c r="J41" s="777">
        <v>0</v>
      </c>
      <c r="K41" s="815">
        <v>0</v>
      </c>
      <c r="L41" s="779">
        <v>0</v>
      </c>
    </row>
    <row r="42" spans="2:12">
      <c r="B42" t="s">
        <v>66</v>
      </c>
      <c r="D42" s="815">
        <v>0.59569775559774496</v>
      </c>
      <c r="E42" s="777">
        <v>24318231.429333299</v>
      </c>
      <c r="F42" s="815">
        <v>0.58731852139415996</v>
      </c>
      <c r="G42" s="779">
        <v>23976165.079999998</v>
      </c>
      <c r="I42" s="815">
        <v>0.59399999999999997</v>
      </c>
      <c r="J42" s="777">
        <v>20358895.80384</v>
      </c>
      <c r="K42" s="815">
        <v>0.61620760778950301</v>
      </c>
      <c r="L42" s="779">
        <v>21120044.579999998</v>
      </c>
    </row>
    <row r="43" spans="2:12">
      <c r="B43" t="s">
        <v>67</v>
      </c>
      <c r="D43" s="815">
        <v>0.32</v>
      </c>
      <c r="E43" s="777">
        <v>13063393.279999999</v>
      </c>
      <c r="F43" s="815">
        <v>0.26450883480246901</v>
      </c>
      <c r="G43" s="779">
        <v>10798071.67206</v>
      </c>
      <c r="I43" s="815">
        <v>0.15</v>
      </c>
      <c r="J43" s="777">
        <v>5141135.3039999995</v>
      </c>
      <c r="K43" s="815">
        <v>0.11091970656118599</v>
      </c>
      <c r="L43" s="779">
        <v>3801688.1287402301</v>
      </c>
    </row>
    <row r="44" spans="2:12">
      <c r="B44" t="s">
        <v>68</v>
      </c>
      <c r="D44" s="815">
        <v>0.03</v>
      </c>
      <c r="E44" s="777">
        <v>1224693.1200000001</v>
      </c>
      <c r="F44" s="815">
        <v>2.0051441458248699E-2</v>
      </c>
      <c r="G44" s="779">
        <v>818562.08</v>
      </c>
      <c r="I44" s="815">
        <v>0.03</v>
      </c>
      <c r="J44" s="777">
        <v>1028227.0608</v>
      </c>
      <c r="K44" s="815">
        <v>2.3869565184981199E-2</v>
      </c>
      <c r="L44" s="779">
        <v>818111.09509090905</v>
      </c>
    </row>
    <row r="45" spans="2:12">
      <c r="B45" t="s">
        <v>69</v>
      </c>
      <c r="D45" s="815">
        <v>5.0000000000000001E-3</v>
      </c>
      <c r="E45" s="777">
        <v>204115.52</v>
      </c>
      <c r="F45" s="815">
        <v>8.9082263822956708E-3</v>
      </c>
      <c r="G45" s="779">
        <v>363661.45205999998</v>
      </c>
      <c r="I45" s="815">
        <v>5.0000000000000001E-3</v>
      </c>
      <c r="J45" s="777">
        <v>171371.17679999999</v>
      </c>
      <c r="K45" s="815">
        <v>4.9886415166257997E-3</v>
      </c>
      <c r="L45" s="779">
        <v>170981.8734675</v>
      </c>
    </row>
    <row r="46" spans="2:12">
      <c r="B46" t="s">
        <v>208</v>
      </c>
      <c r="D46" s="815">
        <v>7.0000000000000001E-3</v>
      </c>
      <c r="E46" s="777">
        <v>285761.728</v>
      </c>
      <c r="F46" s="815">
        <v>2.8487826403401401E-3</v>
      </c>
      <c r="G46" s="779">
        <v>116296.15</v>
      </c>
      <c r="I46" s="815">
        <v>7.0000000000000001E-3</v>
      </c>
      <c r="J46" s="777">
        <v>239919.64752</v>
      </c>
      <c r="K46" s="815">
        <v>8.6234317672025194E-3</v>
      </c>
      <c r="L46" s="779">
        <v>295561.53000000003</v>
      </c>
    </row>
    <row r="47" spans="2:12">
      <c r="B47" t="s">
        <v>209</v>
      </c>
      <c r="D47" s="815">
        <v>2.9999999999999997E-4</v>
      </c>
      <c r="E47" s="777">
        <v>12246.931200000001</v>
      </c>
      <c r="F47" s="815">
        <v>1.7367616142074801E-3</v>
      </c>
      <c r="G47" s="779">
        <v>70900</v>
      </c>
      <c r="I47" s="815">
        <v>2.9999999999999997E-4</v>
      </c>
      <c r="J47" s="777">
        <v>10282.270608000001</v>
      </c>
      <c r="K47" s="815">
        <v>7.1482265738867195E-5</v>
      </c>
      <c r="L47" s="779">
        <v>2450</v>
      </c>
    </row>
    <row r="48" spans="2:12">
      <c r="B48" t="s">
        <v>210</v>
      </c>
      <c r="D48" s="815">
        <v>7.0000000000000001E-3</v>
      </c>
      <c r="E48" s="777">
        <v>285761.728</v>
      </c>
      <c r="F48" s="815">
        <v>1.3668730334665401E-3</v>
      </c>
      <c r="G48" s="779">
        <v>55800</v>
      </c>
      <c r="I48" s="815">
        <v>7.0000000000000001E-3</v>
      </c>
      <c r="J48" s="777">
        <v>239919.64752</v>
      </c>
      <c r="K48" s="815">
        <v>6.7129871048420102E-3</v>
      </c>
      <c r="L48" s="779">
        <v>230082.5</v>
      </c>
    </row>
    <row r="49" spans="2:12">
      <c r="B49" t="s">
        <v>211</v>
      </c>
      <c r="D49" s="815">
        <v>2E-3</v>
      </c>
      <c r="E49" s="777">
        <v>81646.207999999999</v>
      </c>
      <c r="F49" s="815">
        <v>0</v>
      </c>
      <c r="G49" s="779">
        <v>0</v>
      </c>
      <c r="I49" s="815">
        <v>2E-3</v>
      </c>
      <c r="J49" s="777">
        <v>68548.470719999998</v>
      </c>
      <c r="K49" s="815">
        <v>0</v>
      </c>
      <c r="L49" s="779">
        <v>0</v>
      </c>
    </row>
    <row r="50" spans="2:12">
      <c r="B50" t="s">
        <v>212</v>
      </c>
      <c r="D50" s="815">
        <v>0.04</v>
      </c>
      <c r="E50" s="777">
        <v>1632924.16</v>
      </c>
      <c r="F50" s="815">
        <v>0.04</v>
      </c>
      <c r="G50" s="779">
        <v>1632924.16</v>
      </c>
      <c r="I50" s="815">
        <v>0.04</v>
      </c>
      <c r="J50" s="777">
        <v>1370969.4143999999</v>
      </c>
      <c r="K50" s="815">
        <v>4.0909090909090902E-2</v>
      </c>
      <c r="L50" s="779">
        <v>1402127.8101818201</v>
      </c>
    </row>
    <row r="51" spans="2:12">
      <c r="B51" t="s">
        <v>213</v>
      </c>
      <c r="D51" s="815">
        <v>2E-3</v>
      </c>
      <c r="E51" s="777">
        <v>81646.207999999999</v>
      </c>
      <c r="F51" s="815">
        <v>1.01910427977255E-3</v>
      </c>
      <c r="G51" s="779">
        <v>41603</v>
      </c>
      <c r="I51" s="815">
        <v>2E-3</v>
      </c>
      <c r="J51" s="777">
        <v>68548.470719999998</v>
      </c>
      <c r="K51" s="815">
        <v>5.2079936466888999E-4</v>
      </c>
      <c r="L51" s="779">
        <v>17850</v>
      </c>
    </row>
    <row r="52" spans="2:12">
      <c r="B52" t="s">
        <v>214</v>
      </c>
      <c r="D52" s="815">
        <v>5.0000000000000001E-3</v>
      </c>
      <c r="E52" s="777">
        <v>204115.52</v>
      </c>
      <c r="F52" s="815">
        <v>0</v>
      </c>
      <c r="G52" s="779">
        <v>0</v>
      </c>
      <c r="I52" s="815">
        <v>5.0000000000000001E-3</v>
      </c>
      <c r="J52" s="777">
        <v>171371.17679999999</v>
      </c>
      <c r="K52" s="815">
        <v>0</v>
      </c>
      <c r="L52" s="779">
        <v>0</v>
      </c>
    </row>
    <row r="53" spans="2:12">
      <c r="B53" t="s">
        <v>215</v>
      </c>
      <c r="D53" s="815">
        <v>3.5000000000000001E-3</v>
      </c>
      <c r="E53" s="777">
        <v>142880.864</v>
      </c>
      <c r="F53" s="815">
        <v>5.7750385663961302E-3</v>
      </c>
      <c r="G53" s="779">
        <v>235755</v>
      </c>
      <c r="I53" s="815">
        <v>3.5000000000000001E-3</v>
      </c>
      <c r="J53" s="777">
        <v>119959.82376</v>
      </c>
      <c r="K53" s="815">
        <v>6.0119503129886899E-3</v>
      </c>
      <c r="L53" s="779">
        <v>206055</v>
      </c>
    </row>
    <row r="54" spans="2:12">
      <c r="B54" t="s">
        <v>216</v>
      </c>
      <c r="D54" s="815">
        <v>5.0000000000000001E-3</v>
      </c>
      <c r="E54" s="777">
        <v>204115.52</v>
      </c>
      <c r="F54" s="815">
        <v>3.41822660030947E-3</v>
      </c>
      <c r="G54" s="779">
        <v>139542.62</v>
      </c>
      <c r="I54" s="815">
        <v>5.0000000000000001E-3</v>
      </c>
      <c r="J54" s="777">
        <v>171371.17679999999</v>
      </c>
      <c r="K54" s="815">
        <v>9.5086095014783097E-3</v>
      </c>
      <c r="L54" s="779">
        <v>325900.32</v>
      </c>
    </row>
    <row r="55" spans="2:12">
      <c r="B55" t="s">
        <v>217</v>
      </c>
      <c r="D55" s="815">
        <v>2E-3</v>
      </c>
      <c r="E55" s="777">
        <v>81646.207999999999</v>
      </c>
      <c r="F55" s="815">
        <v>0</v>
      </c>
      <c r="G55" s="779">
        <v>0</v>
      </c>
      <c r="I55" s="815">
        <v>2E-3</v>
      </c>
      <c r="J55" s="777">
        <v>68548.470719999998</v>
      </c>
      <c r="K55" s="815">
        <v>0</v>
      </c>
      <c r="L55" s="779">
        <v>0</v>
      </c>
    </row>
    <row r="56" spans="2:12">
      <c r="B56" t="s">
        <v>218</v>
      </c>
      <c r="D56" s="815">
        <v>2E-3</v>
      </c>
      <c r="E56" s="777">
        <v>81646.207999999999</v>
      </c>
      <c r="F56" s="815">
        <v>6.7853733023338903E-4</v>
      </c>
      <c r="G56" s="779">
        <v>27700</v>
      </c>
      <c r="I56" s="815">
        <v>2E-3</v>
      </c>
      <c r="J56" s="777">
        <v>68548.470719999998</v>
      </c>
      <c r="K56" s="815">
        <v>0</v>
      </c>
      <c r="L56" s="779">
        <v>0</v>
      </c>
    </row>
    <row r="57" spans="2:12">
      <c r="B57" t="s">
        <v>223</v>
      </c>
      <c r="D57" s="815">
        <v>1.6999999999999999E-3</v>
      </c>
      <c r="E57" s="777">
        <v>69399.276800000007</v>
      </c>
      <c r="F57" s="815">
        <v>2.1433940936975301E-3</v>
      </c>
      <c r="G57" s="779">
        <v>87500</v>
      </c>
      <c r="I57" s="815">
        <v>1.6999999999999999E-3</v>
      </c>
      <c r="J57" s="777">
        <v>58266.200111999999</v>
      </c>
      <c r="K57" s="815">
        <v>0</v>
      </c>
      <c r="L57" s="779">
        <v>0</v>
      </c>
    </row>
    <row r="58" spans="2:12">
      <c r="B58" t="s">
        <v>84</v>
      </c>
      <c r="D58" s="815">
        <v>2E-3</v>
      </c>
      <c r="E58" s="777">
        <v>81646.207999999999</v>
      </c>
      <c r="F58" s="815">
        <v>0</v>
      </c>
      <c r="G58" s="779">
        <v>0</v>
      </c>
      <c r="I58" s="815">
        <v>2E-3</v>
      </c>
      <c r="J58" s="777">
        <v>68548.470719999998</v>
      </c>
      <c r="K58" s="815">
        <v>0</v>
      </c>
      <c r="L58" s="779">
        <v>0</v>
      </c>
    </row>
    <row r="59" spans="2:12">
      <c r="B59" t="s">
        <v>219</v>
      </c>
      <c r="D59" s="815">
        <v>3.5000000000000003E-2</v>
      </c>
      <c r="E59" s="777">
        <v>1428808.64</v>
      </c>
      <c r="F59" s="815">
        <v>3.1562448803501099E-2</v>
      </c>
      <c r="G59" s="779">
        <v>1288477.1299999999</v>
      </c>
      <c r="I59" s="815">
        <v>0.01</v>
      </c>
      <c r="J59" s="777">
        <v>342742.35359999997</v>
      </c>
      <c r="K59" s="815">
        <v>9.7031486335688207E-3</v>
      </c>
      <c r="L59" s="779">
        <v>332568</v>
      </c>
    </row>
    <row r="60" spans="2:12">
      <c r="B60" t="s">
        <v>179</v>
      </c>
      <c r="D60" s="815">
        <v>0.14499999999999999</v>
      </c>
      <c r="E60" s="777">
        <v>5919350.0800000001</v>
      </c>
      <c r="F60" s="815">
        <v>0.14499999999999999</v>
      </c>
      <c r="G60" s="779">
        <v>5919350.0800000001</v>
      </c>
      <c r="I60" s="815">
        <v>0</v>
      </c>
      <c r="J60" s="777">
        <v>0</v>
      </c>
      <c r="K60" s="815">
        <v>0</v>
      </c>
      <c r="L60" s="779">
        <v>0</v>
      </c>
    </row>
    <row r="61" spans="2:12">
      <c r="B61" t="s">
        <v>86</v>
      </c>
      <c r="D61" s="815">
        <v>2E-3</v>
      </c>
      <c r="E61" s="777">
        <v>81646.207999999999</v>
      </c>
      <c r="F61" s="815">
        <v>0</v>
      </c>
      <c r="G61" s="779">
        <v>0</v>
      </c>
      <c r="I61" s="815">
        <v>2E-3</v>
      </c>
      <c r="J61" s="777">
        <v>68548.470719999998</v>
      </c>
      <c r="K61" s="815">
        <v>0</v>
      </c>
      <c r="L61" s="779">
        <v>0</v>
      </c>
    </row>
    <row r="62" spans="2:12">
      <c r="B62" t="s">
        <v>87</v>
      </c>
      <c r="D62" s="815">
        <v>3.5000000000000001E-3</v>
      </c>
      <c r="E62" s="777">
        <v>142880.864</v>
      </c>
      <c r="F62" s="815">
        <v>0</v>
      </c>
      <c r="G62" s="779">
        <v>0</v>
      </c>
      <c r="I62" s="815">
        <v>3.5000000000000001E-3</v>
      </c>
      <c r="J62" s="777">
        <v>119959.82376</v>
      </c>
      <c r="K62" s="815">
        <v>0</v>
      </c>
      <c r="L62" s="779">
        <v>0</v>
      </c>
    </row>
    <row r="63" spans="2:12">
      <c r="B63" t="s">
        <v>90</v>
      </c>
      <c r="D63" s="815">
        <v>0</v>
      </c>
      <c r="E63" s="777">
        <v>0</v>
      </c>
      <c r="F63" s="815">
        <v>0</v>
      </c>
      <c r="G63" s="779">
        <v>0</v>
      </c>
      <c r="I63" s="815">
        <v>0</v>
      </c>
      <c r="J63" s="777">
        <v>0</v>
      </c>
      <c r="K63" s="815">
        <v>0</v>
      </c>
      <c r="L63" s="779">
        <v>0</v>
      </c>
    </row>
    <row r="64" spans="2:12">
      <c r="B64" t="s">
        <v>91</v>
      </c>
      <c r="D64" s="815">
        <v>0.01</v>
      </c>
      <c r="E64" s="777">
        <v>408231.04</v>
      </c>
      <c r="F64" s="815">
        <v>0</v>
      </c>
      <c r="G64" s="779">
        <v>0</v>
      </c>
      <c r="I64" s="815">
        <v>0.01</v>
      </c>
      <c r="J64" s="777">
        <v>342742.35359999997</v>
      </c>
      <c r="K64" s="815">
        <v>0</v>
      </c>
      <c r="L64" s="779">
        <v>0</v>
      </c>
    </row>
    <row r="65" spans="2:12">
      <c r="B65" t="s">
        <v>92</v>
      </c>
      <c r="D65" s="815">
        <v>0.01</v>
      </c>
      <c r="E65" s="777">
        <v>408231.04</v>
      </c>
      <c r="F65" s="815">
        <v>0</v>
      </c>
      <c r="G65" s="779">
        <v>0</v>
      </c>
      <c r="I65" s="815">
        <v>0.01</v>
      </c>
      <c r="J65" s="777">
        <v>342742.35359999997</v>
      </c>
      <c r="K65" s="815">
        <v>0</v>
      </c>
      <c r="L65" s="779">
        <v>0</v>
      </c>
    </row>
    <row r="66" spans="2:12">
      <c r="B66" t="s">
        <v>221</v>
      </c>
      <c r="D66" s="815">
        <v>0</v>
      </c>
      <c r="E66" s="777">
        <v>0</v>
      </c>
      <c r="F66" s="815">
        <v>0</v>
      </c>
      <c r="G66" s="779">
        <v>0</v>
      </c>
      <c r="I66" s="815">
        <v>0.03</v>
      </c>
      <c r="J66" s="777">
        <v>1028227.0608</v>
      </c>
      <c r="K66" s="815">
        <v>6.3246502284624598E-2</v>
      </c>
      <c r="L66" s="779">
        <v>2167725.5049999999</v>
      </c>
    </row>
    <row r="67" spans="2:12">
      <c r="B67" t="s">
        <v>222</v>
      </c>
      <c r="D67" s="815">
        <v>0</v>
      </c>
      <c r="E67" s="777">
        <v>0</v>
      </c>
      <c r="F67" s="815">
        <v>0</v>
      </c>
      <c r="G67" s="779">
        <v>0</v>
      </c>
      <c r="I67" s="815">
        <v>0.02</v>
      </c>
      <c r="J67" s="777">
        <v>685484.70719999995</v>
      </c>
      <c r="K67" s="815">
        <v>1.9414875139026299E-2</v>
      </c>
      <c r="L67" s="779">
        <v>665430</v>
      </c>
    </row>
    <row r="68" spans="2:12">
      <c r="B68" t="s">
        <v>97</v>
      </c>
      <c r="D68" s="815">
        <v>0.27569775559774501</v>
      </c>
      <c r="E68" s="777">
        <v>11254838.1493333</v>
      </c>
      <c r="F68" s="815">
        <v>0.32280968659169101</v>
      </c>
      <c r="G68" s="779">
        <v>13178093.40794</v>
      </c>
      <c r="I68" s="815">
        <v>0.44400000000000001</v>
      </c>
      <c r="J68" s="777">
        <v>15217760.499840001</v>
      </c>
      <c r="K68" s="815">
        <v>0.50528790122831702</v>
      </c>
      <c r="L68" s="779">
        <v>17318356.451259799</v>
      </c>
    </row>
    <row r="69" spans="2:12">
      <c r="B69" t="s">
        <v>98</v>
      </c>
      <c r="D69" s="815">
        <v>0.124</v>
      </c>
      <c r="E69" s="777">
        <v>5062064.8959999997</v>
      </c>
      <c r="F69" s="815">
        <v>8.4505522901933194E-2</v>
      </c>
      <c r="G69" s="779">
        <v>3449777.75</v>
      </c>
      <c r="I69" s="815">
        <v>0.23899999999999999</v>
      </c>
      <c r="J69" s="777">
        <v>8191542.2510399995</v>
      </c>
      <c r="K69" s="815">
        <v>0.18815737046394601</v>
      </c>
      <c r="L69" s="779">
        <v>6448950</v>
      </c>
    </row>
    <row r="70" spans="2:12">
      <c r="B70" t="s">
        <v>100</v>
      </c>
      <c r="D70" s="815">
        <v>1E-3</v>
      </c>
      <c r="E70" s="777">
        <v>40823.103999999999</v>
      </c>
      <c r="F70" s="815">
        <v>2.0567703523965298E-3</v>
      </c>
      <c r="G70" s="779">
        <v>83963.75</v>
      </c>
      <c r="I70" s="815">
        <v>1E-3</v>
      </c>
      <c r="J70" s="777">
        <v>34274.235359999999</v>
      </c>
      <c r="K70" s="815">
        <v>2.1882326246591998E-3</v>
      </c>
      <c r="L70" s="779">
        <v>75000</v>
      </c>
    </row>
    <row r="71" spans="2:12">
      <c r="B71" t="s">
        <v>102</v>
      </c>
      <c r="D71" s="815">
        <v>1E-3</v>
      </c>
      <c r="E71" s="777">
        <v>40823.103999999999</v>
      </c>
      <c r="F71" s="815">
        <v>3.6400955694108898E-3</v>
      </c>
      <c r="G71" s="779">
        <v>148600</v>
      </c>
      <c r="I71" s="815">
        <v>1E-3</v>
      </c>
      <c r="J71" s="777">
        <v>34274.235359999999</v>
      </c>
      <c r="K71" s="815">
        <v>2.1327973981678299E-3</v>
      </c>
      <c r="L71" s="779">
        <v>73100</v>
      </c>
    </row>
    <row r="72" spans="2:12">
      <c r="B72" t="s">
        <v>225</v>
      </c>
      <c r="D72" s="815">
        <v>3.0000000000000001E-3</v>
      </c>
      <c r="E72" s="777">
        <v>122469.31200000001</v>
      </c>
      <c r="F72" s="815">
        <v>0</v>
      </c>
      <c r="G72" s="779">
        <v>0</v>
      </c>
      <c r="I72" s="815">
        <v>3.0000000000000001E-3</v>
      </c>
      <c r="J72" s="777">
        <v>102822.70608</v>
      </c>
      <c r="K72" s="815">
        <v>0</v>
      </c>
      <c r="L72" s="779">
        <v>0</v>
      </c>
    </row>
    <row r="73" spans="2:12">
      <c r="B73" t="s">
        <v>104</v>
      </c>
      <c r="D73" s="815">
        <v>0.04</v>
      </c>
      <c r="E73" s="777">
        <v>1632924.16</v>
      </c>
      <c r="F73" s="815">
        <v>2.49858511493883E-2</v>
      </c>
      <c r="G73" s="779">
        <v>1020000</v>
      </c>
      <c r="I73" s="815">
        <v>0.04</v>
      </c>
      <c r="J73" s="777">
        <v>1370969.4143999999</v>
      </c>
      <c r="K73" s="815">
        <v>2.8625729784916801E-2</v>
      </c>
      <c r="L73" s="779">
        <v>981125</v>
      </c>
    </row>
    <row r="74" spans="2:12">
      <c r="B74" t="s">
        <v>105</v>
      </c>
      <c r="D74" s="815">
        <v>0.03</v>
      </c>
      <c r="E74" s="777">
        <v>1224693.1200000001</v>
      </c>
      <c r="F74" s="815">
        <v>2.1948355519462701E-2</v>
      </c>
      <c r="G74" s="779">
        <v>896000</v>
      </c>
      <c r="I74" s="815">
        <v>0.03</v>
      </c>
      <c r="J74" s="777">
        <v>1028227.0608</v>
      </c>
      <c r="K74" s="815">
        <v>4.2834653627703903E-2</v>
      </c>
      <c r="L74" s="779">
        <v>1468125</v>
      </c>
    </row>
    <row r="75" spans="2:12">
      <c r="B75" t="s">
        <v>106</v>
      </c>
      <c r="D75" s="815">
        <v>0.03</v>
      </c>
      <c r="E75" s="777">
        <v>1224693.1200000001</v>
      </c>
      <c r="F75" s="815">
        <v>3.00372553738197E-2</v>
      </c>
      <c r="G75" s="779">
        <v>1226214</v>
      </c>
      <c r="I75" s="815">
        <v>0.03</v>
      </c>
      <c r="J75" s="777">
        <v>1028227.0608</v>
      </c>
      <c r="K75" s="815">
        <v>1.52184284936299E-2</v>
      </c>
      <c r="L75" s="779">
        <v>521600</v>
      </c>
    </row>
    <row r="76" spans="2:12">
      <c r="B76" t="s">
        <v>109</v>
      </c>
      <c r="D76" s="815">
        <v>7.0000000000000001E-3</v>
      </c>
      <c r="E76" s="777">
        <v>285761.728</v>
      </c>
      <c r="F76" s="815">
        <v>0</v>
      </c>
      <c r="G76" s="779">
        <v>0</v>
      </c>
      <c r="I76" s="815">
        <v>4.6767285766809302E-2</v>
      </c>
      <c r="J76" s="777">
        <v>1602912.95952</v>
      </c>
      <c r="K76" s="815">
        <v>3.1656431970069801E-2</v>
      </c>
      <c r="L76" s="779">
        <v>1085000</v>
      </c>
    </row>
    <row r="77" spans="2:12">
      <c r="B77" t="s">
        <v>179</v>
      </c>
      <c r="D77" s="815"/>
      <c r="E77" s="777"/>
      <c r="F77" s="815">
        <v>0</v>
      </c>
      <c r="G77" s="779"/>
      <c r="I77" s="815"/>
      <c r="J77" s="777"/>
      <c r="K77" s="815"/>
      <c r="L77" s="779"/>
    </row>
    <row r="78" spans="2:12">
      <c r="B78" t="s">
        <v>181</v>
      </c>
      <c r="D78" s="815">
        <v>1.2E-2</v>
      </c>
      <c r="E78" s="777">
        <v>489877.24800000002</v>
      </c>
      <c r="F78" s="815">
        <v>1.8371949374550299E-3</v>
      </c>
      <c r="G78" s="779">
        <v>75000</v>
      </c>
      <c r="I78" s="815">
        <v>0.16554585234640901</v>
      </c>
      <c r="J78" s="777">
        <v>5169147.1078755604</v>
      </c>
      <c r="K78" s="815">
        <v>0.119426818994253</v>
      </c>
      <c r="L78" s="779">
        <v>3729086.4570568199</v>
      </c>
    </row>
    <row r="79" spans="2:12">
      <c r="B79" t="s">
        <v>113</v>
      </c>
      <c r="D79" s="815">
        <v>0.44400000000000001</v>
      </c>
      <c r="E79" s="777">
        <v>18125458.175999999</v>
      </c>
      <c r="F79" s="815">
        <v>0.34901435770440198</v>
      </c>
      <c r="G79" s="779">
        <v>14247849.42206</v>
      </c>
      <c r="I79" s="815">
        <v>0.35262091089703801</v>
      </c>
      <c r="J79" s="777">
        <v>11010540.8012622</v>
      </c>
      <c r="K79" s="815">
        <v>0.33972415905256598</v>
      </c>
      <c r="L79" s="779">
        <v>10607841.449070999</v>
      </c>
    </row>
    <row r="80" spans="2:12">
      <c r="B80" t="s">
        <v>114</v>
      </c>
      <c r="D80" s="815">
        <v>0.15169775559774501</v>
      </c>
      <c r="E80" s="777">
        <v>6192773.2533333302</v>
      </c>
      <c r="F80" s="815">
        <v>0.23830416368975799</v>
      </c>
      <c r="G80" s="779">
        <v>9728315.6579400003</v>
      </c>
      <c r="I80" s="815">
        <v>0.190665092740644</v>
      </c>
      <c r="J80" s="777">
        <v>5953492.0310222199</v>
      </c>
      <c r="K80" s="815">
        <v>0.21883573834359801</v>
      </c>
      <c r="L80" s="779">
        <v>6833116.6738721402</v>
      </c>
    </row>
    <row r="81" spans="2:12">
      <c r="B81" t="s">
        <v>142</v>
      </c>
      <c r="D81" s="815">
        <v>0.12</v>
      </c>
      <c r="E81" s="777">
        <v>4898772.4800000004</v>
      </c>
      <c r="F81" s="815">
        <v>0.1</v>
      </c>
      <c r="G81" s="779">
        <v>4082310.4</v>
      </c>
      <c r="I81" s="815">
        <v>0.117572879610315</v>
      </c>
      <c r="J81" s="777">
        <v>3671197.44764444</v>
      </c>
      <c r="K81" s="815">
        <v>0.12926523806929299</v>
      </c>
      <c r="L81" s="779">
        <v>4036289.7773876302</v>
      </c>
    </row>
    <row r="82" spans="2:12">
      <c r="B82" t="s">
        <v>116</v>
      </c>
      <c r="D82" s="815">
        <v>3.1697755597745202E-2</v>
      </c>
      <c r="E82" s="777">
        <v>1294000.7733333299</v>
      </c>
      <c r="F82" s="815">
        <v>0.13830416368975801</v>
      </c>
      <c r="G82" s="779">
        <v>5646005.2579399999</v>
      </c>
      <c r="I82" s="815">
        <v>5.8946090256510097E-2</v>
      </c>
      <c r="J82" s="777">
        <v>1840583.78782222</v>
      </c>
      <c r="K82" s="815">
        <v>0.21883573834359801</v>
      </c>
      <c r="L82" s="779">
        <v>6833116.6738721402</v>
      </c>
    </row>
    <row r="83" spans="2:12" ht="18.75">
      <c r="D83" s="106"/>
      <c r="E83" s="106"/>
      <c r="F83" s="106"/>
      <c r="G83" s="106"/>
      <c r="I83" s="106"/>
      <c r="J83" s="106"/>
      <c r="K83" s="106"/>
      <c r="L83" s="106"/>
    </row>
  </sheetData>
  <mergeCells count="6">
    <mergeCell ref="D5:G5"/>
    <mergeCell ref="I5:L5"/>
    <mergeCell ref="D6:E6"/>
    <mergeCell ref="F6:G6"/>
    <mergeCell ref="I6:J6"/>
    <mergeCell ref="K6:L6"/>
  </mergeCells>
  <pageMargins left="0.7" right="0.7" top="0.75" bottom="0.75" header="0.3" footer="0.3"/>
  <pageSetup fitToWidth="0" fitToHeight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6"/>
  <sheetViews>
    <sheetView workbookViewId="0">
      <selection activeCell="K91" sqref="K91"/>
    </sheetView>
  </sheetViews>
  <sheetFormatPr defaultColWidth="9" defaultRowHeight="15"/>
  <cols>
    <col min="1" max="1" width="5.28515625" customWidth="1"/>
    <col min="2" max="2" width="32.7109375" customWidth="1"/>
    <col min="3" max="3" width="14.7109375" customWidth="1"/>
    <col min="4" max="4" width="15.140625" customWidth="1"/>
    <col min="5" max="5" width="14.5703125" customWidth="1"/>
    <col min="6" max="7" width="14.85546875" customWidth="1"/>
    <col min="8" max="8" width="15" customWidth="1"/>
    <col min="9" max="9" width="15.28515625" customWidth="1"/>
    <col min="10" max="10" width="16.7109375" customWidth="1"/>
  </cols>
  <sheetData>
    <row r="1" spans="1:11" ht="15.75">
      <c r="A1" s="875" t="s">
        <v>168</v>
      </c>
      <c r="B1" s="876"/>
      <c r="C1" s="876"/>
      <c r="D1" s="876"/>
      <c r="E1" s="876"/>
      <c r="F1" s="876"/>
      <c r="G1" s="876"/>
      <c r="H1" s="876"/>
      <c r="I1" s="876"/>
      <c r="J1" s="876"/>
      <c r="K1" s="876"/>
    </row>
    <row r="2" spans="1:11" ht="15.75">
      <c r="A2" s="875" t="s">
        <v>234</v>
      </c>
      <c r="B2" s="876"/>
      <c r="C2" s="876"/>
      <c r="D2" s="876"/>
      <c r="E2" s="876"/>
      <c r="F2" s="876"/>
      <c r="G2" s="876"/>
      <c r="H2" s="876"/>
      <c r="I2" s="876"/>
      <c r="J2" s="876"/>
      <c r="K2" s="876"/>
    </row>
    <row r="3" spans="1:11" ht="15.75">
      <c r="A3" s="875" t="s">
        <v>235</v>
      </c>
      <c r="B3" s="876"/>
      <c r="C3" s="876"/>
      <c r="D3" s="876"/>
      <c r="E3" s="876"/>
      <c r="F3" s="876"/>
      <c r="G3" s="876"/>
      <c r="H3" s="876"/>
      <c r="I3" s="876"/>
      <c r="J3" s="876"/>
      <c r="K3" s="876"/>
    </row>
    <row r="4" spans="1:11" ht="8.25" customHeight="1">
      <c r="A4" s="876"/>
      <c r="B4" s="876"/>
      <c r="C4" s="876"/>
      <c r="D4" s="876"/>
      <c r="E4" s="876"/>
      <c r="F4" s="876"/>
      <c r="G4" s="876"/>
      <c r="H4" s="876"/>
      <c r="I4" s="876"/>
      <c r="J4" s="876"/>
      <c r="K4" s="876"/>
    </row>
    <row r="5" spans="1:11" ht="44.25" customHeight="1">
      <c r="A5" s="876"/>
      <c r="B5" s="876"/>
      <c r="C5" s="877" t="s">
        <v>0</v>
      </c>
      <c r="D5" s="877" t="s">
        <v>170</v>
      </c>
      <c r="E5" s="877" t="s">
        <v>171</v>
      </c>
      <c r="F5" s="877" t="s">
        <v>172</v>
      </c>
      <c r="G5" s="877" t="s">
        <v>185</v>
      </c>
      <c r="H5" s="877" t="s">
        <v>159</v>
      </c>
      <c r="I5" s="877" t="s">
        <v>236</v>
      </c>
      <c r="J5" s="877" t="s">
        <v>182</v>
      </c>
      <c r="K5" s="876"/>
    </row>
    <row r="6" spans="1:11">
      <c r="A6" s="876"/>
      <c r="B6" s="878" t="s">
        <v>21</v>
      </c>
      <c r="C6" s="879">
        <f>'Spur Q3'!E9</f>
        <v>98220118.439999998</v>
      </c>
      <c r="D6" s="879">
        <f>'Spur Q3'!K9</f>
        <v>53909868.270000003</v>
      </c>
      <c r="E6" s="879">
        <f>'Spur Q3'!Q9</f>
        <v>65385763.530000001</v>
      </c>
      <c r="F6" s="879">
        <f>'Spur Q3'!W9</f>
        <v>39970776.600000001</v>
      </c>
      <c r="G6" s="879">
        <f>'Pana Q3'!E8</f>
        <v>35592579.450000003</v>
      </c>
      <c r="H6" s="879">
        <f>'Spur Q3'!AC9</f>
        <v>33600000</v>
      </c>
      <c r="I6" s="879">
        <f>'Pana Q3'!J8</f>
        <v>30000000</v>
      </c>
      <c r="J6" s="880">
        <f>SUM(C6:I6)</f>
        <v>356679106.29000002</v>
      </c>
      <c r="K6" s="876"/>
    </row>
    <row r="7" spans="1:11">
      <c r="A7" s="876"/>
      <c r="B7" s="878" t="s">
        <v>237</v>
      </c>
      <c r="C7" s="879">
        <f>'Spur Q3'!G9</f>
        <v>92439936.5</v>
      </c>
      <c r="D7" s="879">
        <f>'Spur Q3'!M9</f>
        <v>61541956.5</v>
      </c>
      <c r="E7" s="879">
        <f>'Spur Q3'!S9</f>
        <v>46452840.219999999</v>
      </c>
      <c r="F7" s="879">
        <f>'Spur Q3'!Y9</f>
        <v>39557052</v>
      </c>
      <c r="G7" s="879">
        <f>'Pana Q3'!G8</f>
        <v>45925992</v>
      </c>
      <c r="H7" s="879">
        <f>'Spur Q3'!AE9</f>
        <v>30712460</v>
      </c>
      <c r="I7" s="879">
        <f>'Pana Q3'!L8</f>
        <v>38558514.780000001</v>
      </c>
      <c r="J7" s="880">
        <f>SUM(C7:I7)</f>
        <v>355188752</v>
      </c>
      <c r="K7" s="876"/>
    </row>
    <row r="8" spans="1:11">
      <c r="A8" s="876"/>
      <c r="B8" s="878" t="s">
        <v>238</v>
      </c>
      <c r="C8" s="879">
        <f>C7/1.125</f>
        <v>82168832.444444448</v>
      </c>
      <c r="D8" s="879">
        <f t="shared" ref="D8:I8" si="0">D7/1.125</f>
        <v>54703961.333333336</v>
      </c>
      <c r="E8" s="879">
        <f t="shared" si="0"/>
        <v>41291413.528888889</v>
      </c>
      <c r="F8" s="879">
        <f t="shared" si="0"/>
        <v>35161824</v>
      </c>
      <c r="G8" s="879">
        <f t="shared" si="0"/>
        <v>40823104</v>
      </c>
      <c r="H8" s="879">
        <f t="shared" si="0"/>
        <v>27299964.444444444</v>
      </c>
      <c r="I8" s="879">
        <f t="shared" si="0"/>
        <v>34274235.359999999</v>
      </c>
      <c r="J8" s="880">
        <f>SUM(C8:I8)</f>
        <v>315723335.1111111</v>
      </c>
      <c r="K8" s="876"/>
    </row>
    <row r="9" spans="1:11">
      <c r="A9" s="876"/>
      <c r="B9" s="878" t="s">
        <v>239</v>
      </c>
      <c r="C9" s="879">
        <f>'Spur Q3'!G43</f>
        <v>47882885.134444401</v>
      </c>
      <c r="D9" s="879">
        <f>'Spur Q3'!M43</f>
        <v>30973924.303333301</v>
      </c>
      <c r="E9" s="879">
        <f>'Spur Q3'!S43</f>
        <v>22889656.108888902</v>
      </c>
      <c r="F9" s="879">
        <f>'Spur Q3'!Y43</f>
        <v>19763033.350000001</v>
      </c>
      <c r="G9" s="879">
        <f>'Pana Q3'!G42</f>
        <v>23976165.079999998</v>
      </c>
      <c r="H9" s="879">
        <f>'Spur Q3'!AE43</f>
        <v>14722931.474444401</v>
      </c>
      <c r="I9" s="879">
        <f>'Pana Q3'!L42</f>
        <v>21120044.579999998</v>
      </c>
      <c r="J9" s="880">
        <f>SUM(C9:I9)</f>
        <v>181328640.03111094</v>
      </c>
      <c r="K9" s="876"/>
    </row>
    <row r="10" spans="1:11">
      <c r="A10" s="876"/>
      <c r="B10" s="878" t="s">
        <v>240</v>
      </c>
      <c r="C10" s="879">
        <f>'Spur Q3'!G88</f>
        <v>6343440.75682378</v>
      </c>
      <c r="D10" s="879">
        <f>'Spur Q3'!M88</f>
        <v>7046821.1597739998</v>
      </c>
      <c r="E10" s="879">
        <f>'Spur Q3'!S88</f>
        <v>4823241.59661151</v>
      </c>
      <c r="F10" s="879">
        <f>'Spur Q3'!Y88</f>
        <v>6201463.67617667</v>
      </c>
      <c r="G10" s="879">
        <f>'Pana Q3'!G80</f>
        <v>9728315.6579400003</v>
      </c>
      <c r="H10" s="879">
        <f>'Spur Q3'!AE88</f>
        <v>1020071.831443</v>
      </c>
      <c r="I10" s="879">
        <f>'Pana Q3'!L80</f>
        <v>6833116.6738721402</v>
      </c>
      <c r="J10" s="880">
        <f>SUM(C10:I10)</f>
        <v>41996471.352641106</v>
      </c>
      <c r="K10" s="876"/>
    </row>
    <row r="11" spans="1:11">
      <c r="A11" s="876"/>
      <c r="B11" s="876"/>
      <c r="C11" s="881"/>
      <c r="D11" s="881"/>
      <c r="E11" s="881"/>
      <c r="F11" s="881"/>
      <c r="G11" s="881"/>
      <c r="H11" s="881"/>
      <c r="I11" s="881"/>
      <c r="J11" s="876"/>
      <c r="K11" s="876"/>
    </row>
    <row r="12" spans="1:11">
      <c r="A12" s="876"/>
      <c r="B12" s="878" t="s">
        <v>241</v>
      </c>
      <c r="C12" s="882">
        <f>C9/C8</f>
        <v>0.58273780592925817</v>
      </c>
      <c r="D12" s="882">
        <f t="shared" ref="D12:I12" si="1">D9/D8</f>
        <v>0.56620989684086431</v>
      </c>
      <c r="E12" s="882">
        <f t="shared" si="1"/>
        <v>0.5543442123354414</v>
      </c>
      <c r="F12" s="882">
        <f t="shared" si="1"/>
        <v>0.56205939003619387</v>
      </c>
      <c r="G12" s="882">
        <f t="shared" si="1"/>
        <v>0.58731852139415952</v>
      </c>
      <c r="H12" s="882">
        <f t="shared" si="1"/>
        <v>0.53930222159833341</v>
      </c>
      <c r="I12" s="882">
        <f t="shared" si="1"/>
        <v>0.61620760778950312</v>
      </c>
      <c r="J12" s="882"/>
      <c r="K12" s="876"/>
    </row>
    <row r="13" spans="1:11">
      <c r="A13" s="876"/>
      <c r="B13" s="878" t="s">
        <v>242</v>
      </c>
      <c r="C13" s="882">
        <f>C10/C8</f>
        <v>7.7200083877456499E-2</v>
      </c>
      <c r="D13" s="882">
        <f t="shared" ref="D13:I13" si="2">D10/D8</f>
        <v>0.12881738338536164</v>
      </c>
      <c r="E13" s="882">
        <f t="shared" si="2"/>
        <v>0.11680979613926282</v>
      </c>
      <c r="F13" s="882">
        <f t="shared" si="2"/>
        <v>0.17636922578807829</v>
      </c>
      <c r="G13" s="882">
        <f t="shared" si="2"/>
        <v>0.23830416368975765</v>
      </c>
      <c r="H13" s="882">
        <f t="shared" si="2"/>
        <v>3.7365317215663447E-2</v>
      </c>
      <c r="I13" s="882">
        <f t="shared" si="2"/>
        <v>0.19936598445159712</v>
      </c>
      <c r="J13" s="882"/>
      <c r="K13" s="876"/>
    </row>
    <row r="14" spans="1:11">
      <c r="A14" s="876"/>
      <c r="B14" s="876"/>
      <c r="C14" s="876"/>
      <c r="D14" s="876"/>
      <c r="E14" s="876"/>
      <c r="F14" s="876"/>
      <c r="G14" s="876"/>
      <c r="H14" s="876"/>
      <c r="I14" s="876"/>
      <c r="J14" s="876"/>
      <c r="K14" s="876"/>
    </row>
    <row r="15" spans="1:11">
      <c r="A15" s="876"/>
      <c r="B15" s="876"/>
      <c r="C15" s="876"/>
      <c r="D15" s="876"/>
      <c r="E15" s="876"/>
      <c r="F15" s="876"/>
      <c r="G15" s="876"/>
      <c r="H15" s="876"/>
      <c r="I15" s="876"/>
      <c r="J15" s="876"/>
      <c r="K15" s="876"/>
    </row>
    <row r="16" spans="1:11">
      <c r="A16" s="876"/>
      <c r="B16" s="876"/>
      <c r="C16" s="876"/>
      <c r="D16" s="876"/>
      <c r="E16" s="876"/>
      <c r="F16" s="876"/>
      <c r="G16" s="876"/>
      <c r="H16" s="876"/>
      <c r="I16" s="876"/>
      <c r="J16" s="876"/>
      <c r="K16" s="876"/>
    </row>
  </sheetData>
  <conditionalFormatting sqref="C7">
    <cfRule type="cellIs" dxfId="10" priority="7" operator="lessThan">
      <formula>$C$6</formula>
    </cfRule>
  </conditionalFormatting>
  <conditionalFormatting sqref="I7">
    <cfRule type="cellIs" dxfId="9" priority="1" operator="lessThan">
      <formula>$I$6</formula>
    </cfRule>
  </conditionalFormatting>
  <conditionalFormatting sqref="D7">
    <cfRule type="cellIs" dxfId="8" priority="6" operator="lessThan">
      <formula>$D$6</formula>
    </cfRule>
  </conditionalFormatting>
  <conditionalFormatting sqref="C13:J13">
    <cfRule type="cellIs" dxfId="7" priority="10" operator="lessThan">
      <formula>0.12</formula>
    </cfRule>
  </conditionalFormatting>
  <conditionalFormatting sqref="H7">
    <cfRule type="cellIs" dxfId="6" priority="2" operator="lessThan">
      <formula>$H$6</formula>
    </cfRule>
  </conditionalFormatting>
  <conditionalFormatting sqref="C12:I12">
    <cfRule type="cellIs" dxfId="5" priority="9" operator="lessThan">
      <formula>0.55</formula>
    </cfRule>
  </conditionalFormatting>
  <conditionalFormatting sqref="G7">
    <cfRule type="cellIs" dxfId="4" priority="3" operator="lessThan">
      <formula>$G$6</formula>
    </cfRule>
  </conditionalFormatting>
  <conditionalFormatting sqref="F7">
    <cfRule type="cellIs" dxfId="3" priority="4" operator="lessThan">
      <formula>$F$6</formula>
    </cfRule>
  </conditionalFormatting>
  <conditionalFormatting sqref="C10:I10">
    <cfRule type="cellIs" dxfId="2" priority="8" operator="lessThan">
      <formula>1</formula>
    </cfRule>
  </conditionalFormatting>
  <conditionalFormatting sqref="E7">
    <cfRule type="cellIs" dxfId="1" priority="5" operator="lessThan">
      <formula>$E$6</formula>
    </cfRule>
  </conditionalFormatting>
  <pageMargins left="0.7" right="0.7" top="0.75" bottom="0.75" header="0.3" footer="0.3"/>
  <pageSetup fitToWidth="0" fitToHeight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B6:V107"/>
  <sheetViews>
    <sheetView workbookViewId="0">
      <selection activeCell="P2" sqref="P2"/>
    </sheetView>
  </sheetViews>
  <sheetFormatPr defaultColWidth="9" defaultRowHeight="15"/>
  <cols>
    <col min="5" max="5" width="9.42578125" customWidth="1"/>
    <col min="6" max="6" width="17" customWidth="1"/>
    <col min="7" max="7" width="9.42578125" customWidth="1"/>
    <col min="8" max="8" width="17" customWidth="1"/>
    <col min="9" max="9" width="15.5703125" customWidth="1"/>
    <col min="11" max="11" width="9.42578125" customWidth="1"/>
    <col min="12" max="12" width="15.28515625" customWidth="1"/>
    <col min="13" max="13" width="9.42578125" customWidth="1"/>
    <col min="14" max="14" width="15.28515625" customWidth="1"/>
    <col min="15" max="15" width="12.5703125" customWidth="1"/>
    <col min="19" max="19" width="15.28515625" customWidth="1"/>
    <col min="21" max="21" width="15.28515625" customWidth="1"/>
  </cols>
  <sheetData>
    <row r="6" spans="2:22" ht="31.5" customHeight="1">
      <c r="B6" s="883" t="s">
        <v>3</v>
      </c>
      <c r="E6" s="1143" t="s">
        <v>296</v>
      </c>
      <c r="F6" s="1144"/>
      <c r="G6" s="1144"/>
      <c r="H6" s="1145"/>
      <c r="K6" s="1143" t="s">
        <v>285</v>
      </c>
      <c r="L6" s="1144"/>
      <c r="M6" s="1144"/>
      <c r="N6" s="1145"/>
      <c r="R6" s="1143" t="s">
        <v>297</v>
      </c>
      <c r="S6" s="1144"/>
      <c r="T6" s="1144"/>
      <c r="U6" s="1145"/>
    </row>
    <row r="7" spans="2:22" ht="45">
      <c r="B7" s="883"/>
      <c r="E7" s="1102" t="s">
        <v>21</v>
      </c>
      <c r="F7" s="1097"/>
      <c r="G7" s="1096" t="s">
        <v>22</v>
      </c>
      <c r="H7" s="1101"/>
      <c r="I7" s="884" t="s">
        <v>243</v>
      </c>
      <c r="K7" s="1102" t="s">
        <v>21</v>
      </c>
      <c r="L7" s="1097"/>
      <c r="M7" s="1096" t="s">
        <v>22</v>
      </c>
      <c r="N7" s="1101"/>
      <c r="O7" s="885" t="s">
        <v>243</v>
      </c>
      <c r="R7" s="1102" t="s">
        <v>21</v>
      </c>
      <c r="S7" s="1097"/>
      <c r="T7" s="1096" t="s">
        <v>22</v>
      </c>
      <c r="U7" s="1101"/>
      <c r="V7" s="885" t="s">
        <v>243</v>
      </c>
    </row>
    <row r="8" spans="2:22" ht="18.75">
      <c r="B8" s="567"/>
      <c r="E8" s="687" t="s">
        <v>23</v>
      </c>
      <c r="F8" s="683" t="s">
        <v>147</v>
      </c>
      <c r="G8" s="683" t="s">
        <v>23</v>
      </c>
      <c r="H8" s="688" t="s">
        <v>148</v>
      </c>
      <c r="I8" s="690"/>
      <c r="K8" s="687" t="s">
        <v>23</v>
      </c>
      <c r="L8" s="683" t="s">
        <v>147</v>
      </c>
      <c r="M8" s="683" t="s">
        <v>23</v>
      </c>
      <c r="N8" s="688" t="s">
        <v>148</v>
      </c>
      <c r="O8" s="690"/>
      <c r="R8" s="687" t="s">
        <v>23</v>
      </c>
      <c r="S8" s="683" t="s">
        <v>147</v>
      </c>
      <c r="T8" s="683" t="s">
        <v>23</v>
      </c>
      <c r="U8" s="688" t="s">
        <v>148</v>
      </c>
      <c r="V8" s="690"/>
    </row>
    <row r="9" spans="2:22">
      <c r="B9" s="692" t="s">
        <v>25</v>
      </c>
      <c r="E9" s="776">
        <f>'Store 6(PA'!DM9</f>
        <v>1.125</v>
      </c>
      <c r="F9" s="777">
        <f>'Store 6(PA'!DN9</f>
        <v>97256415.159999996</v>
      </c>
      <c r="G9" s="778">
        <f>'Store 6(PA'!DO9</f>
        <v>1.125</v>
      </c>
      <c r="H9" s="779">
        <f>'Store 6(PA'!DP9</f>
        <v>112747827.3</v>
      </c>
      <c r="I9" s="781">
        <f>H9/F9</f>
        <v>1.1592842190873942</v>
      </c>
      <c r="J9" s="366"/>
      <c r="K9" s="776">
        <v>1.125</v>
      </c>
      <c r="L9" s="777">
        <f>'Store 7(ADP'!CA10</f>
        <v>120915618.78</v>
      </c>
      <c r="M9" s="778">
        <f>'Store 7(ADP'!CB10</f>
        <v>1.125</v>
      </c>
      <c r="N9" s="779">
        <f>'Store 7(ADP'!CC10</f>
        <v>236077774.86000001</v>
      </c>
      <c r="O9" s="781">
        <f>N9/L9</f>
        <v>1.9524175391231455</v>
      </c>
      <c r="R9" s="776">
        <v>1.125</v>
      </c>
      <c r="S9" s="777">
        <f>F9+L9</f>
        <v>218172033.94</v>
      </c>
      <c r="T9" s="778">
        <f>'Store 7(ADP'!CI10</f>
        <v>0</v>
      </c>
      <c r="U9" s="779">
        <f>H9+N9</f>
        <v>348825602.16000003</v>
      </c>
      <c r="V9" s="781">
        <f>U9/S9</f>
        <v>1.5988557096916067</v>
      </c>
    </row>
    <row r="10" spans="2:22">
      <c r="B10" s="692" t="s">
        <v>26</v>
      </c>
      <c r="E10" s="776">
        <f>'Store 6(PA'!DM10</f>
        <v>7.4999999999999997E-2</v>
      </c>
      <c r="F10" s="777">
        <f>'Store 6(PA'!DN10</f>
        <v>6483761.0106666628</v>
      </c>
      <c r="G10" s="778">
        <f>'Store 6(PA'!DO10</f>
        <v>7.4999999999999997E-2</v>
      </c>
      <c r="H10" s="779">
        <f>'Store 6(PA'!DP10</f>
        <v>7516521.8200000003</v>
      </c>
      <c r="I10" s="619"/>
      <c r="J10" s="366"/>
      <c r="K10" s="776">
        <v>7.4999999999999997E-2</v>
      </c>
      <c r="L10" s="777">
        <f>'Store 7(ADP'!CA11</f>
        <v>8611168.2053333335</v>
      </c>
      <c r="M10" s="778">
        <f>'Store 7(ADP'!CB11</f>
        <v>7.4999999999999997E-2</v>
      </c>
      <c r="N10" s="779">
        <f>'Store 7(ADP'!CC11</f>
        <v>15738518.32399999</v>
      </c>
      <c r="O10" s="619"/>
      <c r="R10" s="776">
        <v>7.4999999999999997E-2</v>
      </c>
      <c r="S10" s="777">
        <f>F10+L10</f>
        <v>15094929.215999996</v>
      </c>
      <c r="T10" s="778">
        <f>'Store 7(ADP'!CI11</f>
        <v>0</v>
      </c>
      <c r="U10" s="779">
        <f>H10+N10</f>
        <v>23255040.14399999</v>
      </c>
      <c r="V10" s="619"/>
    </row>
    <row r="11" spans="2:22">
      <c r="B11" s="692" t="s">
        <v>27</v>
      </c>
      <c r="E11" s="776">
        <f>'Store 6(PA'!DM11</f>
        <v>0.05</v>
      </c>
      <c r="F11" s="777">
        <f>'Store 6(PA'!DN11</f>
        <v>4322507.3404444447</v>
      </c>
      <c r="G11" s="778">
        <f>'Store 6(PA'!DO11</f>
        <v>0.05</v>
      </c>
      <c r="H11" s="779">
        <f>'Store 6(PA'!DP11</f>
        <v>5011014.5466666669</v>
      </c>
      <c r="I11" s="619"/>
      <c r="J11" s="366"/>
      <c r="K11" s="776">
        <v>0.05</v>
      </c>
      <c r="L11" s="777">
        <f>'Store 7(ADP'!CA12</f>
        <v>5740778.8035555575</v>
      </c>
      <c r="M11" s="778">
        <f>'Store 7(ADP'!CB12</f>
        <v>0.05</v>
      </c>
      <c r="N11" s="779">
        <f>'Store 7(ADP'!CC12</f>
        <v>10492345.549333332</v>
      </c>
      <c r="O11" s="619"/>
      <c r="R11" s="776">
        <v>0.05</v>
      </c>
      <c r="S11" s="777">
        <f>F11+L11</f>
        <v>10063286.144000001</v>
      </c>
      <c r="T11" s="778">
        <f>'Store 7(ADP'!CI12</f>
        <v>0</v>
      </c>
      <c r="U11" s="779">
        <f>H11+N11</f>
        <v>15503360.095999999</v>
      </c>
      <c r="V11" s="619"/>
    </row>
    <row r="12" spans="2:22">
      <c r="B12" s="692" t="s">
        <v>28</v>
      </c>
      <c r="E12" s="776">
        <f>'Store 6(PA'!DM12</f>
        <v>0</v>
      </c>
      <c r="F12" s="777">
        <f>'Store 6(PA'!DN12</f>
        <v>0</v>
      </c>
      <c r="G12" s="778">
        <f>'Store 6(PA'!DO12</f>
        <v>0</v>
      </c>
      <c r="H12" s="779">
        <f>'Store 6(PA'!DP12</f>
        <v>0</v>
      </c>
      <c r="I12" s="619"/>
      <c r="J12" s="366"/>
      <c r="K12" s="776"/>
      <c r="L12" s="777">
        <f>'Store 7(ADP'!CA13</f>
        <v>0</v>
      </c>
      <c r="M12" s="778"/>
      <c r="N12" s="779">
        <f>'Store 7(ADP'!CC13</f>
        <v>0</v>
      </c>
      <c r="O12" s="619"/>
      <c r="R12" s="776"/>
      <c r="S12" s="777">
        <f>F12+L12</f>
        <v>0</v>
      </c>
      <c r="T12" s="778"/>
      <c r="U12" s="779">
        <f>H12+N12</f>
        <v>0</v>
      </c>
      <c r="V12" s="619"/>
    </row>
    <row r="13" spans="2:22">
      <c r="B13" s="692" t="s">
        <v>29</v>
      </c>
      <c r="E13" s="776">
        <f>'Store 6(PA'!DM13</f>
        <v>1</v>
      </c>
      <c r="F13" s="777">
        <f>'Store 6(PA'!DN13</f>
        <v>86450146.808888853</v>
      </c>
      <c r="G13" s="778">
        <f>'Store 6(PA'!DO13</f>
        <v>1</v>
      </c>
      <c r="H13" s="779">
        <f>'Store 6(PA'!DP13</f>
        <v>100220290.93333331</v>
      </c>
      <c r="I13" s="781">
        <f>H13/F13</f>
        <v>1.1592842190873944</v>
      </c>
      <c r="J13" s="366"/>
      <c r="K13" s="776">
        <v>1</v>
      </c>
      <c r="L13" s="777">
        <f>'Store 7(ADP'!CA14</f>
        <v>107085558.26111101</v>
      </c>
      <c r="M13" s="778">
        <f>'Store 7(ADP'!CB14</f>
        <v>1</v>
      </c>
      <c r="N13" s="779">
        <f>'Store 7(ADP'!CC14</f>
        <v>209846910.98666665</v>
      </c>
      <c r="O13" s="781">
        <f>N13/L13</f>
        <v>1.9596191530793399</v>
      </c>
      <c r="R13" s="776">
        <v>1</v>
      </c>
      <c r="S13" s="777">
        <f>F13+L13</f>
        <v>193535705.06999987</v>
      </c>
      <c r="T13" s="778">
        <f>'Store 7(ADP'!CI14</f>
        <v>0</v>
      </c>
      <c r="U13" s="779">
        <f>H13+N13</f>
        <v>310067201.91999996</v>
      </c>
      <c r="V13" s="781">
        <f>U13/S13</f>
        <v>1.6021188535100117</v>
      </c>
    </row>
    <row r="14" spans="2:22">
      <c r="B14" s="567"/>
      <c r="E14" s="776"/>
      <c r="F14" s="312"/>
      <c r="G14" s="778"/>
      <c r="H14" s="792"/>
      <c r="I14" s="619"/>
      <c r="J14" s="366"/>
      <c r="K14" s="776"/>
      <c r="L14" s="312"/>
      <c r="M14" s="778"/>
      <c r="N14" s="792">
        <v>0</v>
      </c>
      <c r="O14" s="619"/>
      <c r="R14" s="776"/>
      <c r="S14" s="312"/>
      <c r="T14" s="778"/>
      <c r="U14" s="792">
        <v>0</v>
      </c>
      <c r="V14" s="619"/>
    </row>
    <row r="15" spans="2:22" ht="30">
      <c r="B15" s="883" t="s">
        <v>3</v>
      </c>
      <c r="E15" s="794"/>
      <c r="F15" s="795" t="s">
        <v>31</v>
      </c>
      <c r="G15" s="796"/>
      <c r="H15" s="797" t="s">
        <v>32</v>
      </c>
      <c r="I15" s="619"/>
      <c r="J15" s="366"/>
      <c r="K15" s="794"/>
      <c r="L15" s="795" t="s">
        <v>31</v>
      </c>
      <c r="M15" s="796"/>
      <c r="N15" s="797" t="s">
        <v>32</v>
      </c>
      <c r="O15" s="619"/>
      <c r="R15" s="794"/>
      <c r="S15" s="795" t="s">
        <v>31</v>
      </c>
      <c r="T15" s="796"/>
      <c r="U15" s="797" t="s">
        <v>32</v>
      </c>
      <c r="V15" s="619"/>
    </row>
    <row r="16" spans="2:22">
      <c r="B16" s="883"/>
      <c r="E16" s="804"/>
      <c r="F16" s="805" t="s">
        <v>36</v>
      </c>
      <c r="G16" s="647"/>
      <c r="H16" s="770" t="s">
        <v>36</v>
      </c>
      <c r="I16" s="619"/>
      <c r="J16" s="366"/>
      <c r="K16" s="804"/>
      <c r="L16" s="805" t="s">
        <v>36</v>
      </c>
      <c r="M16" s="647"/>
      <c r="N16" s="770" t="s">
        <v>36</v>
      </c>
      <c r="O16" s="619"/>
      <c r="R16" s="804"/>
      <c r="S16" s="805" t="s">
        <v>36</v>
      </c>
      <c r="T16" s="647"/>
      <c r="U16" s="770" t="s">
        <v>36</v>
      </c>
      <c r="V16" s="619"/>
    </row>
    <row r="17" spans="2:22">
      <c r="B17" s="567"/>
      <c r="E17" s="806"/>
      <c r="F17" s="320"/>
      <c r="G17" s="312"/>
      <c r="H17" s="807"/>
      <c r="I17" s="619"/>
      <c r="J17" s="366"/>
      <c r="K17" s="806"/>
      <c r="L17" s="320"/>
      <c r="M17" s="312"/>
      <c r="N17" s="807"/>
      <c r="O17" s="619"/>
      <c r="R17" s="806"/>
      <c r="S17" s="320"/>
      <c r="T17" s="312"/>
      <c r="U17" s="807"/>
      <c r="V17" s="619"/>
    </row>
    <row r="18" spans="2:22">
      <c r="B18" s="692" t="s">
        <v>37</v>
      </c>
      <c r="E18" s="804"/>
      <c r="F18" s="811" t="s">
        <v>36</v>
      </c>
      <c r="G18" s="647"/>
      <c r="H18" s="812" t="s">
        <v>36</v>
      </c>
      <c r="I18" s="619"/>
      <c r="J18" s="366"/>
      <c r="K18" s="804"/>
      <c r="L18" s="811" t="s">
        <v>36</v>
      </c>
      <c r="M18" s="647"/>
      <c r="N18" s="812" t="s">
        <v>36</v>
      </c>
      <c r="O18" s="619"/>
      <c r="R18" s="804"/>
      <c r="S18" s="811" t="s">
        <v>36</v>
      </c>
      <c r="T18" s="647"/>
      <c r="U18" s="812" t="s">
        <v>36</v>
      </c>
      <c r="V18" s="619"/>
    </row>
    <row r="19" spans="2:22">
      <c r="B19" s="567" t="s">
        <v>38</v>
      </c>
      <c r="E19" s="815">
        <f>'Store 6(PA'!DM19</f>
        <v>0.4</v>
      </c>
      <c r="F19" s="777">
        <f>'Store 6(PA'!DN19</f>
        <v>40088116.373333327</v>
      </c>
      <c r="G19" s="778">
        <f>'Store 6(PA'!DO19</f>
        <v>0.42848387726758447</v>
      </c>
      <c r="H19" s="779">
        <f>'Store 6(PA'!DP19</f>
        <v>42942778.839999996</v>
      </c>
      <c r="I19" s="619"/>
      <c r="J19" s="366"/>
      <c r="K19" s="815">
        <f>'Store 7(ADP'!BZ20</f>
        <v>0.40599999999999997</v>
      </c>
      <c r="L19" s="777">
        <f>'Store 7(ADP'!CA20</f>
        <v>85197845.860586658</v>
      </c>
      <c r="M19" s="778">
        <f>'Store 7(ADP'!CB20</f>
        <v>0.43723394276234923</v>
      </c>
      <c r="N19" s="779">
        <f>'Store 7(ADP'!CC20</f>
        <v>91752192.267199993</v>
      </c>
      <c r="O19" s="619"/>
      <c r="R19" s="815">
        <f>S19/$U$13</f>
        <v>0.40406067284164049</v>
      </c>
      <c r="S19" s="777">
        <f>F19+L19</f>
        <v>125285962.23391998</v>
      </c>
      <c r="T19" s="778">
        <f>U19/$U$13</f>
        <v>0.43440573615377892</v>
      </c>
      <c r="U19" s="779">
        <f>H19+N19</f>
        <v>134694971.1072</v>
      </c>
      <c r="V19" s="619"/>
    </row>
    <row r="20" spans="2:22">
      <c r="B20" s="473" t="str">
        <f>+'[1]NOTE TO ACCOUNTS'!B10</f>
        <v>Meat</v>
      </c>
      <c r="E20" s="843">
        <f>'Store 6(PA'!DM20</f>
        <v>2.0000000000000007E-2</v>
      </c>
      <c r="F20" s="783">
        <f>'Store 6(PA'!DN20</f>
        <v>2004405.8186666667</v>
      </c>
      <c r="G20" s="784">
        <f>'Store 6(PA'!DO20</f>
        <v>2.8141052512769806E-2</v>
      </c>
      <c r="H20" s="785">
        <f>'Store 6(PA'!DP20</f>
        <v>2820304.47</v>
      </c>
      <c r="I20" s="619"/>
      <c r="J20" s="366"/>
      <c r="K20" s="843">
        <f>'Store 7(ADP'!BZ21</f>
        <v>2.0000000000000004E-2</v>
      </c>
      <c r="L20" s="783">
        <f>'Store 7(ADP'!CA21</f>
        <v>4196938.2197333341</v>
      </c>
      <c r="M20" s="784">
        <f>'Store 7(ADP'!CB21</f>
        <v>3.8650396671863992E-2</v>
      </c>
      <c r="N20" s="785">
        <f>'Store 7(ADP'!CC21</f>
        <v>8110666.3499999996</v>
      </c>
      <c r="O20" s="619"/>
      <c r="R20" s="815">
        <f t="shared" ref="R20:R83" si="0">S20/$U$13</f>
        <v>2.0000000000000007E-2</v>
      </c>
      <c r="S20" s="777">
        <f t="shared" ref="S20:S83" si="1">F20+L20</f>
        <v>6201344.0384000009</v>
      </c>
      <c r="T20" s="778">
        <f t="shared" ref="T20:T83" si="2">U20/$U$13</f>
        <v>3.5253553914484273E-2</v>
      </c>
      <c r="U20" s="779">
        <f t="shared" ref="U20:U83" si="3">H20+N20</f>
        <v>10930970.82</v>
      </c>
      <c r="V20" s="619"/>
    </row>
    <row r="21" spans="2:22">
      <c r="B21" s="473" t="str">
        <f>+'[1]NOTE TO ACCOUNTS'!B11</f>
        <v>P/ Meat</v>
      </c>
      <c r="E21" s="843">
        <f>'Store 6(PA'!DM21</f>
        <v>6.4000000000000015E-2</v>
      </c>
      <c r="F21" s="783">
        <f>'Store 6(PA'!DN21</f>
        <v>6414098.6197333336</v>
      </c>
      <c r="G21" s="784">
        <f>'Store 6(PA'!DO21</f>
        <v>3.4912398551382111E-2</v>
      </c>
      <c r="H21" s="785">
        <f>'Store 6(PA'!DP21</f>
        <v>3498930.7399999998</v>
      </c>
      <c r="I21" s="619"/>
      <c r="J21" s="366"/>
      <c r="K21" s="843">
        <f>'Store 7(ADP'!BZ22</f>
        <v>6.9999999999999979E-2</v>
      </c>
      <c r="L21" s="783">
        <f>'Store 7(ADP'!CA22</f>
        <v>14689283.76906666</v>
      </c>
      <c r="M21" s="784">
        <f>'Store 7(ADP'!CB22</f>
        <v>4.2805801008768456E-2</v>
      </c>
      <c r="N21" s="785">
        <f>'Store 7(ADP'!CC22</f>
        <v>8982665.1140000001</v>
      </c>
      <c r="O21" s="619"/>
      <c r="R21" s="815">
        <f t="shared" si="0"/>
        <v>6.8060672841640482E-2</v>
      </c>
      <c r="S21" s="777">
        <f t="shared" si="1"/>
        <v>21103382.388799995</v>
      </c>
      <c r="T21" s="778">
        <f t="shared" si="2"/>
        <v>4.0254486049189943E-2</v>
      </c>
      <c r="U21" s="779">
        <f t="shared" si="3"/>
        <v>12481595.854</v>
      </c>
      <c r="V21" s="619"/>
    </row>
    <row r="22" spans="2:22">
      <c r="B22" s="473" t="str">
        <f>+'[1]NOTE TO ACCOUNTS'!B12</f>
        <v>Fruit &amp; Veg</v>
      </c>
      <c r="E22" s="843">
        <f>'Store 6(PA'!DM22</f>
        <v>1.5000000000000005E-2</v>
      </c>
      <c r="F22" s="783">
        <f>'Store 6(PA'!DN22</f>
        <v>1503304.3640000001</v>
      </c>
      <c r="G22" s="784">
        <f>'Store 6(PA'!DO22</f>
        <v>1.1917801663482702E-2</v>
      </c>
      <c r="H22" s="785">
        <f>'Store 6(PA'!DP22</f>
        <v>1194405.55</v>
      </c>
      <c r="I22" s="619"/>
      <c r="J22" s="366"/>
      <c r="K22" s="843">
        <f>'Store 7(ADP'!BZ23</f>
        <v>1.5000000000000008E-2</v>
      </c>
      <c r="L22" s="783">
        <f>'Store 7(ADP'!CA23</f>
        <v>3147703.6648000013</v>
      </c>
      <c r="M22" s="784">
        <f>'Store 7(ADP'!CB23</f>
        <v>5.0358028861675463E-3</v>
      </c>
      <c r="N22" s="785">
        <f>'Store 7(ADP'!CC23</f>
        <v>1056747.6800000002</v>
      </c>
      <c r="O22" s="619"/>
      <c r="R22" s="815">
        <f t="shared" si="0"/>
        <v>1.5000000000000006E-2</v>
      </c>
      <c r="S22" s="777">
        <f t="shared" si="1"/>
        <v>4651008.0288000014</v>
      </c>
      <c r="T22" s="778">
        <f t="shared" si="2"/>
        <v>7.2602107416082579E-3</v>
      </c>
      <c r="U22" s="779">
        <f t="shared" si="3"/>
        <v>2251153.2300000004</v>
      </c>
      <c r="V22" s="619"/>
    </row>
    <row r="23" spans="2:22">
      <c r="B23" s="473" t="str">
        <f>+'[1]NOTE TO ACCOUNTS'!B13</f>
        <v>Mushrooms</v>
      </c>
      <c r="E23" s="843">
        <f>'Store 6(PA'!DM23</f>
        <v>3.0000000000000009E-3</v>
      </c>
      <c r="F23" s="783">
        <f>'Store 6(PA'!DN23</f>
        <v>300660.87280000001</v>
      </c>
      <c r="G23" s="784">
        <f>'Store 6(PA'!DO23</f>
        <v>1.4882027243286846E-3</v>
      </c>
      <c r="H23" s="785">
        <f>'Store 6(PA'!DP23</f>
        <v>149148.10999999999</v>
      </c>
      <c r="I23" s="619"/>
      <c r="J23" s="366"/>
      <c r="K23" s="843">
        <f>'Store 7(ADP'!BZ24</f>
        <v>3.0000000000000001E-3</v>
      </c>
      <c r="L23" s="783">
        <f>'Store 7(ADP'!CA24</f>
        <v>629540.73295999994</v>
      </c>
      <c r="M23" s="784">
        <f>'Store 7(ADP'!CB24</f>
        <v>2.5901298591644987E-3</v>
      </c>
      <c r="N23" s="785">
        <f>'Store 7(ADP'!CC24</f>
        <v>543530.75</v>
      </c>
      <c r="O23" s="619"/>
      <c r="R23" s="815">
        <f t="shared" si="0"/>
        <v>3.0000000000000001E-3</v>
      </c>
      <c r="S23" s="777">
        <f t="shared" si="1"/>
        <v>930201.60575999995</v>
      </c>
      <c r="T23" s="778">
        <f t="shared" si="2"/>
        <v>2.233963655977768E-3</v>
      </c>
      <c r="U23" s="779">
        <f t="shared" si="3"/>
        <v>692678.86</v>
      </c>
      <c r="V23" s="619"/>
    </row>
    <row r="24" spans="2:22">
      <c r="B24" s="473" t="str">
        <f>+'[1]NOTE TO ACCOUNTS'!B14</f>
        <v>Chicken</v>
      </c>
      <c r="E24" s="843">
        <f>'Store 6(PA'!DM24</f>
        <v>5.0000000000000024E-2</v>
      </c>
      <c r="F24" s="783">
        <f>'Store 6(PA'!DN24</f>
        <v>5011014.5466666678</v>
      </c>
      <c r="G24" s="784">
        <f>'Store 6(PA'!DO24</f>
        <v>9.2156901900671939E-2</v>
      </c>
      <c r="H24" s="785">
        <f>'Store 6(PA'!DP24</f>
        <v>9235991.5199999996</v>
      </c>
      <c r="I24" s="619"/>
      <c r="J24" s="366"/>
      <c r="K24" s="843">
        <f>'Store 7(ADP'!BZ25</f>
        <v>4.9999999999999996E-2</v>
      </c>
      <c r="L24" s="783">
        <f>'Store 7(ADP'!CA25</f>
        <v>10492345.549333332</v>
      </c>
      <c r="M24" s="784">
        <f>'Store 7(ADP'!CB25</f>
        <v>7.8945589141660555E-2</v>
      </c>
      <c r="N24" s="785">
        <f>'Store 7(ADP'!CC25</f>
        <v>16566488.0174</v>
      </c>
      <c r="O24" s="619"/>
      <c r="R24" s="815">
        <f t="shared" si="0"/>
        <v>5.000000000000001E-2</v>
      </c>
      <c r="S24" s="777">
        <f t="shared" si="1"/>
        <v>15503360.096000001</v>
      </c>
      <c r="T24" s="778">
        <f t="shared" si="2"/>
        <v>8.3215765413515955E-2</v>
      </c>
      <c r="U24" s="779">
        <f t="shared" si="3"/>
        <v>25802479.5374</v>
      </c>
      <c r="V24" s="619"/>
    </row>
    <row r="25" spans="2:22">
      <c r="B25" s="473" t="str">
        <f>+'[1]NOTE TO ACCOUNTS'!B15</f>
        <v>Pasta</v>
      </c>
      <c r="E25" s="843">
        <f>'Store 6(PA'!DM25</f>
        <v>6.0000000000000019E-3</v>
      </c>
      <c r="F25" s="783">
        <f>'Store 6(PA'!DN25</f>
        <v>601321.74560000002</v>
      </c>
      <c r="G25" s="784">
        <f>'Store 6(PA'!DO25</f>
        <v>2.5238002967707747E-3</v>
      </c>
      <c r="H25" s="785">
        <f>'Store 6(PA'!DP25</f>
        <v>252936</v>
      </c>
      <c r="I25" s="619"/>
      <c r="J25" s="366"/>
      <c r="K25" s="843">
        <f>'Store 7(ADP'!BZ26</f>
        <v>6.0000000000000045E-3</v>
      </c>
      <c r="L25" s="783">
        <f>'Store 7(ADP'!CA26</f>
        <v>1259081.4659200008</v>
      </c>
      <c r="M25" s="784">
        <f>'Store 7(ADP'!CB26</f>
        <v>3.8492555177584839E-3</v>
      </c>
      <c r="N25" s="785">
        <f>'Store 7(ADP'!CC26</f>
        <v>807754.38</v>
      </c>
      <c r="O25" s="619"/>
      <c r="R25" s="815">
        <f t="shared" si="0"/>
        <v>6.0000000000000036E-3</v>
      </c>
      <c r="S25" s="777">
        <f t="shared" si="1"/>
        <v>1860403.2115200008</v>
      </c>
      <c r="T25" s="778">
        <f t="shared" si="2"/>
        <v>3.420840299883337E-3</v>
      </c>
      <c r="U25" s="779">
        <f t="shared" si="3"/>
        <v>1060690.3799999999</v>
      </c>
      <c r="V25" s="619"/>
    </row>
    <row r="26" spans="2:22">
      <c r="B26" s="473" t="str">
        <f>+'[1]NOTE TO ACCOUNTS'!B16</f>
        <v>Dairy</v>
      </c>
      <c r="E26" s="843">
        <f>'Store 6(PA'!DM26</f>
        <v>2.0000000000000007E-2</v>
      </c>
      <c r="F26" s="783">
        <f>'Store 6(PA'!DN26</f>
        <v>2004405.8186666667</v>
      </c>
      <c r="G26" s="784">
        <f>'Store 6(PA'!DO26</f>
        <v>2.4745627625943627E-3</v>
      </c>
      <c r="H26" s="785">
        <f>'Store 6(PA'!DP26</f>
        <v>248001.40000000002</v>
      </c>
      <c r="I26" s="619"/>
      <c r="J26" s="366"/>
      <c r="K26" s="843">
        <f>'Store 7(ADP'!BZ27</f>
        <v>2.0000000000000004E-2</v>
      </c>
      <c r="L26" s="783">
        <f>'Store 7(ADP'!CA27</f>
        <v>4196938.2197333341</v>
      </c>
      <c r="M26" s="784">
        <f>'Store 7(ADP'!CB27</f>
        <v>5.6280596385573723E-3</v>
      </c>
      <c r="N26" s="785">
        <f>'Store 7(ADP'!CC27</f>
        <v>1181030.9300000002</v>
      </c>
      <c r="O26" s="619"/>
      <c r="R26" s="815">
        <f t="shared" si="0"/>
        <v>2.0000000000000007E-2</v>
      </c>
      <c r="S26" s="777">
        <f t="shared" si="1"/>
        <v>6201344.0384000009</v>
      </c>
      <c r="T26" s="778">
        <f t="shared" si="2"/>
        <v>4.6087826159978791E-3</v>
      </c>
      <c r="U26" s="779">
        <f t="shared" si="3"/>
        <v>1429032.33</v>
      </c>
      <c r="V26" s="619"/>
    </row>
    <row r="27" spans="2:22">
      <c r="B27" s="473" t="str">
        <f>+'[1]NOTE TO ACCOUNTS'!B17</f>
        <v>Cheese</v>
      </c>
      <c r="E27" s="843">
        <f>'Store 6(PA'!DM27</f>
        <v>8.0000000000000057E-2</v>
      </c>
      <c r="F27" s="783">
        <f>'Store 6(PA'!DN27</f>
        <v>8017623.2746666707</v>
      </c>
      <c r="G27" s="784">
        <f>'Store 6(PA'!DO27</f>
        <v>8.7872781329862523E-2</v>
      </c>
      <c r="H27" s="785">
        <f>'Store 6(PA'!DP27</f>
        <v>8806635.7100000009</v>
      </c>
      <c r="I27" s="619"/>
      <c r="J27" s="366"/>
      <c r="K27" s="843">
        <f>'Store 7(ADP'!BZ28</f>
        <v>0.08</v>
      </c>
      <c r="L27" s="783">
        <f>'Store 7(ADP'!CA28</f>
        <v>16787752.878933333</v>
      </c>
      <c r="M27" s="784">
        <f>'Store 7(ADP'!CB28</f>
        <v>0.11679357370839377</v>
      </c>
      <c r="N27" s="785">
        <f>'Store 7(ADP'!CC28</f>
        <v>24508770.665799998</v>
      </c>
      <c r="O27" s="619"/>
      <c r="R27" s="815">
        <f t="shared" si="0"/>
        <v>8.0000000000000029E-2</v>
      </c>
      <c r="S27" s="777">
        <f t="shared" si="1"/>
        <v>24805376.153600004</v>
      </c>
      <c r="T27" s="778">
        <f t="shared" si="2"/>
        <v>0.10744576069156668</v>
      </c>
      <c r="U27" s="779">
        <f t="shared" si="3"/>
        <v>33315406.375799999</v>
      </c>
      <c r="V27" s="619"/>
    </row>
    <row r="28" spans="2:22">
      <c r="B28" s="473" t="str">
        <f>+'[1]NOTE TO ACCOUNTS'!B18</f>
        <v>Groceries</v>
      </c>
      <c r="E28" s="843">
        <f>'Store 6(PA'!DM28</f>
        <v>1.5000000000000005E-2</v>
      </c>
      <c r="F28" s="783">
        <f>'Store 6(PA'!DN28</f>
        <v>1503304.3640000001</v>
      </c>
      <c r="G28" s="784">
        <f>'Store 6(PA'!DO28</f>
        <v>4.2638505039289586E-2</v>
      </c>
      <c r="H28" s="785">
        <f>'Store 6(PA'!DP28</f>
        <v>4273243.3800000008</v>
      </c>
      <c r="I28" s="619"/>
      <c r="J28" s="366"/>
      <c r="K28" s="843">
        <f>'Store 7(ADP'!BZ29</f>
        <v>1.5000000000000008E-2</v>
      </c>
      <c r="L28" s="783">
        <f>'Store 7(ADP'!CA29</f>
        <v>3147703.6648000013</v>
      </c>
      <c r="M28" s="784">
        <f>'Store 7(ADP'!CB29</f>
        <v>3.7738136590932121E-2</v>
      </c>
      <c r="N28" s="785">
        <f>'Store 7(ADP'!CC29</f>
        <v>7919231.3900000006</v>
      </c>
      <c r="O28" s="619"/>
      <c r="R28" s="815">
        <f t="shared" si="0"/>
        <v>1.5000000000000006E-2</v>
      </c>
      <c r="S28" s="777">
        <f t="shared" si="1"/>
        <v>4651008.0288000014</v>
      </c>
      <c r="T28" s="778">
        <f t="shared" si="2"/>
        <v>3.9322039527243405E-2</v>
      </c>
      <c r="U28" s="779">
        <f t="shared" si="3"/>
        <v>12192474.770000001</v>
      </c>
      <c r="V28" s="619"/>
    </row>
    <row r="29" spans="2:22">
      <c r="B29" s="473" t="str">
        <f>+'[1]NOTE TO ACCOUNTS'!B19</f>
        <v>Hot Beverages</v>
      </c>
      <c r="E29" s="843">
        <f>'Store 6(PA'!DM29</f>
        <v>4.000000000000001E-3</v>
      </c>
      <c r="F29" s="783">
        <f>'Store 6(PA'!DN29</f>
        <v>400881.16373333329</v>
      </c>
      <c r="G29" s="784">
        <f>'Store 6(PA'!DO29</f>
        <v>5.9868115968563784E-6</v>
      </c>
      <c r="H29" s="785">
        <f>'Store 6(PA'!DP29</f>
        <v>600</v>
      </c>
      <c r="I29" s="619"/>
      <c r="J29" s="366"/>
      <c r="K29" s="843">
        <f>'Store 7(ADP'!BZ30</f>
        <v>3.9999999999999992E-3</v>
      </c>
      <c r="L29" s="783">
        <f>'Store 7(ADP'!CA30</f>
        <v>839387.64394666639</v>
      </c>
      <c r="M29" s="784">
        <f>'Store 7(ADP'!CB30</f>
        <v>0</v>
      </c>
      <c r="N29" s="785">
        <f>'Store 7(ADP'!CC30</f>
        <v>0</v>
      </c>
      <c r="O29" s="619"/>
      <c r="R29" s="815">
        <f t="shared" si="0"/>
        <v>3.9999999999999992E-3</v>
      </c>
      <c r="S29" s="777">
        <f t="shared" si="1"/>
        <v>1240268.8076799996</v>
      </c>
      <c r="T29" s="778">
        <f t="shared" si="2"/>
        <v>1.9350643869608798E-6</v>
      </c>
      <c r="U29" s="779">
        <f t="shared" si="3"/>
        <v>600</v>
      </c>
      <c r="V29" s="619"/>
    </row>
    <row r="30" spans="2:22">
      <c r="B30" s="473" t="str">
        <f>+'[1]NOTE TO ACCOUNTS'!B20</f>
        <v>Desserts</v>
      </c>
      <c r="E30" s="843">
        <f>'Store 6(PA'!DM30</f>
        <v>1.5000000000000005E-2</v>
      </c>
      <c r="F30" s="783">
        <f>'Store 6(PA'!DN30</f>
        <v>1503304.3640000001</v>
      </c>
      <c r="G30" s="784">
        <f>'Store 6(PA'!DO30</f>
        <v>1.3753006473677746E-2</v>
      </c>
      <c r="H30" s="785">
        <f>'Store 6(PA'!DP30</f>
        <v>1378330.31</v>
      </c>
      <c r="I30" s="619"/>
      <c r="J30" s="366"/>
      <c r="K30" s="843">
        <f>'Store 7(ADP'!BZ31</f>
        <v>1.5000000000000008E-2</v>
      </c>
      <c r="L30" s="783">
        <f>'Store 7(ADP'!CA31</f>
        <v>3147703.6648000013</v>
      </c>
      <c r="M30" s="784">
        <f>'Store 7(ADP'!CB31</f>
        <v>8.0538072829072251E-3</v>
      </c>
      <c r="N30" s="785">
        <f>'Store 7(ADP'!CC31</f>
        <v>1690066.58</v>
      </c>
      <c r="O30" s="619"/>
      <c r="R30" s="815">
        <f t="shared" si="0"/>
        <v>1.5000000000000006E-2</v>
      </c>
      <c r="S30" s="777">
        <f t="shared" si="1"/>
        <v>4651008.0288000014</v>
      </c>
      <c r="T30" s="778">
        <f t="shared" si="2"/>
        <v>9.8959092448341994E-3</v>
      </c>
      <c r="U30" s="779">
        <f t="shared" si="3"/>
        <v>3068396.89</v>
      </c>
      <c r="V30" s="619"/>
    </row>
    <row r="31" spans="2:22">
      <c r="B31" s="473" t="str">
        <f>+'[1]NOTE TO ACCOUNTS'!B21</f>
        <v>Cold Beverages</v>
      </c>
      <c r="E31" s="843">
        <f>'Store 6(PA'!DM31</f>
        <v>2.0000000000000007E-2</v>
      </c>
      <c r="F31" s="783">
        <f>'Store 6(PA'!DN31</f>
        <v>2004405.8186666667</v>
      </c>
      <c r="G31" s="784">
        <f>'Store 6(PA'!DO31</f>
        <v>2.0166176741039519E-2</v>
      </c>
      <c r="H31" s="785">
        <f>'Store 6(PA'!DP31</f>
        <v>2021060.1</v>
      </c>
      <c r="I31" s="619"/>
      <c r="J31" s="366"/>
      <c r="K31" s="843">
        <f>'Store 7(ADP'!BZ32</f>
        <v>2.0000000000000004E-2</v>
      </c>
      <c r="L31" s="783">
        <f>'Store 7(ADP'!CA32</f>
        <v>4196938.2197333341</v>
      </c>
      <c r="M31" s="784">
        <f>'Store 7(ADP'!CB32</f>
        <v>3.3746958517058942E-3</v>
      </c>
      <c r="N31" s="785">
        <f>'Store 7(ADP'!CC32</f>
        <v>708169.5</v>
      </c>
      <c r="O31" s="619"/>
      <c r="R31" s="815">
        <f t="shared" si="0"/>
        <v>2.0000000000000007E-2</v>
      </c>
      <c r="S31" s="777">
        <f t="shared" si="1"/>
        <v>6201344.0384000009</v>
      </c>
      <c r="T31" s="778">
        <f t="shared" si="2"/>
        <v>8.8020583379991441E-3</v>
      </c>
      <c r="U31" s="779">
        <f t="shared" si="3"/>
        <v>2729229.6</v>
      </c>
      <c r="V31" s="619"/>
    </row>
    <row r="32" spans="2:22">
      <c r="B32" s="473" t="str">
        <f>+'[1]NOTE TO ACCOUNTS'!B22</f>
        <v>Wine</v>
      </c>
      <c r="E32" s="843">
        <f>'Store 6(PA'!DM32</f>
        <v>8.0000000000000054E-3</v>
      </c>
      <c r="F32" s="783">
        <f>'Store 6(PA'!DN32</f>
        <v>801762.32746666705</v>
      </c>
      <c r="G32" s="784">
        <f>'Store 6(PA'!DO32</f>
        <v>7.2141079742119355E-4</v>
      </c>
      <c r="H32" s="785">
        <f>'Store 6(PA'!DP32</f>
        <v>72300</v>
      </c>
      <c r="I32" s="619"/>
      <c r="J32" s="366"/>
      <c r="K32" s="843">
        <f>'Store 7(ADP'!BZ33</f>
        <v>7.9999999999999984E-3</v>
      </c>
      <c r="L32" s="783">
        <f>'Store 7(ADP'!CA33</f>
        <v>1678775.287893333</v>
      </c>
      <c r="M32" s="784">
        <f>'Store 7(ADP'!CB33</f>
        <v>2.4486598234112141E-4</v>
      </c>
      <c r="N32" s="785">
        <f>'Store 7(ADP'!CC33</f>
        <v>51384.369999999995</v>
      </c>
      <c r="O32" s="619"/>
      <c r="R32" s="815">
        <f t="shared" si="0"/>
        <v>8.0000000000000019E-3</v>
      </c>
      <c r="S32" s="777">
        <f t="shared" si="1"/>
        <v>2480537.6153600002</v>
      </c>
      <c r="T32" s="778">
        <f t="shared" si="2"/>
        <v>3.98895366017821E-4</v>
      </c>
      <c r="U32" s="779">
        <f t="shared" si="3"/>
        <v>123684.37</v>
      </c>
      <c r="V32" s="619"/>
    </row>
    <row r="33" spans="2:22">
      <c r="B33" s="473" t="str">
        <f>+'[1]NOTE TO ACCOUNTS'!B23</f>
        <v>Sauces &amp; Spices</v>
      </c>
      <c r="E33" s="843">
        <f>'Store 6(PA'!DM33</f>
        <v>0.01</v>
      </c>
      <c r="F33" s="783">
        <f>'Store 6(PA'!DN33</f>
        <v>1002202.9093333331</v>
      </c>
      <c r="G33" s="784">
        <f>'Store 6(PA'!DO33</f>
        <v>1.0677867625747146E-3</v>
      </c>
      <c r="H33" s="785">
        <f>'Store 6(PA'!DP33</f>
        <v>107013.9</v>
      </c>
      <c r="I33" s="619"/>
      <c r="J33" s="366"/>
      <c r="K33" s="843">
        <f>'Store 7(ADP'!BZ34</f>
        <v>1.0000000000000002E-2</v>
      </c>
      <c r="L33" s="783">
        <f>'Store 7(ADP'!CA34</f>
        <v>2098469.1098666671</v>
      </c>
      <c r="M33" s="784">
        <f>'Store 7(ADP'!CB34</f>
        <v>1.0986138367061699E-3</v>
      </c>
      <c r="N33" s="785">
        <f>'Store 7(ADP'!CC34</f>
        <v>230540.71999999997</v>
      </c>
      <c r="O33" s="619"/>
      <c r="R33" s="815">
        <f t="shared" si="0"/>
        <v>1.0000000000000002E-2</v>
      </c>
      <c r="S33" s="777">
        <f t="shared" si="1"/>
        <v>3100672.0192</v>
      </c>
      <c r="T33" s="778">
        <f t="shared" si="2"/>
        <v>1.0886498730268545E-3</v>
      </c>
      <c r="U33" s="779">
        <f t="shared" si="3"/>
        <v>337554.62</v>
      </c>
      <c r="V33" s="619"/>
    </row>
    <row r="34" spans="2:22">
      <c r="B34" s="473" t="str">
        <f>+'[1]NOTE TO ACCOUNTS'!B24</f>
        <v>Packaging</v>
      </c>
      <c r="E34" s="843">
        <f>'Store 6(PA'!DM34</f>
        <v>2.5000000000000001E-2</v>
      </c>
      <c r="F34" s="783">
        <f>'Store 6(PA'!DN34</f>
        <v>2505507.273333333</v>
      </c>
      <c r="G34" s="784">
        <f>'Store 6(PA'!DO34</f>
        <v>5.3133799856380934E-2</v>
      </c>
      <c r="H34" s="785">
        <f>'Store 6(PA'!DP34</f>
        <v>5325084.8800000008</v>
      </c>
      <c r="I34" s="619"/>
      <c r="J34" s="366"/>
      <c r="K34" s="843">
        <f>'Store 7(ADP'!BZ35</f>
        <v>2.4999999999999998E-2</v>
      </c>
      <c r="L34" s="783">
        <f>'Store 7(ADP'!CA35</f>
        <v>5246172.7746666661</v>
      </c>
      <c r="M34" s="784">
        <f>'Store 7(ADP'!CB35</f>
        <v>5.1500947377236733E-2</v>
      </c>
      <c r="N34" s="785">
        <f>'Store 7(ADP'!CC35</f>
        <v>10807314.720000001</v>
      </c>
      <c r="O34" s="619"/>
      <c r="R34" s="815">
        <f t="shared" si="0"/>
        <v>2.4999999999999998E-2</v>
      </c>
      <c r="S34" s="777">
        <f t="shared" si="1"/>
        <v>7751680.0479999986</v>
      </c>
      <c r="T34" s="778">
        <f t="shared" si="2"/>
        <v>5.2028719903636569E-2</v>
      </c>
      <c r="U34" s="779">
        <f t="shared" si="3"/>
        <v>16132399.600000001</v>
      </c>
      <c r="V34" s="619"/>
    </row>
    <row r="35" spans="2:22">
      <c r="B35" s="473" t="str">
        <f>+'[1]NOTE TO ACCOUNTS'!B25</f>
        <v>Oil</v>
      </c>
      <c r="E35" s="843">
        <f>'Store 6(PA'!DM35</f>
        <v>2.0000000000000007E-2</v>
      </c>
      <c r="F35" s="783">
        <f>'Store 6(PA'!DN35</f>
        <v>2004405.8186666667</v>
      </c>
      <c r="G35" s="784">
        <f>'Store 6(PA'!DO35</f>
        <v>9.2582179851903919E-3</v>
      </c>
      <c r="H35" s="785">
        <f>'Store 6(PA'!DP35</f>
        <v>927861.3</v>
      </c>
      <c r="I35" s="619"/>
      <c r="J35" s="366"/>
      <c r="K35" s="843">
        <f>'Store 7(ADP'!BZ36</f>
        <v>2.0000000000000004E-2</v>
      </c>
      <c r="L35" s="783">
        <f>'Store 7(ADP'!CA36</f>
        <v>4196938.2197333341</v>
      </c>
      <c r="M35" s="784">
        <f>'Store 7(ADP'!CB36</f>
        <v>8.4132681377052879E-3</v>
      </c>
      <c r="N35" s="785">
        <f>'Store 7(ADP'!CC36</f>
        <v>1765498.33</v>
      </c>
      <c r="O35" s="619"/>
      <c r="R35" s="815">
        <f t="shared" si="0"/>
        <v>2.0000000000000007E-2</v>
      </c>
      <c r="S35" s="777">
        <f t="shared" si="1"/>
        <v>6201344.0384000009</v>
      </c>
      <c r="T35" s="778">
        <f t="shared" si="2"/>
        <v>8.6863738354852182E-3</v>
      </c>
      <c r="U35" s="779">
        <f t="shared" si="3"/>
        <v>2693359.63</v>
      </c>
      <c r="V35" s="619"/>
    </row>
    <row r="36" spans="2:22">
      <c r="B36" s="473" t="str">
        <f>+'[1]NOTE TO ACCOUNTS'!B26</f>
        <v>Flour</v>
      </c>
      <c r="E36" s="843">
        <f>'Store 6(PA'!DM36</f>
        <v>0.01</v>
      </c>
      <c r="F36" s="783">
        <f>'Store 6(PA'!DN36</f>
        <v>1002202.9093333331</v>
      </c>
      <c r="G36" s="784">
        <f>'Store 6(PA'!DO36</f>
        <v>1.7484265248896732E-2</v>
      </c>
      <c r="H36" s="785">
        <f>'Store 6(PA'!DP36</f>
        <v>1752278.15</v>
      </c>
      <c r="I36" s="619"/>
      <c r="J36" s="366"/>
      <c r="K36" s="843">
        <f>'Store 7(ADP'!BZ37</f>
        <v>1.0000000000000002E-2</v>
      </c>
      <c r="L36" s="783">
        <f>'Store 7(ADP'!CA37</f>
        <v>2098469.1098666671</v>
      </c>
      <c r="M36" s="784">
        <f>'Store 7(ADP'!CB37</f>
        <v>1.8968910770637549E-2</v>
      </c>
      <c r="N36" s="785">
        <f>'Store 7(ADP'!CC37</f>
        <v>3980567.33</v>
      </c>
      <c r="O36" s="619"/>
      <c r="R36" s="815">
        <f t="shared" si="0"/>
        <v>1.0000000000000002E-2</v>
      </c>
      <c r="S36" s="777">
        <f t="shared" si="1"/>
        <v>3100672.0192</v>
      </c>
      <c r="T36" s="778">
        <f t="shared" si="2"/>
        <v>1.8489041873829416E-2</v>
      </c>
      <c r="U36" s="779">
        <f t="shared" si="3"/>
        <v>5732845.4800000004</v>
      </c>
      <c r="V36" s="619"/>
    </row>
    <row r="37" spans="2:22">
      <c r="B37" s="473" t="str">
        <f>+'[1]NOTE TO ACCOUNTS'!B27</f>
        <v>Beers &amp; Ciders</v>
      </c>
      <c r="E37" s="843">
        <f>'Store 6(PA'!DM37</f>
        <v>5.000000000000001E-3</v>
      </c>
      <c r="F37" s="783">
        <f>'Store 6(PA'!DN37</f>
        <v>501101.45466666663</v>
      </c>
      <c r="G37" s="784">
        <f>'Store 6(PA'!DO37</f>
        <v>3.8300975423763229E-3</v>
      </c>
      <c r="H37" s="785">
        <f>'Store 6(PA'!DP37</f>
        <v>383853.49</v>
      </c>
      <c r="I37" s="619"/>
      <c r="J37" s="366"/>
      <c r="K37" s="843">
        <f>'Store 7(ADP'!BZ38</f>
        <v>5.0000000000000001E-3</v>
      </c>
      <c r="L37" s="783">
        <f>'Store 7(ADP'!CA38</f>
        <v>1049234.5549333333</v>
      </c>
      <c r="M37" s="784">
        <f>'Store 7(ADP'!CB38</f>
        <v>6.5991497968153972E-4</v>
      </c>
      <c r="N37" s="785">
        <f>'Store 7(ADP'!CC38</f>
        <v>138481.12</v>
      </c>
      <c r="O37" s="619"/>
      <c r="R37" s="815">
        <f t="shared" si="0"/>
        <v>5.000000000000001E-3</v>
      </c>
      <c r="S37" s="777">
        <f t="shared" si="1"/>
        <v>1550336.0096</v>
      </c>
      <c r="T37" s="778">
        <f t="shared" si="2"/>
        <v>1.6845851698135002E-3</v>
      </c>
      <c r="U37" s="779">
        <f t="shared" si="3"/>
        <v>522334.61</v>
      </c>
      <c r="V37" s="619"/>
    </row>
    <row r="38" spans="2:22">
      <c r="B38" s="473" t="str">
        <f>+'[1]NOTE TO ACCOUNTS'!B28</f>
        <v>Spirits &amp; Liqueurs</v>
      </c>
      <c r="E38" s="843">
        <f>'Store 6(PA'!DM38</f>
        <v>5.000000000000001E-3</v>
      </c>
      <c r="F38" s="783">
        <f>'Store 6(PA'!DN38</f>
        <v>501101.45466666663</v>
      </c>
      <c r="G38" s="784">
        <f>'Store 6(PA'!DO38</f>
        <v>4.9371222672776075E-3</v>
      </c>
      <c r="H38" s="785">
        <f>'Store 6(PA'!DP38</f>
        <v>494799.83</v>
      </c>
      <c r="I38" s="619"/>
      <c r="J38" s="366"/>
      <c r="K38" s="843">
        <f>'Store 7(ADP'!BZ39</f>
        <v>5.0000000000000001E-3</v>
      </c>
      <c r="L38" s="783">
        <f>'Store 7(ADP'!CA39</f>
        <v>1049234.5549333333</v>
      </c>
      <c r="M38" s="784">
        <f>'Store 7(ADP'!CB39</f>
        <v>1.4252764960595665E-3</v>
      </c>
      <c r="N38" s="785">
        <f>'Store 7(ADP'!CC39</f>
        <v>299089.87</v>
      </c>
      <c r="O38" s="619"/>
      <c r="R38" s="815">
        <f t="shared" si="0"/>
        <v>5.000000000000001E-3</v>
      </c>
      <c r="S38" s="777">
        <f t="shared" si="1"/>
        <v>1550336.0096</v>
      </c>
      <c r="T38" s="778">
        <f t="shared" si="2"/>
        <v>2.5603794760750941E-3</v>
      </c>
      <c r="U38" s="779">
        <f t="shared" si="3"/>
        <v>793889.7</v>
      </c>
      <c r="V38" s="619"/>
    </row>
    <row r="39" spans="2:22">
      <c r="B39" s="473" t="str">
        <f>+'[1]NOTE TO ACCOUNTS'!B29</f>
        <v>Bread</v>
      </c>
      <c r="E39" s="843">
        <f>'Store 6(PA'!DM39</f>
        <v>5.000000000000001E-3</v>
      </c>
      <c r="F39" s="783">
        <f>'Store 6(PA'!DN39</f>
        <v>501101.45466666663</v>
      </c>
      <c r="G39" s="784">
        <f>'Store 6(PA'!DO39</f>
        <v>0</v>
      </c>
      <c r="H39" s="785">
        <f>'Store 6(PA'!DP39</f>
        <v>0</v>
      </c>
      <c r="I39" s="619"/>
      <c r="J39" s="366"/>
      <c r="K39" s="843">
        <f>'Store 7(ADP'!BZ40</f>
        <v>5.0000000000000001E-3</v>
      </c>
      <c r="L39" s="783">
        <f>'Store 7(ADP'!CA40</f>
        <v>1049234.5549333333</v>
      </c>
      <c r="M39" s="784">
        <f>'Store 7(ADP'!CB40</f>
        <v>0</v>
      </c>
      <c r="N39" s="785">
        <f>'Store 7(ADP'!CC40</f>
        <v>0</v>
      </c>
      <c r="O39" s="619"/>
      <c r="R39" s="815">
        <f t="shared" si="0"/>
        <v>5.000000000000001E-3</v>
      </c>
      <c r="S39" s="777">
        <f t="shared" si="1"/>
        <v>1550336.0096</v>
      </c>
      <c r="T39" s="778">
        <f t="shared" si="2"/>
        <v>0</v>
      </c>
      <c r="U39" s="779">
        <f t="shared" si="3"/>
        <v>0</v>
      </c>
      <c r="V39" s="619"/>
    </row>
    <row r="40" spans="2:22">
      <c r="B40" s="473"/>
      <c r="E40" s="843">
        <f>'Store 6(PA'!DM40</f>
        <v>0</v>
      </c>
      <c r="F40" s="783">
        <f>'Store 6(PA'!DN40</f>
        <v>0</v>
      </c>
      <c r="G40" s="784">
        <f>'Store 6(PA'!DO40</f>
        <v>0</v>
      </c>
      <c r="H40" s="785">
        <f>'Store 6(PA'!DP40</f>
        <v>0</v>
      </c>
      <c r="I40" s="619"/>
      <c r="J40" s="366"/>
      <c r="K40" s="843">
        <f>'Store 7(ADP'!BZ41</f>
        <v>0</v>
      </c>
      <c r="L40" s="783">
        <f>'Store 7(ADP'!CA41</f>
        <v>0</v>
      </c>
      <c r="M40" s="784">
        <f>'Store 7(ADP'!CB41</f>
        <v>0</v>
      </c>
      <c r="N40" s="785">
        <f>'Store 7(ADP'!CC41</f>
        <v>0</v>
      </c>
      <c r="O40" s="619"/>
      <c r="R40" s="815">
        <f t="shared" si="0"/>
        <v>0</v>
      </c>
      <c r="S40" s="777">
        <f t="shared" si="1"/>
        <v>0</v>
      </c>
      <c r="T40" s="778">
        <f t="shared" si="2"/>
        <v>0</v>
      </c>
      <c r="U40" s="779">
        <f t="shared" si="3"/>
        <v>0</v>
      </c>
      <c r="V40" s="619"/>
    </row>
    <row r="41" spans="2:22">
      <c r="B41" s="473"/>
      <c r="E41" s="843">
        <f>'Store 6(PA'!DM41</f>
        <v>0</v>
      </c>
      <c r="F41" s="783">
        <f>'Store 6(PA'!DN41</f>
        <v>0</v>
      </c>
      <c r="G41" s="784">
        <f>'Store 6(PA'!DO41</f>
        <v>0</v>
      </c>
      <c r="H41" s="785">
        <f>'Store 6(PA'!DP41</f>
        <v>0</v>
      </c>
      <c r="I41" s="619"/>
      <c r="J41" s="366"/>
      <c r="K41" s="843">
        <f>'Store 7(ADP'!BZ42</f>
        <v>0</v>
      </c>
      <c r="L41" s="783">
        <f>'Store 7(ADP'!CA42</f>
        <v>0</v>
      </c>
      <c r="M41" s="784">
        <f>'Store 7(ADP'!CB42</f>
        <v>0</v>
      </c>
      <c r="N41" s="785">
        <f>'Store 7(ADP'!CC42</f>
        <v>0</v>
      </c>
      <c r="O41" s="619"/>
      <c r="R41" s="815">
        <f t="shared" si="0"/>
        <v>0</v>
      </c>
      <c r="S41" s="777">
        <f t="shared" si="1"/>
        <v>0</v>
      </c>
      <c r="T41" s="778">
        <f t="shared" si="2"/>
        <v>0</v>
      </c>
      <c r="U41" s="779">
        <f t="shared" si="3"/>
        <v>0</v>
      </c>
      <c r="V41" s="619"/>
    </row>
    <row r="42" spans="2:22">
      <c r="B42" s="473"/>
      <c r="E42" s="843">
        <f>'Store 6(PA'!DM42</f>
        <v>0</v>
      </c>
      <c r="F42" s="783">
        <f>'Store 6(PA'!DN42</f>
        <v>0</v>
      </c>
      <c r="G42" s="784">
        <f>'Store 6(PA'!DO42</f>
        <v>0</v>
      </c>
      <c r="H42" s="785">
        <f>'Store 6(PA'!DP42</f>
        <v>0</v>
      </c>
      <c r="I42" s="619"/>
      <c r="J42" s="366"/>
      <c r="K42" s="843">
        <f>'Store 7(ADP'!BZ43</f>
        <v>0</v>
      </c>
      <c r="L42" s="783">
        <f>'Store 7(ADP'!CA43</f>
        <v>0</v>
      </c>
      <c r="M42" s="784">
        <f>'Store 7(ADP'!CB43</f>
        <v>0</v>
      </c>
      <c r="N42" s="785">
        <f>'Store 7(ADP'!CC43</f>
        <v>0</v>
      </c>
      <c r="O42" s="619"/>
      <c r="R42" s="815">
        <f t="shared" si="0"/>
        <v>0</v>
      </c>
      <c r="S42" s="777">
        <f t="shared" si="1"/>
        <v>0</v>
      </c>
      <c r="T42" s="778">
        <f t="shared" si="2"/>
        <v>0</v>
      </c>
      <c r="U42" s="779">
        <f t="shared" si="3"/>
        <v>0</v>
      </c>
      <c r="V42" s="619"/>
    </row>
    <row r="43" spans="2:22">
      <c r="B43" s="567" t="s">
        <v>66</v>
      </c>
      <c r="E43" s="815">
        <f>'Store 6(PA'!DM43</f>
        <v>0.6</v>
      </c>
      <c r="F43" s="777">
        <f>'Store 6(PA'!DN43</f>
        <v>60132174.559999987</v>
      </c>
      <c r="G43" s="778">
        <f>'Store 6(PA'!DO43</f>
        <v>0.57151612273241537</v>
      </c>
      <c r="H43" s="779">
        <f>'Store 6(PA'!DP43</f>
        <v>57277512.093333296</v>
      </c>
      <c r="I43" s="619"/>
      <c r="J43" s="366"/>
      <c r="K43" s="815">
        <f>'Store 7(ADP'!BZ44</f>
        <v>0.59400000000000008</v>
      </c>
      <c r="L43" s="777">
        <f>'Store 7(ADP'!CA44</f>
        <v>124649065.12608001</v>
      </c>
      <c r="M43" s="778">
        <f>'Store 7(ADP'!CB44</f>
        <v>0.56276605723765094</v>
      </c>
      <c r="N43" s="779">
        <f>'Store 7(ADP'!CC44</f>
        <v>118094718.71946669</v>
      </c>
      <c r="O43" s="619"/>
      <c r="R43" s="815">
        <f t="shared" si="0"/>
        <v>0.59593932715835951</v>
      </c>
      <c r="S43" s="777">
        <f t="shared" si="1"/>
        <v>184781239.68607998</v>
      </c>
      <c r="T43" s="778">
        <f t="shared" si="2"/>
        <v>0.56559426384622113</v>
      </c>
      <c r="U43" s="779">
        <f t="shared" si="3"/>
        <v>175372230.81279999</v>
      </c>
      <c r="V43" s="619"/>
    </row>
    <row r="44" spans="2:22">
      <c r="B44" s="567" t="s">
        <v>67</v>
      </c>
      <c r="E44" s="815">
        <f>'Store 6(PA'!DM44</f>
        <v>0.30830000003325997</v>
      </c>
      <c r="F44" s="777">
        <f>'Store 6(PA'!DN44</f>
        <v>30897915.698079985</v>
      </c>
      <c r="G44" s="778">
        <f>'Store 6(PA'!DO44</f>
        <v>0.27738164543105126</v>
      </c>
      <c r="H44" s="779">
        <f>'Store 6(PA'!DP44</f>
        <v>27799269.204666659</v>
      </c>
      <c r="I44" s="619"/>
      <c r="J44" s="366"/>
      <c r="K44" s="815">
        <f>'Store 7(ADP'!BZ45</f>
        <v>0.19829999999999998</v>
      </c>
      <c r="L44" s="777">
        <f>'Store 7(ADP'!CA45</f>
        <v>41612642.448655993</v>
      </c>
      <c r="M44" s="778">
        <f>'Store 7(ADP'!CB45</f>
        <v>0.12236520310298905</v>
      </c>
      <c r="N44" s="779">
        <f>'Store 7(ADP'!CC45</f>
        <v>25677959.883418329</v>
      </c>
      <c r="O44" s="619"/>
      <c r="R44" s="815">
        <f t="shared" si="0"/>
        <v>0.23385433124734145</v>
      </c>
      <c r="S44" s="777">
        <f t="shared" si="1"/>
        <v>72510558.146735981</v>
      </c>
      <c r="T44" s="778">
        <f t="shared" si="2"/>
        <v>0.1724698025361695</v>
      </c>
      <c r="U44" s="779">
        <f t="shared" si="3"/>
        <v>53477229.088084988</v>
      </c>
      <c r="V44" s="619"/>
    </row>
    <row r="45" spans="2:22" s="366" customFormat="1" hidden="1">
      <c r="B45" s="820" t="s">
        <v>68</v>
      </c>
      <c r="E45" s="843">
        <f>'Store 6(PA'!DM45</f>
        <v>4.5929946917921669E-2</v>
      </c>
      <c r="F45" s="783">
        <f>'Store 6(PA'!DN45</f>
        <v>4603112.6426666649</v>
      </c>
      <c r="G45" s="784">
        <f>'Store 6(PA'!DO45</f>
        <v>3.7307585119203464E-2</v>
      </c>
      <c r="H45" s="785">
        <f>'Store 6(PA'!DP45</f>
        <v>3738977.0346666677</v>
      </c>
      <c r="I45" s="786"/>
      <c r="K45" s="843">
        <f>'Store 7(ADP'!BZ46</f>
        <v>0.03</v>
      </c>
      <c r="L45" s="783">
        <f>'Store 7(ADP'!CA46</f>
        <v>6295407.3295999989</v>
      </c>
      <c r="M45" s="784">
        <f>'Store 7(ADP'!CB46</f>
        <v>2.0007929590157784E-2</v>
      </c>
      <c r="N45" s="785">
        <f>'Store 7(ADP'!CC46</f>
        <v>4198602.2197333341</v>
      </c>
      <c r="O45" s="786"/>
      <c r="R45" s="815">
        <f t="shared" si="0"/>
        <v>3.5148896448191823E-2</v>
      </c>
      <c r="S45" s="777">
        <f t="shared" si="1"/>
        <v>10898519.972266663</v>
      </c>
      <c r="T45" s="778">
        <f t="shared" si="2"/>
        <v>2.5599544889781559E-2</v>
      </c>
      <c r="U45" s="779">
        <f t="shared" si="3"/>
        <v>7937579.2544000018</v>
      </c>
      <c r="V45" s="786"/>
    </row>
    <row r="46" spans="2:22" s="366" customFormat="1">
      <c r="B46" s="473" t="s">
        <v>69</v>
      </c>
      <c r="E46" s="843">
        <f>'Store 6(PA'!DM46</f>
        <v>5.0000000332600658E-3</v>
      </c>
      <c r="F46" s="783">
        <f>'Store 6(PA'!DN46</f>
        <v>501101.45799999998</v>
      </c>
      <c r="G46" s="784">
        <f>'Store 6(PA'!DO46</f>
        <v>6.3403008919888978E-3</v>
      </c>
      <c r="H46" s="785">
        <f>'Store 6(PA'!DP46</f>
        <v>635426.80000000005</v>
      </c>
      <c r="I46" s="786"/>
      <c r="K46" s="843">
        <f>'Store 7(ADP'!BZ47</f>
        <v>5.0000000000000001E-3</v>
      </c>
      <c r="L46" s="783">
        <f>'Store 7(ADP'!CA47</f>
        <v>1049234.5549333333</v>
      </c>
      <c r="M46" s="784">
        <f>'Store 7(ADP'!CB47</f>
        <v>5.1737146216747649E-3</v>
      </c>
      <c r="N46" s="785">
        <f>'Store 7(ADP'!CC47</f>
        <v>1085688.0316850001</v>
      </c>
      <c r="O46" s="786"/>
      <c r="R46" s="815">
        <f t="shared" si="0"/>
        <v>5.000000010750359E-3</v>
      </c>
      <c r="S46" s="777">
        <f t="shared" si="1"/>
        <v>1550336.0129333334</v>
      </c>
      <c r="T46" s="778">
        <f t="shared" si="2"/>
        <v>5.5507800277730208E-3</v>
      </c>
      <c r="U46" s="779">
        <f t="shared" si="3"/>
        <v>1721114.8316850001</v>
      </c>
      <c r="V46" s="786"/>
    </row>
    <row r="47" spans="2:22" s="366" customFormat="1">
      <c r="B47" s="473" t="str">
        <f>+'[1]NOTE TO ACCOUNTS'!B37</f>
        <v>Cleaning &amp; Pest Cntr</v>
      </c>
      <c r="E47" s="843">
        <f>'Store 6(PA'!DM47</f>
        <v>7.0000000000000019E-3</v>
      </c>
      <c r="F47" s="783">
        <f>'Store 6(PA'!DN47</f>
        <v>701542.03653333336</v>
      </c>
      <c r="G47" s="784">
        <f>'Store 6(PA'!DO47</f>
        <v>4.7911719825220987E-3</v>
      </c>
      <c r="H47" s="785">
        <f>'Store 6(PA'!DP47</f>
        <v>480172.65</v>
      </c>
      <c r="I47" s="786"/>
      <c r="K47" s="843">
        <f>'Store 7(ADP'!BZ48</f>
        <v>6.9999999999999975E-3</v>
      </c>
      <c r="L47" s="783">
        <f>'Store 7(ADP'!CA48</f>
        <v>1468928.376906666</v>
      </c>
      <c r="M47" s="784">
        <f>'Store 7(ADP'!CB48</f>
        <v>1.7354109159278444E-3</v>
      </c>
      <c r="N47" s="785">
        <f>'Store 7(ADP'!CC48</f>
        <v>364170.62</v>
      </c>
      <c r="O47" s="786"/>
      <c r="R47" s="815">
        <f t="shared" si="0"/>
        <v>6.9999999999999984E-3</v>
      </c>
      <c r="S47" s="777">
        <f t="shared" si="1"/>
        <v>2170470.4134399993</v>
      </c>
      <c r="T47" s="778">
        <f t="shared" si="2"/>
        <v>2.7230976535784907E-3</v>
      </c>
      <c r="U47" s="779">
        <f t="shared" si="3"/>
        <v>844343.27</v>
      </c>
      <c r="V47" s="786"/>
    </row>
    <row r="48" spans="2:22" s="366" customFormat="1">
      <c r="B48" s="473" t="str">
        <f>+'[1]NOTE TO ACCOUNTS'!B39</f>
        <v>Smalls</v>
      </c>
      <c r="E48" s="843">
        <f>'Store 6(PA'!DM48</f>
        <v>2.9999999999999997E-4</v>
      </c>
      <c r="F48" s="783">
        <f>'Store 6(PA'!DN48</f>
        <v>30066.087279999989</v>
      </c>
      <c r="G48" s="784">
        <f>'Store 6(PA'!DO48</f>
        <v>2.891630001281631E-4</v>
      </c>
      <c r="H48" s="785">
        <f>'Store 6(PA'!DP48</f>
        <v>28980</v>
      </c>
      <c r="I48" s="786"/>
      <c r="K48" s="843">
        <f>'Store 7(ADP'!BZ49</f>
        <v>2.9999999999999997E-4</v>
      </c>
      <c r="L48" s="783">
        <f>'Store 7(ADP'!CA49</f>
        <v>62954.073295999988</v>
      </c>
      <c r="M48" s="784">
        <f>'Store 7(ADP'!CB49</f>
        <v>1.2845554825304407E-3</v>
      </c>
      <c r="N48" s="785">
        <f>'Store 7(ADP'!CC49</f>
        <v>269560</v>
      </c>
      <c r="O48" s="786"/>
      <c r="R48" s="815">
        <f t="shared" si="0"/>
        <v>2.9999999999999997E-4</v>
      </c>
      <c r="S48" s="777">
        <f t="shared" si="1"/>
        <v>93020.16057599998</v>
      </c>
      <c r="T48" s="778">
        <f t="shared" si="2"/>
        <v>9.6282353680550165E-4</v>
      </c>
      <c r="U48" s="779">
        <f t="shared" si="3"/>
        <v>298540</v>
      </c>
      <c r="V48" s="786"/>
    </row>
    <row r="49" spans="2:22" s="366" customFormat="1">
      <c r="B49" s="473" t="str">
        <f>+'[1]NOTE TO ACCOUNTS'!B41</f>
        <v>Transport - All</v>
      </c>
      <c r="E49" s="843">
        <f>'Store 6(PA'!DM49</f>
        <v>1.3050320947515048E-2</v>
      </c>
      <c r="F49" s="783">
        <f>'Store 6(PA'!DN49</f>
        <v>1307906.9621333322</v>
      </c>
      <c r="G49" s="784">
        <f>'Store 6(PA'!DO49</f>
        <v>2.7279904843008898E-3</v>
      </c>
      <c r="H49" s="785">
        <f>'Store 6(PA'!DP49</f>
        <v>273400</v>
      </c>
      <c r="I49" s="786"/>
      <c r="K49" s="843">
        <f>'Store 7(ADP'!BZ50</f>
        <v>6.9999999999999975E-3</v>
      </c>
      <c r="L49" s="783">
        <f>'Store 7(ADP'!CA50</f>
        <v>1468928.376906666</v>
      </c>
      <c r="M49" s="784">
        <f>'Store 7(ADP'!CB50</f>
        <v>4.2269033450597652E-3</v>
      </c>
      <c r="N49" s="785">
        <f>'Store 7(ADP'!CC50</f>
        <v>887002.6100000001</v>
      </c>
      <c r="O49" s="786"/>
      <c r="R49" s="815">
        <f t="shared" si="0"/>
        <v>8.9555919550512331E-3</v>
      </c>
      <c r="S49" s="777">
        <f t="shared" si="1"/>
        <v>2776835.3390399981</v>
      </c>
      <c r="T49" s="778">
        <f t="shared" si="2"/>
        <v>3.7424229419124248E-3</v>
      </c>
      <c r="U49" s="779">
        <f t="shared" si="3"/>
        <v>1160402.6100000001</v>
      </c>
      <c r="V49" s="786"/>
    </row>
    <row r="50" spans="2:22" s="366" customFormat="1">
      <c r="B50" s="473" t="str">
        <f>+'[1]NOTE TO ACCOUNTS'!B42</f>
        <v>Entertainment</v>
      </c>
      <c r="E50" s="843">
        <f>'Store 6(PA'!DM50</f>
        <v>2E-3</v>
      </c>
      <c r="F50" s="783">
        <f>'Store 6(PA'!DN50</f>
        <v>200440.58186666662</v>
      </c>
      <c r="G50" s="784">
        <f>'Store 6(PA'!DO50</f>
        <v>0</v>
      </c>
      <c r="H50" s="785">
        <f>'Store 6(PA'!DP50</f>
        <v>0</v>
      </c>
      <c r="I50" s="786"/>
      <c r="K50" s="843">
        <f>'Store 7(ADP'!BZ51</f>
        <v>2.0000000000000005E-3</v>
      </c>
      <c r="L50" s="783">
        <f>'Store 7(ADP'!CA51</f>
        <v>419693.82197333337</v>
      </c>
      <c r="M50" s="784">
        <f>'Store 7(ADP'!CB51</f>
        <v>0</v>
      </c>
      <c r="N50" s="785">
        <f>'Store 7(ADP'!CC51</f>
        <v>0</v>
      </c>
      <c r="O50" s="786"/>
      <c r="R50" s="815">
        <f t="shared" si="0"/>
        <v>2.0000000000000005E-3</v>
      </c>
      <c r="S50" s="777">
        <f t="shared" si="1"/>
        <v>620134.40384000004</v>
      </c>
      <c r="T50" s="778">
        <f t="shared" si="2"/>
        <v>0</v>
      </c>
      <c r="U50" s="779">
        <f t="shared" si="3"/>
        <v>0</v>
      </c>
      <c r="V50" s="786"/>
    </row>
    <row r="51" spans="2:22" s="366" customFormat="1" hidden="1">
      <c r="B51" s="820" t="s">
        <v>212</v>
      </c>
      <c r="E51" s="843">
        <f>'Store 6(PA'!DM51</f>
        <v>0.04</v>
      </c>
      <c r="F51" s="783">
        <f>'Store 6(PA'!DN51</f>
        <v>4008811.6373333326</v>
      </c>
      <c r="G51" s="784">
        <f>'Store 6(PA'!DO51</f>
        <v>4.0000000000000015E-2</v>
      </c>
      <c r="H51" s="785">
        <f>'Store 6(PA'!DP51</f>
        <v>4008811.6373333335</v>
      </c>
      <c r="I51" s="786"/>
      <c r="K51" s="843">
        <f>'Store 7(ADP'!BZ52</f>
        <v>3.9999999999999987E-2</v>
      </c>
      <c r="L51" s="783">
        <f>'Store 7(ADP'!CA52</f>
        <v>8393876.4394666627</v>
      </c>
      <c r="M51" s="784">
        <f>'Store 7(ADP'!CB52</f>
        <v>3.9639452482765569E-2</v>
      </c>
      <c r="N51" s="785">
        <f>'Store 7(ADP'!CC52</f>
        <v>8318216.6567111081</v>
      </c>
      <c r="O51" s="786"/>
      <c r="R51" s="815">
        <f t="shared" si="0"/>
        <v>3.9999999999999994E-2</v>
      </c>
      <c r="S51" s="777">
        <f t="shared" si="1"/>
        <v>12402688.076799996</v>
      </c>
      <c r="T51" s="778">
        <f t="shared" si="2"/>
        <v>3.975598908144088E-2</v>
      </c>
      <c r="U51" s="779">
        <f t="shared" si="3"/>
        <v>12327028.294044442</v>
      </c>
      <c r="V51" s="786"/>
    </row>
    <row r="52" spans="2:22" s="366" customFormat="1">
      <c r="B52" s="473" t="str">
        <f>+'[1]NOTE TO ACCOUNTS'!B43</f>
        <v>Printing &amp;Stationery</v>
      </c>
      <c r="E52" s="843">
        <f>'Store 6(PA'!DM52</f>
        <v>3.7286631278614459E-3</v>
      </c>
      <c r="F52" s="783">
        <f>'Store 6(PA'!DN52</f>
        <v>373687.70346666669</v>
      </c>
      <c r="G52" s="784">
        <f>'Store 6(PA'!DO52</f>
        <v>3.608206448338363E-3</v>
      </c>
      <c r="H52" s="785">
        <f>'Store 6(PA'!DP52</f>
        <v>361615.5</v>
      </c>
      <c r="I52" s="786"/>
      <c r="K52" s="843">
        <f>'Store 7(ADP'!BZ53</f>
        <v>2.0000000000000005E-3</v>
      </c>
      <c r="L52" s="783">
        <f>'Store 7(ADP'!CA53</f>
        <v>419693.82197333337</v>
      </c>
      <c r="M52" s="784">
        <f>'Store 7(ADP'!CB53</f>
        <v>1.3771944444698669E-4</v>
      </c>
      <c r="N52" s="785">
        <f>'Store 7(ADP'!CC53</f>
        <v>28900</v>
      </c>
      <c r="O52" s="786"/>
      <c r="R52" s="815">
        <f t="shared" si="0"/>
        <v>2.5587405585860683E-3</v>
      </c>
      <c r="S52" s="777">
        <f t="shared" si="1"/>
        <v>793381.52544</v>
      </c>
      <c r="T52" s="778">
        <f t="shared" si="2"/>
        <v>1.2594543943437024E-3</v>
      </c>
      <c r="U52" s="779">
        <f t="shared" si="3"/>
        <v>390515.5</v>
      </c>
      <c r="V52" s="786"/>
    </row>
    <row r="53" spans="2:22" s="366" customFormat="1">
      <c r="B53" s="473" t="str">
        <f>+'[1]NOTE TO ACCOUNTS'!B44</f>
        <v>Uniforms</v>
      </c>
      <c r="E53" s="843">
        <f>'Store 6(PA'!DM53</f>
        <v>5.0000000000000001E-3</v>
      </c>
      <c r="F53" s="783">
        <f>'Store 6(PA'!DN53</f>
        <v>501101.45466666657</v>
      </c>
      <c r="G53" s="784">
        <f>'Store 6(PA'!DO53</f>
        <v>0</v>
      </c>
      <c r="H53" s="785">
        <f>'Store 6(PA'!DP53</f>
        <v>0</v>
      </c>
      <c r="I53" s="786"/>
      <c r="K53" s="843">
        <f>'Store 7(ADP'!BZ54</f>
        <v>5.0000000000000001E-3</v>
      </c>
      <c r="L53" s="783">
        <f>'Store 7(ADP'!CA54</f>
        <v>1049234.5549333333</v>
      </c>
      <c r="M53" s="784">
        <f>'Store 7(ADP'!CB54</f>
        <v>0</v>
      </c>
      <c r="N53" s="785">
        <f>'Store 7(ADP'!CC54</f>
        <v>0</v>
      </c>
      <c r="O53" s="786"/>
      <c r="R53" s="815">
        <f t="shared" si="0"/>
        <v>5.000000000000001E-3</v>
      </c>
      <c r="S53" s="777">
        <f t="shared" si="1"/>
        <v>1550336.0096</v>
      </c>
      <c r="T53" s="778">
        <f t="shared" si="2"/>
        <v>0</v>
      </c>
      <c r="U53" s="779">
        <f t="shared" si="3"/>
        <v>0</v>
      </c>
      <c r="V53" s="786"/>
    </row>
    <row r="54" spans="2:22" s="366" customFormat="1">
      <c r="B54" s="473" t="str">
        <f>+'[1]NOTE TO ACCOUNTS'!B45</f>
        <v>Repairs &amp; Maint.</v>
      </c>
      <c r="E54" s="843">
        <f>'Store 6(PA'!DM54</f>
        <v>3.5000000000000009E-3</v>
      </c>
      <c r="F54" s="783">
        <f>'Store 6(PA'!DN54</f>
        <v>350771.01826666668</v>
      </c>
      <c r="G54" s="784">
        <f>'Store 6(PA'!DO54</f>
        <v>1.6025197941885311E-2</v>
      </c>
      <c r="H54" s="785">
        <f>'Store 6(PA'!DP54</f>
        <v>1606050</v>
      </c>
      <c r="I54" s="786"/>
      <c r="K54" s="843">
        <f>'Store 7(ADP'!BZ55</f>
        <v>3.5000000000000014E-3</v>
      </c>
      <c r="L54" s="783">
        <f>'Store 7(ADP'!CA55</f>
        <v>734464.18845333357</v>
      </c>
      <c r="M54" s="784">
        <f>'Store 7(ADP'!CB55</f>
        <v>9.5589433771910651E-3</v>
      </c>
      <c r="N54" s="785">
        <f>'Store 7(ADP'!CC55</f>
        <v>2005914.74</v>
      </c>
      <c r="O54" s="786"/>
      <c r="R54" s="815">
        <f t="shared" si="0"/>
        <v>3.5000000000000009E-3</v>
      </c>
      <c r="S54" s="777">
        <f t="shared" si="1"/>
        <v>1085235.2067200001</v>
      </c>
      <c r="T54" s="778">
        <f t="shared" si="2"/>
        <v>1.164897389222069E-2</v>
      </c>
      <c r="U54" s="779">
        <f t="shared" si="3"/>
        <v>3611964.74</v>
      </c>
      <c r="V54" s="786"/>
    </row>
    <row r="55" spans="2:22" s="366" customFormat="1">
      <c r="B55" s="473" t="str">
        <f>+'[1]NOTE TO ACCOUNTS'!B46</f>
        <v>Staff Meal</v>
      </c>
      <c r="E55" s="843">
        <f>'Store 6(PA'!DM55</f>
        <v>5.0000000000000001E-3</v>
      </c>
      <c r="F55" s="783">
        <f>'Store 6(PA'!DN55</f>
        <v>501101.45466666657</v>
      </c>
      <c r="G55" s="784">
        <f>'Store 6(PA'!DO55</f>
        <v>6.025052256151105E-3</v>
      </c>
      <c r="H55" s="785">
        <f>'Store 6(PA'!DP55</f>
        <v>603832.49</v>
      </c>
      <c r="I55" s="786"/>
      <c r="K55" s="843">
        <f>'Store 7(ADP'!BZ56</f>
        <v>5.0000000000000001E-3</v>
      </c>
      <c r="L55" s="783">
        <f>'Store 7(ADP'!CA56</f>
        <v>1049234.5549333333</v>
      </c>
      <c r="M55" s="784">
        <f>'Store 7(ADP'!CB56</f>
        <v>8.4478269976184588E-4</v>
      </c>
      <c r="N55" s="785">
        <f>'Store 7(ADP'!CC56</f>
        <v>177275.04</v>
      </c>
      <c r="O55" s="786"/>
      <c r="R55" s="815">
        <f t="shared" si="0"/>
        <v>5.000000000000001E-3</v>
      </c>
      <c r="S55" s="777">
        <f t="shared" si="1"/>
        <v>1550336.0096</v>
      </c>
      <c r="T55" s="778">
        <f t="shared" si="2"/>
        <v>2.5191556061499617E-3</v>
      </c>
      <c r="U55" s="779">
        <f t="shared" si="3"/>
        <v>781107.53</v>
      </c>
      <c r="V55" s="786"/>
    </row>
    <row r="56" spans="2:22" s="366" customFormat="1">
      <c r="B56" s="473" t="str">
        <f>+'[1]NOTE TO ACCOUNTS'!B47</f>
        <v>Medical Costs</v>
      </c>
      <c r="E56" s="843">
        <f>'Store 6(PA'!DM56</f>
        <v>2E-3</v>
      </c>
      <c r="F56" s="783">
        <f>'Store 6(PA'!DN56</f>
        <v>200440.58186666662</v>
      </c>
      <c r="G56" s="784">
        <f>'Store 6(PA'!DO56</f>
        <v>0</v>
      </c>
      <c r="H56" s="785">
        <f>'Store 6(PA'!DP56</f>
        <v>0</v>
      </c>
      <c r="I56" s="786"/>
      <c r="K56" s="843">
        <f>'Store 7(ADP'!BZ57</f>
        <v>2.0000000000000005E-3</v>
      </c>
      <c r="L56" s="783">
        <f>'Store 7(ADP'!CA57</f>
        <v>419693.82197333337</v>
      </c>
      <c r="M56" s="784">
        <f>'Store 7(ADP'!CB57</f>
        <v>1.6180652762697766E-4</v>
      </c>
      <c r="N56" s="785">
        <f>'Store 7(ADP'!CC57</f>
        <v>33954.6</v>
      </c>
      <c r="O56" s="786"/>
      <c r="R56" s="815">
        <f t="shared" si="0"/>
        <v>2.0000000000000005E-3</v>
      </c>
      <c r="S56" s="777">
        <f t="shared" si="1"/>
        <v>620134.40384000004</v>
      </c>
      <c r="T56" s="778">
        <f t="shared" si="2"/>
        <v>1.0950722872250313E-4</v>
      </c>
      <c r="U56" s="779">
        <f t="shared" si="3"/>
        <v>33954.6</v>
      </c>
      <c r="V56" s="786"/>
    </row>
    <row r="57" spans="2:22" s="366" customFormat="1">
      <c r="B57" s="473" t="str">
        <f>+'[1]NOTE TO ACCOUNTS'!B48</f>
        <v>Telephone</v>
      </c>
      <c r="E57" s="843">
        <f>'Store 6(PA'!DM57</f>
        <v>2E-3</v>
      </c>
      <c r="F57" s="783">
        <f>'Store 6(PA'!DN57</f>
        <v>200440.58186666662</v>
      </c>
      <c r="G57" s="784">
        <f>'Store 6(PA'!DO57</f>
        <v>5.2883502438898011E-5</v>
      </c>
      <c r="H57" s="785">
        <f>'Store 6(PA'!DP57</f>
        <v>5300</v>
      </c>
      <c r="I57" s="786"/>
      <c r="K57" s="843">
        <f>'Store 7(ADP'!BZ58</f>
        <v>2.0000000000000005E-3</v>
      </c>
      <c r="L57" s="783">
        <f>'Store 7(ADP'!CA58</f>
        <v>419693.82197333337</v>
      </c>
      <c r="M57" s="784">
        <f>'Store 7(ADP'!CB58</f>
        <v>4.4723079105016267E-4</v>
      </c>
      <c r="N57" s="785">
        <f>'Store 7(ADP'!CC58</f>
        <v>93850</v>
      </c>
      <c r="O57" s="786"/>
      <c r="R57" s="815">
        <f t="shared" si="0"/>
        <v>2.0000000000000005E-3</v>
      </c>
      <c r="S57" s="777">
        <f t="shared" si="1"/>
        <v>620134.40384000004</v>
      </c>
      <c r="T57" s="778">
        <f t="shared" si="2"/>
        <v>3.1976938994528534E-4</v>
      </c>
      <c r="U57" s="779">
        <f t="shared" si="3"/>
        <v>99150</v>
      </c>
      <c r="V57" s="786"/>
    </row>
    <row r="58" spans="2:22" s="366" customFormat="1">
      <c r="B58" s="473" t="s">
        <v>223</v>
      </c>
      <c r="E58" s="843">
        <f>'Store 6(PA'!DM71</f>
        <v>1.6999999999999999E-3</v>
      </c>
      <c r="F58" s="783">
        <f>'Store 6(PA'!DN71</f>
        <v>170374.49458666661</v>
      </c>
      <c r="G58" s="784">
        <f>'Store 6(PA'!DO71</f>
        <v>1.7461533824164458E-3</v>
      </c>
      <c r="H58" s="785">
        <f>'Store 6(PA'!DP71</f>
        <v>175000.0000000002</v>
      </c>
      <c r="I58" s="786"/>
      <c r="K58" s="843">
        <f>'Store 7(ADP'!BZ71</f>
        <v>1.7000000000000001E-3</v>
      </c>
      <c r="L58" s="783">
        <f>'Store 7(ADP'!CA71</f>
        <v>356739.74867733335</v>
      </c>
      <c r="M58" s="784">
        <f>'Store 7(ADP'!CB71</f>
        <v>5.0036476356171639E-3</v>
      </c>
      <c r="N58" s="785">
        <f>'Store 7(ADP'!CC71</f>
        <v>1050000</v>
      </c>
      <c r="O58" s="786"/>
      <c r="R58" s="815">
        <f t="shared" si="0"/>
        <v>1.7000000000000001E-3</v>
      </c>
      <c r="S58" s="777">
        <f t="shared" si="1"/>
        <v>527114.24326399993</v>
      </c>
      <c r="T58" s="778">
        <f t="shared" si="2"/>
        <v>3.9507564567117966E-3</v>
      </c>
      <c r="U58" s="779">
        <f t="shared" si="3"/>
        <v>1225000.0000000002</v>
      </c>
      <c r="V58" s="786"/>
    </row>
    <row r="59" spans="2:22" s="366" customFormat="1">
      <c r="B59" s="474" t="s">
        <v>84</v>
      </c>
      <c r="E59" s="843">
        <f>'Store 6(PA'!DM58</f>
        <v>2E-3</v>
      </c>
      <c r="F59" s="783">
        <f>'Store 6(PA'!DN58</f>
        <v>200440.58186666662</v>
      </c>
      <c r="G59" s="784">
        <f>'Store 6(PA'!DO58</f>
        <v>0</v>
      </c>
      <c r="H59" s="785">
        <f>'Store 6(PA'!DP58</f>
        <v>0</v>
      </c>
      <c r="I59" s="786"/>
      <c r="K59" s="843">
        <f>'Store 7(ADP'!BZ59</f>
        <v>2.0000000000000005E-3</v>
      </c>
      <c r="L59" s="783">
        <f>'Store 7(ADP'!CA59</f>
        <v>419693.82197333337</v>
      </c>
      <c r="M59" s="784">
        <f>'Store 7(ADP'!CB59</f>
        <v>0</v>
      </c>
      <c r="N59" s="785">
        <f>'Store 7(ADP'!CC59</f>
        <v>0</v>
      </c>
      <c r="O59" s="786"/>
      <c r="R59" s="815">
        <f t="shared" si="0"/>
        <v>2.0000000000000005E-3</v>
      </c>
      <c r="S59" s="777">
        <f t="shared" si="1"/>
        <v>620134.40384000004</v>
      </c>
      <c r="T59" s="778">
        <f t="shared" si="2"/>
        <v>0</v>
      </c>
      <c r="U59" s="779">
        <f t="shared" si="3"/>
        <v>0</v>
      </c>
      <c r="V59" s="786"/>
    </row>
    <row r="60" spans="2:22" s="366" customFormat="1" hidden="1">
      <c r="B60" s="886" t="s">
        <v>219</v>
      </c>
      <c r="E60" s="843">
        <f>'Store 6(PA'!DM59</f>
        <v>3.500000000000001E-2</v>
      </c>
      <c r="F60" s="783">
        <f>'Store 6(PA'!DN59</f>
        <v>3507710.1826666668</v>
      </c>
      <c r="G60" s="784">
        <f>'Store 6(PA'!DO59</f>
        <v>3.4999999407970862E-2</v>
      </c>
      <c r="H60" s="785">
        <f>'Store 6(PA'!DP59</f>
        <v>3507710.1233333331</v>
      </c>
      <c r="I60" s="786"/>
      <c r="K60" s="843">
        <f>'Store 7(ADP'!BZ60</f>
        <v>1.0000000000000002E-2</v>
      </c>
      <c r="L60" s="783">
        <f>'Store 7(ADP'!CA60</f>
        <v>2098469.1098666671</v>
      </c>
      <c r="M60" s="784">
        <f>'Store 7(ADP'!CB60</f>
        <v>9.7093855263771199E-3</v>
      </c>
      <c r="N60" s="785">
        <f>'Store 7(ADP'!CC60</f>
        <v>2037484.5602888891</v>
      </c>
      <c r="O60" s="786"/>
      <c r="R60" s="815">
        <f t="shared" si="0"/>
        <v>1.808052982649799E-2</v>
      </c>
      <c r="S60" s="777">
        <f t="shared" si="1"/>
        <v>5606179.2925333343</v>
      </c>
      <c r="T60" s="778">
        <f t="shared" si="2"/>
        <v>1.7883847918403608E-2</v>
      </c>
      <c r="U60" s="779">
        <f t="shared" si="3"/>
        <v>5545194.6836222224</v>
      </c>
      <c r="V60" s="786"/>
    </row>
    <row r="61" spans="2:22" s="366" customFormat="1" hidden="1">
      <c r="B61" s="886" t="s">
        <v>179</v>
      </c>
      <c r="E61" s="843">
        <f>'Store 6(PA'!DM60</f>
        <v>0.14500000000000002</v>
      </c>
      <c r="F61" s="783">
        <f>'Store 6(PA'!DN60</f>
        <v>14531942.18533333</v>
      </c>
      <c r="G61" s="784">
        <f>'Store 6(PA'!DO60</f>
        <v>0.14500000000000002</v>
      </c>
      <c r="H61" s="785">
        <f>'Store 6(PA'!DP60</f>
        <v>14531942.18533333</v>
      </c>
      <c r="I61" s="786"/>
      <c r="K61" s="843">
        <f>'Store 7(ADP'!BZ61</f>
        <v>0</v>
      </c>
      <c r="L61" s="783">
        <f>'Store 7(ADP'!CA61</f>
        <v>0</v>
      </c>
      <c r="M61" s="784">
        <f>'Store 7(ADP'!CB61</f>
        <v>0</v>
      </c>
      <c r="N61" s="785">
        <f>'Store 7(ADP'!CC61</f>
        <v>0</v>
      </c>
      <c r="O61" s="786"/>
      <c r="R61" s="815">
        <f t="shared" si="0"/>
        <v>4.6867072993688308E-2</v>
      </c>
      <c r="S61" s="777">
        <f t="shared" si="1"/>
        <v>14531942.18533333</v>
      </c>
      <c r="T61" s="778">
        <f t="shared" si="2"/>
        <v>4.6867072993688308E-2</v>
      </c>
      <c r="U61" s="779">
        <f t="shared" si="3"/>
        <v>14531942.18533333</v>
      </c>
      <c r="V61" s="786"/>
    </row>
    <row r="62" spans="2:22" s="366" customFormat="1">
      <c r="B62" s="474" t="s">
        <v>86</v>
      </c>
      <c r="E62" s="843">
        <f>'Store 6(PA'!DM61</f>
        <v>2E-3</v>
      </c>
      <c r="F62" s="783">
        <f>'Store 6(PA'!DN61</f>
        <v>200440.58186666662</v>
      </c>
      <c r="G62" s="784">
        <f>'Store 6(PA'!DO61</f>
        <v>0</v>
      </c>
      <c r="H62" s="785">
        <f>'Store 6(PA'!DP61</f>
        <v>0</v>
      </c>
      <c r="I62" s="786"/>
      <c r="K62" s="843">
        <f>'Store 7(ADP'!BZ62</f>
        <v>2.0000000000000005E-3</v>
      </c>
      <c r="L62" s="783">
        <f>'Store 7(ADP'!CA62</f>
        <v>419693.82197333337</v>
      </c>
      <c r="M62" s="784">
        <f>'Store 7(ADP'!CB62</f>
        <v>0</v>
      </c>
      <c r="N62" s="785">
        <f>'Store 7(ADP'!CC62</f>
        <v>0</v>
      </c>
      <c r="O62" s="786"/>
      <c r="R62" s="815">
        <f t="shared" si="0"/>
        <v>2.0000000000000005E-3</v>
      </c>
      <c r="S62" s="777">
        <f t="shared" si="1"/>
        <v>620134.40384000004</v>
      </c>
      <c r="T62" s="778">
        <f t="shared" si="2"/>
        <v>0</v>
      </c>
      <c r="U62" s="779">
        <f t="shared" si="3"/>
        <v>0</v>
      </c>
      <c r="V62" s="786"/>
    </row>
    <row r="63" spans="2:22" s="366" customFormat="1">
      <c r="B63" s="473" t="s">
        <v>87</v>
      </c>
      <c r="E63" s="843">
        <f>'Store 6(PA'!DM62</f>
        <v>3.5000000000000009E-3</v>
      </c>
      <c r="F63" s="783">
        <f>'Store 6(PA'!DN62</f>
        <v>350771.01826666668</v>
      </c>
      <c r="G63" s="784">
        <f>'Store 6(PA'!DO62</f>
        <v>0</v>
      </c>
      <c r="H63" s="785">
        <f>'Store 6(PA'!DP62</f>
        <v>0</v>
      </c>
      <c r="I63" s="786"/>
      <c r="K63" s="843">
        <f>'Store 7(ADP'!BZ63</f>
        <v>3.5000000000000014E-3</v>
      </c>
      <c r="L63" s="783">
        <f>'Store 7(ADP'!CA63</f>
        <v>734464.18845333357</v>
      </c>
      <c r="M63" s="784">
        <f>'Store 7(ADP'!CB63</f>
        <v>0</v>
      </c>
      <c r="N63" s="785">
        <f>'Store 7(ADP'!CC63</f>
        <v>0</v>
      </c>
      <c r="O63" s="786"/>
      <c r="R63" s="815">
        <f t="shared" si="0"/>
        <v>3.5000000000000009E-3</v>
      </c>
      <c r="S63" s="777">
        <f t="shared" si="1"/>
        <v>1085235.2067200001</v>
      </c>
      <c r="T63" s="778">
        <f t="shared" si="2"/>
        <v>0</v>
      </c>
      <c r="U63" s="779">
        <f t="shared" si="3"/>
        <v>0</v>
      </c>
      <c r="V63" s="786"/>
    </row>
    <row r="64" spans="2:22" s="366" customFormat="1">
      <c r="B64" s="473" t="s">
        <v>90</v>
      </c>
      <c r="E64" s="843">
        <f>'Store 6(PA'!DM63</f>
        <v>0</v>
      </c>
      <c r="F64" s="783">
        <f>'Store 6(PA'!DN63</f>
        <v>0</v>
      </c>
      <c r="G64" s="784">
        <f>'Store 6(PA'!DO63</f>
        <v>0</v>
      </c>
      <c r="H64" s="785">
        <f>'Store 6(PA'!DP63</f>
        <v>0</v>
      </c>
      <c r="I64" s="786"/>
      <c r="K64" s="843">
        <f>'Store 7(ADP'!BZ64</f>
        <v>0</v>
      </c>
      <c r="L64" s="783">
        <f>'Store 7(ADP'!CA64</f>
        <v>0</v>
      </c>
      <c r="M64" s="784">
        <f>'Store 7(ADP'!CB64</f>
        <v>0</v>
      </c>
      <c r="N64" s="785">
        <f>'Store 7(ADP'!CC64</f>
        <v>0</v>
      </c>
      <c r="O64" s="786"/>
      <c r="R64" s="815">
        <f t="shared" si="0"/>
        <v>0</v>
      </c>
      <c r="S64" s="777">
        <f t="shared" si="1"/>
        <v>0</v>
      </c>
      <c r="T64" s="778">
        <f t="shared" si="2"/>
        <v>0</v>
      </c>
      <c r="U64" s="779">
        <f t="shared" si="3"/>
        <v>0</v>
      </c>
      <c r="V64" s="786"/>
    </row>
    <row r="65" spans="2:22" s="366" customFormat="1">
      <c r="B65" s="473" t="s">
        <v>91</v>
      </c>
      <c r="E65" s="843">
        <f>'Store 6(PA'!DM64</f>
        <v>0.01</v>
      </c>
      <c r="F65" s="783">
        <f>'Store 6(PA'!DN64</f>
        <v>1002202.9093333331</v>
      </c>
      <c r="G65" s="784">
        <f>'Store 6(PA'!DO64</f>
        <v>0</v>
      </c>
      <c r="H65" s="785">
        <f>'Store 6(PA'!DP64</f>
        <v>0</v>
      </c>
      <c r="I65" s="786"/>
      <c r="K65" s="843">
        <f>'Store 7(ADP'!BZ65</f>
        <v>1.0000000000000002E-2</v>
      </c>
      <c r="L65" s="783">
        <f>'Store 7(ADP'!CA65</f>
        <v>2098469.1098666671</v>
      </c>
      <c r="M65" s="784">
        <f>'Store 7(ADP'!CB65</f>
        <v>0</v>
      </c>
      <c r="N65" s="785">
        <f>'Store 7(ADP'!CC65</f>
        <v>0</v>
      </c>
      <c r="O65" s="786"/>
      <c r="R65" s="815">
        <f t="shared" si="0"/>
        <v>1.0000000000000002E-2</v>
      </c>
      <c r="S65" s="777">
        <f t="shared" si="1"/>
        <v>3100672.0192</v>
      </c>
      <c r="T65" s="778">
        <f t="shared" si="2"/>
        <v>0</v>
      </c>
      <c r="U65" s="779">
        <f t="shared" si="3"/>
        <v>0</v>
      </c>
      <c r="V65" s="786"/>
    </row>
    <row r="66" spans="2:22" s="366" customFormat="1">
      <c r="B66" s="473" t="s">
        <v>92</v>
      </c>
      <c r="E66" s="843">
        <f>'Store 6(PA'!DM65</f>
        <v>0.01</v>
      </c>
      <c r="F66" s="783">
        <f>'Store 6(PA'!DN65</f>
        <v>1002202.9093333331</v>
      </c>
      <c r="G66" s="784">
        <f>'Store 6(PA'!DO65</f>
        <v>0</v>
      </c>
      <c r="H66" s="785">
        <f>'Store 6(PA'!DP65</f>
        <v>0</v>
      </c>
      <c r="I66" s="786"/>
      <c r="K66" s="843">
        <f>'Store 7(ADP'!BZ66</f>
        <v>1.0000000000000002E-2</v>
      </c>
      <c r="L66" s="783">
        <f>'Store 7(ADP'!CA66</f>
        <v>2098469.1098666671</v>
      </c>
      <c r="M66" s="784">
        <f>'Store 7(ADP'!CB66</f>
        <v>0</v>
      </c>
      <c r="N66" s="785">
        <f>'Store 7(ADP'!CC66</f>
        <v>0</v>
      </c>
      <c r="O66" s="786"/>
      <c r="R66" s="815">
        <f t="shared" si="0"/>
        <v>1.0000000000000002E-2</v>
      </c>
      <c r="S66" s="777">
        <f t="shared" si="1"/>
        <v>3100672.0192</v>
      </c>
      <c r="T66" s="778">
        <f t="shared" si="2"/>
        <v>0</v>
      </c>
      <c r="U66" s="779">
        <f t="shared" si="3"/>
        <v>0</v>
      </c>
      <c r="V66" s="786"/>
    </row>
    <row r="67" spans="2:22" s="366" customFormat="1" hidden="1">
      <c r="B67" s="820" t="s">
        <v>221</v>
      </c>
      <c r="E67" s="843">
        <f>'Store 6(PA'!DM66</f>
        <v>0</v>
      </c>
      <c r="F67" s="783">
        <f>'Store 6(PA'!DN66</f>
        <v>0</v>
      </c>
      <c r="G67" s="784">
        <f>'Store 6(PA'!DO66</f>
        <v>0</v>
      </c>
      <c r="H67" s="785">
        <f>'Store 6(PA'!DP66</f>
        <v>0</v>
      </c>
      <c r="I67" s="786"/>
      <c r="K67" s="843">
        <f>'Store 7(ADP'!BZ67</f>
        <v>0.03</v>
      </c>
      <c r="L67" s="783">
        <f>'Store 7(ADP'!CA67</f>
        <v>6295407.3295999989</v>
      </c>
      <c r="M67" s="784">
        <f>'Store 7(ADP'!CB67</f>
        <v>1.5297814582574298E-2</v>
      </c>
      <c r="N67" s="785">
        <f>'Store 7(ADP'!CC67</f>
        <v>3210199.1349999998</v>
      </c>
      <c r="O67" s="786"/>
      <c r="R67" s="815">
        <f t="shared" si="0"/>
        <v>2.0303364208202418E-2</v>
      </c>
      <c r="S67" s="777">
        <f t="shared" si="1"/>
        <v>6295407.3295999989</v>
      </c>
      <c r="T67" s="778">
        <f t="shared" si="2"/>
        <v>1.0353236701985201E-2</v>
      </c>
      <c r="U67" s="779">
        <f t="shared" si="3"/>
        <v>3210199.1349999998</v>
      </c>
      <c r="V67" s="786"/>
    </row>
    <row r="68" spans="2:22" s="366" customFormat="1">
      <c r="B68" s="473" t="s">
        <v>222</v>
      </c>
      <c r="E68" s="843">
        <f>'Store 6(PA'!DM67</f>
        <v>0</v>
      </c>
      <c r="F68" s="783">
        <f>'Store 6(PA'!DN67</f>
        <v>0</v>
      </c>
      <c r="G68" s="784">
        <f>'Store 6(PA'!DO67</f>
        <v>0</v>
      </c>
      <c r="H68" s="785">
        <f>'Store 6(PA'!DP67</f>
        <v>0</v>
      </c>
      <c r="I68" s="786"/>
      <c r="K68" s="843">
        <f>'Store 7(ADP'!BZ68</f>
        <v>2.0000000000000004E-2</v>
      </c>
      <c r="L68" s="783">
        <f>'Store 7(ADP'!CA68</f>
        <v>4196938.2197333341</v>
      </c>
      <c r="M68" s="784">
        <f>'Store 7(ADP'!CB68</f>
        <v>1.413955371584444E-2</v>
      </c>
      <c r="N68" s="785">
        <f>'Store 7(ADP'!CC68</f>
        <v>2967141.67</v>
      </c>
      <c r="O68" s="786"/>
      <c r="R68" s="815">
        <f t="shared" si="0"/>
        <v>1.3535576138801617E-2</v>
      </c>
      <c r="S68" s="777">
        <f t="shared" si="1"/>
        <v>4196938.2197333341</v>
      </c>
      <c r="T68" s="778">
        <f t="shared" si="2"/>
        <v>9.5693502944743849E-3</v>
      </c>
      <c r="U68" s="779">
        <f t="shared" si="3"/>
        <v>2967141.67</v>
      </c>
      <c r="V68" s="786"/>
    </row>
    <row r="69" spans="2:22">
      <c r="B69" s="758" t="s">
        <v>97</v>
      </c>
      <c r="E69" s="815">
        <f>'Store 6(PA'!DM69</f>
        <v>0.28718548426883972</v>
      </c>
      <c r="F69" s="777">
        <f>'Store 6(PA'!DN69</f>
        <v>28781812.785253331</v>
      </c>
      <c r="G69" s="778">
        <f>'Store 6(PA'!DO69</f>
        <v>0.29413447730136422</v>
      </c>
      <c r="H69" s="779">
        <f>'Store 6(PA'!DP69</f>
        <v>29478242.888666641</v>
      </c>
      <c r="I69" s="619"/>
      <c r="J69" s="366"/>
      <c r="K69" s="815">
        <f>'Store 7(ADP'!BZ69</f>
        <v>0.39545696139763303</v>
      </c>
      <c r="L69" s="777">
        <f>'Store 7(ADP'!CA69</f>
        <v>82985421.777466774</v>
      </c>
      <c r="M69" s="778">
        <f>'Store 7(ADP'!CB69</f>
        <v>0.44058112789327869</v>
      </c>
      <c r="N69" s="779">
        <f>'Store 7(ADP'!CC69</f>
        <v>92454588.727426052</v>
      </c>
      <c r="O69" s="619"/>
      <c r="R69" s="815">
        <f t="shared" si="0"/>
        <v>0.36046132538570469</v>
      </c>
      <c r="S69" s="777">
        <f t="shared" si="1"/>
        <v>111767234.56272011</v>
      </c>
      <c r="T69" s="778">
        <f t="shared" si="2"/>
        <v>0.39324646676933095</v>
      </c>
      <c r="U69" s="779">
        <f t="shared" si="3"/>
        <v>121932831.6160927</v>
      </c>
      <c r="V69" s="619"/>
    </row>
    <row r="70" spans="2:22">
      <c r="B70" s="567" t="s">
        <v>98</v>
      </c>
      <c r="E70" s="815">
        <f>'Store 6(PA'!DM70</f>
        <v>0.1149</v>
      </c>
      <c r="F70" s="777">
        <f>'Store 6(PA'!DN70</f>
        <v>11515311.428239997</v>
      </c>
      <c r="G70" s="778">
        <f>'Store 6(PA'!DO70</f>
        <v>7.1288135384538778E-2</v>
      </c>
      <c r="H70" s="779">
        <f>'Store 6(PA'!DP70</f>
        <v>7144517.6683333293</v>
      </c>
      <c r="I70" s="619"/>
      <c r="J70" s="366"/>
      <c r="K70" s="815">
        <f>'Store 7(ADP'!BZ70</f>
        <v>0.22700000000000004</v>
      </c>
      <c r="L70" s="777">
        <f>'Store 7(ADP'!CA70</f>
        <v>47635248.793973334</v>
      </c>
      <c r="M70" s="778">
        <f>'Store 7(ADP'!CB70</f>
        <v>0.1698367744487051</v>
      </c>
      <c r="N70" s="779">
        <f>'Store 7(ADP'!CC70</f>
        <v>35639722.490000002</v>
      </c>
      <c r="O70" s="619"/>
      <c r="R70" s="815">
        <f t="shared" si="0"/>
        <v>0.19076690425798304</v>
      </c>
      <c r="S70" s="777">
        <f t="shared" si="1"/>
        <v>59150560.222213328</v>
      </c>
      <c r="T70" s="778">
        <f t="shared" si="2"/>
        <v>0.13798376575595389</v>
      </c>
      <c r="U70" s="779">
        <f t="shared" si="3"/>
        <v>42784240.158333331</v>
      </c>
      <c r="V70" s="619"/>
    </row>
    <row r="71" spans="2:22" s="366" customFormat="1">
      <c r="B71" s="473" t="s">
        <v>100</v>
      </c>
      <c r="E71" s="843">
        <f>'Store 6(PA'!DM72</f>
        <v>1E-3</v>
      </c>
      <c r="F71" s="783">
        <f>'Store 6(PA'!DN72</f>
        <v>100220.29093333331</v>
      </c>
      <c r="G71" s="784">
        <f>'Store 6(PA'!DO72</f>
        <v>1.8626719525707421E-3</v>
      </c>
      <c r="H71" s="785">
        <f>'Store 6(PA'!DP72</f>
        <v>186677.52499999979</v>
      </c>
      <c r="I71" s="786"/>
      <c r="K71" s="843">
        <f>'Store 7(ADP'!BZ72</f>
        <v>1.0000000000000002E-3</v>
      </c>
      <c r="L71" s="783">
        <f>'Store 7(ADP'!CA72</f>
        <v>209846.91098666668</v>
      </c>
      <c r="M71" s="784">
        <f>'Store 7(ADP'!CB72</f>
        <v>1.0722102076322494E-3</v>
      </c>
      <c r="N71" s="785">
        <f>'Store 7(ADP'!CC72</f>
        <v>225000</v>
      </c>
      <c r="O71" s="786"/>
      <c r="R71" s="815">
        <f t="shared" si="0"/>
        <v>1.0000000000000002E-3</v>
      </c>
      <c r="S71" s="777">
        <f t="shared" si="1"/>
        <v>310067.20192000002</v>
      </c>
      <c r="T71" s="778">
        <f t="shared" si="2"/>
        <v>1.3277041958994946E-3</v>
      </c>
      <c r="U71" s="779">
        <f t="shared" si="3"/>
        <v>411677.52499999979</v>
      </c>
      <c r="V71" s="786"/>
    </row>
    <row r="72" spans="2:22" s="366" customFormat="1">
      <c r="B72" s="473" t="s">
        <v>102</v>
      </c>
      <c r="E72" s="843">
        <f>'Store 6(PA'!DM73</f>
        <v>1E-3</v>
      </c>
      <c r="F72" s="783">
        <f>'Store 6(PA'!DN73</f>
        <v>100220.29093333331</v>
      </c>
      <c r="G72" s="784">
        <f>'Store 6(PA'!DO73</f>
        <v>3.144073890282408E-3</v>
      </c>
      <c r="H72" s="785">
        <f>'Store 6(PA'!DP73</f>
        <v>315100</v>
      </c>
      <c r="I72" s="786"/>
      <c r="K72" s="843">
        <f>'Store 7(ADP'!BZ73</f>
        <v>1.0000000000000002E-3</v>
      </c>
      <c r="L72" s="783">
        <f>'Store 7(ADP'!CA73</f>
        <v>209846.91098666668</v>
      </c>
      <c r="M72" s="784">
        <f>'Store 7(ADP'!CB73</f>
        <v>1.4314959347630648E-3</v>
      </c>
      <c r="N72" s="785">
        <f>'Store 7(ADP'!CC73</f>
        <v>300395</v>
      </c>
      <c r="O72" s="786"/>
      <c r="R72" s="815">
        <f t="shared" si="0"/>
        <v>1.0000000000000002E-3</v>
      </c>
      <c r="S72" s="777">
        <f t="shared" si="1"/>
        <v>310067.20192000002</v>
      </c>
      <c r="T72" s="778">
        <f t="shared" si="2"/>
        <v>1.9850374247541444E-3</v>
      </c>
      <c r="U72" s="779">
        <f t="shared" si="3"/>
        <v>615495</v>
      </c>
      <c r="V72" s="786"/>
    </row>
    <row r="73" spans="2:22" s="366" customFormat="1">
      <c r="B73" s="474" t="s">
        <v>225</v>
      </c>
      <c r="E73" s="843">
        <f>'Store 6(PA'!DM74</f>
        <v>2.9999999999999996E-3</v>
      </c>
      <c r="F73" s="783">
        <f>'Store 6(PA'!DN74</f>
        <v>300660.8727999999</v>
      </c>
      <c r="G73" s="784">
        <f>'Store 6(PA'!DO74</f>
        <v>0</v>
      </c>
      <c r="H73" s="785">
        <f>'Store 6(PA'!DP74</f>
        <v>0</v>
      </c>
      <c r="I73" s="786"/>
      <c r="K73" s="843">
        <f>'Store 7(ADP'!BZ74</f>
        <v>3.0000000000000005E-3</v>
      </c>
      <c r="L73" s="783">
        <f>'Store 7(ADP'!CA74</f>
        <v>629540.73296000005</v>
      </c>
      <c r="M73" s="784">
        <f>'Store 7(ADP'!CB74</f>
        <v>1.2131436140900606E-3</v>
      </c>
      <c r="N73" s="785">
        <f>'Store 7(ADP'!CC74</f>
        <v>254574.44</v>
      </c>
      <c r="O73" s="786"/>
      <c r="R73" s="815">
        <f t="shared" si="0"/>
        <v>3.0000000000000001E-3</v>
      </c>
      <c r="S73" s="777">
        <f t="shared" si="1"/>
        <v>930201.60575999995</v>
      </c>
      <c r="T73" s="778">
        <f t="shared" si="2"/>
        <v>8.2102988779084879E-4</v>
      </c>
      <c r="U73" s="779">
        <f t="shared" si="3"/>
        <v>254574.44</v>
      </c>
      <c r="V73" s="786"/>
    </row>
    <row r="74" spans="2:22" s="366" customFormat="1">
      <c r="B74" s="474" t="s">
        <v>104</v>
      </c>
      <c r="E74" s="843">
        <f>'Store 6(PA'!DM75</f>
        <v>0.04</v>
      </c>
      <c r="F74" s="783">
        <f>'Store 6(PA'!DN75</f>
        <v>4008811.6373333326</v>
      </c>
      <c r="G74" s="784">
        <f>'Store 6(PA'!DO75</f>
        <v>1.9756478269626048E-2</v>
      </c>
      <c r="H74" s="785">
        <f>'Store 6(PA'!DP75</f>
        <v>1980000</v>
      </c>
      <c r="I74" s="786"/>
      <c r="K74" s="843">
        <f>'Store 7(ADP'!BZ75</f>
        <v>3.9999999999999994E-2</v>
      </c>
      <c r="L74" s="783">
        <f>'Store 7(ADP'!CA75</f>
        <v>8393876.4394666646</v>
      </c>
      <c r="M74" s="784">
        <f>'Store 7(ADP'!CB75</f>
        <v>1.1649839297159497E-2</v>
      </c>
      <c r="N74" s="785">
        <f>'Store 7(ADP'!CC75</f>
        <v>2444682.79</v>
      </c>
      <c r="O74" s="786"/>
      <c r="R74" s="815">
        <f t="shared" si="0"/>
        <v>3.9999999999999994E-2</v>
      </c>
      <c r="S74" s="777">
        <f t="shared" si="1"/>
        <v>12402688.076799996</v>
      </c>
      <c r="T74" s="778">
        <f t="shared" si="2"/>
        <v>1.4270076817546174E-2</v>
      </c>
      <c r="U74" s="779">
        <f t="shared" si="3"/>
        <v>4424682.79</v>
      </c>
      <c r="V74" s="786"/>
    </row>
    <row r="75" spans="2:22" s="366" customFormat="1">
      <c r="B75" s="474" t="s">
        <v>105</v>
      </c>
      <c r="E75" s="843">
        <f>'Store 6(PA'!DM76</f>
        <v>0.03</v>
      </c>
      <c r="F75" s="783">
        <f>'Store 6(PA'!DN76</f>
        <v>3006608.7279999992</v>
      </c>
      <c r="G75" s="784">
        <f>'Store 6(PA'!DO76</f>
        <v>2.2749884068054237E-2</v>
      </c>
      <c r="H75" s="785">
        <f>'Store 6(PA'!DP76</f>
        <v>2280000</v>
      </c>
      <c r="I75" s="786"/>
      <c r="K75" s="843">
        <f>'Store 7(ADP'!BZ76</f>
        <v>3.0000000000000006E-2</v>
      </c>
      <c r="L75" s="783">
        <f>'Store 7(ADP'!CA76</f>
        <v>6295407.3296000008</v>
      </c>
      <c r="M75" s="784">
        <f>'Store 7(ADP'!CB76</f>
        <v>1.8299088759252635E-2</v>
      </c>
      <c r="N75" s="785">
        <f>'Store 7(ADP'!CC76</f>
        <v>3840007.25</v>
      </c>
      <c r="O75" s="786"/>
      <c r="R75" s="815">
        <f t="shared" si="0"/>
        <v>3.0000000000000002E-2</v>
      </c>
      <c r="S75" s="777">
        <f t="shared" si="1"/>
        <v>9302016.057599999</v>
      </c>
      <c r="T75" s="778">
        <f t="shared" si="2"/>
        <v>1.9737680129028982E-2</v>
      </c>
      <c r="U75" s="779">
        <f t="shared" si="3"/>
        <v>6120007.25</v>
      </c>
      <c r="V75" s="786"/>
    </row>
    <row r="76" spans="2:22" s="366" customFormat="1">
      <c r="B76" s="474" t="s">
        <v>106</v>
      </c>
      <c r="E76" s="843">
        <f>'Store 6(PA'!DM77</f>
        <v>0.03</v>
      </c>
      <c r="F76" s="783">
        <f>'Store 6(PA'!DN77</f>
        <v>3006608.7279999992</v>
      </c>
      <c r="G76" s="784">
        <f>'Store 6(PA'!DO77</f>
        <v>2.1515671027480639E-2</v>
      </c>
      <c r="H76" s="785">
        <f>'Store 6(PA'!DP77</f>
        <v>2156306.81</v>
      </c>
      <c r="I76" s="786"/>
      <c r="K76" s="843">
        <f>'Store 7(ADP'!BZ77</f>
        <v>3.0000000000000006E-2</v>
      </c>
      <c r="L76" s="783">
        <f>'Store 7(ADP'!CA77</f>
        <v>6295407.3296000008</v>
      </c>
      <c r="M76" s="784">
        <f>'Store 7(ADP'!CB77</f>
        <v>1.9670719814704713E-2</v>
      </c>
      <c r="N76" s="785">
        <f>'Store 7(ADP'!CC77</f>
        <v>4127839.79</v>
      </c>
      <c r="O76" s="786"/>
      <c r="R76" s="815">
        <f t="shared" si="0"/>
        <v>3.0000000000000002E-2</v>
      </c>
      <c r="S76" s="777">
        <f t="shared" si="1"/>
        <v>9302016.057599999</v>
      </c>
      <c r="T76" s="778">
        <f t="shared" si="2"/>
        <v>2.0267047146835492E-2</v>
      </c>
      <c r="U76" s="779">
        <f t="shared" si="3"/>
        <v>6284146.5999999996</v>
      </c>
      <c r="V76" s="786"/>
    </row>
    <row r="77" spans="2:22" s="366" customFormat="1">
      <c r="B77" s="474" t="s">
        <v>109</v>
      </c>
      <c r="E77" s="843">
        <f>'Store 6(PA'!DM80</f>
        <v>7.0000000000000001E-3</v>
      </c>
      <c r="F77" s="783">
        <f>'Store 6(PA'!DN80</f>
        <v>701542.03653333313</v>
      </c>
      <c r="G77" s="784">
        <f>'Store 6(PA'!DO80</f>
        <v>0</v>
      </c>
      <c r="H77" s="785">
        <f>'Store 6(PA'!DP80</f>
        <v>0</v>
      </c>
      <c r="I77" s="786"/>
      <c r="K77" s="843">
        <f>'Store 7(ADP'!BZ78</f>
        <v>7.0000000000000027E-3</v>
      </c>
      <c r="L77" s="783">
        <f>'Store 7(ADP'!CA78</f>
        <v>1468928.3769066671</v>
      </c>
      <c r="M77" s="784">
        <f>'Store 7(ADP'!CB78</f>
        <v>0</v>
      </c>
      <c r="N77" s="785">
        <f>'Store 7(ADP'!CC78</f>
        <v>0</v>
      </c>
      <c r="O77" s="786"/>
      <c r="R77" s="815">
        <f t="shared" si="0"/>
        <v>7.0000000000000019E-3</v>
      </c>
      <c r="S77" s="777">
        <f t="shared" si="1"/>
        <v>2170470.4134400003</v>
      </c>
      <c r="T77" s="778">
        <f t="shared" si="2"/>
        <v>0</v>
      </c>
      <c r="U77" s="779">
        <f t="shared" si="3"/>
        <v>0</v>
      </c>
      <c r="V77" s="786"/>
    </row>
    <row r="78" spans="2:22" s="366" customFormat="1">
      <c r="B78" s="474" t="s">
        <v>179</v>
      </c>
      <c r="E78" s="843">
        <f>'Store 6(PA'!DM81</f>
        <v>0</v>
      </c>
      <c r="F78" s="783">
        <f>'Store 6(PA'!DN81</f>
        <v>0</v>
      </c>
      <c r="G78" s="784">
        <f>'Store 6(PA'!DO81</f>
        <v>0</v>
      </c>
      <c r="H78" s="785">
        <f>'Store 6(PA'!DP81</f>
        <v>0</v>
      </c>
      <c r="I78" s="786"/>
      <c r="K78" s="843">
        <f>'Store 7(ADP'!BZ79</f>
        <v>0.11500000000000003</v>
      </c>
      <c r="L78" s="783">
        <f>'Store 7(ADP'!CA79</f>
        <v>24132394.763466671</v>
      </c>
      <c r="M78" s="784">
        <f>'Store 7(ADP'!CB79</f>
        <v>0.11650027682110288</v>
      </c>
      <c r="N78" s="785">
        <f>'Store 7(ADP'!CC79</f>
        <v>24447223.219999999</v>
      </c>
      <c r="O78" s="786"/>
      <c r="R78" s="815">
        <f t="shared" si="0"/>
        <v>7.7829562798109292E-2</v>
      </c>
      <c r="S78" s="777">
        <f t="shared" si="1"/>
        <v>24132394.763466671</v>
      </c>
      <c r="T78" s="778">
        <f t="shared" si="2"/>
        <v>7.8844918355175139E-2</v>
      </c>
      <c r="U78" s="779">
        <f t="shared" si="3"/>
        <v>24447223.219999999</v>
      </c>
      <c r="V78" s="786"/>
    </row>
    <row r="79" spans="2:22" s="366" customFormat="1">
      <c r="B79" s="474" t="s">
        <v>181</v>
      </c>
      <c r="E79" s="843" t="e">
        <f>'Store 6(PA'!#REF!</f>
        <v>#REF!</v>
      </c>
      <c r="F79" s="783" t="e">
        <f>'Store 6(PA'!#REF!</f>
        <v>#REF!</v>
      </c>
      <c r="G79" s="784" t="e">
        <f>'Store 6(PA'!#REF!</f>
        <v>#REF!</v>
      </c>
      <c r="H79" s="785" t="e">
        <f>'Store 6(PA'!#REF!</f>
        <v>#REF!</v>
      </c>
      <c r="I79" s="786"/>
      <c r="K79" s="843">
        <v>0</v>
      </c>
      <c r="L79" s="783">
        <v>0</v>
      </c>
      <c r="M79" s="784">
        <v>0</v>
      </c>
      <c r="N79" s="785">
        <v>0</v>
      </c>
      <c r="O79" s="786"/>
      <c r="R79" s="815" t="e">
        <f t="shared" si="0"/>
        <v>#REF!</v>
      </c>
      <c r="S79" s="777" t="e">
        <f t="shared" si="1"/>
        <v>#REF!</v>
      </c>
      <c r="T79" s="778" t="e">
        <f t="shared" si="2"/>
        <v>#REF!</v>
      </c>
      <c r="U79" s="779" t="e">
        <f t="shared" si="3"/>
        <v>#REF!</v>
      </c>
      <c r="V79" s="786"/>
    </row>
    <row r="80" spans="2:22">
      <c r="B80" s="473" t="s">
        <v>113</v>
      </c>
      <c r="E80" s="815">
        <f>'Store 6(PA'!DM82</f>
        <v>0.42780847136634809</v>
      </c>
      <c r="F80" s="777">
        <f>'Store 6(PA'!DN82</f>
        <v>42875089.464079998</v>
      </c>
      <c r="G80" s="778">
        <f>'Store 6(PA'!DO82</f>
        <v>0.34866978081559002</v>
      </c>
      <c r="H80" s="779">
        <f>'Store 6(PA'!DP82</f>
        <v>34943786.872999988</v>
      </c>
      <c r="I80" s="619"/>
      <c r="J80" s="366"/>
      <c r="K80" s="815">
        <f>'Store 7(ADP'!BZ80</f>
        <v>0.42554303860236742</v>
      </c>
      <c r="L80" s="777">
        <f>'Store 7(ADP'!CA80</f>
        <v>89298892.142586648</v>
      </c>
      <c r="M80" s="778">
        <f>'Store 7(ADP'!CB80</f>
        <v>0.29202170379307696</v>
      </c>
      <c r="N80" s="779">
        <f>'Store 7(ADP'!CC80</f>
        <v>61279852.482040554</v>
      </c>
      <c r="O80" s="619"/>
      <c r="R80" s="815">
        <f t="shared" si="0"/>
        <v>0.42627527448313834</v>
      </c>
      <c r="S80" s="777">
        <f t="shared" si="1"/>
        <v>132173981.60666665</v>
      </c>
      <c r="T80" s="778">
        <f t="shared" si="2"/>
        <v>0.31033156283284385</v>
      </c>
      <c r="U80" s="779">
        <f t="shared" si="3"/>
        <v>96223639.35504055</v>
      </c>
      <c r="V80" s="619"/>
    </row>
    <row r="81" spans="2:22">
      <c r="B81" s="567" t="s">
        <v>114</v>
      </c>
      <c r="E81" s="815">
        <f>'Store 6(PA'!DM83</f>
        <v>0.17219152863365192</v>
      </c>
      <c r="F81" s="777">
        <f>'Store 6(PA'!DN83</f>
        <v>17257085.095919989</v>
      </c>
      <c r="G81" s="778">
        <f>'Store 6(PA'!DO83</f>
        <v>0.22284634191682537</v>
      </c>
      <c r="H81" s="779">
        <f>'Store 6(PA'!DP83</f>
        <v>22333725.220333308</v>
      </c>
      <c r="I81" s="619"/>
      <c r="J81" s="366"/>
      <c r="K81" s="815">
        <f>'Store 7(ADP'!BZ81</f>
        <v>0.16845696139763264</v>
      </c>
      <c r="L81" s="777">
        <f>'Store 7(ADP'!CA81</f>
        <v>35350172.983493358</v>
      </c>
      <c r="M81" s="778">
        <f>'Store 7(ADP'!CB81</f>
        <v>0.27074435344457404</v>
      </c>
      <c r="N81" s="779">
        <f>'Store 7(ADP'!CC81</f>
        <v>56814866.237426147</v>
      </c>
      <c r="O81" s="619"/>
      <c r="R81" s="815">
        <f t="shared" si="0"/>
        <v>0.16966405267522128</v>
      </c>
      <c r="S81" s="777">
        <f t="shared" si="1"/>
        <v>52607258.079413347</v>
      </c>
      <c r="T81" s="778">
        <f t="shared" si="2"/>
        <v>0.25526270101337734</v>
      </c>
      <c r="U81" s="779">
        <f t="shared" si="3"/>
        <v>79148591.457759455</v>
      </c>
      <c r="V81" s="619"/>
    </row>
    <row r="82" spans="2:22">
      <c r="B82" s="567" t="s">
        <v>142</v>
      </c>
      <c r="E82" s="815">
        <f>'Store 6(PA'!DM84</f>
        <v>0.12000000000000004</v>
      </c>
      <c r="F82" s="777">
        <f>'Store 6(PA'!DN84</f>
        <v>12026434.912</v>
      </c>
      <c r="G82" s="778">
        <f>'Store 6(PA'!DO84</f>
        <v>9.9999999999999992E-2</v>
      </c>
      <c r="H82" s="779">
        <f>'Store 6(PA'!DP84</f>
        <v>10022029.09333333</v>
      </c>
      <c r="I82" s="619"/>
      <c r="J82" s="366"/>
      <c r="K82" s="815">
        <f>'Store 7(ADP'!BZ82</f>
        <v>0.11999999999999995</v>
      </c>
      <c r="L82" s="777">
        <f>'Store 7(ADP'!CA82</f>
        <v>25181629.318399988</v>
      </c>
      <c r="M82" s="778">
        <f>'Store 7(ADP'!CB82</f>
        <v>0</v>
      </c>
      <c r="N82" s="779">
        <f>'Store 7(ADP'!CC82</f>
        <v>0</v>
      </c>
      <c r="O82" s="619"/>
      <c r="R82" s="815">
        <f t="shared" si="0"/>
        <v>0.11999999999999998</v>
      </c>
      <c r="S82" s="777">
        <f t="shared" si="1"/>
        <v>37208064.230399989</v>
      </c>
      <c r="T82" s="778">
        <f t="shared" si="2"/>
        <v>3.2322119305991936E-2</v>
      </c>
      <c r="U82" s="779">
        <f t="shared" si="3"/>
        <v>10022029.09333333</v>
      </c>
      <c r="V82" s="619"/>
    </row>
    <row r="83" spans="2:22">
      <c r="B83" s="567" t="s">
        <v>116</v>
      </c>
      <c r="E83" s="815">
        <f>'Store 6(PA'!DM85</f>
        <v>5.2191528633652014E-2</v>
      </c>
      <c r="F83" s="777">
        <f>'Store 6(PA'!DN85</f>
        <v>5230650.1839200007</v>
      </c>
      <c r="G83" s="778">
        <f>'Store 6(PA'!DO85</f>
        <v>0.12284634191682539</v>
      </c>
      <c r="H83" s="779">
        <f>'Store 6(PA'!DP85</f>
        <v>12311696.12699998</v>
      </c>
      <c r="I83" s="619"/>
      <c r="J83" s="366"/>
      <c r="K83" s="815">
        <f>'Store 7(ADP'!BZ83</f>
        <v>4.8456961397632552E-2</v>
      </c>
      <c r="L83" s="777">
        <f>'Store 7(ADP'!CA83</f>
        <v>10168543.66509334</v>
      </c>
      <c r="M83" s="778">
        <f>'Store 7(ADP'!CB83</f>
        <v>0.2657407058089567</v>
      </c>
      <c r="N83" s="779">
        <f>'Store 7(ADP'!CC83</f>
        <v>55764866.237426102</v>
      </c>
      <c r="O83" s="619"/>
      <c r="R83" s="815">
        <f t="shared" si="0"/>
        <v>4.9664052675221247E-2</v>
      </c>
      <c r="S83" s="777">
        <f t="shared" si="1"/>
        <v>15399193.84901334</v>
      </c>
      <c r="T83" s="778">
        <f t="shared" si="2"/>
        <v>0.21955421903020372</v>
      </c>
      <c r="U83" s="779">
        <f t="shared" si="3"/>
        <v>68076562.364426076</v>
      </c>
      <c r="V83" s="619"/>
    </row>
    <row r="84" spans="2:22">
      <c r="B84" s="567"/>
      <c r="E84" s="320"/>
      <c r="F84" s="320"/>
      <c r="G84" s="320"/>
      <c r="H84" s="320"/>
      <c r="I84" s="320"/>
      <c r="J84" s="366"/>
      <c r="K84" s="320"/>
      <c r="L84" s="320"/>
      <c r="M84" s="320"/>
      <c r="N84" s="320"/>
      <c r="O84" s="366"/>
    </row>
    <row r="85" spans="2:22">
      <c r="B85" s="567"/>
      <c r="E85" s="320"/>
      <c r="F85" s="320"/>
      <c r="G85" s="320"/>
      <c r="H85" s="320"/>
      <c r="I85" s="320"/>
      <c r="J85" s="366"/>
      <c r="K85" s="366"/>
      <c r="L85" s="366"/>
      <c r="M85" s="366"/>
      <c r="N85" s="366"/>
      <c r="O85" s="366"/>
    </row>
    <row r="86" spans="2:22">
      <c r="B86" s="567"/>
      <c r="E86" s="320"/>
      <c r="F86" s="320"/>
      <c r="G86" s="320"/>
      <c r="H86" s="320"/>
      <c r="I86" s="320"/>
      <c r="J86" s="366"/>
      <c r="K86" s="366"/>
      <c r="L86" s="366"/>
      <c r="M86" s="366"/>
      <c r="N86" s="366"/>
      <c r="O86" s="366"/>
    </row>
    <row r="87" spans="2:22">
      <c r="E87" s="366"/>
      <c r="F87" s="366"/>
      <c r="G87" s="366"/>
      <c r="H87" s="366"/>
      <c r="I87" s="366"/>
      <c r="J87" s="366"/>
      <c r="K87" s="366"/>
      <c r="L87" s="366"/>
      <c r="M87" s="366"/>
      <c r="N87" s="366"/>
      <c r="O87" s="366"/>
    </row>
    <row r="88" spans="2:22">
      <c r="E88" s="366"/>
      <c r="F88" s="366"/>
      <c r="G88" s="366"/>
      <c r="H88" s="366"/>
      <c r="I88" s="366"/>
      <c r="J88" s="366"/>
      <c r="K88" s="366"/>
      <c r="L88" s="366"/>
      <c r="M88" s="366"/>
      <c r="N88" s="366"/>
      <c r="O88" s="366"/>
    </row>
    <row r="89" spans="2:22">
      <c r="E89" s="366"/>
      <c r="F89" s="366"/>
      <c r="G89" s="366"/>
      <c r="H89" s="366"/>
      <c r="I89" s="366"/>
      <c r="J89" s="366"/>
      <c r="K89" s="366"/>
      <c r="L89" s="366"/>
      <c r="M89" s="366"/>
      <c r="N89" s="366"/>
      <c r="O89" s="366"/>
    </row>
    <row r="90" spans="2:22">
      <c r="E90" s="366"/>
      <c r="F90" s="366"/>
      <c r="G90" s="366"/>
      <c r="H90" s="366"/>
      <c r="I90" s="366"/>
      <c r="J90" s="366"/>
      <c r="K90" s="366"/>
      <c r="L90" s="366"/>
      <c r="M90" s="366"/>
      <c r="N90" s="366"/>
      <c r="O90" s="366"/>
    </row>
    <row r="91" spans="2:22">
      <c r="E91" s="366"/>
      <c r="F91" s="366"/>
      <c r="G91" s="366"/>
      <c r="H91" s="366"/>
      <c r="I91" s="366"/>
      <c r="J91" s="366"/>
      <c r="K91" s="366"/>
      <c r="L91" s="366"/>
      <c r="M91" s="366"/>
      <c r="N91" s="366"/>
      <c r="O91" s="366"/>
    </row>
    <row r="92" spans="2:22">
      <c r="E92" s="366"/>
      <c r="F92" s="366"/>
      <c r="G92" s="366"/>
      <c r="H92" s="366"/>
      <c r="I92" s="366"/>
      <c r="J92" s="366"/>
      <c r="K92" s="366"/>
      <c r="L92" s="366"/>
      <c r="M92" s="366"/>
      <c r="N92" s="366"/>
      <c r="O92" s="366"/>
    </row>
    <row r="93" spans="2:22">
      <c r="K93" s="366"/>
      <c r="L93" s="366"/>
      <c r="M93" s="366"/>
      <c r="N93" s="366"/>
    </row>
    <row r="94" spans="2:22">
      <c r="K94" s="366"/>
      <c r="L94" s="366"/>
      <c r="M94" s="366"/>
      <c r="N94" s="366"/>
    </row>
    <row r="95" spans="2:22">
      <c r="K95" s="366"/>
      <c r="L95" s="366"/>
      <c r="M95" s="366"/>
      <c r="N95" s="366"/>
    </row>
    <row r="96" spans="2:22">
      <c r="K96" s="366"/>
      <c r="L96" s="366"/>
      <c r="M96" s="366"/>
      <c r="N96" s="366"/>
    </row>
    <row r="97" spans="11:14">
      <c r="K97" s="366"/>
      <c r="L97" s="366"/>
      <c r="M97" s="366"/>
      <c r="N97" s="366"/>
    </row>
    <row r="98" spans="11:14">
      <c r="K98" s="366"/>
      <c r="L98" s="366"/>
      <c r="M98" s="366"/>
      <c r="N98" s="366"/>
    </row>
    <row r="99" spans="11:14">
      <c r="K99" s="366"/>
      <c r="L99" s="366"/>
      <c r="M99" s="366"/>
      <c r="N99" s="366"/>
    </row>
    <row r="100" spans="11:14">
      <c r="K100" s="366"/>
      <c r="L100" s="366"/>
      <c r="M100" s="366"/>
      <c r="N100" s="366"/>
    </row>
    <row r="101" spans="11:14">
      <c r="K101" s="366"/>
      <c r="L101" s="366"/>
      <c r="M101" s="366"/>
      <c r="N101" s="366"/>
    </row>
    <row r="102" spans="11:14">
      <c r="K102" s="366"/>
      <c r="L102" s="366"/>
      <c r="M102" s="366"/>
      <c r="N102" s="366"/>
    </row>
    <row r="103" spans="11:14">
      <c r="K103" s="366"/>
      <c r="L103" s="366"/>
      <c r="M103" s="366"/>
      <c r="N103" s="366"/>
    </row>
    <row r="104" spans="11:14">
      <c r="K104" s="366"/>
      <c r="L104" s="366"/>
      <c r="M104" s="366"/>
      <c r="N104" s="366"/>
    </row>
    <row r="105" spans="11:14">
      <c r="K105" s="366"/>
      <c r="L105" s="366"/>
      <c r="M105" s="366"/>
      <c r="N105" s="366"/>
    </row>
    <row r="106" spans="11:14">
      <c r="K106" s="366"/>
      <c r="L106" s="366"/>
      <c r="M106" s="366"/>
      <c r="N106" s="366"/>
    </row>
    <row r="107" spans="11:14">
      <c r="K107" s="366"/>
      <c r="L107" s="366"/>
      <c r="M107" s="366"/>
      <c r="N107" s="366"/>
    </row>
  </sheetData>
  <autoFilter ref="B44:N85" xr:uid="{00000000-0009-0000-0000-00000F000000}">
    <filterColumn colId="0">
      <colorFilter dxfId="0"/>
    </filterColumn>
  </autoFilter>
  <mergeCells count="9">
    <mergeCell ref="E6:H6"/>
    <mergeCell ref="R7:S7"/>
    <mergeCell ref="R6:U6"/>
    <mergeCell ref="K7:L7"/>
    <mergeCell ref="T7:U7"/>
    <mergeCell ref="K6:N6"/>
    <mergeCell ref="E7:F7"/>
    <mergeCell ref="M7:N7"/>
    <mergeCell ref="G7:H7"/>
  </mergeCells>
  <pageMargins left="0.7" right="0.7" top="0.75" bottom="0.75" header="0.3" footer="0.3"/>
  <pageSetup fitToWidth="0" fitToHeight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55911"/>
  </sheetPr>
  <dimension ref="A1:AL103"/>
  <sheetViews>
    <sheetView topLeftCell="A3" workbookViewId="0">
      <pane xSplit="3" ySplit="8" topLeftCell="D70" activePane="bottomRight" state="frozen"/>
      <selection pane="topRight" activeCell="A3" sqref="A3"/>
      <selection pane="bottomLeft" activeCell="A3" sqref="A3"/>
      <selection pane="bottomRight" activeCell="C4" sqref="C4"/>
    </sheetView>
  </sheetViews>
  <sheetFormatPr defaultColWidth="9" defaultRowHeight="15.75"/>
  <cols>
    <col min="1" max="1" width="9.140625" style="451"/>
    <col min="4" max="4" width="8.28515625" style="449" customWidth="1"/>
    <col min="5" max="5" width="15.85546875" style="449" customWidth="1"/>
    <col min="6" max="6" width="9.140625" style="449"/>
    <col min="7" max="7" width="14.5703125" style="449" customWidth="1"/>
    <col min="8" max="8" width="9.140625" style="449"/>
    <col min="9" max="9" width="2.7109375" customWidth="1"/>
    <col min="10" max="10" width="7.42578125" customWidth="1"/>
    <col min="11" max="11" width="14.5703125" customWidth="1"/>
    <col min="12" max="12" width="7.42578125" customWidth="1"/>
    <col min="13" max="13" width="14.5703125" customWidth="1"/>
    <col min="15" max="15" width="2.85546875" customWidth="1"/>
    <col min="17" max="17" width="14.5703125" customWidth="1"/>
    <col min="19" max="19" width="14.5703125" customWidth="1"/>
    <col min="21" max="21" width="3.85546875" customWidth="1"/>
    <col min="23" max="23" width="14.5703125" customWidth="1"/>
    <col min="25" max="25" width="14.5703125" customWidth="1"/>
    <col min="27" max="27" width="3.85546875" customWidth="1"/>
    <col min="29" max="29" width="14.5703125" customWidth="1"/>
    <col min="31" max="31" width="14.5703125" customWidth="1"/>
    <col min="35" max="35" width="15.85546875" customWidth="1"/>
    <col min="37" max="37" width="14.42578125" customWidth="1"/>
  </cols>
  <sheetData>
    <row r="1" spans="1:38" ht="26.25">
      <c r="A1" s="367" t="s">
        <v>277</v>
      </c>
    </row>
    <row r="2" spans="1:38" ht="26.25">
      <c r="A2" s="367" t="s">
        <v>169</v>
      </c>
    </row>
    <row r="3" spans="1:38" ht="31.5">
      <c r="A3" s="367"/>
      <c r="D3" s="452" t="s">
        <v>286</v>
      </c>
    </row>
    <row r="4" spans="1:38" ht="26.25">
      <c r="A4" s="367"/>
      <c r="D4" s="453" t="s">
        <v>1</v>
      </c>
    </row>
    <row r="6" spans="1:38">
      <c r="A6" s="22" t="s">
        <v>3</v>
      </c>
    </row>
    <row r="7" spans="1:38" ht="33.75">
      <c r="A7" s="22"/>
      <c r="D7" s="1052" t="s">
        <v>278</v>
      </c>
      <c r="E7" s="1053"/>
      <c r="F7" s="1053"/>
      <c r="G7" s="1053"/>
      <c r="H7" s="1054"/>
      <c r="J7" s="1052" t="s">
        <v>279</v>
      </c>
      <c r="K7" s="1053"/>
      <c r="L7" s="1053"/>
      <c r="M7" s="1053"/>
      <c r="N7" s="1054"/>
      <c r="P7" s="1052" t="s">
        <v>280</v>
      </c>
      <c r="Q7" s="1053"/>
      <c r="R7" s="1053"/>
      <c r="S7" s="1053"/>
      <c r="T7" s="1054"/>
      <c r="V7" s="1052" t="s">
        <v>281</v>
      </c>
      <c r="W7" s="1053"/>
      <c r="X7" s="1053"/>
      <c r="Y7" s="1053"/>
      <c r="Z7" s="1054"/>
      <c r="AB7" s="1052" t="s">
        <v>282</v>
      </c>
      <c r="AC7" s="1053"/>
      <c r="AD7" s="1053"/>
      <c r="AE7" s="1053"/>
      <c r="AF7" s="1054"/>
      <c r="AH7" s="1052" t="s">
        <v>283</v>
      </c>
      <c r="AI7" s="1053"/>
      <c r="AJ7" s="1053"/>
      <c r="AK7" s="1053"/>
      <c r="AL7" s="1054"/>
    </row>
    <row r="8" spans="1:38">
      <c r="A8" s="454"/>
      <c r="D8" s="455"/>
      <c r="E8" s="455"/>
      <c r="F8" s="455"/>
      <c r="G8" s="455"/>
      <c r="J8" s="455"/>
      <c r="K8" s="455"/>
      <c r="L8" s="455"/>
      <c r="M8" s="455"/>
      <c r="N8" s="449"/>
      <c r="P8" s="455"/>
      <c r="Q8" s="455"/>
      <c r="R8" s="455"/>
      <c r="S8" s="455"/>
      <c r="T8" s="449"/>
      <c r="V8" s="455"/>
      <c r="W8" s="455"/>
      <c r="X8" s="455"/>
      <c r="Y8" s="455"/>
      <c r="Z8" s="449"/>
      <c r="AB8" s="455"/>
      <c r="AC8" s="455"/>
      <c r="AD8" s="455"/>
      <c r="AE8" s="455"/>
      <c r="AF8" s="449"/>
      <c r="AH8" s="455"/>
      <c r="AI8" s="455"/>
      <c r="AJ8" s="455"/>
      <c r="AK8" s="455"/>
      <c r="AL8" s="449"/>
    </row>
    <row r="9" spans="1:38">
      <c r="A9" s="454"/>
      <c r="D9" s="1055" t="s">
        <v>21</v>
      </c>
      <c r="E9" s="1056"/>
      <c r="F9" s="1057" t="s">
        <v>22</v>
      </c>
      <c r="G9" s="1058"/>
      <c r="J9" s="1055" t="s">
        <v>21</v>
      </c>
      <c r="K9" s="1056"/>
      <c r="L9" s="1057" t="s">
        <v>22</v>
      </c>
      <c r="M9" s="1058"/>
      <c r="N9" s="449"/>
      <c r="P9" s="1055" t="s">
        <v>21</v>
      </c>
      <c r="Q9" s="1056"/>
      <c r="R9" s="1057" t="s">
        <v>22</v>
      </c>
      <c r="S9" s="1058"/>
      <c r="T9" s="449"/>
      <c r="V9" s="1055" t="s">
        <v>21</v>
      </c>
      <c r="W9" s="1056"/>
      <c r="X9" s="1057" t="s">
        <v>22</v>
      </c>
      <c r="Y9" s="1058"/>
      <c r="Z9" s="449"/>
      <c r="AB9" s="1055" t="s">
        <v>21</v>
      </c>
      <c r="AC9" s="1056"/>
      <c r="AD9" s="1057" t="s">
        <v>22</v>
      </c>
      <c r="AE9" s="1058"/>
      <c r="AF9" s="449"/>
      <c r="AH9" s="1055" t="s">
        <v>21</v>
      </c>
      <c r="AI9" s="1056"/>
      <c r="AJ9" s="1057" t="s">
        <v>22</v>
      </c>
      <c r="AK9" s="1058"/>
      <c r="AL9" s="449"/>
    </row>
    <row r="10" spans="1:38">
      <c r="A10" s="220"/>
      <c r="D10" s="456" t="s">
        <v>23</v>
      </c>
      <c r="E10" s="457" t="s">
        <v>24</v>
      </c>
      <c r="F10" s="458" t="s">
        <v>23</v>
      </c>
      <c r="G10" s="459" t="s">
        <v>24</v>
      </c>
      <c r="J10" s="456" t="s">
        <v>23</v>
      </c>
      <c r="K10" s="457" t="s">
        <v>24</v>
      </c>
      <c r="L10" s="458" t="s">
        <v>23</v>
      </c>
      <c r="M10" s="459" t="s">
        <v>24</v>
      </c>
      <c r="N10" s="449"/>
      <c r="P10" s="456" t="s">
        <v>23</v>
      </c>
      <c r="Q10" s="457" t="s">
        <v>24</v>
      </c>
      <c r="R10" s="458" t="s">
        <v>23</v>
      </c>
      <c r="S10" s="459" t="s">
        <v>24</v>
      </c>
      <c r="T10" s="449"/>
      <c r="V10" s="456" t="s">
        <v>23</v>
      </c>
      <c r="W10" s="457" t="s">
        <v>24</v>
      </c>
      <c r="X10" s="458" t="s">
        <v>23</v>
      </c>
      <c r="Y10" s="459" t="s">
        <v>24</v>
      </c>
      <c r="Z10" s="449"/>
      <c r="AB10" s="456" t="s">
        <v>23</v>
      </c>
      <c r="AC10" s="457" t="s">
        <v>24</v>
      </c>
      <c r="AD10" s="458" t="s">
        <v>23</v>
      </c>
      <c r="AE10" s="459" t="s">
        <v>24</v>
      </c>
      <c r="AF10" s="449"/>
      <c r="AH10" s="456" t="s">
        <v>23</v>
      </c>
      <c r="AI10" s="457" t="s">
        <v>24</v>
      </c>
      <c r="AJ10" s="458" t="s">
        <v>23</v>
      </c>
      <c r="AK10" s="459" t="s">
        <v>24</v>
      </c>
      <c r="AL10" s="449"/>
    </row>
    <row r="11" spans="1:38" ht="15">
      <c r="A11" s="402" t="s">
        <v>25</v>
      </c>
      <c r="D11" s="460">
        <f>'Store 1(SE'!BU9</f>
        <v>1.125</v>
      </c>
      <c r="E11" s="461">
        <f>'Store 1(SE'!BV9</f>
        <v>347706167.92000002</v>
      </c>
      <c r="F11" s="462">
        <f>'Store 1(SE'!BW9</f>
        <v>1.125</v>
      </c>
      <c r="G11" s="463">
        <f>'Store 1(SE'!BX9</f>
        <v>310607924.25</v>
      </c>
      <c r="H11" s="464">
        <f>G11/E11</f>
        <v>0.89330576477281376</v>
      </c>
      <c r="I11" s="449"/>
      <c r="J11" s="460">
        <f>'Store 2(GE'!BS9</f>
        <v>1.125</v>
      </c>
      <c r="K11" s="461">
        <f>'Store 2(GE'!BT9</f>
        <v>241210046.57000002</v>
      </c>
      <c r="L11" s="462">
        <f>'Store 2(GE'!BU9</f>
        <v>1.125</v>
      </c>
      <c r="M11" s="463">
        <f>'Store 2(GE'!BV9</f>
        <v>256923504.68000001</v>
      </c>
      <c r="N11" s="465">
        <f>M11/K11</f>
        <v>1.0651442936703712</v>
      </c>
      <c r="O11" s="449"/>
      <c r="P11" s="460">
        <f>'Store 3(AS'!BL9</f>
        <v>1.125</v>
      </c>
      <c r="Q11" s="461">
        <f>'Store 3(AS'!BR9</f>
        <v>211546443.3026152</v>
      </c>
      <c r="R11" s="462">
        <f>'Store 3(AS'!BN9</f>
        <v>1.125</v>
      </c>
      <c r="S11" s="463">
        <f>'Store 3(AS'!BT9</f>
        <v>159636121.56</v>
      </c>
      <c r="T11" s="465">
        <f>S11/Q11</f>
        <v>0.75461501062271241</v>
      </c>
      <c r="U11" s="449"/>
      <c r="V11" s="460">
        <f>'Store 4(SO'!BQ9</f>
        <v>1.125</v>
      </c>
      <c r="W11" s="461">
        <f>'Store 4(SO'!BR9</f>
        <v>138733238.73500001</v>
      </c>
      <c r="X11" s="462">
        <f>'Store 4(SO'!BS9</f>
        <v>1.125</v>
      </c>
      <c r="Y11" s="463">
        <f>'Store 4(SO'!BT9</f>
        <v>136451792.86000001</v>
      </c>
      <c r="Z11" s="465">
        <f>Y11/W11</f>
        <v>0.98355516027880041</v>
      </c>
      <c r="AA11" s="449"/>
      <c r="AB11" s="460">
        <f>'Store 5(ADS'!BX8</f>
        <v>1.125</v>
      </c>
      <c r="AC11" s="461">
        <f>'Store 5(ADS'!BY8</f>
        <v>125156913.88</v>
      </c>
      <c r="AD11" s="462">
        <f>'Store 5(ADS'!BZ8</f>
        <v>1.125</v>
      </c>
      <c r="AE11" s="463">
        <f>'Store 5(ADS'!CA8</f>
        <v>110349783</v>
      </c>
      <c r="AF11" s="465">
        <f>AE11/AC11</f>
        <v>0.88169146696764178</v>
      </c>
      <c r="AG11" s="449"/>
      <c r="AH11" s="460">
        <v>1.125</v>
      </c>
      <c r="AI11" s="461">
        <f>E11+K11+Q11+W11+AC11</f>
        <v>1064352810.4076152</v>
      </c>
      <c r="AJ11" s="462">
        <v>1.125</v>
      </c>
      <c r="AK11" s="463">
        <f>G11+M11+S11+Y11+AE11</f>
        <v>973969126.35000002</v>
      </c>
      <c r="AL11" s="465">
        <f>AK11/AI11</f>
        <v>0.91508108667181431</v>
      </c>
    </row>
    <row r="12" spans="1:38" ht="15">
      <c r="A12" s="402" t="s">
        <v>26</v>
      </c>
      <c r="D12" s="460">
        <f>'Store 1(SE'!BU10</f>
        <v>7.4999999999999997E-2</v>
      </c>
      <c r="E12" s="461">
        <f>'Store 1(SE'!BV10</f>
        <v>23180411.194666654</v>
      </c>
      <c r="F12" s="462">
        <f>'Store 1(SE'!BW10</f>
        <v>7.4999999999999997E-2</v>
      </c>
      <c r="G12" s="463">
        <f>'Store 1(SE'!BX10</f>
        <v>20707194.95000001</v>
      </c>
      <c r="I12" s="449"/>
      <c r="J12" s="460">
        <f>'Store 2(GE'!BS10</f>
        <v>7.4999999999999997E-2</v>
      </c>
      <c r="K12" s="461">
        <f>'Store 2(GE'!BT10</f>
        <v>16080669.771333329</v>
      </c>
      <c r="L12" s="462">
        <f>'Store 2(GE'!BU10</f>
        <v>7.4999999999999997E-2</v>
      </c>
      <c r="M12" s="463">
        <f>'Store 2(GE'!BV10</f>
        <v>17128233.645333339</v>
      </c>
      <c r="N12" s="449"/>
      <c r="O12" s="449"/>
      <c r="P12" s="460">
        <f>'Store 3(AS'!BL10</f>
        <v>7.4999999999999997E-2</v>
      </c>
      <c r="Q12" s="461">
        <f>'Store 3(AS'!BR10</f>
        <v>14436429.553468671</v>
      </c>
      <c r="R12" s="462">
        <f>'Store 3(AS'!BN10</f>
        <v>7.4999999999999997E-2</v>
      </c>
      <c r="S12" s="463">
        <f>'Store 3(AS'!BT10</f>
        <v>10642408.104</v>
      </c>
      <c r="T12" s="449"/>
      <c r="U12" s="449"/>
      <c r="V12" s="460">
        <f>'Store 4(SO'!BQ10</f>
        <v>7.4999999999999997E-2</v>
      </c>
      <c r="W12" s="461">
        <f>'Store 4(SO'!BR10</f>
        <v>9248882.5823333338</v>
      </c>
      <c r="X12" s="462">
        <f>'Store 4(SO'!BS10</f>
        <v>7.4999999999999997E-2</v>
      </c>
      <c r="Y12" s="463">
        <f>'Store 4(SO'!BT10</f>
        <v>9096786.1906666607</v>
      </c>
      <c r="Z12" s="449"/>
      <c r="AA12" s="449"/>
      <c r="AB12" s="460">
        <f>'Store 5(ADS'!BX9</f>
        <v>7.4999999999999997E-2</v>
      </c>
      <c r="AC12" s="461">
        <f>'Store 5(ADS'!BY9</f>
        <v>8343794.2586666653</v>
      </c>
      <c r="AD12" s="462">
        <f>'Store 5(ADS'!BZ9</f>
        <v>7.4999999999999997E-2</v>
      </c>
      <c r="AE12" s="463">
        <f>'Store 5(ADS'!CA9</f>
        <v>7356652.2000000002</v>
      </c>
      <c r="AF12" s="449"/>
      <c r="AG12" s="449"/>
      <c r="AH12" s="460">
        <v>7.4999999999999997E-2</v>
      </c>
      <c r="AI12" s="461">
        <f t="shared" ref="AI12:AI75" si="0">E12+K12+Q12+W12+AC12</f>
        <v>71290187.360468656</v>
      </c>
      <c r="AJ12" s="462">
        <v>7.4999999999999997E-2</v>
      </c>
      <c r="AK12" s="463">
        <f t="shared" ref="AK12:AK75" si="1">G12+M12+S12+Y12+AE12</f>
        <v>64931275.090000018</v>
      </c>
      <c r="AL12" s="449"/>
    </row>
    <row r="13" spans="1:38" ht="15">
      <c r="A13" s="402" t="s">
        <v>27</v>
      </c>
      <c r="D13" s="460">
        <f>'Store 1(SE'!BU11</f>
        <v>0.05</v>
      </c>
      <c r="E13" s="461">
        <f>'Store 1(SE'!BV11</f>
        <v>15453607.463111116</v>
      </c>
      <c r="F13" s="462">
        <f>'Store 1(SE'!BW11</f>
        <v>0.05</v>
      </c>
      <c r="G13" s="463">
        <f>'Store 1(SE'!BX11</f>
        <v>13804796.63333334</v>
      </c>
      <c r="I13" s="449"/>
      <c r="J13" s="460">
        <f>'Store 2(GE'!BS11</f>
        <v>0.05</v>
      </c>
      <c r="K13" s="461">
        <f>'Store 2(GE'!BT11</f>
        <v>10720446.514222223</v>
      </c>
      <c r="L13" s="462">
        <f>'Store 2(GE'!BU11</f>
        <v>0.05</v>
      </c>
      <c r="M13" s="463">
        <f>'Store 2(GE'!BV11</f>
        <v>11418822.430222217</v>
      </c>
      <c r="N13" s="449"/>
      <c r="O13" s="449"/>
      <c r="P13" s="460">
        <f>'Store 3(AS'!BL11</f>
        <v>0.05</v>
      </c>
      <c r="Q13" s="461">
        <f>'Store 3(AS'!BR11</f>
        <v>9624286.368979102</v>
      </c>
      <c r="R13" s="462">
        <f>'Store 3(AS'!BN11</f>
        <v>0.05</v>
      </c>
      <c r="S13" s="463">
        <f>'Store 3(AS'!BT11</f>
        <v>7094938.7359999986</v>
      </c>
      <c r="T13" s="449"/>
      <c r="U13" s="449"/>
      <c r="V13" s="460">
        <f>'Store 4(SO'!BQ11</f>
        <v>0.05</v>
      </c>
      <c r="W13" s="461">
        <f>'Store 4(SO'!BR11</f>
        <v>6165921.7215555571</v>
      </c>
      <c r="X13" s="462">
        <f>'Store 4(SO'!BS11</f>
        <v>0.05</v>
      </c>
      <c r="Y13" s="463">
        <f>'Store 4(SO'!BT11</f>
        <v>6064524.1271111108</v>
      </c>
      <c r="Z13" s="449"/>
      <c r="AA13" s="449"/>
      <c r="AB13" s="460">
        <f>'Store 5(ADS'!BX10</f>
        <v>0.05</v>
      </c>
      <c r="AC13" s="461">
        <f>'Store 5(ADS'!BY10</f>
        <v>5562529.50577778</v>
      </c>
      <c r="AD13" s="462">
        <f>'Store 5(ADS'!BZ10</f>
        <v>0.05</v>
      </c>
      <c r="AE13" s="463">
        <f>'Store 5(ADS'!CA10</f>
        <v>4904434.7999999989</v>
      </c>
      <c r="AF13" s="449"/>
      <c r="AG13" s="449"/>
      <c r="AH13" s="460">
        <v>0.05</v>
      </c>
      <c r="AI13" s="461">
        <f t="shared" si="0"/>
        <v>47526791.573645771</v>
      </c>
      <c r="AJ13" s="462">
        <v>0.05</v>
      </c>
      <c r="AK13" s="463">
        <f t="shared" si="1"/>
        <v>43287516.726666659</v>
      </c>
      <c r="AL13" s="449"/>
    </row>
    <row r="14" spans="1:38" ht="15">
      <c r="A14" s="402" t="s">
        <v>28</v>
      </c>
      <c r="D14" s="460">
        <f>'Store 1(SE'!BU12</f>
        <v>0</v>
      </c>
      <c r="E14" s="461">
        <f>'Store 1(SE'!BV12</f>
        <v>0</v>
      </c>
      <c r="F14" s="462">
        <f>'Store 1(SE'!BW12</f>
        <v>0</v>
      </c>
      <c r="G14" s="463">
        <f>'Store 1(SE'!BX12</f>
        <v>0</v>
      </c>
      <c r="I14" s="449"/>
      <c r="J14" s="460">
        <f>'Store 2(GE'!BS12</f>
        <v>0</v>
      </c>
      <c r="K14" s="461">
        <f>'Store 2(GE'!BT12</f>
        <v>0</v>
      </c>
      <c r="L14" s="462">
        <f>'Store 2(GE'!BU12</f>
        <v>0</v>
      </c>
      <c r="M14" s="463">
        <f>'Store 2(GE'!BV12</f>
        <v>0</v>
      </c>
      <c r="N14" s="449"/>
      <c r="O14" s="449"/>
      <c r="P14" s="460"/>
      <c r="Q14" s="461">
        <f>'Store 3(AS'!BR12</f>
        <v>0</v>
      </c>
      <c r="R14" s="462"/>
      <c r="S14" s="463">
        <f>'Store 3(AS'!BT12</f>
        <v>0</v>
      </c>
      <c r="T14" s="449"/>
      <c r="U14" s="449"/>
      <c r="V14" s="460">
        <f>'Store 4(SO'!BQ12</f>
        <v>0</v>
      </c>
      <c r="W14" s="461">
        <f>'Store 4(SO'!BR12</f>
        <v>0</v>
      </c>
      <c r="X14" s="462">
        <f>'Store 4(SO'!BS12</f>
        <v>0</v>
      </c>
      <c r="Y14" s="463">
        <f>'Store 4(SO'!BT12</f>
        <v>0</v>
      </c>
      <c r="Z14" s="449"/>
      <c r="AA14" s="449"/>
      <c r="AB14" s="460">
        <f>'Store 5(ADS'!BX11</f>
        <v>0</v>
      </c>
      <c r="AC14" s="461">
        <f>'Store 5(ADS'!BY11</f>
        <v>0</v>
      </c>
      <c r="AD14" s="462">
        <f>'Store 5(ADS'!BZ11</f>
        <v>0</v>
      </c>
      <c r="AE14" s="463">
        <f>'Store 5(ADS'!CA11</f>
        <v>0</v>
      </c>
      <c r="AF14" s="449"/>
      <c r="AG14" s="449"/>
      <c r="AH14" s="460"/>
      <c r="AI14" s="461">
        <f t="shared" si="0"/>
        <v>0</v>
      </c>
      <c r="AJ14" s="462"/>
      <c r="AK14" s="463">
        <f t="shared" si="1"/>
        <v>0</v>
      </c>
      <c r="AL14" s="449"/>
    </row>
    <row r="15" spans="1:38" ht="15">
      <c r="A15" s="402" t="s">
        <v>29</v>
      </c>
      <c r="D15" s="460">
        <f>'Store 1(SE'!BU13</f>
        <v>1</v>
      </c>
      <c r="E15" s="461">
        <f>'Store 1(SE'!BV13</f>
        <v>309072149.26222223</v>
      </c>
      <c r="F15" s="462">
        <f>'Store 1(SE'!BW13</f>
        <v>1</v>
      </c>
      <c r="G15" s="463">
        <f>'Store 1(SE'!BX13</f>
        <v>276095932.66666675</v>
      </c>
      <c r="I15" s="449"/>
      <c r="J15" s="460">
        <f>'Store 2(GE'!BS13</f>
        <v>1</v>
      </c>
      <c r="K15" s="461">
        <f>'Store 2(GE'!BT13</f>
        <v>214408930.28444436</v>
      </c>
      <c r="L15" s="462">
        <f>'Store 2(GE'!BU13</f>
        <v>1</v>
      </c>
      <c r="M15" s="463">
        <f>'Store 2(GE'!BV13</f>
        <v>228376448.6044445</v>
      </c>
      <c r="N15" s="449"/>
      <c r="O15" s="449"/>
      <c r="P15" s="460">
        <f>'Store 3(AS'!BL13</f>
        <v>1</v>
      </c>
      <c r="Q15" s="461">
        <f>'Store 3(AS'!BR13</f>
        <v>192485727.37958223</v>
      </c>
      <c r="R15" s="462">
        <f>'Store 3(AS'!BN13</f>
        <v>1</v>
      </c>
      <c r="S15" s="463">
        <f>'Store 3(AS'!BT13</f>
        <v>141898774.71999991</v>
      </c>
      <c r="T15" s="449"/>
      <c r="U15" s="449"/>
      <c r="V15" s="460">
        <f>'Store 4(SO'!BQ13</f>
        <v>1</v>
      </c>
      <c r="W15" s="461">
        <f>'Store 4(SO'!BR13</f>
        <v>123318434.43111098</v>
      </c>
      <c r="X15" s="462">
        <f>'Store 4(SO'!BS13</f>
        <v>1</v>
      </c>
      <c r="Y15" s="463">
        <f>'Store 4(SO'!BT13</f>
        <v>121290482.54222214</v>
      </c>
      <c r="Z15" s="449"/>
      <c r="AA15" s="449"/>
      <c r="AB15" s="460">
        <f>'Store 5(ADS'!BX12</f>
        <v>1</v>
      </c>
      <c r="AC15" s="461">
        <f>'Store 5(ADS'!BY12</f>
        <v>111250590.11555554</v>
      </c>
      <c r="AD15" s="462">
        <f>'Store 5(ADS'!BZ12</f>
        <v>1</v>
      </c>
      <c r="AE15" s="463">
        <f>'Store 5(ADS'!CA12</f>
        <v>98088696</v>
      </c>
      <c r="AF15" s="449"/>
      <c r="AG15" s="449"/>
      <c r="AH15" s="460">
        <v>1</v>
      </c>
      <c r="AI15" s="461">
        <f t="shared" si="0"/>
        <v>950535831.47291529</v>
      </c>
      <c r="AJ15" s="462">
        <v>1</v>
      </c>
      <c r="AK15" s="463">
        <f t="shared" si="1"/>
        <v>865750334.5333333</v>
      </c>
      <c r="AL15" s="449"/>
    </row>
    <row r="16" spans="1:38" ht="15">
      <c r="A16" s="432"/>
      <c r="D16" s="460"/>
      <c r="E16" s="461"/>
      <c r="F16" s="462"/>
      <c r="G16" s="463"/>
      <c r="I16" s="449"/>
      <c r="J16" s="460"/>
      <c r="K16" s="461"/>
      <c r="L16" s="462"/>
      <c r="M16" s="463"/>
      <c r="N16" s="449"/>
      <c r="O16" s="449"/>
      <c r="P16" s="460"/>
      <c r="Q16" s="461"/>
      <c r="R16" s="462"/>
      <c r="S16" s="463"/>
      <c r="T16" s="449"/>
      <c r="U16" s="449"/>
      <c r="V16" s="460"/>
      <c r="W16" s="461"/>
      <c r="X16" s="462"/>
      <c r="Y16" s="463"/>
      <c r="Z16" s="449"/>
      <c r="AA16" s="449"/>
      <c r="AB16" s="460"/>
      <c r="AC16" s="461"/>
      <c r="AD16" s="462"/>
      <c r="AE16" s="463"/>
      <c r="AF16" s="449"/>
      <c r="AG16" s="449"/>
      <c r="AH16" s="460"/>
      <c r="AI16" s="461"/>
      <c r="AJ16" s="462"/>
      <c r="AK16" s="463"/>
      <c r="AL16" s="449"/>
    </row>
    <row r="17" spans="1:38" ht="15">
      <c r="A17" s="425" t="s">
        <v>3</v>
      </c>
      <c r="D17" s="460"/>
      <c r="E17" s="461"/>
      <c r="F17" s="462"/>
      <c r="G17" s="463"/>
      <c r="I17" s="449"/>
      <c r="J17" s="460" t="str">
        <f>'Store 2(GE'!BS15</f>
        <v xml:space="preserve"> Budget for the month</v>
      </c>
      <c r="K17" s="461">
        <f>'Store 2(GE'!BT15</f>
        <v>0</v>
      </c>
      <c r="L17" s="462" t="str">
        <f>'Store 2(GE'!BU15</f>
        <v xml:space="preserve">Store Actual </v>
      </c>
      <c r="M17" s="463">
        <f>'Store 2(GE'!BV15</f>
        <v>0</v>
      </c>
      <c r="N17" s="449"/>
      <c r="O17" s="449"/>
      <c r="P17" s="460" t="str">
        <f>'Store 3(AS'!BL15</f>
        <v xml:space="preserve">Store Actual </v>
      </c>
      <c r="Q17" s="461">
        <f>'Store 3(AS'!BM15</f>
        <v>0</v>
      </c>
      <c r="R17" s="462" t="str">
        <f>'Store 3(AS'!BN15</f>
        <v xml:space="preserve">Store Actual </v>
      </c>
      <c r="S17" s="463">
        <f>'Store 3(AS'!BO15</f>
        <v>0</v>
      </c>
      <c r="T17" s="449"/>
      <c r="U17" s="449"/>
      <c r="V17" s="460">
        <f>'Store 4(SO'!BQ15</f>
        <v>0</v>
      </c>
      <c r="W17" s="461">
        <f>'Store 4(SO'!BR15</f>
        <v>0</v>
      </c>
      <c r="X17" s="462">
        <f>'Store 4(SO'!BS15</f>
        <v>0</v>
      </c>
      <c r="Y17" s="463">
        <f>'Store 4(SO'!BT15</f>
        <v>0</v>
      </c>
      <c r="Z17" s="449"/>
      <c r="AA17" s="449"/>
      <c r="AB17" s="460" t="str">
        <f>'Store 5(ADS'!BX14</f>
        <v xml:space="preserve">Store Actual </v>
      </c>
      <c r="AC17" s="461">
        <f>'Store 5(ADS'!BY14</f>
        <v>0</v>
      </c>
      <c r="AD17" s="462">
        <f>'Store 5(ADS'!BZ14</f>
        <v>0</v>
      </c>
      <c r="AE17" s="463">
        <f>'Store 5(ADS'!CA14</f>
        <v>0</v>
      </c>
      <c r="AF17" s="449"/>
      <c r="AG17" s="449"/>
      <c r="AH17" s="460"/>
      <c r="AI17" s="461"/>
      <c r="AJ17" s="462"/>
      <c r="AK17" s="463"/>
      <c r="AL17" s="449"/>
    </row>
    <row r="18" spans="1:38" ht="15">
      <c r="A18" s="425"/>
      <c r="D18" s="460"/>
      <c r="E18" s="461"/>
      <c r="F18" s="462"/>
      <c r="G18" s="463"/>
      <c r="I18" s="449"/>
      <c r="J18" s="460"/>
      <c r="K18" s="461"/>
      <c r="L18" s="462"/>
      <c r="M18" s="463"/>
      <c r="N18" s="449"/>
      <c r="O18" s="449"/>
      <c r="P18" s="460"/>
      <c r="Q18" s="461"/>
      <c r="R18" s="462"/>
      <c r="S18" s="463"/>
      <c r="T18" s="449"/>
      <c r="U18" s="449"/>
      <c r="V18" s="460"/>
      <c r="W18" s="461"/>
      <c r="X18" s="462"/>
      <c r="Y18" s="463"/>
      <c r="Z18" s="449"/>
      <c r="AA18" s="449"/>
      <c r="AB18" s="460"/>
      <c r="AC18" s="461"/>
      <c r="AD18" s="462"/>
      <c r="AE18" s="463"/>
      <c r="AF18" s="449"/>
      <c r="AG18" s="449"/>
      <c r="AH18" s="460"/>
      <c r="AI18" s="461"/>
      <c r="AJ18" s="462"/>
      <c r="AK18" s="463"/>
      <c r="AL18" s="449"/>
    </row>
    <row r="19" spans="1:38" ht="15">
      <c r="A19" s="432"/>
      <c r="D19" s="460"/>
      <c r="E19" s="461"/>
      <c r="F19" s="462"/>
      <c r="G19" s="463"/>
      <c r="I19" s="449"/>
      <c r="J19" s="460"/>
      <c r="K19" s="461"/>
      <c r="L19" s="462"/>
      <c r="M19" s="463"/>
      <c r="N19" s="449"/>
      <c r="O19" s="449"/>
      <c r="P19" s="460"/>
      <c r="Q19" s="461"/>
      <c r="R19" s="462"/>
      <c r="S19" s="463"/>
      <c r="T19" s="449"/>
      <c r="U19" s="449"/>
      <c r="V19" s="460"/>
      <c r="W19" s="461"/>
      <c r="X19" s="462"/>
      <c r="Y19" s="463"/>
      <c r="Z19" s="449"/>
      <c r="AA19" s="449"/>
      <c r="AB19" s="460"/>
      <c r="AC19" s="461"/>
      <c r="AD19" s="462"/>
      <c r="AE19" s="463"/>
      <c r="AF19" s="449"/>
      <c r="AG19" s="449"/>
      <c r="AH19" s="460"/>
      <c r="AI19" s="461"/>
      <c r="AJ19" s="462"/>
      <c r="AK19" s="463"/>
      <c r="AL19" s="449"/>
    </row>
    <row r="20" spans="1:38" ht="15">
      <c r="A20" s="425" t="s">
        <v>37</v>
      </c>
      <c r="D20" s="460"/>
      <c r="E20" s="461"/>
      <c r="F20" s="462"/>
      <c r="G20" s="463"/>
      <c r="I20" s="449"/>
      <c r="J20" s="460" t="str">
        <f>'Store 2(GE'!BS18</f>
        <v>%</v>
      </c>
      <c r="K20" s="461" t="str">
        <f>'Store 2(GE'!BT18</f>
        <v>Amount</v>
      </c>
      <c r="L20" s="462" t="str">
        <f>'Store 2(GE'!BU18</f>
        <v>%</v>
      </c>
      <c r="M20" s="463" t="str">
        <f>'Store 2(GE'!BV18</f>
        <v>Amount</v>
      </c>
      <c r="N20" s="449"/>
      <c r="O20" s="449"/>
      <c r="P20" s="460" t="str">
        <f>'Store 3(AS'!BL18</f>
        <v>%</v>
      </c>
      <c r="Q20" s="461">
        <f>'Store 3(AS'!BM18</f>
        <v>0</v>
      </c>
      <c r="R20" s="462" t="str">
        <f>'Store 3(AS'!BN18</f>
        <v>%</v>
      </c>
      <c r="S20" s="463">
        <f>'Store 3(AS'!BO18</f>
        <v>0</v>
      </c>
      <c r="T20" s="449"/>
      <c r="U20" s="449"/>
      <c r="V20" s="460">
        <f>'Store 4(SO'!BQ18</f>
        <v>0</v>
      </c>
      <c r="W20" s="461" t="e">
        <f>'Store 4(SO'!BR18</f>
        <v>#VALUE!</v>
      </c>
      <c r="X20" s="462">
        <f>'Store 4(SO'!BS18</f>
        <v>0</v>
      </c>
      <c r="Y20" s="463">
        <f>'Store 4(SO'!BT18</f>
        <v>0</v>
      </c>
      <c r="Z20" s="449"/>
      <c r="AA20" s="449"/>
      <c r="AB20" s="460">
        <f>'Store 5(ADS'!BX17</f>
        <v>0</v>
      </c>
      <c r="AC20" s="461">
        <f>'Store 5(ADS'!BY17</f>
        <v>0</v>
      </c>
      <c r="AD20" s="462">
        <f>'Store 5(ADS'!BZ17</f>
        <v>0</v>
      </c>
      <c r="AE20" s="463">
        <f>'Store 5(ADS'!CA17</f>
        <v>0</v>
      </c>
      <c r="AF20" s="449"/>
      <c r="AG20" s="449"/>
      <c r="AH20" s="460"/>
      <c r="AI20" s="461"/>
      <c r="AJ20" s="462"/>
      <c r="AK20" s="463"/>
      <c r="AL20" s="449"/>
    </row>
    <row r="21" spans="1:38" s="223" customFormat="1" ht="15">
      <c r="A21" s="425" t="s">
        <v>38</v>
      </c>
      <c r="D21" s="466">
        <f>'Store 1(SE'!BU19</f>
        <v>0.39999087753566853</v>
      </c>
      <c r="E21" s="467">
        <f>'Store 1(SE'!BV19</f>
        <v>110435854.39136882</v>
      </c>
      <c r="F21" s="468">
        <f>'Store 1(SE'!BW19</f>
        <v>0.43877760114003267</v>
      </c>
      <c r="G21" s="469">
        <f>'Store 1(SE'!BX19</f>
        <v>121144711.02000001</v>
      </c>
      <c r="H21" s="470"/>
      <c r="I21" s="470"/>
      <c r="J21" s="466">
        <f>'Store 2(GE'!BS19</f>
        <v>0.39999087753566842</v>
      </c>
      <c r="K21" s="467">
        <f>'Store 2(GE'!BT19</f>
        <v>91348496.085771292</v>
      </c>
      <c r="L21" s="468">
        <f>M21/M15</f>
        <v>0.45752744176776949</v>
      </c>
      <c r="M21" s="469">
        <f>'Store 2(GE'!BV19</f>
        <v>104488492.28999999</v>
      </c>
      <c r="N21" s="470"/>
      <c r="O21" s="470"/>
      <c r="P21" s="466" t="e">
        <f>'Store 3(AS'!BL19</f>
        <v>#DIV/0!</v>
      </c>
      <c r="Q21" s="467">
        <f>'Store 3(AS'!BR19</f>
        <v>56761169.297472104</v>
      </c>
      <c r="R21" s="471">
        <f>'Store 3(AS'!BS19</f>
        <v>0.47046335052384908</v>
      </c>
      <c r="S21" s="472">
        <f>'Store 3(AS'!BT19</f>
        <v>66758172.99000001</v>
      </c>
      <c r="T21" s="470"/>
      <c r="U21" s="470"/>
      <c r="V21" s="466">
        <f>'Store 4(SO'!BQ19</f>
        <v>0.39998000000000034</v>
      </c>
      <c r="W21" s="467">
        <f>'Store 4(SO'!BR19</f>
        <v>48513767.207238056</v>
      </c>
      <c r="X21" s="468">
        <f>'Store 4(SO'!BS19</f>
        <v>0.47071815127889588</v>
      </c>
      <c r="Y21" s="469">
        <f>'Store 4(SO'!BT19</f>
        <v>57093631.710000001</v>
      </c>
      <c r="Z21" s="470"/>
      <c r="AA21" s="470"/>
      <c r="AB21" s="466">
        <f>'Store 5(ADS'!BX18</f>
        <v>0.36999087753566862</v>
      </c>
      <c r="AC21" s="467">
        <f>'Store 5(ADS'!BY18</f>
        <v>36291922.709369428</v>
      </c>
      <c r="AD21" s="468">
        <f>'Store 5(ADS'!BZ18</f>
        <v>0.51865920611484118</v>
      </c>
      <c r="AE21" s="469">
        <f>'Store 5(ADS'!CA18</f>
        <v>50874605.196199998</v>
      </c>
      <c r="AF21" s="470"/>
      <c r="AG21" s="470"/>
      <c r="AH21" s="466">
        <f>AI21/$AK$15</f>
        <v>0.39659379384045734</v>
      </c>
      <c r="AI21" s="467">
        <f t="shared" si="0"/>
        <v>343351209.69121975</v>
      </c>
      <c r="AJ21" s="468">
        <f>+AK21/$AK$15</f>
        <v>0.46244234305956861</v>
      </c>
      <c r="AK21" s="469">
        <f t="shared" si="1"/>
        <v>400359613.2062</v>
      </c>
      <c r="AL21" s="470"/>
    </row>
    <row r="22" spans="1:38" ht="15">
      <c r="A22" s="408" t="s">
        <v>40</v>
      </c>
      <c r="D22" s="460">
        <f>'Store 1(SE'!BU20</f>
        <v>1.999999999999999E-2</v>
      </c>
      <c r="E22" s="461">
        <f>'Store 1(SE'!BV20</f>
        <v>5521918.6533333324</v>
      </c>
      <c r="F22" s="462">
        <f>'Store 1(SE'!BW20</f>
        <v>1.6130687464262265E-2</v>
      </c>
      <c r="G22" s="463">
        <f>'Store 1(SE'!BX20</f>
        <v>4453617.2</v>
      </c>
      <c r="I22" s="449"/>
      <c r="J22" s="460">
        <f>'Store 2(GE'!BS20</f>
        <v>1.9999999999999997E-2</v>
      </c>
      <c r="K22" s="461">
        <f>'Store 2(GE'!BT20</f>
        <v>4567528.9720888892</v>
      </c>
      <c r="L22" s="462">
        <f>'Store 2(GE'!BU20</f>
        <v>1.5226679945544636E-2</v>
      </c>
      <c r="M22" s="463">
        <f>'Store 2(GE'!BV20</f>
        <v>3477415.0900000003</v>
      </c>
      <c r="N22" s="449"/>
      <c r="O22" s="449"/>
      <c r="P22" s="460" t="e">
        <f>'Store 3(AS'!BL20</f>
        <v>#DIV/0!</v>
      </c>
      <c r="Q22" s="461">
        <f>'Store 3(AS'!BR20</f>
        <v>3121773.0438400009</v>
      </c>
      <c r="R22" s="462">
        <f>'Store 3(AS'!BS20</f>
        <v>1.719147148954326E-2</v>
      </c>
      <c r="S22" s="463">
        <f>'Store 3(AS'!BT20</f>
        <v>2439448.7400000002</v>
      </c>
      <c r="T22" s="449"/>
      <c r="U22" s="449"/>
      <c r="V22" s="460">
        <f>'Store 4(SO'!BQ20</f>
        <v>2.0000000000000028E-2</v>
      </c>
      <c r="W22" s="461">
        <f>'Store 4(SO'!BR20</f>
        <v>2425809.6508444464</v>
      </c>
      <c r="X22" s="462">
        <f>'Store 4(SO'!BS20</f>
        <v>2.0654776265136145E-2</v>
      </c>
      <c r="Y22" s="463">
        <f>'Store 4(SO'!BT20</f>
        <v>2505227.7799999998</v>
      </c>
      <c r="Z22" s="449"/>
      <c r="AA22" s="449"/>
      <c r="AB22" s="460">
        <f>'Store 5(ADS'!BX19</f>
        <v>2.0000000000000011E-2</v>
      </c>
      <c r="AC22" s="461">
        <f>'Store 5(ADS'!BY19</f>
        <v>1961773.9200000011</v>
      </c>
      <c r="AD22" s="462">
        <f>'Store 5(ADS'!BZ19</f>
        <v>1.8639361461182034E-2</v>
      </c>
      <c r="AE22" s="463">
        <f>'Store 5(ADS'!CA19</f>
        <v>1828310.6600000001</v>
      </c>
      <c r="AF22" s="449"/>
      <c r="AG22" s="449"/>
      <c r="AH22" s="460">
        <f t="shared" ref="AH22:AH84" si="2">AI22/$AK$15</f>
        <v>2.0327805301505287E-2</v>
      </c>
      <c r="AI22" s="461">
        <f t="shared" si="0"/>
        <v>17598804.240106668</v>
      </c>
      <c r="AJ22" s="462">
        <f t="shared" ref="AJ22:AJ84" si="3">+AK22/$AK$15</f>
        <v>1.6984133743275918E-2</v>
      </c>
      <c r="AK22" s="463">
        <f t="shared" si="1"/>
        <v>14704019.470000001</v>
      </c>
      <c r="AL22" s="449"/>
    </row>
    <row r="23" spans="1:38" ht="15">
      <c r="A23" s="408" t="s">
        <v>41</v>
      </c>
      <c r="D23" s="460">
        <f>'Store 1(SE'!BU21</f>
        <v>2.9999999999999992E-3</v>
      </c>
      <c r="E23" s="461">
        <f>'Store 1(SE'!BV21</f>
        <v>828287.79800000007</v>
      </c>
      <c r="F23" s="462">
        <f>'Store 1(SE'!BW21</f>
        <v>3.3485599409977052E-3</v>
      </c>
      <c r="G23" s="463">
        <f>'Store 1(SE'!BX21</f>
        <v>924523.78</v>
      </c>
      <c r="I23" s="449"/>
      <c r="J23" s="460">
        <f>'Store 2(GE'!BS21</f>
        <v>2.9999999999999992E-3</v>
      </c>
      <c r="K23" s="461">
        <f>'Store 2(GE'!BT21</f>
        <v>685129.34581333329</v>
      </c>
      <c r="L23" s="462">
        <f>'Store 2(GE'!BU21</f>
        <v>3.803706885312755E-3</v>
      </c>
      <c r="M23" s="463">
        <f>'Store 2(GE'!BV21</f>
        <v>868677.07000000007</v>
      </c>
      <c r="N23" s="449"/>
      <c r="O23" s="449"/>
      <c r="P23" s="460" t="e">
        <f>'Store 3(AS'!BL21</f>
        <v>#DIV/0!</v>
      </c>
      <c r="Q23" s="461">
        <f>'Store 3(AS'!BR21</f>
        <v>425696.32415999996</v>
      </c>
      <c r="R23" s="462">
        <f>'Store 3(AS'!BS21</f>
        <v>3.8594393156716352E-3</v>
      </c>
      <c r="S23" s="463">
        <f>'Store 3(AS'!BT21</f>
        <v>547649.71</v>
      </c>
      <c r="T23" s="449"/>
      <c r="U23" s="449"/>
      <c r="V23" s="460">
        <f>'Store 4(SO'!BQ21</f>
        <v>4.3000000000000017E-3</v>
      </c>
      <c r="W23" s="461">
        <f>'Store 4(SO'!BR21</f>
        <v>521549.07493155543</v>
      </c>
      <c r="X23" s="462">
        <f>'Store 4(SO'!BS21</f>
        <v>3.3781874011208231E-3</v>
      </c>
      <c r="Y23" s="463">
        <f>'Store 4(SO'!BT21</f>
        <v>409741.98</v>
      </c>
      <c r="Z23" s="449"/>
      <c r="AA23" s="449"/>
      <c r="AB23" s="460">
        <f>'Store 5(ADS'!BX20</f>
        <v>3.0000000000000001E-3</v>
      </c>
      <c r="AC23" s="461">
        <f>'Store 5(ADS'!BY20</f>
        <v>294266.08799999999</v>
      </c>
      <c r="AD23" s="462">
        <f>'Store 5(ADS'!BZ20</f>
        <v>3.8737159886395064E-3</v>
      </c>
      <c r="AE23" s="463">
        <f>'Store 5(ADS'!CA20</f>
        <v>379967.75</v>
      </c>
      <c r="AF23" s="449"/>
      <c r="AG23" s="449"/>
      <c r="AH23" s="460">
        <f t="shared" si="2"/>
        <v>3.182128289202316E-3</v>
      </c>
      <c r="AI23" s="461">
        <f t="shared" si="0"/>
        <v>2754928.6309048887</v>
      </c>
      <c r="AJ23" s="462">
        <f t="shared" si="3"/>
        <v>3.6160081782555366E-3</v>
      </c>
      <c r="AK23" s="463">
        <f t="shared" si="1"/>
        <v>3130560.29</v>
      </c>
      <c r="AL23" s="449"/>
    </row>
    <row r="24" spans="1:38" ht="15">
      <c r="A24" s="408" t="s">
        <v>42</v>
      </c>
      <c r="D24" s="460">
        <f>'Store 1(SE'!BU22</f>
        <v>3.9999999999999957E-3</v>
      </c>
      <c r="E24" s="461">
        <f>'Store 1(SE'!BV22</f>
        <v>1104383.7306666658</v>
      </c>
      <c r="F24" s="462">
        <f>'Store 1(SE'!BW22</f>
        <v>1.0275657495560494E-2</v>
      </c>
      <c r="G24" s="463">
        <f>'Store 1(SE'!BX22</f>
        <v>2837067.2399999998</v>
      </c>
      <c r="I24" s="449"/>
      <c r="J24" s="460">
        <f>'Store 2(GE'!BS22</f>
        <v>3.9999999999999983E-3</v>
      </c>
      <c r="K24" s="461">
        <f>'Store 2(GE'!BT22</f>
        <v>913505.79441777756</v>
      </c>
      <c r="L24" s="462">
        <f>'Store 2(GE'!BU22</f>
        <v>2.4380560009687621E-2</v>
      </c>
      <c r="M24" s="463">
        <f>'Store 2(GE'!BV22</f>
        <v>5567945.71</v>
      </c>
      <c r="N24" s="449"/>
      <c r="O24" s="449"/>
      <c r="P24" s="460" t="e">
        <f>'Store 3(AS'!BL22</f>
        <v>#DIV/0!</v>
      </c>
      <c r="Q24" s="461">
        <f>'Store 3(AS'!BR22</f>
        <v>638544.48624</v>
      </c>
      <c r="R24" s="462">
        <f>'Store 3(AS'!BS22</f>
        <v>1.0308222906690373E-2</v>
      </c>
      <c r="S24" s="463">
        <f>'Store 3(AS'!BT22</f>
        <v>1462724.2</v>
      </c>
      <c r="T24" s="449"/>
      <c r="U24" s="449"/>
      <c r="V24" s="460">
        <f>'Store 4(SO'!BQ22</f>
        <v>3.7800000000000021E-3</v>
      </c>
      <c r="W24" s="461">
        <f>'Store 4(SO'!BR22</f>
        <v>458478.02400959993</v>
      </c>
      <c r="X24" s="462">
        <f>'Store 4(SO'!BS22</f>
        <v>6.5326237755231843E-3</v>
      </c>
      <c r="Y24" s="463">
        <f>'Store 4(SO'!BT22</f>
        <v>792345.09000000008</v>
      </c>
      <c r="Z24" s="449"/>
      <c r="AA24" s="449"/>
      <c r="AB24" s="460">
        <f>'Store 5(ADS'!BX21</f>
        <v>4.0000000000000001E-3</v>
      </c>
      <c r="AC24" s="461">
        <f>'Store 5(ADS'!BY21</f>
        <v>392354.78399999999</v>
      </c>
      <c r="AD24" s="462">
        <f>'Store 5(ADS'!BZ21</f>
        <v>6.2744776421535869E-3</v>
      </c>
      <c r="AE24" s="463">
        <f>'Store 5(ADS'!CA21</f>
        <v>615455.32999999996</v>
      </c>
      <c r="AF24" s="449"/>
      <c r="AG24" s="449"/>
      <c r="AH24" s="460">
        <f t="shared" si="2"/>
        <v>4.0511296148959281E-3</v>
      </c>
      <c r="AI24" s="461">
        <f t="shared" si="0"/>
        <v>3507266.8193340432</v>
      </c>
      <c r="AJ24" s="462">
        <f t="shared" si="3"/>
        <v>1.3024006021410166E-2</v>
      </c>
      <c r="AK24" s="463">
        <f t="shared" si="1"/>
        <v>11275537.569999998</v>
      </c>
      <c r="AL24" s="449"/>
    </row>
    <row r="25" spans="1:38" ht="15">
      <c r="A25" s="408" t="s">
        <v>43</v>
      </c>
      <c r="D25" s="460">
        <f>'Store 1(SE'!BU23</f>
        <v>0.10249999999999995</v>
      </c>
      <c r="E25" s="461">
        <f>'Store 1(SE'!BV23</f>
        <v>28299833.098333329</v>
      </c>
      <c r="F25" s="462">
        <f>'Store 1(SE'!BW23</f>
        <v>0.10505042040954947</v>
      </c>
      <c r="G25" s="463">
        <f>'Store 1(SE'!BX23</f>
        <v>29003993.800000004</v>
      </c>
      <c r="I25" s="449"/>
      <c r="J25" s="460">
        <f>'Store 2(GE'!BS23</f>
        <v>0.10249999999999995</v>
      </c>
      <c r="K25" s="461">
        <f>'Store 2(GE'!BT23</f>
        <v>23408585.981955551</v>
      </c>
      <c r="L25" s="462">
        <f>'Store 2(GE'!BU23</f>
        <v>0.10306948888048303</v>
      </c>
      <c r="M25" s="463">
        <f>'Store 2(GE'!BV23</f>
        <v>23538643.829999998</v>
      </c>
      <c r="N25" s="449"/>
      <c r="O25" s="449"/>
      <c r="P25" s="460" t="e">
        <f>'Store 3(AS'!BL23</f>
        <v>#DIV/0!</v>
      </c>
      <c r="Q25" s="461">
        <f>'Store 3(AS'!BR23</f>
        <v>14189877.47199999</v>
      </c>
      <c r="R25" s="462">
        <f>'Store 3(AS'!BS23</f>
        <v>0.12924040722823241</v>
      </c>
      <c r="S25" s="463">
        <f>'Store 3(AS'!BT23</f>
        <v>18339055.43</v>
      </c>
      <c r="T25" s="449"/>
      <c r="U25" s="449"/>
      <c r="V25" s="460">
        <f>'Store 4(SO'!BQ23</f>
        <v>0.10000000000000002</v>
      </c>
      <c r="W25" s="461">
        <f>'Store 4(SO'!BR23</f>
        <v>12129048.254222216</v>
      </c>
      <c r="X25" s="462">
        <f>'Store 4(SO'!BS23</f>
        <v>0.11997651864345031</v>
      </c>
      <c r="Y25" s="463">
        <f>'Store 4(SO'!BT23</f>
        <v>14552009.84</v>
      </c>
      <c r="Z25" s="449"/>
      <c r="AA25" s="449"/>
      <c r="AB25" s="460">
        <f>'Store 5(ADS'!BX22</f>
        <v>8.2500000000000046E-2</v>
      </c>
      <c r="AC25" s="461">
        <f>'Store 5(ADS'!BY22</f>
        <v>8092317.4200000046</v>
      </c>
      <c r="AD25" s="462">
        <f>'Store 5(ADS'!BZ22</f>
        <v>0.12938787350175396</v>
      </c>
      <c r="AE25" s="463">
        <f>'Store 5(ADS'!CA22</f>
        <v>12691487.789999999</v>
      </c>
      <c r="AF25" s="449"/>
      <c r="AG25" s="449"/>
      <c r="AH25" s="460">
        <f t="shared" si="2"/>
        <v>9.9474015534666005E-2</v>
      </c>
      <c r="AI25" s="461">
        <f t="shared" si="0"/>
        <v>86119662.226511091</v>
      </c>
      <c r="AJ25" s="462">
        <f t="shared" si="3"/>
        <v>0.1133412102495953</v>
      </c>
      <c r="AK25" s="463">
        <f t="shared" si="1"/>
        <v>98125190.689999998</v>
      </c>
      <c r="AL25" s="449"/>
    </row>
    <row r="26" spans="1:38" ht="15">
      <c r="A26" s="408" t="s">
        <v>44</v>
      </c>
      <c r="D26" s="460">
        <f>'Store 1(SE'!BU24</f>
        <v>2.9999999999999992E-2</v>
      </c>
      <c r="E26" s="461">
        <f>'Store 1(SE'!BV24</f>
        <v>8282877.9800000004</v>
      </c>
      <c r="F26" s="462">
        <f>'Store 1(SE'!BW24</f>
        <v>3.0262185209687213E-2</v>
      </c>
      <c r="G26" s="463">
        <f>'Store 1(SE'!BX24</f>
        <v>8355266.2499999991</v>
      </c>
      <c r="I26" s="449"/>
      <c r="J26" s="460">
        <f>'Store 2(GE'!BS24</f>
        <v>2.9999999999999995E-2</v>
      </c>
      <c r="K26" s="461">
        <f>'Store 2(GE'!BT24</f>
        <v>6851293.4581333343</v>
      </c>
      <c r="L26" s="462">
        <f>'Store 2(GE'!BU24</f>
        <v>2.8790336175987113E-2</v>
      </c>
      <c r="M26" s="463">
        <f>'Store 2(GE'!BV24</f>
        <v>6575034.7300000004</v>
      </c>
      <c r="N26" s="449"/>
      <c r="O26" s="449"/>
      <c r="P26" s="460" t="e">
        <f>'Store 3(AS'!BL24</f>
        <v>#DIV/0!</v>
      </c>
      <c r="Q26" s="461">
        <f>'Store 3(AS'!BR24</f>
        <v>4256963.2416000003</v>
      </c>
      <c r="R26" s="462">
        <f>'Store 3(AS'!BS24</f>
        <v>3.3918715291920191E-2</v>
      </c>
      <c r="S26" s="463">
        <f>'Store 3(AS'!BT24</f>
        <v>4813024.1399999997</v>
      </c>
      <c r="T26" s="449"/>
      <c r="U26" s="449"/>
      <c r="V26" s="460">
        <f>'Store 4(SO'!BQ24</f>
        <v>2.8000000000000011E-2</v>
      </c>
      <c r="W26" s="461">
        <f>'Store 4(SO'!BR24</f>
        <v>3396133.5111822211</v>
      </c>
      <c r="X26" s="462">
        <f>'Store 4(SO'!BS24</f>
        <v>3.7673822498062288E-2</v>
      </c>
      <c r="Y26" s="463">
        <f>'Store 4(SO'!BT24</f>
        <v>4569476.1099999994</v>
      </c>
      <c r="Z26" s="449"/>
      <c r="AA26" s="449"/>
      <c r="AB26" s="460">
        <f>'Store 5(ADS'!BX23</f>
        <v>0.03</v>
      </c>
      <c r="AC26" s="461">
        <f>'Store 5(ADS'!BY23</f>
        <v>2942660.88</v>
      </c>
      <c r="AD26" s="462">
        <f>'Store 5(ADS'!BZ23</f>
        <v>2.0215118569829903E-2</v>
      </c>
      <c r="AE26" s="463">
        <f>'Store 5(ADS'!CA23</f>
        <v>1982874.62</v>
      </c>
      <c r="AF26" s="449"/>
      <c r="AG26" s="449"/>
      <c r="AH26" s="460">
        <f t="shared" si="2"/>
        <v>2.9719802631996441E-2</v>
      </c>
      <c r="AI26" s="461">
        <f t="shared" si="0"/>
        <v>25729929.070915557</v>
      </c>
      <c r="AJ26" s="462">
        <f t="shared" si="3"/>
        <v>3.0373278301040679E-2</v>
      </c>
      <c r="AK26" s="463">
        <f t="shared" si="1"/>
        <v>26295675.850000001</v>
      </c>
      <c r="AL26" s="449"/>
    </row>
    <row r="27" spans="1:38" ht="15">
      <c r="A27" s="408" t="s">
        <v>45</v>
      </c>
      <c r="D27" s="460">
        <f>'Store 1(SE'!BU25</f>
        <v>4.2908775356685896E-3</v>
      </c>
      <c r="E27" s="461">
        <f>'Store 1(SE'!BV25</f>
        <v>1184693.8351688678</v>
      </c>
      <c r="F27" s="462">
        <f>'Store 1(SE'!BW25</f>
        <v>1.0287004855768741E-3</v>
      </c>
      <c r="G27" s="463">
        <f>'Store 1(SE'!BX25</f>
        <v>284020.02</v>
      </c>
      <c r="I27" s="449"/>
      <c r="J27" s="460">
        <f>'Store 2(GE'!BS25</f>
        <v>4.290877535668593E-3</v>
      </c>
      <c r="K27" s="461">
        <f>'Store 2(GE'!BT25</f>
        <v>979935.3729925839</v>
      </c>
      <c r="L27" s="462">
        <f>'Store 2(GE'!BU25</f>
        <v>1.5649161819615261E-3</v>
      </c>
      <c r="M27" s="463">
        <f>'Store 2(GE'!BV25</f>
        <v>357390</v>
      </c>
      <c r="N27" s="449"/>
      <c r="O27" s="449"/>
      <c r="P27" s="460" t="e">
        <f>'Store 3(AS'!BL25</f>
        <v>#DIV/0!</v>
      </c>
      <c r="Q27" s="461">
        <f>'Store 3(AS'!BR25</f>
        <v>610164.73129599995</v>
      </c>
      <c r="R27" s="462">
        <f>'Store 3(AS'!BS25</f>
        <v>2.4457984269760169E-3</v>
      </c>
      <c r="S27" s="463">
        <f>'Store 3(AS'!BT25</f>
        <v>347055.8</v>
      </c>
      <c r="T27" s="449"/>
      <c r="U27" s="449"/>
      <c r="V27" s="460">
        <f>'Store 4(SO'!BQ25</f>
        <v>5.9000000000000025E-3</v>
      </c>
      <c r="W27" s="461">
        <f>'Store 4(SO'!BR25</f>
        <v>715613.84699911089</v>
      </c>
      <c r="X27" s="462">
        <f>'Store 4(SO'!BS25</f>
        <v>2.1100855948108514E-3</v>
      </c>
      <c r="Y27" s="463">
        <f>'Store 4(SO'!BT25</f>
        <v>255933.3</v>
      </c>
      <c r="Z27" s="449"/>
      <c r="AA27" s="449"/>
      <c r="AB27" s="460">
        <f>'Store 5(ADS'!BX24</f>
        <v>4.2908775356685887E-3</v>
      </c>
      <c r="AC27" s="461">
        <f>'Store 5(ADS'!BY24</f>
        <v>420886.58216942538</v>
      </c>
      <c r="AD27" s="462">
        <f>'Store 5(ADS'!BZ24</f>
        <v>4.8447988339043674E-3</v>
      </c>
      <c r="AE27" s="463">
        <f>'Store 5(ADS'!CA24</f>
        <v>475220</v>
      </c>
      <c r="AF27" s="449"/>
      <c r="AG27" s="449"/>
      <c r="AH27" s="460">
        <f t="shared" si="2"/>
        <v>4.5178086714044398E-3</v>
      </c>
      <c r="AI27" s="461">
        <f t="shared" si="0"/>
        <v>3911294.3686259878</v>
      </c>
      <c r="AJ27" s="462">
        <f t="shared" si="3"/>
        <v>1.9862760098463363E-3</v>
      </c>
      <c r="AK27" s="463">
        <f t="shared" si="1"/>
        <v>1719619.12</v>
      </c>
      <c r="AL27" s="449"/>
    </row>
    <row r="28" spans="1:38" ht="15">
      <c r="A28" s="408" t="s">
        <v>46</v>
      </c>
      <c r="D28" s="460">
        <f>'Store 1(SE'!BU26</f>
        <v>9.999999999999998E-4</v>
      </c>
      <c r="E28" s="461">
        <f>'Store 1(SE'!BV26</f>
        <v>276095.93266666669</v>
      </c>
      <c r="F28" s="462">
        <f>'Store 1(SE'!BW26</f>
        <v>2.4906161903884516E-4</v>
      </c>
      <c r="G28" s="463">
        <f>'Store 1(SE'!BX26</f>
        <v>68764.899999999994</v>
      </c>
      <c r="I28" s="449"/>
      <c r="J28" s="460">
        <f>'Store 2(GE'!BS26</f>
        <v>1E-3</v>
      </c>
      <c r="K28" s="461">
        <f>'Store 2(GE'!BT26</f>
        <v>228376.44860444451</v>
      </c>
      <c r="L28" s="462">
        <f>'Store 2(GE'!BU26</f>
        <v>3.6807464392089726E-4</v>
      </c>
      <c r="M28" s="463">
        <f>'Store 2(GE'!BV26</f>
        <v>84059.58</v>
      </c>
      <c r="N28" s="449"/>
      <c r="O28" s="449"/>
      <c r="P28" s="460" t="e">
        <f>'Store 3(AS'!BL26</f>
        <v>#DIV/0!</v>
      </c>
      <c r="Q28" s="461">
        <f>'Store 3(AS'!BR26</f>
        <v>141898.77471999993</v>
      </c>
      <c r="R28" s="462">
        <f>'Store 3(AS'!BS26</f>
        <v>2.9193655887263482E-4</v>
      </c>
      <c r="S28" s="463">
        <f>'Store 3(AS'!BT26</f>
        <v>41425.440000000002</v>
      </c>
      <c r="T28" s="449"/>
      <c r="U28" s="449"/>
      <c r="V28" s="460">
        <f>'Store 4(SO'!BQ26</f>
        <v>2.4999999999999996E-3</v>
      </c>
      <c r="W28" s="461">
        <f>'Store 4(SO'!BR26</f>
        <v>303226.20635555533</v>
      </c>
      <c r="X28" s="462">
        <f>'Store 4(SO'!BS26</f>
        <v>4.0316683531189213E-4</v>
      </c>
      <c r="Y28" s="463">
        <f>'Store 4(SO'!BT26</f>
        <v>48900.3</v>
      </c>
      <c r="Z28" s="449"/>
      <c r="AA28" s="449"/>
      <c r="AB28" s="460">
        <f>'Store 5(ADS'!BX25</f>
        <v>1E-3</v>
      </c>
      <c r="AC28" s="461">
        <f>'Store 5(ADS'!BY25</f>
        <v>98088.695999999996</v>
      </c>
      <c r="AD28" s="462">
        <f>'Store 5(ADS'!BZ25</f>
        <v>8.6024040935359157E-4</v>
      </c>
      <c r="AE28" s="463">
        <f>'Store 5(ADS'!CA25</f>
        <v>84379.86</v>
      </c>
      <c r="AF28" s="449"/>
      <c r="AG28" s="449"/>
      <c r="AH28" s="460">
        <f t="shared" si="2"/>
        <v>1.2101480260026723E-3</v>
      </c>
      <c r="AI28" s="461">
        <f t="shared" si="0"/>
        <v>1047686.0583466665</v>
      </c>
      <c r="AJ28" s="462">
        <f t="shared" si="3"/>
        <v>3.7831932248290611E-4</v>
      </c>
      <c r="AK28" s="463">
        <f t="shared" si="1"/>
        <v>327530.07999999996</v>
      </c>
      <c r="AL28" s="449"/>
    </row>
    <row r="29" spans="1:38" ht="15">
      <c r="A29" s="408" t="s">
        <v>47</v>
      </c>
      <c r="D29" s="460">
        <f>'Store 1(SE'!BU27</f>
        <v>4.4999999999999984E-2</v>
      </c>
      <c r="E29" s="461">
        <f>'Store 1(SE'!BV27</f>
        <v>12424316.969999999</v>
      </c>
      <c r="F29" s="462">
        <f>'Store 1(SE'!BW27</f>
        <v>6.6652478297163059E-2</v>
      </c>
      <c r="G29" s="463">
        <f>'Store 1(SE'!BX27</f>
        <v>18402478.16</v>
      </c>
      <c r="I29" s="449"/>
      <c r="J29" s="460">
        <f>'Store 2(GE'!BS27</f>
        <v>4.4999999999999991E-2</v>
      </c>
      <c r="K29" s="461">
        <f>'Store 2(GE'!BT27</f>
        <v>10276940.187200001</v>
      </c>
      <c r="L29" s="462">
        <f>'Store 2(GE'!BU27</f>
        <v>6.0812236966056935E-2</v>
      </c>
      <c r="M29" s="463">
        <f>'Store 2(GE'!BV27</f>
        <v>13888082.710000001</v>
      </c>
      <c r="N29" s="449"/>
      <c r="O29" s="449"/>
      <c r="P29" s="460" t="e">
        <f>'Store 3(AS'!BL27</f>
        <v>#DIV/0!</v>
      </c>
      <c r="Q29" s="461">
        <f>'Store 3(AS'!BR27</f>
        <v>4966457.1152000008</v>
      </c>
      <c r="R29" s="462">
        <f>'Store 3(AS'!BS27</f>
        <v>6.5093317741651641E-2</v>
      </c>
      <c r="S29" s="463">
        <f>'Store 3(AS'!BT27</f>
        <v>9236662.0299999993</v>
      </c>
      <c r="T29" s="449"/>
      <c r="U29" s="449"/>
      <c r="V29" s="460">
        <f>'Store 4(SO'!BQ27</f>
        <v>4.0000000000000029E-2</v>
      </c>
      <c r="W29" s="461">
        <f>'Store 4(SO'!BR27</f>
        <v>4851619.301688889</v>
      </c>
      <c r="X29" s="462">
        <f>'Store 4(SO'!BS27</f>
        <v>6.8271165522962168E-2</v>
      </c>
      <c r="Y29" s="463">
        <f>'Store 4(SO'!BT27</f>
        <v>8280642.6100000003</v>
      </c>
      <c r="Z29" s="449"/>
      <c r="AA29" s="449"/>
      <c r="AB29" s="460">
        <f>'Store 5(ADS'!BX26</f>
        <v>3.5000000000000003E-2</v>
      </c>
      <c r="AC29" s="461">
        <f>'Store 5(ADS'!BY26</f>
        <v>3433104.3600000003</v>
      </c>
      <c r="AD29" s="462">
        <f>'Store 5(ADS'!BZ26</f>
        <v>4.3008963234662641E-2</v>
      </c>
      <c r="AE29" s="463">
        <f>'Store 5(ADS'!CA26</f>
        <v>4218693.12</v>
      </c>
      <c r="AF29" s="449"/>
      <c r="AG29" s="449"/>
      <c r="AH29" s="460">
        <f t="shared" si="2"/>
        <v>4.1527489508240721E-2</v>
      </c>
      <c r="AI29" s="461">
        <f t="shared" si="0"/>
        <v>35952437.934088893</v>
      </c>
      <c r="AJ29" s="462">
        <f t="shared" si="3"/>
        <v>6.2404317359140281E-2</v>
      </c>
      <c r="AK29" s="463">
        <f t="shared" si="1"/>
        <v>54026558.629999995</v>
      </c>
      <c r="AL29" s="449"/>
    </row>
    <row r="30" spans="1:38" ht="15">
      <c r="A30" s="408" t="s">
        <v>48</v>
      </c>
      <c r="D30" s="460">
        <f>'Store 1(SE'!BU28</f>
        <v>1.4E-2</v>
      </c>
      <c r="E30" s="461">
        <f>'Store 1(SE'!BV28</f>
        <v>3865343.0573333343</v>
      </c>
      <c r="F30" s="462">
        <f>'Store 1(SE'!BW28</f>
        <v>1.9264616355002727E-2</v>
      </c>
      <c r="G30" s="463">
        <f>'Store 1(SE'!BX28</f>
        <v>5318882.22</v>
      </c>
      <c r="I30" s="449"/>
      <c r="J30" s="460">
        <f>'Store 2(GE'!BS28</f>
        <v>1.3999999999999997E-2</v>
      </c>
      <c r="K30" s="461">
        <f>'Store 2(GE'!BT28</f>
        <v>3197270.2804622222</v>
      </c>
      <c r="L30" s="462">
        <f>'Store 2(GE'!BU28</f>
        <v>2.0145520293857758E-2</v>
      </c>
      <c r="M30" s="463">
        <f>'Store 2(GE'!BV28</f>
        <v>4600762.38</v>
      </c>
      <c r="N30" s="449"/>
      <c r="O30" s="449"/>
      <c r="P30" s="460" t="e">
        <f>'Store 3(AS'!BL28</f>
        <v>#DIV/0!</v>
      </c>
      <c r="Q30" s="461">
        <f>'Store 3(AS'!BR28</f>
        <v>2483228.5576000009</v>
      </c>
      <c r="R30" s="462">
        <f>'Store 3(AS'!BS28</f>
        <v>2.1337584457473472E-2</v>
      </c>
      <c r="S30" s="463">
        <f>'Store 3(AS'!BT28</f>
        <v>3027777.09</v>
      </c>
      <c r="T30" s="449"/>
      <c r="U30" s="449"/>
      <c r="V30" s="460">
        <f>'Store 4(SO'!BQ28</f>
        <v>1.6500000000000004E-2</v>
      </c>
      <c r="W30" s="461">
        <f>'Store 4(SO'!BR28</f>
        <v>2001292.961946666</v>
      </c>
      <c r="X30" s="462">
        <f>'Store 4(SO'!BS28</f>
        <v>2.3521389726575425E-2</v>
      </c>
      <c r="Y30" s="463">
        <f>'Store 4(SO'!BT28</f>
        <v>2852920.71</v>
      </c>
      <c r="Z30" s="449"/>
      <c r="AA30" s="449"/>
      <c r="AB30" s="460">
        <f>'Store 5(ADS'!BX27</f>
        <v>1.4000000000000011E-2</v>
      </c>
      <c r="AC30" s="461">
        <f>'Store 5(ADS'!BY27</f>
        <v>1373241.7440000011</v>
      </c>
      <c r="AD30" s="462">
        <f>'Store 5(ADS'!BZ27</f>
        <v>2.8223515582264436E-2</v>
      </c>
      <c r="AE30" s="463">
        <f>'Store 5(ADS'!CA27</f>
        <v>2768407.8399999994</v>
      </c>
      <c r="AF30" s="449"/>
      <c r="AG30" s="449"/>
      <c r="AH30" s="460">
        <f t="shared" si="2"/>
        <v>1.4923905987638706E-2</v>
      </c>
      <c r="AI30" s="461">
        <f t="shared" si="0"/>
        <v>12920376.601342225</v>
      </c>
      <c r="AJ30" s="462">
        <f t="shared" si="3"/>
        <v>2.1448158319233152E-2</v>
      </c>
      <c r="AK30" s="463">
        <f t="shared" si="1"/>
        <v>18568750.239999998</v>
      </c>
      <c r="AL30" s="449"/>
    </row>
    <row r="31" spans="1:38" ht="15">
      <c r="A31" s="408" t="s">
        <v>49</v>
      </c>
      <c r="D31" s="460">
        <f>'Store 1(SE'!BU29</f>
        <v>3.2000000000000021E-2</v>
      </c>
      <c r="E31" s="461">
        <f>'Store 1(SE'!BV29</f>
        <v>8835069.8453333415</v>
      </c>
      <c r="F31" s="462">
        <f>'Store 1(SE'!BW29</f>
        <v>3.2318670557066428E-2</v>
      </c>
      <c r="G31" s="463">
        <f>'Store 1(SE'!BX29</f>
        <v>8923053.4899999984</v>
      </c>
      <c r="I31" s="449"/>
      <c r="J31" s="460">
        <f>'Store 2(GE'!BS29</f>
        <v>3.1999999999999994E-2</v>
      </c>
      <c r="K31" s="461">
        <f>'Store 2(GE'!BT29</f>
        <v>7308046.3553422224</v>
      </c>
      <c r="L31" s="462">
        <f>'Store 2(GE'!BU29</f>
        <v>4.4331420826740048E-2</v>
      </c>
      <c r="M31" s="463">
        <f>'Store 2(GE'!BV29</f>
        <v>10124252.449999999</v>
      </c>
      <c r="N31" s="449"/>
      <c r="O31" s="449"/>
      <c r="P31" s="460" t="e">
        <f>'Store 3(AS'!BL29</f>
        <v>#DIV/0!</v>
      </c>
      <c r="Q31" s="461">
        <f>'Store 3(AS'!BR29</f>
        <v>4256963.2416000003</v>
      </c>
      <c r="R31" s="462">
        <f>'Store 3(AS'!BS29</f>
        <v>4.441734703091596E-2</v>
      </c>
      <c r="S31" s="463">
        <f>'Store 3(AS'!BT29</f>
        <v>6302767.120000001</v>
      </c>
      <c r="T31" s="449"/>
      <c r="U31" s="449"/>
      <c r="V31" s="460">
        <f>'Store 4(SO'!BQ29</f>
        <v>2.5000000000000005E-2</v>
      </c>
      <c r="W31" s="461">
        <f>'Store 4(SO'!BR29</f>
        <v>3032262.063555554</v>
      </c>
      <c r="X31" s="462">
        <f>'Store 4(SO'!BS29</f>
        <v>4.5526576564470102E-2</v>
      </c>
      <c r="Y31" s="463">
        <f>'Store 4(SO'!BT29</f>
        <v>5521940.4400000004</v>
      </c>
      <c r="Z31" s="449"/>
      <c r="AA31" s="449"/>
      <c r="AB31" s="460">
        <f>'Store 5(ADS'!BX28</f>
        <v>3.2000000000000008E-2</v>
      </c>
      <c r="AC31" s="461">
        <f>'Store 5(ADS'!BY28</f>
        <v>3138838.2720000008</v>
      </c>
      <c r="AD31" s="462">
        <f>'Store 5(ADS'!BZ28</f>
        <v>5.0931543528726288E-2</v>
      </c>
      <c r="AE31" s="463">
        <f>'Store 5(ADS'!CA28</f>
        <v>4995808.6900000004</v>
      </c>
      <c r="AF31" s="449"/>
      <c r="AG31" s="449"/>
      <c r="AH31" s="460">
        <f t="shared" si="2"/>
        <v>3.0691503910482254E-2</v>
      </c>
      <c r="AI31" s="461">
        <f t="shared" si="0"/>
        <v>26571179.777831119</v>
      </c>
      <c r="AJ31" s="462">
        <f t="shared" si="3"/>
        <v>4.1429752619540003E-2</v>
      </c>
      <c r="AK31" s="463">
        <f t="shared" si="1"/>
        <v>35867822.189999998</v>
      </c>
      <c r="AL31" s="449"/>
    </row>
    <row r="32" spans="1:38" ht="15">
      <c r="A32" s="408" t="s">
        <v>50</v>
      </c>
      <c r="D32" s="460">
        <f>'Store 1(SE'!BU30</f>
        <v>4.4999999999999988E-3</v>
      </c>
      <c r="E32" s="461">
        <f>'Store 1(SE'!BV30</f>
        <v>1242431.6969999999</v>
      </c>
      <c r="F32" s="462">
        <f>'Store 1(SE'!BW30</f>
        <v>5.8017311031304097E-3</v>
      </c>
      <c r="G32" s="463">
        <f>'Store 1(SE'!BX30</f>
        <v>1601834.3599999999</v>
      </c>
      <c r="I32" s="449"/>
      <c r="J32" s="460">
        <f>'Store 2(GE'!BS30</f>
        <v>4.4999999999999988E-3</v>
      </c>
      <c r="K32" s="461">
        <f>'Store 2(GE'!BT30</f>
        <v>1027694.0187199999</v>
      </c>
      <c r="L32" s="462">
        <f>'Store 2(GE'!BU30</f>
        <v>5.2245709979780262E-3</v>
      </c>
      <c r="M32" s="463">
        <f>'Store 2(GE'!BV30</f>
        <v>1193168.97</v>
      </c>
      <c r="N32" s="449"/>
      <c r="O32" s="449"/>
      <c r="P32" s="460" t="e">
        <f>'Store 3(AS'!BL30</f>
        <v>#DIV/0!</v>
      </c>
      <c r="Q32" s="461">
        <f>'Store 3(AS'!BR30</f>
        <v>638544.48624</v>
      </c>
      <c r="R32" s="462">
        <f>'Store 3(AS'!BS30</f>
        <v>5.5883911722617056E-3</v>
      </c>
      <c r="S32" s="463">
        <f>'Store 3(AS'!BT30</f>
        <v>792985.86</v>
      </c>
      <c r="T32" s="449"/>
      <c r="U32" s="449"/>
      <c r="V32" s="460">
        <f>'Store 4(SO'!BQ30</f>
        <v>4.0000000000000018E-3</v>
      </c>
      <c r="W32" s="461">
        <f>'Store 4(SO'!BR30</f>
        <v>485161.93016888876</v>
      </c>
      <c r="X32" s="462">
        <f>'Store 4(SO'!BS30</f>
        <v>5.3522737843343608E-3</v>
      </c>
      <c r="Y32" s="463">
        <f>'Store 4(SO'!BT30</f>
        <v>649179.87</v>
      </c>
      <c r="Z32" s="449"/>
      <c r="AA32" s="449"/>
      <c r="AB32" s="460">
        <f>'Store 5(ADS'!BX29</f>
        <v>4.4999999999999997E-3</v>
      </c>
      <c r="AC32" s="461">
        <f>'Store 5(ADS'!BY29</f>
        <v>441399.13199999998</v>
      </c>
      <c r="AD32" s="462">
        <f>'Store 5(ADS'!BZ29</f>
        <v>7.3573293297731265E-3</v>
      </c>
      <c r="AE32" s="463">
        <f>'Store 5(ADS'!CA29</f>
        <v>721670.84</v>
      </c>
      <c r="AF32" s="449"/>
      <c r="AG32" s="449"/>
      <c r="AH32" s="460">
        <f t="shared" si="2"/>
        <v>4.4299506579991094E-3</v>
      </c>
      <c r="AI32" s="461">
        <f t="shared" si="0"/>
        <v>3835231.264128889</v>
      </c>
      <c r="AJ32" s="462">
        <f t="shared" si="3"/>
        <v>5.7277943792802231E-3</v>
      </c>
      <c r="AK32" s="463">
        <f t="shared" si="1"/>
        <v>4958839.8999999994</v>
      </c>
      <c r="AL32" s="449"/>
    </row>
    <row r="33" spans="1:38" ht="15">
      <c r="A33" s="408" t="s">
        <v>51</v>
      </c>
      <c r="D33" s="460">
        <f>'Store 1(SE'!BU31</f>
        <v>4.4999999999999984E-2</v>
      </c>
      <c r="E33" s="461">
        <f>'Store 1(SE'!BV31</f>
        <v>12424316.969999999</v>
      </c>
      <c r="F33" s="462">
        <f>'Store 1(SE'!BW31</f>
        <v>5.8596594755099832E-2</v>
      </c>
      <c r="G33" s="463">
        <f>'Store 1(SE'!BX31</f>
        <v>16178281.48</v>
      </c>
      <c r="I33" s="449"/>
      <c r="J33" s="460">
        <f>'Store 2(GE'!BS31</f>
        <v>4.4999999999999991E-2</v>
      </c>
      <c r="K33" s="461">
        <f>'Store 2(GE'!BT31</f>
        <v>10276940.187200001</v>
      </c>
      <c r="L33" s="462">
        <f>'Store 2(GE'!BU31</f>
        <v>5.5172924033966182E-2</v>
      </c>
      <c r="M33" s="463">
        <f>'Store 2(GE'!BV31</f>
        <v>12600196.449999999</v>
      </c>
      <c r="N33" s="449"/>
      <c r="O33" s="449"/>
      <c r="P33" s="460" t="e">
        <f>'Store 3(AS'!BL31</f>
        <v>#DIV/0!</v>
      </c>
      <c r="Q33" s="461">
        <f>'Store 3(AS'!BR31</f>
        <v>7804432.6095999982</v>
      </c>
      <c r="R33" s="462">
        <f>'Store 3(AS'!BS31</f>
        <v>3.867656130808346E-2</v>
      </c>
      <c r="S33" s="463">
        <f>'Store 3(AS'!BT31</f>
        <v>5488156.6600000001</v>
      </c>
      <c r="T33" s="449"/>
      <c r="U33" s="449"/>
      <c r="V33" s="460">
        <f>'Store 4(SO'!BQ31</f>
        <v>5.5000000000000042E-2</v>
      </c>
      <c r="W33" s="461">
        <f>'Store 4(SO'!BR31</f>
        <v>6670976.5398222227</v>
      </c>
      <c r="X33" s="462">
        <f>'Store 4(SO'!BS31</f>
        <v>4.2699050671161726E-2</v>
      </c>
      <c r="Y33" s="463">
        <f>'Store 4(SO'!BT31</f>
        <v>5178988.46</v>
      </c>
      <c r="Z33" s="449"/>
      <c r="AA33" s="449"/>
      <c r="AB33" s="460">
        <f>'Store 5(ADS'!BX30</f>
        <v>4.5000000000000005E-2</v>
      </c>
      <c r="AC33" s="461">
        <f>'Store 5(ADS'!BY30</f>
        <v>4413991.32</v>
      </c>
      <c r="AD33" s="462">
        <f>'Store 5(ADS'!BZ30</f>
        <v>3.5349213022466935E-2</v>
      </c>
      <c r="AE33" s="463">
        <f>'Store 5(ADS'!CA30</f>
        <v>3467358.2100000004</v>
      </c>
      <c r="AF33" s="449"/>
      <c r="AG33" s="449"/>
      <c r="AH33" s="460">
        <f t="shared" si="2"/>
        <v>4.8040013347544243E-2</v>
      </c>
      <c r="AI33" s="461">
        <f t="shared" si="0"/>
        <v>41590657.626622222</v>
      </c>
      <c r="AJ33" s="462">
        <f t="shared" si="3"/>
        <v>4.9567386287100258E-2</v>
      </c>
      <c r="AK33" s="463">
        <f t="shared" si="1"/>
        <v>42912981.260000005</v>
      </c>
      <c r="AL33" s="449"/>
    </row>
    <row r="34" spans="1:38" ht="15">
      <c r="A34" s="408" t="s">
        <v>52</v>
      </c>
      <c r="D34" s="460">
        <f>'Store 1(SE'!BU32</f>
        <v>2.7999999999999987E-2</v>
      </c>
      <c r="E34" s="461">
        <f>'Store 1(SE'!BV32</f>
        <v>7730686.114666665</v>
      </c>
      <c r="F34" s="462">
        <f>'Store 1(SE'!BW32</f>
        <v>3.3868186176032489E-2</v>
      </c>
      <c r="G34" s="463">
        <f>'Store 1(SE'!BX32</f>
        <v>9350868.4499999993</v>
      </c>
      <c r="I34" s="449"/>
      <c r="J34" s="460">
        <f>'Store 2(GE'!BS32</f>
        <v>2.7999999999999997E-2</v>
      </c>
      <c r="K34" s="461">
        <f>'Store 2(GE'!BT32</f>
        <v>6394540.5609244453</v>
      </c>
      <c r="L34" s="462">
        <f>'Store 2(GE'!BU32</f>
        <v>2.9471973757056718E-2</v>
      </c>
      <c r="M34" s="463">
        <f>'Store 2(GE'!BV32</f>
        <v>6730704.7000000011</v>
      </c>
      <c r="N34" s="449"/>
      <c r="O34" s="449"/>
      <c r="P34" s="460" t="e">
        <f>'Store 3(AS'!BL32</f>
        <v>#DIV/0!</v>
      </c>
      <c r="Q34" s="461">
        <f>'Store 3(AS'!BR32</f>
        <v>3973165.6921599992</v>
      </c>
      <c r="R34" s="462">
        <f>'Store 3(AS'!BS32</f>
        <v>2.4707988472192507E-2</v>
      </c>
      <c r="S34" s="463">
        <f>'Store 3(AS'!BT32</f>
        <v>3506033.2899999996</v>
      </c>
      <c r="T34" s="449"/>
      <c r="U34" s="449"/>
      <c r="V34" s="460">
        <f>'Store 4(SO'!BQ32</f>
        <v>3.0000000000000016E-2</v>
      </c>
      <c r="W34" s="461">
        <f>'Store 4(SO'!BR32</f>
        <v>3638714.4762666663</v>
      </c>
      <c r="X34" s="462">
        <f>'Store 4(SO'!BS32</f>
        <v>2.1231533060341805E-2</v>
      </c>
      <c r="Y34" s="463">
        <f>'Store 4(SO'!BT32</f>
        <v>2575182.89</v>
      </c>
      <c r="Z34" s="449"/>
      <c r="AA34" s="449"/>
      <c r="AB34" s="460">
        <f>'Store 5(ADS'!BX31</f>
        <v>2.8000000000000001E-2</v>
      </c>
      <c r="AC34" s="461">
        <f>'Store 5(ADS'!BY31</f>
        <v>2746483.4879999999</v>
      </c>
      <c r="AD34" s="462">
        <f>'Store 5(ADS'!BZ31</f>
        <v>3.5697891630652324E-2</v>
      </c>
      <c r="AE34" s="463">
        <f>'Store 5(ADS'!CA31</f>
        <v>3501559.64</v>
      </c>
      <c r="AF34" s="449"/>
      <c r="AG34" s="449"/>
      <c r="AH34" s="460">
        <f t="shared" si="2"/>
        <v>2.8280197368003565E-2</v>
      </c>
      <c r="AI34" s="461">
        <f t="shared" si="0"/>
        <v>24483590.332017779</v>
      </c>
      <c r="AJ34" s="462">
        <f t="shared" si="3"/>
        <v>2.964405319442804E-2</v>
      </c>
      <c r="AK34" s="463">
        <f t="shared" si="1"/>
        <v>25664348.970000003</v>
      </c>
      <c r="AL34" s="449"/>
    </row>
    <row r="35" spans="1:38" ht="15">
      <c r="A35" s="473" t="s">
        <v>53</v>
      </c>
      <c r="D35" s="460">
        <f>'Store 1(SE'!BU33</f>
        <v>0</v>
      </c>
      <c r="E35" s="461">
        <f>'Store 1(SE'!BV33</f>
        <v>0</v>
      </c>
      <c r="F35" s="462">
        <f>'Store 1(SE'!BW33</f>
        <v>0</v>
      </c>
      <c r="G35" s="463">
        <f>'Store 1(SE'!BX33</f>
        <v>0</v>
      </c>
      <c r="I35" s="449"/>
      <c r="J35" s="460">
        <f>'Store 2(GE'!BS33</f>
        <v>0</v>
      </c>
      <c r="K35" s="461">
        <f>'Store 2(GE'!BT33</f>
        <v>0</v>
      </c>
      <c r="L35" s="462">
        <f>'Store 2(GE'!BU33</f>
        <v>0</v>
      </c>
      <c r="M35" s="463">
        <f>'Store 2(GE'!BV33</f>
        <v>0</v>
      </c>
      <c r="N35" s="449"/>
      <c r="O35" s="449"/>
      <c r="P35" s="460" t="e">
        <f>'Store 3(AS'!BL33</f>
        <v>#DIV/0!</v>
      </c>
      <c r="Q35" s="461">
        <f>'Store 3(AS'!BR33</f>
        <v>0</v>
      </c>
      <c r="R35" s="462">
        <f>'Store 3(AS'!BS33</f>
        <v>0</v>
      </c>
      <c r="S35" s="463">
        <f>'Store 3(AS'!BT33</f>
        <v>0</v>
      </c>
      <c r="T35" s="449"/>
      <c r="U35" s="449"/>
      <c r="V35" s="460">
        <f>'Store 4(SO'!BQ33</f>
        <v>0</v>
      </c>
      <c r="W35" s="461">
        <f>'Store 4(SO'!BR33</f>
        <v>0</v>
      </c>
      <c r="X35" s="462">
        <f>'Store 4(SO'!BS33</f>
        <v>0</v>
      </c>
      <c r="Y35" s="463">
        <f>'Store 4(SO'!BT33</f>
        <v>0</v>
      </c>
      <c r="Z35" s="449"/>
      <c r="AA35" s="449"/>
      <c r="AB35" s="460">
        <f>'Store 5(ADS'!BX32</f>
        <v>0</v>
      </c>
      <c r="AC35" s="461">
        <f>'Store 5(ADS'!BY32</f>
        <v>0</v>
      </c>
      <c r="AD35" s="462">
        <f>'Store 5(ADS'!BZ32</f>
        <v>0</v>
      </c>
      <c r="AE35" s="463">
        <f>'Store 5(ADS'!CA32</f>
        <v>0</v>
      </c>
      <c r="AF35" s="449"/>
      <c r="AG35" s="449"/>
      <c r="AH35" s="460">
        <f t="shared" si="2"/>
        <v>0</v>
      </c>
      <c r="AI35" s="461">
        <f t="shared" si="0"/>
        <v>0</v>
      </c>
      <c r="AJ35" s="462">
        <f t="shared" si="3"/>
        <v>0</v>
      </c>
      <c r="AK35" s="463">
        <f t="shared" si="1"/>
        <v>0</v>
      </c>
      <c r="AL35" s="449"/>
    </row>
    <row r="36" spans="1:38" ht="15">
      <c r="A36" s="408" t="s">
        <v>54</v>
      </c>
      <c r="D36" s="460">
        <f>'Store 1(SE'!BU34</f>
        <v>1.8999999999999996E-2</v>
      </c>
      <c r="E36" s="461">
        <f>'Store 1(SE'!BV34</f>
        <v>5245822.7206666674</v>
      </c>
      <c r="F36" s="462">
        <f>'Store 1(SE'!BW34</f>
        <v>1.9278952784959405E-2</v>
      </c>
      <c r="G36" s="463">
        <f>'Store 1(SE'!BX34</f>
        <v>5322840.4499999993</v>
      </c>
      <c r="I36" s="449"/>
      <c r="J36" s="460">
        <f>'Store 2(GE'!BS34</f>
        <v>1.8999999999999993E-2</v>
      </c>
      <c r="K36" s="461">
        <f>'Store 2(GE'!BT34</f>
        <v>4339152.5234844442</v>
      </c>
      <c r="L36" s="462">
        <f>'Store 2(GE'!BU34</f>
        <v>2.5242208140230322E-2</v>
      </c>
      <c r="M36" s="463">
        <f>'Store 2(GE'!BV34</f>
        <v>5764725.8500000006</v>
      </c>
      <c r="N36" s="449"/>
      <c r="O36" s="449"/>
      <c r="P36" s="460" t="e">
        <f>'Store 3(AS'!BL34</f>
        <v>#DIV/0!</v>
      </c>
      <c r="Q36" s="461">
        <f>'Store 3(AS'!BR34</f>
        <v>2483228.5576000009</v>
      </c>
      <c r="R36" s="462">
        <f>'Store 3(AS'!BS34</f>
        <v>2.8073887233069424E-2</v>
      </c>
      <c r="S36" s="463">
        <f>'Store 3(AS'!BT34</f>
        <v>3983650.1999999997</v>
      </c>
      <c r="T36" s="449"/>
      <c r="U36" s="449"/>
      <c r="V36" s="460">
        <f>'Store 4(SO'!BQ34</f>
        <v>1.100000000000002E-2</v>
      </c>
      <c r="W36" s="461">
        <f>'Store 4(SO'!BR34</f>
        <v>1334195.307964446</v>
      </c>
      <c r="X36" s="462">
        <f>'Store 4(SO'!BS34</f>
        <v>3.181631302898516E-2</v>
      </c>
      <c r="Y36" s="463">
        <f>'Store 4(SO'!BT34</f>
        <v>3859015.9599999995</v>
      </c>
      <c r="Z36" s="449"/>
      <c r="AA36" s="449"/>
      <c r="AB36" s="460">
        <f>'Store 5(ADS'!BX33</f>
        <v>1.9E-2</v>
      </c>
      <c r="AC36" s="461">
        <f>'Store 5(ADS'!BY33</f>
        <v>1863685.2239999999</v>
      </c>
      <c r="AD36" s="462">
        <f>'Store 5(ADS'!BZ33</f>
        <v>2.8810470168754206E-2</v>
      </c>
      <c r="AE36" s="463">
        <f>'Store 5(ADS'!CA33</f>
        <v>2825981.45</v>
      </c>
      <c r="AF36" s="449"/>
      <c r="AG36" s="449"/>
      <c r="AH36" s="460">
        <f t="shared" si="2"/>
        <v>1.7633356551856789E-2</v>
      </c>
      <c r="AI36" s="461">
        <f t="shared" si="0"/>
        <v>15266084.333715558</v>
      </c>
      <c r="AJ36" s="462">
        <f t="shared" si="3"/>
        <v>2.5129893737467955E-2</v>
      </c>
      <c r="AK36" s="463">
        <f t="shared" si="1"/>
        <v>21756213.91</v>
      </c>
      <c r="AL36" s="449"/>
    </row>
    <row r="37" spans="1:38" ht="15">
      <c r="A37" s="408" t="s">
        <v>55</v>
      </c>
      <c r="D37" s="460">
        <f>'Store 1(SE'!BU35</f>
        <v>2.1999999999999993E-3</v>
      </c>
      <c r="E37" s="461">
        <f>'Store 1(SE'!BV35</f>
        <v>607411.05186666665</v>
      </c>
      <c r="F37" s="462">
        <f>'Store 1(SE'!BW35</f>
        <v>1.0974061699264581E-3</v>
      </c>
      <c r="G37" s="463">
        <f>'Store 1(SE'!BX35</f>
        <v>302989.38</v>
      </c>
      <c r="I37" s="449"/>
      <c r="J37" s="460">
        <f>'Store 2(GE'!BS35</f>
        <v>2.2000000000000001E-3</v>
      </c>
      <c r="K37" s="461">
        <f>'Store 2(GE'!BT35</f>
        <v>502428.1869297779</v>
      </c>
      <c r="L37" s="462">
        <f>'Store 2(GE'!BU35</f>
        <v>1.6866889837103083E-3</v>
      </c>
      <c r="M37" s="463">
        <f>'Store 2(GE'!BV35</f>
        <v>385200.04</v>
      </c>
      <c r="N37" s="449"/>
      <c r="O37" s="449"/>
      <c r="P37" s="460" t="e">
        <f>'Store 3(AS'!BL35</f>
        <v>#DIV/0!</v>
      </c>
      <c r="Q37" s="461">
        <f>'Store 3(AS'!BR35</f>
        <v>312177.30438400013</v>
      </c>
      <c r="R37" s="462">
        <f>'Store 3(AS'!BS35</f>
        <v>1.2706567083174891E-3</v>
      </c>
      <c r="S37" s="463">
        <f>'Store 3(AS'!BT35</f>
        <v>180304.63</v>
      </c>
      <c r="T37" s="449"/>
      <c r="U37" s="449"/>
      <c r="V37" s="460">
        <f>'Store 4(SO'!BQ35</f>
        <v>3.0000000000000018E-3</v>
      </c>
      <c r="W37" s="461">
        <f>'Store 4(SO'!BR35</f>
        <v>363871.44762666663</v>
      </c>
      <c r="X37" s="462">
        <f>'Store 4(SO'!BS35</f>
        <v>3.2527164681916683E-3</v>
      </c>
      <c r="Y37" s="463">
        <f>'Store 4(SO'!BT35</f>
        <v>394523.55</v>
      </c>
      <c r="Z37" s="449"/>
      <c r="AA37" s="449"/>
      <c r="AB37" s="460">
        <f>'Store 5(ADS'!BX34</f>
        <v>2.2000000000000001E-3</v>
      </c>
      <c r="AC37" s="461">
        <f>'Store 5(ADS'!BY34</f>
        <v>215795.1312</v>
      </c>
      <c r="AD37" s="462">
        <f>'Store 5(ADS'!BZ34</f>
        <v>1.4232705265038899E-3</v>
      </c>
      <c r="AE37" s="463">
        <f>'Store 5(ADS'!CA34</f>
        <v>139606.75</v>
      </c>
      <c r="AF37" s="449"/>
      <c r="AG37" s="449"/>
      <c r="AH37" s="460">
        <f t="shared" si="2"/>
        <v>2.3120789472014258E-3</v>
      </c>
      <c r="AI37" s="461">
        <f t="shared" si="0"/>
        <v>2001683.1220071113</v>
      </c>
      <c r="AJ37" s="462">
        <f t="shared" si="3"/>
        <v>1.6201256806398561E-3</v>
      </c>
      <c r="AK37" s="463">
        <f t="shared" si="1"/>
        <v>1402624.3499999999</v>
      </c>
      <c r="AL37" s="449"/>
    </row>
    <row r="38" spans="1:38" ht="15">
      <c r="A38" s="408" t="s">
        <v>56</v>
      </c>
      <c r="D38" s="460">
        <f>'Store 1(SE'!BU36</f>
        <v>3.5000000000000009E-3</v>
      </c>
      <c r="E38" s="461">
        <f>'Store 1(SE'!BV36</f>
        <v>966335.76433333382</v>
      </c>
      <c r="F38" s="462">
        <f>'Store 1(SE'!BW36</f>
        <v>1.9932682263176351E-3</v>
      </c>
      <c r="G38" s="463">
        <f>'Store 1(SE'!BX36</f>
        <v>550333.25</v>
      </c>
      <c r="I38" s="449"/>
      <c r="J38" s="460">
        <f>'Store 2(GE'!BS36</f>
        <v>3.5000000000000001E-3</v>
      </c>
      <c r="K38" s="461">
        <f>'Store 2(GE'!BT36</f>
        <v>799317.57011555578</v>
      </c>
      <c r="L38" s="462">
        <f>'Store 2(GE'!BU36</f>
        <v>1.3647169482866477E-3</v>
      </c>
      <c r="M38" s="463">
        <f>'Store 2(GE'!BV36</f>
        <v>311669.20999999996</v>
      </c>
      <c r="N38" s="449"/>
      <c r="O38" s="449"/>
      <c r="P38" s="460" t="e">
        <f>'Store 3(AS'!BL36</f>
        <v>#DIV/0!</v>
      </c>
      <c r="Q38" s="461">
        <f>'Store 3(AS'!BR36</f>
        <v>496645.71152000013</v>
      </c>
      <c r="R38" s="462">
        <f>'Store 3(AS'!BS36</f>
        <v>2.4838153162031773E-3</v>
      </c>
      <c r="S38" s="463">
        <f>'Store 3(AS'!BT36</f>
        <v>352450.35</v>
      </c>
      <c r="T38" s="449"/>
      <c r="U38" s="449"/>
      <c r="V38" s="460">
        <f>'Store 4(SO'!BQ36</f>
        <v>5.0000000000000036E-3</v>
      </c>
      <c r="W38" s="461">
        <f>'Store 4(SO'!BR36</f>
        <v>606452.41271111113</v>
      </c>
      <c r="X38" s="462">
        <f>'Store 4(SO'!BS36</f>
        <v>4.0460872915495704E-3</v>
      </c>
      <c r="Y38" s="463">
        <f>'Store 4(SO'!BT36</f>
        <v>490751.88000000006</v>
      </c>
      <c r="Z38" s="449"/>
      <c r="AA38" s="449"/>
      <c r="AB38" s="460">
        <f>'Store 5(ADS'!BX35</f>
        <v>3.5000000000000001E-3</v>
      </c>
      <c r="AC38" s="461">
        <f>'Store 5(ADS'!BY35</f>
        <v>343310.43599999999</v>
      </c>
      <c r="AD38" s="462">
        <f>'Store 5(ADS'!BZ35</f>
        <v>2.2621734108892629E-3</v>
      </c>
      <c r="AE38" s="463">
        <f>'Store 5(ADS'!CA35</f>
        <v>221893.64</v>
      </c>
      <c r="AF38" s="449"/>
      <c r="AG38" s="449"/>
      <c r="AH38" s="460">
        <f t="shared" si="2"/>
        <v>3.7101480260026735E-3</v>
      </c>
      <c r="AI38" s="461">
        <f t="shared" si="0"/>
        <v>3212061.8946800008</v>
      </c>
      <c r="AJ38" s="462">
        <f t="shared" si="3"/>
        <v>2.2259284843808543E-3</v>
      </c>
      <c r="AK38" s="463">
        <f t="shared" si="1"/>
        <v>1927098.33</v>
      </c>
      <c r="AL38" s="449"/>
    </row>
    <row r="39" spans="1:38" ht="15">
      <c r="A39" s="408" t="s">
        <v>57</v>
      </c>
      <c r="D39" s="460">
        <f>'Store 1(SE'!BU37</f>
        <v>3.2000000000000021E-2</v>
      </c>
      <c r="E39" s="461">
        <f>'Store 1(SE'!BV37</f>
        <v>8835069.8453333415</v>
      </c>
      <c r="F39" s="462">
        <f>'Store 1(SE'!BW37</f>
        <v>3.1798110588609679E-2</v>
      </c>
      <c r="G39" s="463">
        <f>'Store 1(SE'!BX37</f>
        <v>8779329</v>
      </c>
      <c r="I39" s="449"/>
      <c r="J39" s="460">
        <f>'Store 2(GE'!BS37</f>
        <v>3.1999999999999994E-2</v>
      </c>
      <c r="K39" s="461">
        <f>'Store 2(GE'!BT37</f>
        <v>7308046.3553422224</v>
      </c>
      <c r="L39" s="462">
        <f>'Store 2(GE'!BU37</f>
        <v>3.4990420198015487E-2</v>
      </c>
      <c r="M39" s="463">
        <f>'Store 2(GE'!BV37</f>
        <v>7990987.9000000004</v>
      </c>
      <c r="N39" s="449"/>
      <c r="O39" s="449"/>
      <c r="P39" s="460" t="e">
        <f>'Store 3(AS'!BL37</f>
        <v>#DIV/0!</v>
      </c>
      <c r="Q39" s="461">
        <f>'Store 3(AS'!BR37</f>
        <v>4966457.1152000008</v>
      </c>
      <c r="R39" s="462">
        <f>'Store 3(AS'!BS37</f>
        <v>3.955356740095186E-2</v>
      </c>
      <c r="S39" s="463">
        <f>'Store 3(AS'!BT37</f>
        <v>5612602.75</v>
      </c>
      <c r="T39" s="449"/>
      <c r="U39" s="449"/>
      <c r="V39" s="460">
        <f>'Store 4(SO'!BQ37</f>
        <v>4.0000000000000029E-2</v>
      </c>
      <c r="W39" s="461">
        <f>'Store 4(SO'!BR37</f>
        <v>4851619.301688889</v>
      </c>
      <c r="X39" s="462">
        <f>'Store 4(SO'!BS37</f>
        <v>3.2717532050534924E-2</v>
      </c>
      <c r="Y39" s="463">
        <f>'Store 4(SO'!BT37</f>
        <v>3968325.25</v>
      </c>
      <c r="Z39" s="449"/>
      <c r="AA39" s="449"/>
      <c r="AB39" s="460">
        <f>'Store 5(ADS'!BX36</f>
        <v>3.2000000000000008E-2</v>
      </c>
      <c r="AC39" s="461">
        <f>'Store 5(ADS'!BY36</f>
        <v>3138838.2720000008</v>
      </c>
      <c r="AD39" s="462">
        <f>'Store 5(ADS'!BZ36</f>
        <v>2.9621319463763694E-2</v>
      </c>
      <c r="AE39" s="463">
        <f>'Store 5(ADS'!CA36</f>
        <v>2905516.6</v>
      </c>
      <c r="AF39" s="449"/>
      <c r="AG39" s="449"/>
      <c r="AH39" s="460">
        <f t="shared" si="2"/>
        <v>3.3612497424272192E-2</v>
      </c>
      <c r="AI39" s="461">
        <f t="shared" si="0"/>
        <v>29100030.889564455</v>
      </c>
      <c r="AJ39" s="462">
        <f t="shared" si="3"/>
        <v>3.3793531845148307E-2</v>
      </c>
      <c r="AK39" s="463">
        <f t="shared" si="1"/>
        <v>29256761.5</v>
      </c>
      <c r="AL39" s="449"/>
    </row>
    <row r="40" spans="1:38" ht="15">
      <c r="A40" s="408" t="s">
        <v>58</v>
      </c>
      <c r="D40" s="460">
        <f>'Store 1(SE'!BU38</f>
        <v>0</v>
      </c>
      <c r="E40" s="461">
        <f>'Store 1(SE'!BV38</f>
        <v>0</v>
      </c>
      <c r="F40" s="462">
        <f>'Store 1(SE'!BW38</f>
        <v>8.0447617556234948E-5</v>
      </c>
      <c r="G40" s="463">
        <f>'Store 1(SE'!BX38</f>
        <v>22211.260000000002</v>
      </c>
      <c r="I40" s="449"/>
      <c r="J40" s="460">
        <f>'Store 2(GE'!BS38</f>
        <v>0</v>
      </c>
      <c r="K40" s="461">
        <f>'Store 2(GE'!BT38</f>
        <v>0</v>
      </c>
      <c r="L40" s="462">
        <f>'Store 2(GE'!BU38</f>
        <v>6.7973996858526723E-5</v>
      </c>
      <c r="M40" s="463">
        <f>'Store 2(GE'!BV38</f>
        <v>15523.66</v>
      </c>
      <c r="N40" s="449"/>
      <c r="O40" s="449"/>
      <c r="P40" s="460" t="e">
        <f>'Store 3(AS'!BL38</f>
        <v>#DIV/0!</v>
      </c>
      <c r="Q40" s="461">
        <f>'Store 3(AS'!BR38</f>
        <v>1659.4094720942489</v>
      </c>
      <c r="R40" s="462">
        <f>'Store 3(AS'!BS38</f>
        <v>6.240659947539261E-5</v>
      </c>
      <c r="S40" s="463">
        <f>'Store 3(AS'!BT38</f>
        <v>8855.42</v>
      </c>
      <c r="T40" s="449"/>
      <c r="U40" s="449"/>
      <c r="V40" s="460">
        <f>'Store 4(SO'!BQ38</f>
        <v>1.0000000000000002E-3</v>
      </c>
      <c r="W40" s="461">
        <f>'Store 4(SO'!BR38</f>
        <v>121290.48254222216</v>
      </c>
      <c r="X40" s="462">
        <f>'Store 4(SO'!BS38</f>
        <v>1.2680327159755585E-4</v>
      </c>
      <c r="Y40" s="463">
        <f>'Store 4(SO'!BT38</f>
        <v>15380.03</v>
      </c>
      <c r="Z40" s="449"/>
      <c r="AA40" s="449"/>
      <c r="AB40" s="460">
        <f>'Store 5(ADS'!BX37</f>
        <v>0</v>
      </c>
      <c r="AC40" s="461">
        <f>'Store 5(ADS'!BY37</f>
        <v>0</v>
      </c>
      <c r="AD40" s="462">
        <f>'Store 5(ADS'!BZ37</f>
        <v>6.8884594000515609E-6</v>
      </c>
      <c r="AE40" s="463">
        <f>'Store 5(ADS'!CA37</f>
        <v>675.68</v>
      </c>
      <c r="AF40" s="449"/>
      <c r="AG40" s="449"/>
      <c r="AH40" s="460">
        <f t="shared" si="2"/>
        <v>1.4201541380932909E-4</v>
      </c>
      <c r="AI40" s="461">
        <f t="shared" si="0"/>
        <v>122949.89201431641</v>
      </c>
      <c r="AJ40" s="462">
        <f t="shared" si="3"/>
        <v>7.2360410965094439E-5</v>
      </c>
      <c r="AK40" s="463">
        <f t="shared" si="1"/>
        <v>62646.049999999996</v>
      </c>
      <c r="AL40" s="449"/>
    </row>
    <row r="41" spans="1:38" ht="15">
      <c r="A41" s="408" t="s">
        <v>284</v>
      </c>
      <c r="D41" s="460">
        <f>'Store 1(SE'!BU39</f>
        <v>7.9999999999999967E-3</v>
      </c>
      <c r="E41" s="461">
        <f>'Store 1(SE'!BV39</f>
        <v>2208767.461333333</v>
      </c>
      <c r="F41" s="462">
        <f>'Store 1(SE'!BW39</f>
        <v>1.5210694556193373E-3</v>
      </c>
      <c r="G41" s="463">
        <f>'Store 1(SE'!BX39</f>
        <v>419961.08999999997</v>
      </c>
      <c r="I41" s="449"/>
      <c r="J41" s="460">
        <f>'Store 2(GE'!BS39</f>
        <v>7.9999999999999932E-3</v>
      </c>
      <c r="K41" s="461">
        <f>'Store 2(GE'!BT39</f>
        <v>1827011.5888355547</v>
      </c>
      <c r="L41" s="462">
        <f>'Store 2(GE'!BU39</f>
        <v>1.5892337507561044E-3</v>
      </c>
      <c r="M41" s="463">
        <f>'Store 2(GE'!BV39</f>
        <v>362943.56000000006</v>
      </c>
      <c r="N41" s="449"/>
      <c r="O41" s="449"/>
      <c r="P41" s="460" t="e">
        <f>'Store 3(AS'!BL39</f>
        <v>#DIV/0!</v>
      </c>
      <c r="Q41" s="461">
        <f>'Store 3(AS'!BR39</f>
        <v>851392.64831999969</v>
      </c>
      <c r="R41" s="462">
        <f>'Store 3(AS'!BS39</f>
        <v>1.771854270737146E-3</v>
      </c>
      <c r="S41" s="463">
        <f>'Store 3(AS'!BT39</f>
        <v>251423.95</v>
      </c>
      <c r="T41" s="449"/>
      <c r="U41" s="449"/>
      <c r="V41" s="460">
        <f>'Store 4(SO'!BQ39</f>
        <v>4.0000000000000018E-3</v>
      </c>
      <c r="W41" s="461">
        <f>'Store 4(SO'!BR39</f>
        <v>485161.93016888876</v>
      </c>
      <c r="X41" s="462">
        <f>'Store 4(SO'!BS39</f>
        <v>1.2615408628350951E-3</v>
      </c>
      <c r="Y41" s="463">
        <f>'Store 4(SO'!BT39</f>
        <v>153012.89999999997</v>
      </c>
      <c r="Z41" s="449"/>
      <c r="AA41" s="449"/>
      <c r="AB41" s="460">
        <f>'Store 5(ADS'!BX38</f>
        <v>8.0000000000000002E-3</v>
      </c>
      <c r="AC41" s="461">
        <f>'Store 5(ADS'!BY38</f>
        <v>784709.56800000009</v>
      </c>
      <c r="AD41" s="462">
        <f>'Store 5(ADS'!BZ38</f>
        <v>2.6416984888860181E-3</v>
      </c>
      <c r="AE41" s="463">
        <f>'Store 5(ADS'!CA38</f>
        <v>259120.76</v>
      </c>
      <c r="AF41" s="449"/>
      <c r="AG41" s="449"/>
      <c r="AH41" s="460">
        <f t="shared" si="2"/>
        <v>7.1117999624875873E-3</v>
      </c>
      <c r="AI41" s="461">
        <f t="shared" si="0"/>
        <v>6157043.1966577759</v>
      </c>
      <c r="AJ41" s="462">
        <f t="shared" si="3"/>
        <v>1.6707614219747184E-3</v>
      </c>
      <c r="AK41" s="463">
        <f t="shared" si="1"/>
        <v>1446462.26</v>
      </c>
      <c r="AL41" s="449"/>
    </row>
    <row r="42" spans="1:38" ht="15">
      <c r="A42" s="408" t="s">
        <v>61</v>
      </c>
      <c r="D42" s="460">
        <f>'Store 1(SE'!BU40</f>
        <v>1.9999999999999987E-3</v>
      </c>
      <c r="E42" s="461">
        <f>'Store 1(SE'!BV40</f>
        <v>552191.86533333315</v>
      </c>
      <c r="F42" s="462">
        <f>'Store 1(SE'!BW40</f>
        <v>1.6079642887604142E-4</v>
      </c>
      <c r="G42" s="463">
        <f>'Store 1(SE'!BX40</f>
        <v>44395.24</v>
      </c>
      <c r="I42" s="449"/>
      <c r="J42" s="460">
        <f>'Store 2(GE'!BS40</f>
        <v>1.9999999999999996E-3</v>
      </c>
      <c r="K42" s="461">
        <f>'Store 2(GE'!BT40</f>
        <v>456752.8972088889</v>
      </c>
      <c r="L42" s="462">
        <f>'Store 2(GE'!BU40</f>
        <v>2.2379015135891449E-4</v>
      </c>
      <c r="M42" s="463">
        <f>'Store 2(GE'!BV40</f>
        <v>51108.399999999994</v>
      </c>
      <c r="N42" s="449"/>
      <c r="O42" s="449"/>
      <c r="P42" s="460" t="e">
        <f>'Store 3(AS'!BL40</f>
        <v>#DIV/0!</v>
      </c>
      <c r="Q42" s="461">
        <f>'Store 3(AS'!BR40</f>
        <v>141898.77471999993</v>
      </c>
      <c r="R42" s="462">
        <f>'Store 3(AS'!BS40</f>
        <v>1.6998159460921959E-4</v>
      </c>
      <c r="S42" s="463">
        <f>'Store 3(AS'!BT40</f>
        <v>24120.18</v>
      </c>
      <c r="T42" s="449"/>
      <c r="U42" s="449"/>
      <c r="V42" s="460">
        <f>'Store 4(SO'!BQ40</f>
        <v>1.0000000000000002E-3</v>
      </c>
      <c r="W42" s="461">
        <f>'Store 4(SO'!BR40</f>
        <v>121290.48254222216</v>
      </c>
      <c r="X42" s="462">
        <f>'Store 4(SO'!BS40</f>
        <v>1.6598796194080301E-4</v>
      </c>
      <c r="Y42" s="463">
        <f>'Store 4(SO'!BT40</f>
        <v>20132.760000000002</v>
      </c>
      <c r="Z42" s="449"/>
      <c r="AA42" s="449"/>
      <c r="AB42" s="460">
        <f>'Store 5(ADS'!BX39</f>
        <v>2.0000000000000009E-3</v>
      </c>
      <c r="AC42" s="461">
        <f>'Store 5(ADS'!BY39</f>
        <v>196177.39200000011</v>
      </c>
      <c r="AD42" s="462">
        <f>'Store 5(ADS'!BZ39</f>
        <v>4.6745141764347652E-4</v>
      </c>
      <c r="AE42" s="463">
        <f>'Store 5(ADS'!CA39</f>
        <v>45851.700000000004</v>
      </c>
      <c r="AF42" s="449"/>
      <c r="AG42" s="449"/>
      <c r="AH42" s="460">
        <f t="shared" si="2"/>
        <v>1.6959986652455761E-3</v>
      </c>
      <c r="AI42" s="461">
        <f t="shared" si="0"/>
        <v>1468311.4118044442</v>
      </c>
      <c r="AJ42" s="462">
        <f t="shared" si="3"/>
        <v>2.1439007597963991E-4</v>
      </c>
      <c r="AK42" s="463">
        <f t="shared" si="1"/>
        <v>185608.28</v>
      </c>
      <c r="AL42" s="449"/>
    </row>
    <row r="43" spans="1:38" ht="15">
      <c r="A43" s="473" t="s">
        <v>63</v>
      </c>
      <c r="D43" s="460">
        <f>'Store 1(SE'!BU41</f>
        <v>0</v>
      </c>
      <c r="E43" s="461">
        <f>'Store 1(SE'!BV41</f>
        <v>0</v>
      </c>
      <c r="F43" s="462">
        <f>'Store 1(SE'!BW41</f>
        <v>0</v>
      </c>
      <c r="G43" s="463">
        <f>'Store 1(SE'!BX41</f>
        <v>0</v>
      </c>
      <c r="I43" s="449"/>
      <c r="J43" s="460">
        <f>'Store 2(GE'!BS41</f>
        <v>0</v>
      </c>
      <c r="K43" s="461">
        <f>'Store 2(GE'!BT41</f>
        <v>0</v>
      </c>
      <c r="L43" s="462">
        <f>'Store 2(GE'!BU41</f>
        <v>0</v>
      </c>
      <c r="M43" s="463">
        <f>'Store 2(GE'!BV41</f>
        <v>0</v>
      </c>
      <c r="N43" s="449"/>
      <c r="O43" s="449"/>
      <c r="P43" s="460" t="e">
        <f>'Store 3(AS'!BL41</f>
        <v>#DIV/0!</v>
      </c>
      <c r="Q43" s="461">
        <f>'Store 3(AS'!BR41</f>
        <v>0</v>
      </c>
      <c r="R43" s="462">
        <f>'Store 3(AS'!BS41</f>
        <v>0</v>
      </c>
      <c r="S43" s="463">
        <f>'Store 3(AS'!BT41</f>
        <v>0</v>
      </c>
      <c r="T43" s="449"/>
      <c r="U43" s="449"/>
      <c r="V43" s="460">
        <f>'Store 4(SO'!BQ41</f>
        <v>0</v>
      </c>
      <c r="W43" s="461">
        <f>'Store 4(SO'!BR41</f>
        <v>0</v>
      </c>
      <c r="X43" s="462">
        <f>'Store 4(SO'!BS41</f>
        <v>0</v>
      </c>
      <c r="Y43" s="463">
        <f>'Store 4(SO'!BT41</f>
        <v>0</v>
      </c>
      <c r="Z43" s="449"/>
      <c r="AA43" s="449"/>
      <c r="AB43" s="460">
        <f>'Store 5(ADS'!BX40</f>
        <v>0</v>
      </c>
      <c r="AC43" s="461">
        <f>'Store 5(ADS'!BY40</f>
        <v>0</v>
      </c>
      <c r="AD43" s="462">
        <f>'Store 5(ADS'!BZ40</f>
        <v>0</v>
      </c>
      <c r="AE43" s="463">
        <f>'Store 5(ADS'!CA40</f>
        <v>0</v>
      </c>
      <c r="AF43" s="449"/>
      <c r="AG43" s="449"/>
      <c r="AH43" s="460">
        <f t="shared" si="2"/>
        <v>0</v>
      </c>
      <c r="AI43" s="461">
        <f t="shared" si="0"/>
        <v>0</v>
      </c>
      <c r="AJ43" s="462">
        <f t="shared" si="3"/>
        <v>0</v>
      </c>
      <c r="AK43" s="463">
        <f t="shared" si="1"/>
        <v>0</v>
      </c>
      <c r="AL43" s="449"/>
    </row>
    <row r="44" spans="1:38" ht="15">
      <c r="A44" s="474" t="s">
        <v>65</v>
      </c>
      <c r="D44" s="460">
        <f>'Store 1(SE'!BU42</f>
        <v>0</v>
      </c>
      <c r="E44" s="461">
        <f>'Store 1(SE'!BV42</f>
        <v>0</v>
      </c>
      <c r="F44" s="462">
        <f>'Store 1(SE'!BW42</f>
        <v>0</v>
      </c>
      <c r="G44" s="463">
        <f>'Store 1(SE'!BX42</f>
        <v>0</v>
      </c>
      <c r="I44" s="449"/>
      <c r="J44" s="460">
        <f>'Store 2(GE'!BS42</f>
        <v>0</v>
      </c>
      <c r="K44" s="461">
        <f>'Store 2(GE'!BT42</f>
        <v>0</v>
      </c>
      <c r="L44" s="462">
        <f>'Store 2(GE'!BU42</f>
        <v>0</v>
      </c>
      <c r="M44" s="463">
        <f>'Store 2(GE'!BV42</f>
        <v>0</v>
      </c>
      <c r="N44" s="449"/>
      <c r="O44" s="449"/>
      <c r="P44" s="460" t="e">
        <f>'Store 3(AS'!BL42</f>
        <v>#DIV/0!</v>
      </c>
      <c r="Q44" s="461">
        <f>'Store 3(AS'!BR42</f>
        <v>0</v>
      </c>
      <c r="R44" s="462">
        <f>'Store 3(AS'!BS42</f>
        <v>0</v>
      </c>
      <c r="S44" s="463">
        <f>'Store 3(AS'!BT42</f>
        <v>0</v>
      </c>
      <c r="T44" s="449"/>
      <c r="U44" s="449"/>
      <c r="V44" s="460">
        <f>'Store 4(SO'!BQ42</f>
        <v>0</v>
      </c>
      <c r="W44" s="461">
        <f>'Store 4(SO'!BR42</f>
        <v>0</v>
      </c>
      <c r="X44" s="462">
        <f>'Store 4(SO'!BS42</f>
        <v>0</v>
      </c>
      <c r="Y44" s="463">
        <f>'Store 4(SO'!BT42</f>
        <v>0</v>
      </c>
      <c r="Z44" s="449"/>
      <c r="AA44" s="449"/>
      <c r="AB44" s="460">
        <f>'Store 5(ADS'!BX41</f>
        <v>0</v>
      </c>
      <c r="AC44" s="461">
        <f>'Store 5(ADS'!BY41</f>
        <v>0</v>
      </c>
      <c r="AD44" s="462">
        <f>'Store 5(ADS'!BZ41</f>
        <v>4.8354195676125617E-5</v>
      </c>
      <c r="AE44" s="463">
        <f>'Store 5(ADS'!CA41</f>
        <v>4743</v>
      </c>
      <c r="AF44" s="449"/>
      <c r="AG44" s="449"/>
      <c r="AH44" s="460">
        <f t="shared" si="2"/>
        <v>0</v>
      </c>
      <c r="AI44" s="461">
        <f t="shared" si="0"/>
        <v>0</v>
      </c>
      <c r="AJ44" s="462">
        <f t="shared" si="3"/>
        <v>5.4784847441689135E-6</v>
      </c>
      <c r="AK44" s="463">
        <f t="shared" si="1"/>
        <v>4743</v>
      </c>
      <c r="AL44" s="449"/>
    </row>
    <row r="45" spans="1:38" s="223" customFormat="1" ht="15">
      <c r="A45" s="425" t="s">
        <v>66</v>
      </c>
      <c r="D45" s="466">
        <f>'Store 1(SE'!BU43</f>
        <v>0.60000912246433158</v>
      </c>
      <c r="E45" s="467">
        <f>'Store 1(SE'!BV43</f>
        <v>165660078.27529788</v>
      </c>
      <c r="F45" s="468">
        <f>'Store 1(SE'!BW43</f>
        <v>0.56122239885996728</v>
      </c>
      <c r="G45" s="469">
        <f>'Store 1(SE'!BX43</f>
        <v>154951221.64666671</v>
      </c>
      <c r="H45" s="470"/>
      <c r="I45" s="470"/>
      <c r="J45" s="466">
        <f>'Store 2(GE'!BS43</f>
        <v>0.60000912246433136</v>
      </c>
      <c r="K45" s="467">
        <f>'Store 2(GE'!BT43</f>
        <v>137027952.51867321</v>
      </c>
      <c r="L45" s="468">
        <f>M45/M15</f>
        <v>0.5424725582322304</v>
      </c>
      <c r="M45" s="469">
        <f>'Store 2(GE'!BV43</f>
        <v>123887956.3144445</v>
      </c>
      <c r="N45" s="470"/>
      <c r="O45" s="470"/>
      <c r="P45" s="466" t="e">
        <f>'Store 3(AS'!BL43</f>
        <v>#DIV/0!</v>
      </c>
      <c r="Q45" s="467">
        <f>'Store 3(AS'!BR43</f>
        <v>85137605.422527969</v>
      </c>
      <c r="R45" s="468">
        <f>'Store 3(AS'!BS43</f>
        <v>0.52953664947615131</v>
      </c>
      <c r="S45" s="469">
        <f>'Store 3(AS'!BT43</f>
        <v>75140601.729999959</v>
      </c>
      <c r="T45" s="470"/>
      <c r="U45" s="470"/>
      <c r="V45" s="466">
        <f>'Store 4(SO'!BQ43</f>
        <v>0.60002000000000089</v>
      </c>
      <c r="W45" s="467">
        <f>'Store 4(SO'!BR43</f>
        <v>72776715.334984243</v>
      </c>
      <c r="X45" s="468">
        <f>'Store 4(SO'!BS43</f>
        <v>0.5292818487211044</v>
      </c>
      <c r="Y45" s="469">
        <f>'Store 4(SO'!BT43</f>
        <v>64196850.832222171</v>
      </c>
      <c r="Z45" s="470"/>
      <c r="AA45" s="470"/>
      <c r="AB45" s="466">
        <f>'Store 5(ADS'!BX42</f>
        <v>0.63000912246433149</v>
      </c>
      <c r="AC45" s="467">
        <f>'Store 5(ADS'!BY42</f>
        <v>61796773.290630586</v>
      </c>
      <c r="AD45" s="468">
        <f>'Store 5(ADS'!BZ42</f>
        <v>0.48134079388515866</v>
      </c>
      <c r="AE45" s="469">
        <f>'Store 5(ADS'!CA42</f>
        <v>47214090.803799987</v>
      </c>
      <c r="AF45" s="470"/>
      <c r="AG45" s="470"/>
      <c r="AH45" s="466">
        <f t="shared" si="2"/>
        <v>0.60340620615954299</v>
      </c>
      <c r="AI45" s="467">
        <f t="shared" si="0"/>
        <v>522399124.84211385</v>
      </c>
      <c r="AJ45" s="468">
        <f t="shared" si="3"/>
        <v>0.53755765694043145</v>
      </c>
      <c r="AK45" s="469">
        <f t="shared" si="1"/>
        <v>465390721.3271333</v>
      </c>
      <c r="AL45" s="470"/>
    </row>
    <row r="46" spans="1:38" s="223" customFormat="1" ht="15">
      <c r="A46" s="425" t="s">
        <v>67</v>
      </c>
      <c r="D46" s="466">
        <f>'Store 1(SE'!BU44</f>
        <v>0.20820000000000005</v>
      </c>
      <c r="E46" s="467">
        <f>'Store 1(SE'!BV44</f>
        <v>57483173.181200027</v>
      </c>
      <c r="F46" s="468">
        <f>'Store 1(SE'!BW44</f>
        <v>0.23748901360732097</v>
      </c>
      <c r="G46" s="469">
        <f>'Store 1(SE'!BX44</f>
        <v>65569750.709999993</v>
      </c>
      <c r="H46" s="448">
        <f>(F46+L46)/2</f>
        <v>0.31554694711707892</v>
      </c>
      <c r="I46" s="470"/>
      <c r="J46" s="466">
        <f>'Store 2(GE'!BS44</f>
        <v>0.35219999999999996</v>
      </c>
      <c r="K46" s="467">
        <f>'Store 2(GE'!BT44</f>
        <v>80434185.198485345</v>
      </c>
      <c r="L46" s="468">
        <f>'Store 2(GE'!BU44</f>
        <v>0.39360488062683685</v>
      </c>
      <c r="M46" s="469">
        <f>'Store 2(GE'!BV44</f>
        <v>89890084.790933326</v>
      </c>
      <c r="N46" s="470"/>
      <c r="O46" s="470"/>
      <c r="P46" s="466" t="e">
        <f>'Store 3(AS'!BL44</f>
        <v>#DIV/0!</v>
      </c>
      <c r="Q46" s="467">
        <f>'Store 3(AS'!BR44</f>
        <v>52502546.64639999</v>
      </c>
      <c r="R46" s="468">
        <f>'Store 3(AS'!BS44</f>
        <v>0.39427343758610817</v>
      </c>
      <c r="S46" s="469">
        <f>'Store 3(AS'!BT44</f>
        <v>55946917.698111109</v>
      </c>
      <c r="T46" s="470"/>
      <c r="U46" s="470"/>
      <c r="V46" s="466">
        <f>'Store 4(SO'!BQ44</f>
        <v>0.2965000000000001</v>
      </c>
      <c r="W46" s="467">
        <f>'Store 4(SO'!BR44</f>
        <v>35962628.073768876</v>
      </c>
      <c r="X46" s="468">
        <f>'Store 4(SO'!BS44</f>
        <v>0.31737297643118711</v>
      </c>
      <c r="Y46" s="469">
        <f>'Store 4(SO'!BT44</f>
        <v>38494321.457199983</v>
      </c>
      <c r="Z46" s="470"/>
      <c r="AA46" s="470"/>
      <c r="AB46" s="466">
        <f>'Store 5(ADS'!BX43</f>
        <v>0.1832</v>
      </c>
      <c r="AC46" s="467">
        <f>'Store 5(ADS'!BY43</f>
        <v>17969849.1072</v>
      </c>
      <c r="AD46" s="468">
        <f>'Store 5(ADS'!BZ43</f>
        <v>0.21837712079429589</v>
      </c>
      <c r="AE46" s="469">
        <f>'Store 5(ADS'!CA43</f>
        <v>21420327.014946967</v>
      </c>
      <c r="AF46" s="470"/>
      <c r="AG46" s="470"/>
      <c r="AH46" s="466">
        <f t="shared" si="2"/>
        <v>0.28224347419832979</v>
      </c>
      <c r="AI46" s="467">
        <f t="shared" si="0"/>
        <v>244352382.20705426</v>
      </c>
      <c r="AJ46" s="468">
        <f t="shared" si="3"/>
        <v>0.3133945097664238</v>
      </c>
      <c r="AK46" s="469">
        <f t="shared" si="1"/>
        <v>271321401.67119139</v>
      </c>
      <c r="AL46" s="470"/>
    </row>
    <row r="47" spans="1:38" ht="15">
      <c r="A47" s="475" t="s">
        <v>68</v>
      </c>
      <c r="D47" s="460">
        <f>'Store 1(SE'!BU45</f>
        <v>2.4999999999999998E-2</v>
      </c>
      <c r="E47" s="461">
        <f>'Store 1(SE'!BV45</f>
        <v>6902398.3166666683</v>
      </c>
      <c r="F47" s="476">
        <f>'Store 1(SE'!BW45</f>
        <v>2.0973666063833524E-2</v>
      </c>
      <c r="G47" s="463">
        <f>'Store 1(SE'!BX45</f>
        <v>5790743.8933333335</v>
      </c>
      <c r="I47" s="449"/>
      <c r="J47" s="460">
        <f>'Store 2(GE'!BS45</f>
        <v>2.4999999999999994E-2</v>
      </c>
      <c r="K47" s="461">
        <f>'Store 2(GE'!BT45</f>
        <v>5709411.2151111113</v>
      </c>
      <c r="L47" s="476">
        <f>'Store 2(GE'!BU45</f>
        <v>2.14722238306733E-2</v>
      </c>
      <c r="M47" s="463">
        <f>'Store 2(GE'!BV45</f>
        <v>4903750.2220888892</v>
      </c>
      <c r="N47" s="449"/>
      <c r="O47" s="449"/>
      <c r="P47" s="460" t="e">
        <f>'Store 3(AS'!BL45</f>
        <v>#DIV/0!</v>
      </c>
      <c r="Q47" s="461">
        <f>'Store 3(AS'!BR45</f>
        <v>4256963.2416000003</v>
      </c>
      <c r="R47" s="476">
        <f>'Store 3(AS'!BS45</f>
        <v>2.1062949629393393E-2</v>
      </c>
      <c r="S47" s="463">
        <f>'Store 3(AS'!BT45</f>
        <v>2988806.7443999988</v>
      </c>
      <c r="T47" s="449"/>
      <c r="U47" s="449"/>
      <c r="V47" s="460">
        <f>'Store 4(SO'!BQ45</f>
        <v>3.0000000000000016E-2</v>
      </c>
      <c r="W47" s="461">
        <f>'Store 4(SO'!BR45</f>
        <v>3638714.4762666663</v>
      </c>
      <c r="X47" s="476">
        <f>'Store 4(SO'!BS45</f>
        <v>2.0101693881840306E-2</v>
      </c>
      <c r="Y47" s="463">
        <f>'Store 4(SO'!BT45</f>
        <v>2438144.1508444455</v>
      </c>
      <c r="Z47" s="449"/>
      <c r="AA47" s="449"/>
      <c r="AB47" s="460">
        <f>'Store 5(ADS'!BX44</f>
        <v>2.4999999999999991E-2</v>
      </c>
      <c r="AC47" s="461">
        <f>'Store 5(ADS'!BY44</f>
        <v>2452217.399999999</v>
      </c>
      <c r="AD47" s="462">
        <f>'Store 5(ADS'!BZ44</f>
        <v>2.4211403011178485E-2</v>
      </c>
      <c r="AE47" s="463">
        <f>'Store 5(ADS'!CA44</f>
        <v>2374864.9496969711</v>
      </c>
      <c r="AF47" s="449"/>
      <c r="AG47" s="449"/>
      <c r="AH47" s="460">
        <f t="shared" si="2"/>
        <v>2.652000667377212E-2</v>
      </c>
      <c r="AI47" s="461">
        <f t="shared" si="0"/>
        <v>22959704.649644446</v>
      </c>
      <c r="AJ47" s="462">
        <f t="shared" si="3"/>
        <v>2.1364484912770761E-2</v>
      </c>
      <c r="AK47" s="463">
        <f t="shared" si="1"/>
        <v>18496309.960363638</v>
      </c>
      <c r="AL47" s="449"/>
    </row>
    <row r="48" spans="1:38" ht="15">
      <c r="A48" s="339" t="s">
        <v>69</v>
      </c>
      <c r="D48" s="460">
        <f>'Store 1(SE'!BU46</f>
        <v>3.2000000000000036E-3</v>
      </c>
      <c r="E48" s="461">
        <f>'Store 1(SE'!BV46</f>
        <v>883506.98453333462</v>
      </c>
      <c r="F48" s="462">
        <f>'Store 1(SE'!BW46</f>
        <v>7.9631319402824249E-3</v>
      </c>
      <c r="G48" s="463">
        <f>'Store 1(SE'!BX46</f>
        <v>2198588.34</v>
      </c>
      <c r="I48" s="449"/>
      <c r="J48" s="460">
        <f>'Store 2(GE'!BS46</f>
        <v>3.1999999999999993E-3</v>
      </c>
      <c r="K48" s="461">
        <f>'Store 2(GE'!BT46</f>
        <v>730804.63553422224</v>
      </c>
      <c r="L48" s="462">
        <f>'Store 2(GE'!BU46</f>
        <v>5.8502780744879241E-3</v>
      </c>
      <c r="M48" s="463">
        <f>'Store 2(GE'!BV46</f>
        <v>1336065.73</v>
      </c>
      <c r="N48" s="449"/>
      <c r="O48" s="449"/>
      <c r="P48" s="460" t="e">
        <f>'Store 3(AS'!BL46</f>
        <v>#DIV/0!</v>
      </c>
      <c r="Q48" s="461">
        <f>'Store 3(AS'!BR46</f>
        <v>567595.09888000018</v>
      </c>
      <c r="R48" s="462">
        <f>'Store 3(AS'!BS46</f>
        <v>6.3340954266416123E-3</v>
      </c>
      <c r="S48" s="463">
        <f>'Store 3(AS'!BT46</f>
        <v>898800.37999999989</v>
      </c>
      <c r="T48" s="449"/>
      <c r="U48" s="449"/>
      <c r="V48" s="460">
        <f>'Store 4(SO'!BQ46</f>
        <v>5.0000000000000036E-3</v>
      </c>
      <c r="W48" s="461">
        <f>'Store 4(SO'!BR46</f>
        <v>606452.41271111113</v>
      </c>
      <c r="X48" s="462">
        <f>'Store 4(SO'!BS46</f>
        <v>6.4729299739301402E-3</v>
      </c>
      <c r="Y48" s="463">
        <f>'Store 4(SO'!BT46</f>
        <v>785104.8</v>
      </c>
      <c r="Z48" s="449"/>
      <c r="AA48" s="449"/>
      <c r="AB48" s="460">
        <f>'Store 5(ADS'!BX45</f>
        <v>3.2000000000000006E-3</v>
      </c>
      <c r="AC48" s="461">
        <f>'Store 5(ADS'!BY45</f>
        <v>313883.82720000006</v>
      </c>
      <c r="AD48" s="462">
        <f>'Store 5(ADS'!BZ45</f>
        <v>8.278622240528102E-3</v>
      </c>
      <c r="AE48" s="463">
        <f>'Store 5(ADS'!CA45</f>
        <v>812039.26024999993</v>
      </c>
      <c r="AF48" s="449"/>
      <c r="AG48" s="449"/>
      <c r="AH48" s="460">
        <f t="shared" si="2"/>
        <v>3.5832997518053223E-3</v>
      </c>
      <c r="AI48" s="461">
        <f t="shared" si="0"/>
        <v>3102242.9588586679</v>
      </c>
      <c r="AJ48" s="462">
        <f t="shared" si="3"/>
        <v>6.9657478255560614E-3</v>
      </c>
      <c r="AK48" s="463">
        <f t="shared" si="1"/>
        <v>6030598.5102499994</v>
      </c>
      <c r="AL48" s="449"/>
    </row>
    <row r="49" spans="1:38" ht="15">
      <c r="A49" s="339" t="s">
        <v>70</v>
      </c>
      <c r="D49" s="460">
        <f>'Store 1(SE'!BU47</f>
        <v>8.9999999999999993E-3</v>
      </c>
      <c r="E49" s="461">
        <f>'Store 1(SE'!BV47</f>
        <v>2484863.3940000003</v>
      </c>
      <c r="F49" s="462">
        <f>'Store 1(SE'!BW47</f>
        <v>6.8450914931865239E-3</v>
      </c>
      <c r="G49" s="463">
        <f>'Store 1(SE'!BX47</f>
        <v>1889901.92</v>
      </c>
      <c r="I49" s="449"/>
      <c r="J49" s="460">
        <f>'Store 2(GE'!BS47</f>
        <v>8.9999999999999976E-3</v>
      </c>
      <c r="K49" s="461">
        <f>'Store 2(GE'!BT47</f>
        <v>2055388.0374399999</v>
      </c>
      <c r="L49" s="462">
        <f>'Store 2(GE'!BU47</f>
        <v>6.9799924630624876E-3</v>
      </c>
      <c r="M49" s="463">
        <f>'Store 2(GE'!BV47</f>
        <v>1594065.8900000001</v>
      </c>
      <c r="N49" s="464"/>
      <c r="O49" s="449"/>
      <c r="P49" s="460" t="e">
        <f>'Store 3(AS'!BL47</f>
        <v>#DIV/0!</v>
      </c>
      <c r="Q49" s="461">
        <f>'Store 3(AS'!BR47</f>
        <v>1135190.1977600011</v>
      </c>
      <c r="R49" s="462">
        <f>'Store 3(AS'!BS47</f>
        <v>7.8814306339628475E-3</v>
      </c>
      <c r="S49" s="463">
        <f>'Store 3(AS'!BT47</f>
        <v>1118365.3500000001</v>
      </c>
      <c r="T49" s="449"/>
      <c r="U49" s="449"/>
      <c r="V49" s="460">
        <f>'Store 4(SO'!BQ47</f>
        <v>7.0000000000000027E-3</v>
      </c>
      <c r="W49" s="461">
        <f>'Store 4(SO'!BR47</f>
        <v>849033.37779555528</v>
      </c>
      <c r="X49" s="462">
        <f>'Store 4(SO'!BS47</f>
        <v>7.9243189560682815E-3</v>
      </c>
      <c r="Y49" s="463">
        <f>'Store 4(SO'!BT47</f>
        <v>961144.47</v>
      </c>
      <c r="Z49" s="449"/>
      <c r="AA49" s="449"/>
      <c r="AB49" s="460">
        <f>'Store 5(ADS'!BX46</f>
        <v>9.0000000000000011E-3</v>
      </c>
      <c r="AC49" s="461">
        <f>'Store 5(ADS'!BY46</f>
        <v>882798.26400000008</v>
      </c>
      <c r="AD49" s="462">
        <f>'Store 5(ADS'!BZ46</f>
        <v>9.9296659015632137E-3</v>
      </c>
      <c r="AE49" s="463">
        <f>'Store 5(ADS'!CA46</f>
        <v>973987.98</v>
      </c>
      <c r="AF49" s="449"/>
      <c r="AG49" s="449"/>
      <c r="AH49" s="460">
        <f t="shared" si="2"/>
        <v>8.5558999812437968E-3</v>
      </c>
      <c r="AI49" s="461">
        <f t="shared" si="0"/>
        <v>7407273.2709955573</v>
      </c>
      <c r="AJ49" s="462">
        <f t="shared" si="3"/>
        <v>7.5512134956596914E-3</v>
      </c>
      <c r="AK49" s="463">
        <f t="shared" si="1"/>
        <v>6537465.6099999994</v>
      </c>
      <c r="AL49" s="449"/>
    </row>
    <row r="50" spans="1:38" ht="15">
      <c r="A50" s="475" t="s">
        <v>71</v>
      </c>
      <c r="D50" s="460">
        <f>'Store 1(SE'!BU48</f>
        <v>3.9999999999999959E-2</v>
      </c>
      <c r="E50" s="461">
        <f>'Store 1(SE'!BV48</f>
        <v>11043837.306666659</v>
      </c>
      <c r="F50" s="476">
        <f>'Store 1(SE'!BW48</f>
        <v>3.9999999999999959E-2</v>
      </c>
      <c r="G50" s="463">
        <f>'Store 1(SE'!BX48</f>
        <v>11043837.306666659</v>
      </c>
      <c r="I50" s="449"/>
      <c r="J50" s="460">
        <f>'Store 2(GE'!BS48</f>
        <v>3.9999999999999987E-2</v>
      </c>
      <c r="K50" s="461">
        <f>'Store 2(GE'!BT48</f>
        <v>9135057.9441777766</v>
      </c>
      <c r="L50" s="476">
        <f>'Store 2(GE'!BU48</f>
        <v>3.9999999999999987E-2</v>
      </c>
      <c r="M50" s="463">
        <f>'Store 2(GE'!BV48</f>
        <v>9135057.9441777766</v>
      </c>
      <c r="N50" s="449"/>
      <c r="O50" s="449"/>
      <c r="P50" s="460" t="e">
        <f>'Store 3(AS'!BL48</f>
        <v>#DIV/0!</v>
      </c>
      <c r="Q50" s="461">
        <f>'Store 3(AS'!BR48</f>
        <v>5675950.9888000004</v>
      </c>
      <c r="R50" s="476">
        <f>'Store 3(AS'!BS48</f>
        <v>4.0000000000000029E-2</v>
      </c>
      <c r="S50" s="463">
        <f>'Store 3(AS'!BT48</f>
        <v>5675950.9888000004</v>
      </c>
      <c r="T50" s="449"/>
      <c r="U50" s="449"/>
      <c r="V50" s="460">
        <f>'Store 4(SO'!BQ48</f>
        <v>4.0000000000000029E-2</v>
      </c>
      <c r="W50" s="461">
        <f>'Store 4(SO'!BR48</f>
        <v>4851619.301688889</v>
      </c>
      <c r="X50" s="476">
        <f>'Store 4(SO'!BS48</f>
        <v>4.0000000000000015E-2</v>
      </c>
      <c r="Y50" s="463">
        <f>'Store 4(SO'!BT48</f>
        <v>4851619.3016888872</v>
      </c>
      <c r="Z50" s="449"/>
      <c r="AA50" s="449"/>
      <c r="AB50" s="460">
        <f>'Store 5(ADS'!BX47</f>
        <v>0.04</v>
      </c>
      <c r="AC50" s="461">
        <f>'Store 5(ADS'!BY47</f>
        <v>3923547.8400000003</v>
      </c>
      <c r="AD50" s="462">
        <f>'Store 5(ADS'!BZ47</f>
        <v>0.04</v>
      </c>
      <c r="AE50" s="463">
        <f>'Store 5(ADS'!CA47</f>
        <v>3923547.8400000003</v>
      </c>
      <c r="AF50" s="449"/>
      <c r="AG50" s="449"/>
      <c r="AH50" s="460">
        <f t="shared" si="2"/>
        <v>3.9999999999999994E-2</v>
      </c>
      <c r="AI50" s="461">
        <f t="shared" si="0"/>
        <v>34630013.381333329</v>
      </c>
      <c r="AJ50" s="462">
        <f t="shared" si="3"/>
        <v>3.9999999999999987E-2</v>
      </c>
      <c r="AK50" s="463">
        <f t="shared" si="1"/>
        <v>34630013.381333321</v>
      </c>
      <c r="AL50" s="449"/>
    </row>
    <row r="51" spans="1:38" ht="15">
      <c r="A51" s="477" t="s">
        <v>72</v>
      </c>
      <c r="D51" s="460">
        <f>'Store 1(SE'!BU49</f>
        <v>1.1999999999999999E-2</v>
      </c>
      <c r="E51" s="461">
        <f>'Store 1(SE'!BV49</f>
        <v>3313151.1920000007</v>
      </c>
      <c r="F51" s="476">
        <f>'Store 1(SE'!BW49</f>
        <v>2.2768392562991728E-2</v>
      </c>
      <c r="G51" s="463">
        <f>'Store 1(SE'!BX49</f>
        <v>6286260.5800000001</v>
      </c>
      <c r="I51" s="449"/>
      <c r="J51" s="460">
        <f>'Store 2(GE'!BS49</f>
        <v>1.2E-2</v>
      </c>
      <c r="K51" s="461">
        <f>'Store 2(GE'!BT49</f>
        <v>2740517.3832533341</v>
      </c>
      <c r="L51" s="476">
        <f>'Store 2(GE'!BU49</f>
        <v>3.0608268990587859E-2</v>
      </c>
      <c r="M51" s="463">
        <f>'Store 2(GE'!BV49</f>
        <v>6990207.7700000005</v>
      </c>
      <c r="N51" s="449"/>
      <c r="O51" s="449"/>
      <c r="P51" s="460" t="e">
        <f>'Store 3(AS'!BL49</f>
        <v>#DIV/0!</v>
      </c>
      <c r="Q51" s="461">
        <f>'Store 3(AS'!BR49</f>
        <v>2341329.7828799998</v>
      </c>
      <c r="R51" s="476">
        <f>'Store 3(AS'!BS49</f>
        <v>2.6788376767176096E-2</v>
      </c>
      <c r="S51" s="463">
        <f>'Store 3(AS'!BT49</f>
        <v>3801237.8400000003</v>
      </c>
      <c r="T51" s="449"/>
      <c r="U51" s="449"/>
      <c r="V51" s="460">
        <f>'Store 4(SO'!BQ49</f>
        <v>1.5000000000000017E-2</v>
      </c>
      <c r="W51" s="461">
        <f>'Store 4(SO'!BR49</f>
        <v>1819357.2381333341</v>
      </c>
      <c r="X51" s="476">
        <f>'Store 4(SO'!BS49</f>
        <v>2.0574439293959468E-2</v>
      </c>
      <c r="Y51" s="463">
        <f>'Store 4(SO'!BT49</f>
        <v>2495483.67</v>
      </c>
      <c r="Z51" s="449"/>
      <c r="AA51" s="449"/>
      <c r="AB51" s="460">
        <f>'Store 5(ADS'!BX48</f>
        <v>1.2E-2</v>
      </c>
      <c r="AC51" s="461">
        <f>'Store 5(ADS'!BY48</f>
        <v>1177064.352</v>
      </c>
      <c r="AD51" s="462">
        <f>'Store 5(ADS'!BZ48</f>
        <v>2.7483995301558501E-2</v>
      </c>
      <c r="AE51" s="463">
        <f>'Store 5(ADS'!CA48</f>
        <v>2695869.2600000002</v>
      </c>
      <c r="AF51" s="449"/>
      <c r="AG51" s="449"/>
      <c r="AH51" s="460">
        <f t="shared" si="2"/>
        <v>1.3157857980392236E-2</v>
      </c>
      <c r="AI51" s="461">
        <f t="shared" si="0"/>
        <v>11391419.948266668</v>
      </c>
      <c r="AJ51" s="462">
        <f t="shared" si="3"/>
        <v>2.5722264527918117E-2</v>
      </c>
      <c r="AK51" s="463">
        <f t="shared" si="1"/>
        <v>22269059.120000001</v>
      </c>
      <c r="AL51" s="449"/>
    </row>
    <row r="52" spans="1:38" ht="15">
      <c r="A52" s="339" t="s">
        <v>73</v>
      </c>
      <c r="D52" s="460">
        <f>'Store 1(SE'!BU50</f>
        <v>1.7500000000000002E-2</v>
      </c>
      <c r="E52" s="461">
        <f>'Store 1(SE'!BV50</f>
        <v>4831678.8216666682</v>
      </c>
      <c r="F52" s="462">
        <f>'Store 1(SE'!BW50</f>
        <v>2.6246273605010896E-2</v>
      </c>
      <c r="G52" s="463">
        <f>'Store 1(SE'!BX50</f>
        <v>7246489.3900000006</v>
      </c>
      <c r="I52" s="449"/>
      <c r="J52" s="460">
        <f>'Store 2(GE'!BS50</f>
        <v>1.7500000000000002E-2</v>
      </c>
      <c r="K52" s="461">
        <f>'Store 2(GE'!BT50</f>
        <v>3996587.8505777791</v>
      </c>
      <c r="L52" s="462">
        <f>'Store 2(GE'!BU50</f>
        <v>1.2146611513364318E-2</v>
      </c>
      <c r="M52" s="463">
        <f>'Store 2(GE'!BV50</f>
        <v>2774000</v>
      </c>
      <c r="N52" s="449"/>
      <c r="O52" s="449"/>
      <c r="P52" s="460" t="e">
        <f>'Store 3(AS'!BL50</f>
        <v>#DIV/0!</v>
      </c>
      <c r="Q52" s="461">
        <f>'Store 3(AS'!BR50</f>
        <v>2837975.4943999993</v>
      </c>
      <c r="R52" s="462">
        <f>'Store 3(AS'!BS50</f>
        <v>1.9045619000817835E-2</v>
      </c>
      <c r="S52" s="463">
        <f>'Store 3(AS'!BT50</f>
        <v>2702550</v>
      </c>
      <c r="T52" s="449"/>
      <c r="U52" s="449"/>
      <c r="V52" s="460">
        <f>'Store 4(SO'!BQ50</f>
        <v>2.0000000000000028E-2</v>
      </c>
      <c r="W52" s="461">
        <f>'Store 4(SO'!BR50</f>
        <v>2425809.6508444464</v>
      </c>
      <c r="X52" s="462">
        <f>'Store 4(SO'!BS50</f>
        <v>2.2653536472192027E-2</v>
      </c>
      <c r="Y52" s="463">
        <f>'Store 4(SO'!BT50</f>
        <v>2747658.3699999996</v>
      </c>
      <c r="Z52" s="449"/>
      <c r="AA52" s="449"/>
      <c r="AB52" s="460">
        <f>'Store 5(ADS'!BX49</f>
        <v>1.7499999999999998E-2</v>
      </c>
      <c r="AC52" s="461">
        <f>'Store 5(ADS'!BY49</f>
        <v>1716552.18</v>
      </c>
      <c r="AD52" s="462">
        <f>'Store 5(ADS'!BZ49</f>
        <v>2.2622222748276723E-2</v>
      </c>
      <c r="AE52" s="463">
        <f>'Store 5(ADS'!CA49</f>
        <v>2218984.33</v>
      </c>
      <c r="AF52" s="449"/>
      <c r="AG52" s="449"/>
      <c r="AH52" s="460">
        <f t="shared" si="2"/>
        <v>1.8260003336886065E-2</v>
      </c>
      <c r="AI52" s="461">
        <f t="shared" si="0"/>
        <v>15808603.997488894</v>
      </c>
      <c r="AJ52" s="462">
        <f t="shared" si="3"/>
        <v>2.0432775344563159E-2</v>
      </c>
      <c r="AK52" s="463">
        <f t="shared" si="1"/>
        <v>17689682.09</v>
      </c>
      <c r="AL52" s="449"/>
    </row>
    <row r="53" spans="1:38" ht="15">
      <c r="A53" s="339" t="s">
        <v>74</v>
      </c>
      <c r="D53" s="460">
        <f>'Store 1(SE'!BU51</f>
        <v>9.999999999999998E-4</v>
      </c>
      <c r="E53" s="461">
        <f>'Store 1(SE'!BV51</f>
        <v>276095.93266666669</v>
      </c>
      <c r="F53" s="462">
        <f>'Store 1(SE'!BW51</f>
        <v>5.9761836549474297E-5</v>
      </c>
      <c r="G53" s="463">
        <f>'Store 1(SE'!BX51</f>
        <v>16500</v>
      </c>
      <c r="I53" s="449"/>
      <c r="J53" s="460">
        <f>'Store 2(GE'!BS51</f>
        <v>0</v>
      </c>
      <c r="K53" s="461">
        <f>'Store 2(GE'!BT51</f>
        <v>0</v>
      </c>
      <c r="L53" s="462">
        <f>'Store 2(GE'!BU51</f>
        <v>5.6209824079689167E-4</v>
      </c>
      <c r="M53" s="463">
        <f>'Store 2(GE'!BV51</f>
        <v>128370</v>
      </c>
      <c r="N53" s="449"/>
      <c r="O53" s="449"/>
      <c r="P53" s="460" t="e">
        <f>'Store 3(AS'!BL51</f>
        <v>#DIV/0!</v>
      </c>
      <c r="Q53" s="461">
        <f>'Store 3(AS'!BR51</f>
        <v>212848.16207999998</v>
      </c>
      <c r="R53" s="462">
        <f>'Store 3(AS'!BS51</f>
        <v>1.2332735102562844E-5</v>
      </c>
      <c r="S53" s="463">
        <f>'Store 3(AS'!BT51</f>
        <v>1750</v>
      </c>
      <c r="T53" s="449"/>
      <c r="U53" s="449"/>
      <c r="V53" s="460">
        <f>'Store 4(SO'!BQ51</f>
        <v>5.0000000000000034E-4</v>
      </c>
      <c r="W53" s="461">
        <f>'Store 4(SO'!BR51</f>
        <v>60645.24127111111</v>
      </c>
      <c r="X53" s="462">
        <f>'Store 4(SO'!BS51</f>
        <v>0</v>
      </c>
      <c r="Y53" s="463">
        <f>'Store 4(SO'!BT51</f>
        <v>0</v>
      </c>
      <c r="Z53" s="449"/>
      <c r="AA53" s="449"/>
      <c r="AB53" s="460">
        <f>'Store 5(ADS'!BX50</f>
        <v>1E-3</v>
      </c>
      <c r="AC53" s="461">
        <f>'Store 5(ADS'!BY50</f>
        <v>98088.695999999996</v>
      </c>
      <c r="AD53" s="462">
        <f>'Store 5(ADS'!BZ50</f>
        <v>2.2428680263014201E-4</v>
      </c>
      <c r="AE53" s="463">
        <f>'Store 5(ADS'!CA50</f>
        <v>22000</v>
      </c>
      <c r="AF53" s="449"/>
      <c r="AG53" s="449"/>
      <c r="AH53" s="460">
        <f t="shared" si="2"/>
        <v>7.4811178948824397E-4</v>
      </c>
      <c r="AI53" s="461">
        <f t="shared" si="0"/>
        <v>647678.03201777779</v>
      </c>
      <c r="AJ53" s="462">
        <f t="shared" si="3"/>
        <v>1.947674673332832E-4</v>
      </c>
      <c r="AK53" s="463">
        <f t="shared" si="1"/>
        <v>168620</v>
      </c>
      <c r="AL53" s="449"/>
    </row>
    <row r="54" spans="1:38" ht="15">
      <c r="A54" s="339" t="s">
        <v>75</v>
      </c>
      <c r="D54" s="460">
        <f>'Store 1(SE'!BU52</f>
        <v>5.0000000000000034E-4</v>
      </c>
      <c r="E54" s="461">
        <f>'Store 1(SE'!BV52</f>
        <v>138047.96633333346</v>
      </c>
      <c r="F54" s="462">
        <f>'Store 1(SE'!BW52</f>
        <v>1.2604314617707308E-4</v>
      </c>
      <c r="G54" s="463">
        <f>'Store 1(SE'!BX52</f>
        <v>34800</v>
      </c>
      <c r="I54" s="449"/>
      <c r="J54" s="460">
        <f>'Store 2(GE'!BS52</f>
        <v>4.9999999999999979E-4</v>
      </c>
      <c r="K54" s="461">
        <f>'Store 2(GE'!BT52</f>
        <v>114188.2243022222</v>
      </c>
      <c r="L54" s="462">
        <f>'Store 2(GE'!BU52</f>
        <v>3.4263603133408718E-4</v>
      </c>
      <c r="M54" s="463">
        <f>'Store 2(GE'!BV52</f>
        <v>78250</v>
      </c>
      <c r="N54" s="449"/>
      <c r="O54" s="449"/>
      <c r="P54" s="460" t="e">
        <f>'Store 3(AS'!BL52</f>
        <v>#DIV/0!</v>
      </c>
      <c r="Q54" s="461">
        <f>'Store 3(AS'!BR52</f>
        <v>70949.387359999993</v>
      </c>
      <c r="R54" s="462">
        <f>'Store 3(AS'!BS52</f>
        <v>9.6956439737748347E-4</v>
      </c>
      <c r="S54" s="463">
        <f>'Store 3(AS'!BT52</f>
        <v>137580</v>
      </c>
      <c r="T54" s="449"/>
      <c r="U54" s="449"/>
      <c r="V54" s="460">
        <f>'Store 4(SO'!BQ52</f>
        <v>5.0000000000000034E-4</v>
      </c>
      <c r="W54" s="461">
        <f>'Store 4(SO'!BR52</f>
        <v>60645.24127111111</v>
      </c>
      <c r="X54" s="462">
        <f>'Store 4(SO'!BS52</f>
        <v>1.2127909537237875E-3</v>
      </c>
      <c r="Y54" s="463">
        <f>'Store 4(SO'!BT52</f>
        <v>147100</v>
      </c>
      <c r="Z54" s="449"/>
      <c r="AA54" s="449"/>
      <c r="AB54" s="460">
        <f>'Store 5(ADS'!BX51</f>
        <v>5.0000000000000001E-4</v>
      </c>
      <c r="AC54" s="461">
        <f>'Store 5(ADS'!BY51</f>
        <v>49044.348000000005</v>
      </c>
      <c r="AD54" s="462">
        <f>'Store 5(ADS'!BZ51</f>
        <v>6.9896545469418821E-3</v>
      </c>
      <c r="AE54" s="463">
        <f>'Store 5(ADS'!CA51</f>
        <v>685606.1</v>
      </c>
      <c r="AF54" s="449"/>
      <c r="AG54" s="449"/>
      <c r="AH54" s="460">
        <f t="shared" si="2"/>
        <v>5.0000000000000012E-4</v>
      </c>
      <c r="AI54" s="461">
        <f t="shared" si="0"/>
        <v>432875.16726666677</v>
      </c>
      <c r="AJ54" s="462">
        <f t="shared" si="3"/>
        <v>1.2513262274209255E-3</v>
      </c>
      <c r="AK54" s="463">
        <f t="shared" si="1"/>
        <v>1083336.1000000001</v>
      </c>
      <c r="AL54" s="449"/>
    </row>
    <row r="55" spans="1:38" ht="15">
      <c r="A55" s="339" t="s">
        <v>76</v>
      </c>
      <c r="D55" s="460">
        <f>'Store 1(SE'!BU53</f>
        <v>1.4999999999999998E-3</v>
      </c>
      <c r="E55" s="461">
        <f>'Store 1(SE'!BV53</f>
        <v>414143.89900000009</v>
      </c>
      <c r="F55" s="462">
        <f>'Store 1(SE'!BW53</f>
        <v>2.179673543856793E-3</v>
      </c>
      <c r="G55" s="463">
        <f>'Store 1(SE'!BX53</f>
        <v>601799</v>
      </c>
      <c r="I55" s="449"/>
      <c r="J55" s="460">
        <f>'Store 2(GE'!BS53</f>
        <v>1.4999999999999992E-3</v>
      </c>
      <c r="K55" s="461">
        <f>'Store 2(GE'!BT53</f>
        <v>342564.67290666659</v>
      </c>
      <c r="L55" s="462">
        <f>'Store 2(GE'!BU53</f>
        <v>2.6733425610687873E-3</v>
      </c>
      <c r="M55" s="463">
        <f>'Store 2(GE'!BV53</f>
        <v>610528.48</v>
      </c>
      <c r="N55" s="449"/>
      <c r="O55" s="449"/>
      <c r="P55" s="460" t="e">
        <f>'Store 3(AS'!BL53</f>
        <v>#DIV/0!</v>
      </c>
      <c r="Q55" s="461">
        <f>'Store 3(AS'!BR53</f>
        <v>212848.16207999998</v>
      </c>
      <c r="R55" s="462">
        <f>'Store 3(AS'!BS53</f>
        <v>3.5343837956996302E-3</v>
      </c>
      <c r="S55" s="463">
        <f>'Store 3(AS'!BT53</f>
        <v>501524.73</v>
      </c>
      <c r="T55" s="449"/>
      <c r="U55" s="449"/>
      <c r="V55" s="460">
        <f>'Store 4(SO'!BQ53</f>
        <v>2.0000000000000026E-3</v>
      </c>
      <c r="W55" s="461">
        <f>'Store 4(SO'!BR53</f>
        <v>242580.96508444459</v>
      </c>
      <c r="X55" s="462">
        <f>'Store 4(SO'!BS53</f>
        <v>1.9654468759905761E-3</v>
      </c>
      <c r="Y55" s="463">
        <f>'Store 4(SO'!BT53</f>
        <v>238390</v>
      </c>
      <c r="Z55" s="449"/>
      <c r="AA55" s="449"/>
      <c r="AB55" s="460">
        <f>'Store 5(ADS'!BX52</f>
        <v>1.5E-3</v>
      </c>
      <c r="AC55" s="461">
        <f>'Store 5(ADS'!BY52</f>
        <v>147133.04399999999</v>
      </c>
      <c r="AD55" s="462">
        <f>'Store 5(ADS'!BZ52</f>
        <v>1.285571173257314E-3</v>
      </c>
      <c r="AE55" s="463">
        <f>'Store 5(ADS'!CA52</f>
        <v>126100</v>
      </c>
      <c r="AF55" s="449"/>
      <c r="AG55" s="449"/>
      <c r="AH55" s="460">
        <f t="shared" si="2"/>
        <v>1.5700493420008909E-3</v>
      </c>
      <c r="AI55" s="461">
        <f t="shared" si="0"/>
        <v>1359270.7430711112</v>
      </c>
      <c r="AJ55" s="462">
        <f t="shared" si="3"/>
        <v>2.4006253617219701E-3</v>
      </c>
      <c r="AK55" s="463">
        <f t="shared" si="1"/>
        <v>2078342.21</v>
      </c>
      <c r="AL55" s="449"/>
    </row>
    <row r="56" spans="1:38" ht="15">
      <c r="A56" s="478" t="s">
        <v>78</v>
      </c>
      <c r="D56" s="460">
        <f>'Store 1(SE'!BU54</f>
        <v>0</v>
      </c>
      <c r="E56" s="461">
        <f>'Store 1(SE'!BV54</f>
        <v>0</v>
      </c>
      <c r="F56" s="462">
        <f>'Store 1(SE'!BW54</f>
        <v>2.1731576927081563E-4</v>
      </c>
      <c r="G56" s="463">
        <f>'Store 1(SE'!BX54</f>
        <v>60000</v>
      </c>
      <c r="I56" s="449"/>
      <c r="J56" s="460">
        <f>'Store 2(GE'!BS54</f>
        <v>0</v>
      </c>
      <c r="K56" s="461">
        <f>'Store 2(GE'!BT54</f>
        <v>0</v>
      </c>
      <c r="L56" s="462">
        <f>'Store 2(GE'!BU54</f>
        <v>8.7574704494335385E-5</v>
      </c>
      <c r="M56" s="463">
        <f>'Store 2(GE'!BV54</f>
        <v>20000</v>
      </c>
      <c r="N56" s="449"/>
      <c r="O56" s="449"/>
      <c r="P56" s="460" t="e">
        <f>'Store 3(AS'!BL54</f>
        <v>#DIV/0!</v>
      </c>
      <c r="Q56" s="461">
        <f>'Store 3(AS'!BR54</f>
        <v>0</v>
      </c>
      <c r="R56" s="462">
        <f>'Store 3(AS'!BS54</f>
        <v>1.1909898470474975E-4</v>
      </c>
      <c r="S56" s="463">
        <f>'Store 3(AS'!BT54</f>
        <v>16900</v>
      </c>
      <c r="T56" s="449"/>
      <c r="U56" s="449"/>
      <c r="V56" s="460">
        <f>'Store 4(SO'!BQ54</f>
        <v>3.0000000000000018E-3</v>
      </c>
      <c r="W56" s="461">
        <f>'Store 4(SO'!BR54</f>
        <v>363871.44762666663</v>
      </c>
      <c r="X56" s="462">
        <f>'Store 4(SO'!BS54</f>
        <v>0</v>
      </c>
      <c r="Y56" s="463">
        <f>'Store 4(SO'!BT54</f>
        <v>0</v>
      </c>
      <c r="Z56" s="449"/>
      <c r="AA56" s="449"/>
      <c r="AB56" s="460">
        <f>'Store 5(ADS'!BX53</f>
        <v>0</v>
      </c>
      <c r="AC56" s="461">
        <f>'Store 5(ADS'!BY53</f>
        <v>0</v>
      </c>
      <c r="AD56" s="462">
        <f>'Store 5(ADS'!BZ53</f>
        <v>1.299843969788323E-3</v>
      </c>
      <c r="AE56" s="463">
        <f>'Store 5(ADS'!CA53</f>
        <v>127500</v>
      </c>
      <c r="AF56" s="449"/>
      <c r="AG56" s="449"/>
      <c r="AH56" s="460">
        <f t="shared" si="2"/>
        <v>4.2029605200534492E-4</v>
      </c>
      <c r="AI56" s="461">
        <f t="shared" si="0"/>
        <v>363871.44762666663</v>
      </c>
      <c r="AJ56" s="462">
        <f t="shared" si="3"/>
        <v>2.591971276811099E-4</v>
      </c>
      <c r="AK56" s="463">
        <f t="shared" si="1"/>
        <v>224400</v>
      </c>
      <c r="AL56" s="449"/>
    </row>
    <row r="57" spans="1:38" ht="15">
      <c r="A57" s="339" t="s">
        <v>79</v>
      </c>
      <c r="D57" s="460">
        <f>'Store 1(SE'!BU55</f>
        <v>1.4999999999999998E-2</v>
      </c>
      <c r="E57" s="461">
        <f>'Store 1(SE'!BV55</f>
        <v>4141438.9900000007</v>
      </c>
      <c r="F57" s="462">
        <f>'Store 1(SE'!BW55</f>
        <v>1.6522787517871892E-2</v>
      </c>
      <c r="G57" s="463">
        <f>'Store 1(SE'!BX55</f>
        <v>4561874.43</v>
      </c>
      <c r="I57" s="449"/>
      <c r="J57" s="460">
        <f>'Store 2(GE'!BS55</f>
        <v>1.4999999999999993E-2</v>
      </c>
      <c r="K57" s="461">
        <f>'Store 2(GE'!BT55</f>
        <v>3425646.7290666657</v>
      </c>
      <c r="L57" s="462">
        <f>'Store 2(GE'!BU55</f>
        <v>1.373293971057471E-2</v>
      </c>
      <c r="M57" s="463">
        <f>'Store 2(GE'!BV55</f>
        <v>3136280</v>
      </c>
      <c r="N57" s="449"/>
      <c r="O57" s="449"/>
      <c r="P57" s="460" t="e">
        <f>'Store 3(AS'!BL55</f>
        <v>#DIV/0!</v>
      </c>
      <c r="Q57" s="461">
        <f>'Store 3(AS'!BR55</f>
        <v>2128481.6207999997</v>
      </c>
      <c r="R57" s="462">
        <f>'Store 3(AS'!BS55</f>
        <v>1.511759734524085E-2</v>
      </c>
      <c r="S57" s="463">
        <f>'Store 3(AS'!BT55</f>
        <v>2145168.54</v>
      </c>
      <c r="T57" s="449"/>
      <c r="U57" s="449"/>
      <c r="V57" s="460">
        <f>'Store 4(SO'!BQ55</f>
        <v>3.5000000000000031E-3</v>
      </c>
      <c r="W57" s="461">
        <f>'Store 4(SO'!BR55</f>
        <v>424516.68889777787</v>
      </c>
      <c r="X57" s="462">
        <f>'Store 4(SO'!BS55</f>
        <v>7.7988394486823509E-3</v>
      </c>
      <c r="Y57" s="463">
        <f>'Store 4(SO'!BT55</f>
        <v>945925</v>
      </c>
      <c r="Z57" s="449"/>
      <c r="AA57" s="449"/>
      <c r="AB57" s="460">
        <f>'Store 5(ADS'!BX54</f>
        <v>1.4999999999999999E-2</v>
      </c>
      <c r="AC57" s="461">
        <f>'Store 5(ADS'!BY54</f>
        <v>1471330.44</v>
      </c>
      <c r="AD57" s="462">
        <f>'Store 5(ADS'!BZ54</f>
        <v>2.3150560182796188E-2</v>
      </c>
      <c r="AE57" s="463">
        <f>'Store 5(ADS'!CA54</f>
        <v>2270808.2599999998</v>
      </c>
      <c r="AF57" s="449"/>
      <c r="AG57" s="449"/>
      <c r="AH57" s="460">
        <f t="shared" si="2"/>
        <v>1.338886513397951E-2</v>
      </c>
      <c r="AI57" s="461">
        <f t="shared" si="0"/>
        <v>11591414.468764443</v>
      </c>
      <c r="AJ57" s="462">
        <f t="shared" si="3"/>
        <v>1.5085245375088166E-2</v>
      </c>
      <c r="AK57" s="463">
        <f t="shared" si="1"/>
        <v>13060056.229999999</v>
      </c>
      <c r="AL57" s="449"/>
    </row>
    <row r="58" spans="1:38" ht="15">
      <c r="A58" s="478" t="s">
        <v>80</v>
      </c>
      <c r="D58" s="460">
        <f>'Store 1(SE'!BU56</f>
        <v>0</v>
      </c>
      <c r="E58" s="461">
        <f>'Store 1(SE'!BV56</f>
        <v>0</v>
      </c>
      <c r="F58" s="462">
        <f>'Store 1(SE'!BW56</f>
        <v>9.1815912516919607E-4</v>
      </c>
      <c r="G58" s="463">
        <f>'Store 1(SE'!BX56</f>
        <v>253500</v>
      </c>
      <c r="I58" s="449"/>
      <c r="J58" s="460">
        <f>'Store 2(GE'!BS56</f>
        <v>0</v>
      </c>
      <c r="K58" s="461">
        <f>'Store 2(GE'!BT56</f>
        <v>0</v>
      </c>
      <c r="L58" s="462">
        <f>'Store 2(GE'!BU56</f>
        <v>0</v>
      </c>
      <c r="M58" s="463">
        <f>'Store 2(GE'!BV56</f>
        <v>0</v>
      </c>
      <c r="N58" s="449"/>
      <c r="O58" s="449"/>
      <c r="P58" s="460" t="e">
        <f>'Store 3(AS'!BL56</f>
        <v>#DIV/0!</v>
      </c>
      <c r="Q58" s="461">
        <f>'Store 3(AS'!BR56</f>
        <v>0</v>
      </c>
      <c r="R58" s="462">
        <f>'Store 3(AS'!BS56</f>
        <v>0</v>
      </c>
      <c r="S58" s="463">
        <f>'Store 3(AS'!BT56</f>
        <v>0</v>
      </c>
      <c r="T58" s="449"/>
      <c r="U58" s="449"/>
      <c r="V58" s="460">
        <f>'Store 4(SO'!BQ56</f>
        <v>5.0000000000000034E-4</v>
      </c>
      <c r="W58" s="461">
        <f>'Store 4(SO'!BR56</f>
        <v>60645.24127111111</v>
      </c>
      <c r="X58" s="462">
        <f>'Store 4(SO'!BS56</f>
        <v>0</v>
      </c>
      <c r="Y58" s="463">
        <f>'Store 4(SO'!BT56</f>
        <v>0</v>
      </c>
      <c r="Z58" s="449"/>
      <c r="AA58" s="449"/>
      <c r="AB58" s="460">
        <f>'Store 5(ADS'!BX55</f>
        <v>0</v>
      </c>
      <c r="AC58" s="461">
        <f>'Store 5(ADS'!BY55</f>
        <v>0</v>
      </c>
      <c r="AD58" s="462">
        <f>'Store 5(ADS'!BZ55</f>
        <v>0</v>
      </c>
      <c r="AE58" s="463">
        <f>'Store 5(ADS'!CA55</f>
        <v>0</v>
      </c>
      <c r="AF58" s="449"/>
      <c r="AG58" s="449"/>
      <c r="AH58" s="460">
        <f t="shared" si="2"/>
        <v>7.004934200089083E-5</v>
      </c>
      <c r="AI58" s="461">
        <f t="shared" si="0"/>
        <v>60645.24127111111</v>
      </c>
      <c r="AJ58" s="462">
        <f t="shared" si="3"/>
        <v>2.9280958942585274E-4</v>
      </c>
      <c r="AK58" s="463">
        <f t="shared" si="1"/>
        <v>253500</v>
      </c>
      <c r="AL58" s="449"/>
    </row>
    <row r="59" spans="1:38" ht="15">
      <c r="A59" s="478" t="s">
        <v>99</v>
      </c>
      <c r="D59" s="460">
        <f>'Store 1(SE'!BU75</f>
        <v>1.9999999999999987E-3</v>
      </c>
      <c r="E59" s="461">
        <f>'Store 1(SE'!BV75</f>
        <v>552191.86533333315</v>
      </c>
      <c r="F59" s="462">
        <f>'Store 1(SE'!BW75</f>
        <v>1.0261934222046813E-3</v>
      </c>
      <c r="G59" s="463">
        <f>'Store 1(SE'!BX75</f>
        <v>283327.83</v>
      </c>
      <c r="I59" s="449"/>
      <c r="J59" s="460">
        <f>'Store 2(GE'!BS75</f>
        <v>1.9999999999999996E-3</v>
      </c>
      <c r="K59" s="461">
        <f>'Store 2(GE'!BT75</f>
        <v>456752.8972088889</v>
      </c>
      <c r="L59" s="462">
        <f>'Store 2(GE'!BU75</f>
        <v>1.1238600305259554E-3</v>
      </c>
      <c r="M59" s="463">
        <f>'Store 2(GE'!BV75</f>
        <v>256663.1625000003</v>
      </c>
      <c r="N59" s="449"/>
      <c r="O59" s="449"/>
      <c r="P59" s="460" t="e">
        <f>'Store 3(AS'!BL75</f>
        <v>#DIV/0!</v>
      </c>
      <c r="Q59" s="461">
        <f>'Store 3(AS'!BR75</f>
        <v>283797.54943999986</v>
      </c>
      <c r="R59" s="462">
        <f>'Store 3(AS'!BS75</f>
        <v>1.7900130779931222E-3</v>
      </c>
      <c r="S59" s="463">
        <f>'Store 3(AS'!BT75</f>
        <v>254000.66249999969</v>
      </c>
      <c r="T59" s="449"/>
      <c r="U59" s="449"/>
      <c r="V59" s="460">
        <f>'Store 4(SO'!BQ74</f>
        <v>1.7000000000000012E-3</v>
      </c>
      <c r="W59" s="461">
        <f>'Store 4(SO'!BR74</f>
        <v>206193.82032177778</v>
      </c>
      <c r="X59" s="462">
        <f>'Store 4(SO'!BS74</f>
        <v>5.1700953242425594E-3</v>
      </c>
      <c r="Y59" s="463">
        <f>'Store 4(SO'!BT74</f>
        <v>627083.35666666646</v>
      </c>
      <c r="Z59" s="449"/>
      <c r="AA59" s="449"/>
      <c r="AB59" s="460">
        <f>'Store 5(ADS'!BX72</f>
        <v>2.4999999999999988E-3</v>
      </c>
      <c r="AC59" s="461">
        <f>'Store 5(ADS'!BY72</f>
        <v>245221.73999999987</v>
      </c>
      <c r="AD59" s="462">
        <f>'Store 5(ADS'!BZ72</f>
        <v>9.0691727617624764E-3</v>
      </c>
      <c r="AE59" s="463">
        <f>'Store 5(ADS'!CA72</f>
        <v>889583.33</v>
      </c>
      <c r="AF59" s="449"/>
      <c r="AG59" s="449"/>
      <c r="AH59" s="460">
        <f t="shared" si="2"/>
        <v>2.0146199230106627E-3</v>
      </c>
      <c r="AI59" s="461">
        <f t="shared" si="0"/>
        <v>1744157.8723039995</v>
      </c>
      <c r="AJ59" s="462">
        <f t="shared" si="3"/>
        <v>2.668966155135457E-3</v>
      </c>
      <c r="AK59" s="463">
        <f t="shared" si="1"/>
        <v>2310658.3416666663</v>
      </c>
      <c r="AL59" s="449"/>
    </row>
    <row r="60" spans="1:38" ht="15">
      <c r="A60" s="477" t="s">
        <v>81</v>
      </c>
      <c r="D60" s="460">
        <f>'Store 1(SE'!BU57</f>
        <v>3.5000000000000024E-2</v>
      </c>
      <c r="E60" s="461">
        <f>'Store 1(SE'!BV57</f>
        <v>9663357.6433333419</v>
      </c>
      <c r="F60" s="462">
        <f>'Store 1(SE'!BW57</f>
        <v>3.5607750375190234E-2</v>
      </c>
      <c r="G60" s="463">
        <f>'Store 1(SE'!BX57</f>
        <v>9831155.0500000007</v>
      </c>
      <c r="I60" s="449"/>
      <c r="J60" s="460">
        <f>'Store 2(GE'!BS57</f>
        <v>3.5000000000000003E-2</v>
      </c>
      <c r="K60" s="461">
        <f>'Store 2(GE'!BT57</f>
        <v>7993175.7011555582</v>
      </c>
      <c r="L60" s="462">
        <f>'Store 2(GE'!BU57</f>
        <v>3.4999999995134742E-2</v>
      </c>
      <c r="M60" s="463">
        <f>'Store 2(GE'!BV57</f>
        <v>7993175.7000444476</v>
      </c>
      <c r="N60" s="449"/>
      <c r="O60" s="449"/>
      <c r="P60" s="460" t="e">
        <f>'Store 3(AS'!BL57</f>
        <v>#DIV/0!</v>
      </c>
      <c r="Q60" s="461">
        <f>'Store 3(AS'!BR57</f>
        <v>4966457.1152000008</v>
      </c>
      <c r="R60" s="462">
        <f>'Store 3(AS'!BS57</f>
        <v>3.500000000783033E-2</v>
      </c>
      <c r="S60" s="463">
        <f>'Store 3(AS'!BT57</f>
        <v>4966457.1163111115</v>
      </c>
      <c r="T60" s="449"/>
      <c r="U60" s="449"/>
      <c r="V60" s="460">
        <f>'Store 4(SO'!BQ57</f>
        <v>3.5000000000000052E-2</v>
      </c>
      <c r="W60" s="461">
        <f>'Store 4(SO'!BR57</f>
        <v>4245166.8889777809</v>
      </c>
      <c r="X60" s="462">
        <f>'Store 4(SO'!BS57</f>
        <v>3.500000005826237E-2</v>
      </c>
      <c r="Y60" s="463">
        <f>'Store 4(SO'!BT57</f>
        <v>4245166.8960444462</v>
      </c>
      <c r="Z60" s="449"/>
      <c r="AA60" s="449"/>
      <c r="AB60" s="460">
        <f>'Store 5(ADS'!BX56</f>
        <v>0.01</v>
      </c>
      <c r="AC60" s="461">
        <f>'Store 5(ADS'!BY56</f>
        <v>980886.96</v>
      </c>
      <c r="AD60" s="462">
        <f>'Store 5(ADS'!BZ56</f>
        <v>0.01</v>
      </c>
      <c r="AE60" s="463">
        <f>'Store 5(ADS'!CA56</f>
        <v>980886.96</v>
      </c>
      <c r="AF60" s="449"/>
      <c r="AG60" s="449"/>
      <c r="AH60" s="460">
        <f t="shared" si="2"/>
        <v>3.2167523589440132E-2</v>
      </c>
      <c r="AI60" s="461">
        <f t="shared" si="0"/>
        <v>27849044.308666684</v>
      </c>
      <c r="AJ60" s="462">
        <f t="shared" si="3"/>
        <v>3.2361340914181649E-2</v>
      </c>
      <c r="AK60" s="463">
        <f t="shared" si="1"/>
        <v>28016841.72240001</v>
      </c>
      <c r="AL60" s="449"/>
    </row>
    <row r="61" spans="1:38" ht="15">
      <c r="A61" s="478" t="s">
        <v>82</v>
      </c>
      <c r="D61" s="460">
        <f>'Store 1(SE'!BU58</f>
        <v>0</v>
      </c>
      <c r="E61" s="461">
        <f>'Store 1(SE'!BV58</f>
        <v>0</v>
      </c>
      <c r="F61" s="462">
        <f>'Store 1(SE'!BW58</f>
        <v>0</v>
      </c>
      <c r="G61" s="463">
        <f>'Store 1(SE'!BX58</f>
        <v>0</v>
      </c>
      <c r="I61" s="449"/>
      <c r="J61" s="460">
        <f>'Store 2(GE'!BS58</f>
        <v>0</v>
      </c>
      <c r="K61" s="461">
        <f>'Store 2(GE'!BT58</f>
        <v>0</v>
      </c>
      <c r="L61" s="462">
        <f>'Store 2(GE'!BU58</f>
        <v>0</v>
      </c>
      <c r="M61" s="463">
        <f>'Store 2(GE'!BV58</f>
        <v>0</v>
      </c>
      <c r="N61" s="449"/>
      <c r="O61" s="449"/>
      <c r="P61" s="460" t="e">
        <f>'Store 3(AS'!BL58</f>
        <v>#DIV/0!</v>
      </c>
      <c r="Q61" s="461">
        <f>'Store 3(AS'!BR58</f>
        <v>0</v>
      </c>
      <c r="R61" s="462">
        <f>'Store 3(AS'!BS58</f>
        <v>0</v>
      </c>
      <c r="S61" s="463">
        <f>'Store 3(AS'!BT58</f>
        <v>0</v>
      </c>
      <c r="T61" s="449"/>
      <c r="U61" s="449"/>
      <c r="V61" s="460">
        <f>'Store 4(SO'!BQ58</f>
        <v>1.0000000000000002E-3</v>
      </c>
      <c r="W61" s="461">
        <f>'Store 4(SO'!BR58</f>
        <v>121290.48254222216</v>
      </c>
      <c r="X61" s="462">
        <f>'Store 4(SO'!BS58</f>
        <v>0</v>
      </c>
      <c r="Y61" s="463">
        <f>'Store 4(SO'!BT58</f>
        <v>0</v>
      </c>
      <c r="Z61" s="449"/>
      <c r="AA61" s="449"/>
      <c r="AB61" s="460">
        <f>'Store 5(ADS'!BX57</f>
        <v>0</v>
      </c>
      <c r="AC61" s="461">
        <f>'Store 5(ADS'!BY57</f>
        <v>0</v>
      </c>
      <c r="AD61" s="462">
        <f>'Store 5(ADS'!BZ57</f>
        <v>3.718063496327854E-3</v>
      </c>
      <c r="AE61" s="463">
        <f>'Store 5(ADS'!CA57</f>
        <v>364700</v>
      </c>
      <c r="AF61" s="449"/>
      <c r="AG61" s="449"/>
      <c r="AH61" s="460">
        <f t="shared" si="2"/>
        <v>1.4009868400178158E-4</v>
      </c>
      <c r="AI61" s="461">
        <f t="shared" si="0"/>
        <v>121290.48254222216</v>
      </c>
      <c r="AJ61" s="462">
        <f t="shared" si="3"/>
        <v>4.2125308585249901E-4</v>
      </c>
      <c r="AK61" s="463">
        <f t="shared" si="1"/>
        <v>364700</v>
      </c>
      <c r="AL61" s="449"/>
    </row>
    <row r="62" spans="1:38" ht="15">
      <c r="A62" s="339" t="s">
        <v>83</v>
      </c>
      <c r="D62" s="460">
        <f>'Store 1(SE'!BU59</f>
        <v>5.0000000000000027E-3</v>
      </c>
      <c r="E62" s="461">
        <f>'Store 1(SE'!BV59</f>
        <v>1380479.6633333345</v>
      </c>
      <c r="F62" s="462">
        <f>'Store 1(SE'!BW59</f>
        <v>3.7802528270493721E-3</v>
      </c>
      <c r="G62" s="463">
        <f>'Store 1(SE'!BX59</f>
        <v>1043712.43</v>
      </c>
      <c r="I62" s="449"/>
      <c r="J62" s="460">
        <f>'Store 2(GE'!BS59</f>
        <v>4.9999999999999984E-3</v>
      </c>
      <c r="K62" s="461">
        <f>'Store 2(GE'!BT59</f>
        <v>1141882.2430222221</v>
      </c>
      <c r="L62" s="462">
        <f>'Store 2(GE'!BU59</f>
        <v>5.8730745144527875E-3</v>
      </c>
      <c r="M62" s="463">
        <f>'Store 2(GE'!BV59</f>
        <v>1341271.8999999999</v>
      </c>
      <c r="N62" s="449"/>
      <c r="O62" s="449"/>
      <c r="P62" s="460" t="e">
        <f>'Store 3(AS'!BL59</f>
        <v>#DIV/0!</v>
      </c>
      <c r="Q62" s="461">
        <f>'Store 3(AS'!BR59</f>
        <v>425696.32415999996</v>
      </c>
      <c r="R62" s="462">
        <f>'Store 3(AS'!BS59</f>
        <v>4.1993357671749765E-3</v>
      </c>
      <c r="S62" s="463">
        <f>'Store 3(AS'!BT59</f>
        <v>595880.6</v>
      </c>
      <c r="T62" s="449"/>
      <c r="U62" s="449"/>
      <c r="V62" s="460">
        <f>'Store 4(SO'!BQ59</f>
        <v>4.0000000000000018E-3</v>
      </c>
      <c r="W62" s="461">
        <f>'Store 4(SO'!BR59</f>
        <v>485161.93016888876</v>
      </c>
      <c r="X62" s="462">
        <f>'Store 4(SO'!BS59</f>
        <v>5.4887619873080539E-3</v>
      </c>
      <c r="Y62" s="463">
        <f>'Store 4(SO'!BT59</f>
        <v>665734.59</v>
      </c>
      <c r="Z62" s="449"/>
      <c r="AA62" s="449"/>
      <c r="AB62" s="460">
        <f>'Store 5(ADS'!BX58</f>
        <v>5.0000000000000001E-3</v>
      </c>
      <c r="AC62" s="461">
        <f>'Store 5(ADS'!BY58</f>
        <v>490443.48</v>
      </c>
      <c r="AD62" s="462">
        <f>'Store 5(ADS'!BZ58</f>
        <v>8.9484562013139625E-3</v>
      </c>
      <c r="AE62" s="463">
        <f>'Store 5(ADS'!CA58</f>
        <v>877742.4</v>
      </c>
      <c r="AF62" s="449"/>
      <c r="AG62" s="449"/>
      <c r="AH62" s="460">
        <f t="shared" si="2"/>
        <v>4.5320960144929348E-3</v>
      </c>
      <c r="AI62" s="461">
        <f t="shared" si="0"/>
        <v>3923663.6406844449</v>
      </c>
      <c r="AJ62" s="462">
        <f t="shared" si="3"/>
        <v>5.2259199211730743E-3</v>
      </c>
      <c r="AK62" s="463">
        <f t="shared" si="1"/>
        <v>4524341.92</v>
      </c>
      <c r="AL62" s="449"/>
    </row>
    <row r="63" spans="1:38" ht="15">
      <c r="A63" s="478" t="s">
        <v>84</v>
      </c>
      <c r="D63" s="460">
        <f>'Store 1(SE'!BU60</f>
        <v>9.999999999999998E-4</v>
      </c>
      <c r="E63" s="461">
        <f>'Store 1(SE'!BV60</f>
        <v>276095.93266666669</v>
      </c>
      <c r="F63" s="462">
        <f>'Store 1(SE'!BW60</f>
        <v>0</v>
      </c>
      <c r="G63" s="463">
        <f>'Store 1(SE'!BX60</f>
        <v>0</v>
      </c>
      <c r="I63" s="449"/>
      <c r="J63" s="460">
        <f>'Store 2(GE'!BS60</f>
        <v>1E-3</v>
      </c>
      <c r="K63" s="461">
        <f>'Store 2(GE'!BT60</f>
        <v>228376.44860444451</v>
      </c>
      <c r="L63" s="462">
        <f>'Store 2(GE'!BU60</f>
        <v>0</v>
      </c>
      <c r="M63" s="463">
        <f>'Store 2(GE'!BV60</f>
        <v>0</v>
      </c>
      <c r="N63" s="449"/>
      <c r="O63" s="449"/>
      <c r="P63" s="460" t="e">
        <f>'Store 3(AS'!BL60</f>
        <v>#DIV/0!</v>
      </c>
      <c r="Q63" s="461">
        <f>'Store 3(AS'!BR60</f>
        <v>141898.77471999993</v>
      </c>
      <c r="R63" s="462">
        <f>'Store 3(AS'!BS60</f>
        <v>0</v>
      </c>
      <c r="S63" s="463">
        <f>'Store 3(AS'!BT60</f>
        <v>0</v>
      </c>
      <c r="T63" s="449"/>
      <c r="U63" s="449"/>
      <c r="V63" s="460">
        <f>'Store 4(SO'!BQ60</f>
        <v>2.0000000000000026E-3</v>
      </c>
      <c r="W63" s="461">
        <f>'Store 4(SO'!BR60</f>
        <v>242580.96508444459</v>
      </c>
      <c r="X63" s="462">
        <f>'Store 4(SO'!BS60</f>
        <v>0</v>
      </c>
      <c r="Y63" s="463">
        <f>'Store 4(SO'!BT60</f>
        <v>0</v>
      </c>
      <c r="Z63" s="449"/>
      <c r="AA63" s="449"/>
      <c r="AB63" s="460">
        <f>'Store 5(ADS'!BX59</f>
        <v>1E-3</v>
      </c>
      <c r="AC63" s="461">
        <f>'Store 5(ADS'!BY59</f>
        <v>98088.695999999996</v>
      </c>
      <c r="AD63" s="462">
        <f>'Store 5(ADS'!BZ59</f>
        <v>0</v>
      </c>
      <c r="AE63" s="463">
        <f>'Store 5(ADS'!CA59</f>
        <v>0</v>
      </c>
      <c r="AF63" s="449"/>
      <c r="AG63" s="449"/>
      <c r="AH63" s="460">
        <f t="shared" si="2"/>
        <v>1.1400986840017821E-3</v>
      </c>
      <c r="AI63" s="461">
        <f t="shared" si="0"/>
        <v>987040.81707555579</v>
      </c>
      <c r="AJ63" s="462">
        <f t="shared" si="3"/>
        <v>0</v>
      </c>
      <c r="AK63" s="463">
        <f t="shared" si="1"/>
        <v>0</v>
      </c>
      <c r="AL63" s="449"/>
    </row>
    <row r="64" spans="1:38" ht="15">
      <c r="A64" s="81" t="s">
        <v>86</v>
      </c>
      <c r="D64" s="460">
        <f>'Store 1(SE'!BU61</f>
        <v>0</v>
      </c>
      <c r="E64" s="461">
        <f>'Store 1(SE'!BV61</f>
        <v>0</v>
      </c>
      <c r="F64" s="462">
        <f>'Store 1(SE'!BW61</f>
        <v>0</v>
      </c>
      <c r="G64" s="463">
        <f>'Store 1(SE'!BX61</f>
        <v>0</v>
      </c>
      <c r="I64" s="449"/>
      <c r="J64" s="460">
        <f>'Store 2(GE'!BS61</f>
        <v>1E-3</v>
      </c>
      <c r="K64" s="461">
        <f>'Store 2(GE'!BT61</f>
        <v>228376.44860444451</v>
      </c>
      <c r="L64" s="462">
        <f>'Store 2(GE'!BU61</f>
        <v>0</v>
      </c>
      <c r="M64" s="463">
        <f>'Store 2(GE'!BV61</f>
        <v>0</v>
      </c>
      <c r="N64" s="449"/>
      <c r="O64" s="449"/>
      <c r="P64" s="460" t="e">
        <f>'Store 3(AS'!BL61</f>
        <v>#DIV/0!</v>
      </c>
      <c r="Q64" s="461">
        <f>'Store 3(AS'!BR61</f>
        <v>141898.77471999993</v>
      </c>
      <c r="R64" s="462">
        <f>'Store 3(AS'!BS61</f>
        <v>0</v>
      </c>
      <c r="S64" s="463">
        <f>'Store 3(AS'!BT61</f>
        <v>0</v>
      </c>
      <c r="T64" s="449"/>
      <c r="U64" s="449"/>
      <c r="V64" s="460">
        <f>'Store 4(SO'!BQ61</f>
        <v>1.0000000000000002E-3</v>
      </c>
      <c r="W64" s="461">
        <f>'Store 4(SO'!BR61</f>
        <v>121290.48254222216</v>
      </c>
      <c r="X64" s="462">
        <f>'Store 4(SO'!BS61</f>
        <v>0</v>
      </c>
      <c r="Y64" s="463">
        <f>'Store 4(SO'!BT61</f>
        <v>0</v>
      </c>
      <c r="Z64" s="449"/>
      <c r="AA64" s="449"/>
      <c r="AB64" s="460">
        <f>'Store 5(ADS'!BX60</f>
        <v>0</v>
      </c>
      <c r="AC64" s="461">
        <f>'Store 5(ADS'!BY60</f>
        <v>0</v>
      </c>
      <c r="AD64" s="462">
        <f>'Store 5(ADS'!BZ60</f>
        <v>0</v>
      </c>
      <c r="AE64" s="463">
        <f>'Store 5(ADS'!CA60</f>
        <v>0</v>
      </c>
      <c r="AF64" s="449"/>
      <c r="AG64" s="449"/>
      <c r="AH64" s="460">
        <f t="shared" si="2"/>
        <v>5.6779152864161009E-4</v>
      </c>
      <c r="AI64" s="461">
        <f t="shared" si="0"/>
        <v>491565.70586666663</v>
      </c>
      <c r="AJ64" s="462">
        <f t="shared" si="3"/>
        <v>0</v>
      </c>
      <c r="AK64" s="463">
        <f t="shared" si="1"/>
        <v>0</v>
      </c>
      <c r="AL64" s="449"/>
    </row>
    <row r="65" spans="1:38" ht="15">
      <c r="A65" s="339" t="s">
        <v>87</v>
      </c>
      <c r="D65" s="460">
        <f>'Store 1(SE'!BU62</f>
        <v>1.9999999999999992E-3</v>
      </c>
      <c r="E65" s="461">
        <f>'Store 1(SE'!BV62</f>
        <v>552191.86533333326</v>
      </c>
      <c r="F65" s="462">
        <f>'Store 1(SE'!BW62</f>
        <v>1.7521820235724391E-3</v>
      </c>
      <c r="G65" s="463">
        <f>'Store 1(SE'!BX62</f>
        <v>483770.33</v>
      </c>
      <c r="I65" s="449"/>
      <c r="J65" s="460">
        <f>'Store 2(GE'!BS62</f>
        <v>1.9999999999999996E-3</v>
      </c>
      <c r="K65" s="461">
        <f>'Store 2(GE'!BT62</f>
        <v>456752.8972088889</v>
      </c>
      <c r="L65" s="462">
        <f>'Store 2(GE'!BU62</f>
        <v>1.0915238919042755E-3</v>
      </c>
      <c r="M65" s="463">
        <f>'Store 2(GE'!BV62</f>
        <v>249278.35</v>
      </c>
      <c r="N65" s="449"/>
      <c r="O65" s="449"/>
      <c r="P65" s="460" t="e">
        <f>'Store 3(AS'!BL62</f>
        <v>#DIV/0!</v>
      </c>
      <c r="Q65" s="461">
        <f>'Store 3(AS'!BR62</f>
        <v>496645.71152000013</v>
      </c>
      <c r="R65" s="462">
        <f>'Store 3(AS'!BS62</f>
        <v>2.7251589787370945E-3</v>
      </c>
      <c r="S65" s="463">
        <f>'Store 3(AS'!BT62</f>
        <v>386696.72</v>
      </c>
      <c r="T65" s="449"/>
      <c r="U65" s="449"/>
      <c r="V65" s="460">
        <f>'Store 4(SO'!BQ62</f>
        <v>3.5000000000000031E-3</v>
      </c>
      <c r="W65" s="461">
        <f>'Store 4(SO'!BR62</f>
        <v>424516.68889777787</v>
      </c>
      <c r="X65" s="462">
        <f>'Store 4(SO'!BS62</f>
        <v>3.1571334532921745E-3</v>
      </c>
      <c r="Y65" s="463">
        <f>'Store 4(SO'!BT62</f>
        <v>382930.24</v>
      </c>
      <c r="Z65" s="449"/>
      <c r="AA65" s="449"/>
      <c r="AB65" s="460">
        <f>'Store 5(ADS'!BX61</f>
        <v>2.0000000000000009E-3</v>
      </c>
      <c r="AC65" s="461">
        <f>'Store 5(ADS'!BY61</f>
        <v>196177.39200000011</v>
      </c>
      <c r="AD65" s="462">
        <f>'Store 5(ADS'!BZ61</f>
        <v>1.2743568331258069E-5</v>
      </c>
      <c r="AE65" s="463">
        <f>'Store 5(ADS'!CA61</f>
        <v>1250</v>
      </c>
      <c r="AF65" s="449"/>
      <c r="AG65" s="449"/>
      <c r="AH65" s="460">
        <f t="shared" si="2"/>
        <v>2.4560020021316361E-3</v>
      </c>
      <c r="AI65" s="461">
        <f t="shared" si="0"/>
        <v>2126284.5549600003</v>
      </c>
      <c r="AJ65" s="462">
        <f t="shared" si="3"/>
        <v>1.7371354997057704E-3</v>
      </c>
      <c r="AK65" s="463">
        <f t="shared" si="1"/>
        <v>1503925.64</v>
      </c>
      <c r="AL65" s="449"/>
    </row>
    <row r="66" spans="1:38" ht="15">
      <c r="A66" s="478" t="s">
        <v>88</v>
      </c>
      <c r="D66" s="460">
        <f>'Store 1(SE'!BU63</f>
        <v>1.4999999999999994E-3</v>
      </c>
      <c r="E66" s="461">
        <f>'Store 1(SE'!BV63</f>
        <v>414143.89899999998</v>
      </c>
      <c r="F66" s="462">
        <f>'Store 1(SE'!BW63</f>
        <v>5.7045389433589104E-6</v>
      </c>
      <c r="G66" s="463">
        <f>'Store 1(SE'!BX63</f>
        <v>1575</v>
      </c>
      <c r="I66" s="449"/>
      <c r="J66" s="460">
        <f>'Store 2(GE'!BS63</f>
        <v>1.4999999999999992E-3</v>
      </c>
      <c r="K66" s="461">
        <f>'Store 2(GE'!BT63</f>
        <v>342564.67290666659</v>
      </c>
      <c r="L66" s="462">
        <f>'Store 2(GE'!BU63</f>
        <v>0</v>
      </c>
      <c r="M66" s="463">
        <f>'Store 2(GE'!BV63</f>
        <v>0</v>
      </c>
      <c r="N66" s="449"/>
      <c r="O66" s="449"/>
      <c r="P66" s="460" t="e">
        <f>'Store 3(AS'!BL63</f>
        <v>#DIV/0!</v>
      </c>
      <c r="Q66" s="461">
        <f>'Store 3(AS'!BR63</f>
        <v>212848.16207999998</v>
      </c>
      <c r="R66" s="462">
        <f>'Store 3(AS'!BS63</f>
        <v>1.4094554402928965E-5</v>
      </c>
      <c r="S66" s="463">
        <f>'Store 3(AS'!BT63</f>
        <v>2000</v>
      </c>
      <c r="T66" s="449"/>
      <c r="U66" s="449"/>
      <c r="V66" s="460">
        <f>'Store 4(SO'!BQ63</f>
        <v>2.4999999999999996E-3</v>
      </c>
      <c r="W66" s="461">
        <f>'Store 4(SO'!BR63</f>
        <v>303226.20635555533</v>
      </c>
      <c r="X66" s="462">
        <f>'Store 4(SO'!BS63</f>
        <v>0</v>
      </c>
      <c r="Y66" s="463">
        <f>'Store 4(SO'!BT63</f>
        <v>0</v>
      </c>
      <c r="Z66" s="449"/>
      <c r="AA66" s="449"/>
      <c r="AB66" s="460">
        <f>'Store 5(ADS'!BX62</f>
        <v>1.5E-3</v>
      </c>
      <c r="AC66" s="461">
        <f>'Store 5(ADS'!BY62</f>
        <v>147133.04399999999</v>
      </c>
      <c r="AD66" s="462">
        <f>'Store 5(ADS'!BZ62</f>
        <v>3.5681991327522593E-4</v>
      </c>
      <c r="AE66" s="463">
        <f>'Store 5(ADS'!CA62</f>
        <v>35000</v>
      </c>
      <c r="AF66" s="449"/>
      <c r="AG66" s="449"/>
      <c r="AH66" s="460">
        <f t="shared" si="2"/>
        <v>1.6400986840017812E-3</v>
      </c>
      <c r="AI66" s="461">
        <f t="shared" si="0"/>
        <v>1419915.9843422219</v>
      </c>
      <c r="AJ66" s="462">
        <f t="shared" si="3"/>
        <v>4.4556725491527691E-5</v>
      </c>
      <c r="AK66" s="463">
        <f t="shared" si="1"/>
        <v>38575</v>
      </c>
      <c r="AL66" s="449"/>
    </row>
    <row r="67" spans="1:38" ht="15">
      <c r="A67" s="339" t="s">
        <v>89</v>
      </c>
      <c r="D67" s="460">
        <f>'Store 1(SE'!BU64</f>
        <v>5.0000000000000034E-4</v>
      </c>
      <c r="E67" s="461">
        <f>'Store 1(SE'!BV64</f>
        <v>138047.96633333346</v>
      </c>
      <c r="F67" s="462">
        <f>'Store 1(SE'!BW64</f>
        <v>9.0548237196173179E-6</v>
      </c>
      <c r="G67" s="463">
        <f>'Store 1(SE'!BX64</f>
        <v>2500</v>
      </c>
      <c r="I67" s="449"/>
      <c r="J67" s="460">
        <f>'Store 2(GE'!BS64</f>
        <v>4.9999999999999979E-4</v>
      </c>
      <c r="K67" s="461">
        <f>'Store 2(GE'!BT64</f>
        <v>114188.2243022222</v>
      </c>
      <c r="L67" s="462">
        <f>'Store 2(GE'!BU64</f>
        <v>2.4083043735942232E-5</v>
      </c>
      <c r="M67" s="463">
        <f>'Store 2(GE'!BV64</f>
        <v>5500</v>
      </c>
      <c r="N67" s="449"/>
      <c r="O67" s="449"/>
      <c r="P67" s="460" t="e">
        <f>'Store 3(AS'!BL64</f>
        <v>#DIV/0!</v>
      </c>
      <c r="Q67" s="461">
        <f>'Store 3(AS'!BR64</f>
        <v>70949.387359999993</v>
      </c>
      <c r="R67" s="462">
        <f>'Store 3(AS'!BS64</f>
        <v>3.876002460805465E-5</v>
      </c>
      <c r="S67" s="463">
        <f>'Store 3(AS'!BT64</f>
        <v>5500</v>
      </c>
      <c r="T67" s="449"/>
      <c r="U67" s="449"/>
      <c r="V67" s="460">
        <f>'Store 4(SO'!BQ64</f>
        <v>1.5000000000000015E-3</v>
      </c>
      <c r="W67" s="461">
        <f>'Store 4(SO'!BR64</f>
        <v>181935.7238133334</v>
      </c>
      <c r="X67" s="462">
        <f>'Store 4(SO'!BS64</f>
        <v>2.3085075937638376E-5</v>
      </c>
      <c r="Y67" s="463">
        <f>'Store 4(SO'!BT64</f>
        <v>2800</v>
      </c>
      <c r="Z67" s="449"/>
      <c r="AA67" s="449"/>
      <c r="AB67" s="460">
        <f>'Store 5(ADS'!BX63</f>
        <v>4.999999999999999E-4</v>
      </c>
      <c r="AC67" s="461">
        <f>'Store 5(ADS'!BY63</f>
        <v>49044.347999999991</v>
      </c>
      <c r="AD67" s="462">
        <f>'Store 5(ADS'!BZ63</f>
        <v>9.5678711031085579E-4</v>
      </c>
      <c r="AE67" s="463">
        <f>'Store 5(ADS'!CA63</f>
        <v>93850</v>
      </c>
      <c r="AF67" s="449"/>
      <c r="AG67" s="449"/>
      <c r="AH67" s="460">
        <f t="shared" si="2"/>
        <v>6.4009868400178183E-4</v>
      </c>
      <c r="AI67" s="461">
        <f t="shared" si="0"/>
        <v>554165.64980888902</v>
      </c>
      <c r="AJ67" s="462">
        <f t="shared" si="3"/>
        <v>1.2723067564204214E-4</v>
      </c>
      <c r="AK67" s="463">
        <f t="shared" si="1"/>
        <v>110150</v>
      </c>
      <c r="AL67" s="449"/>
    </row>
    <row r="68" spans="1:38" ht="15">
      <c r="A68" s="339" t="s">
        <v>90</v>
      </c>
      <c r="D68" s="460">
        <f>'Store 1(SE'!BU65</f>
        <v>0</v>
      </c>
      <c r="E68" s="461">
        <f>'Store 1(SE'!BV65</f>
        <v>0</v>
      </c>
      <c r="F68" s="462">
        <f>'Store 1(SE'!BW65</f>
        <v>0</v>
      </c>
      <c r="G68" s="463">
        <f>'Store 1(SE'!BX65</f>
        <v>0</v>
      </c>
      <c r="I68" s="449"/>
      <c r="J68" s="460">
        <f>'Store 2(GE'!BS65</f>
        <v>0</v>
      </c>
      <c r="K68" s="461">
        <f>'Store 2(GE'!BT65</f>
        <v>0</v>
      </c>
      <c r="L68" s="462">
        <f>'Store 2(GE'!BU65</f>
        <v>0</v>
      </c>
      <c r="M68" s="463">
        <f>'Store 2(GE'!BV65</f>
        <v>0</v>
      </c>
      <c r="N68" s="449"/>
      <c r="O68" s="449"/>
      <c r="P68" s="460" t="e">
        <f>'Store 3(AS'!BL65</f>
        <v>#DIV/0!</v>
      </c>
      <c r="Q68" s="461">
        <f>'Store 3(AS'!BR65</f>
        <v>0</v>
      </c>
      <c r="R68" s="462">
        <f>'Store 3(AS'!BS65</f>
        <v>0</v>
      </c>
      <c r="S68" s="463">
        <f>'Store 3(AS'!BT65</f>
        <v>0</v>
      </c>
      <c r="T68" s="449"/>
      <c r="U68" s="449"/>
      <c r="V68" s="460">
        <f>'Store 4(SO'!BQ65</f>
        <v>0</v>
      </c>
      <c r="W68" s="461">
        <f>'Store 4(SO'!BR65</f>
        <v>0</v>
      </c>
      <c r="X68" s="462">
        <f>'Store 4(SO'!BS65</f>
        <v>0</v>
      </c>
      <c r="Y68" s="463">
        <f>'Store 4(SO'!BT65</f>
        <v>0</v>
      </c>
      <c r="Z68" s="449"/>
      <c r="AA68" s="449"/>
      <c r="AB68" s="460">
        <f>'Store 5(ADS'!BX64</f>
        <v>0</v>
      </c>
      <c r="AC68" s="461">
        <f>'Store 5(ADS'!BY64</f>
        <v>0</v>
      </c>
      <c r="AD68" s="462">
        <f>'Store 5(ADS'!BZ64</f>
        <v>0</v>
      </c>
      <c r="AE68" s="463">
        <f>'Store 5(ADS'!CA64</f>
        <v>0</v>
      </c>
      <c r="AF68" s="449"/>
      <c r="AG68" s="449"/>
      <c r="AH68" s="460">
        <f t="shared" si="2"/>
        <v>0</v>
      </c>
      <c r="AI68" s="461">
        <f t="shared" si="0"/>
        <v>0</v>
      </c>
      <c r="AJ68" s="462">
        <f t="shared" si="3"/>
        <v>0</v>
      </c>
      <c r="AK68" s="463">
        <f t="shared" si="1"/>
        <v>0</v>
      </c>
      <c r="AL68" s="449"/>
    </row>
    <row r="69" spans="1:38" ht="15">
      <c r="A69" s="339" t="s">
        <v>91</v>
      </c>
      <c r="D69" s="460">
        <f>'Store 1(SE'!BU66</f>
        <v>5.0000000000000027E-3</v>
      </c>
      <c r="E69" s="461">
        <f>'Store 1(SE'!BV66</f>
        <v>1380479.6633333345</v>
      </c>
      <c r="F69" s="462">
        <f>'Store 1(SE'!BW66</f>
        <v>0</v>
      </c>
      <c r="G69" s="463">
        <f>'Store 1(SE'!BX66</f>
        <v>0</v>
      </c>
      <c r="I69" s="449"/>
      <c r="J69" s="460">
        <f>'Store 2(GE'!BS66</f>
        <v>4.9999999999999984E-3</v>
      </c>
      <c r="K69" s="461">
        <f>'Store 2(GE'!BT66</f>
        <v>1141882.2430222221</v>
      </c>
      <c r="L69" s="462">
        <f>'Store 2(GE'!BU66</f>
        <v>0</v>
      </c>
      <c r="M69" s="463">
        <f>'Store 2(GE'!BV66</f>
        <v>0</v>
      </c>
      <c r="N69" s="449"/>
      <c r="O69" s="449"/>
      <c r="P69" s="460" t="e">
        <f>'Store 3(AS'!BL66</f>
        <v>#DIV/0!</v>
      </c>
      <c r="Q69" s="461">
        <f>'Store 3(AS'!BR66</f>
        <v>709493.87360000005</v>
      </c>
      <c r="R69" s="462">
        <f>'Store 3(AS'!BS66</f>
        <v>0</v>
      </c>
      <c r="S69" s="463">
        <f>'Store 3(AS'!BT66</f>
        <v>0</v>
      </c>
      <c r="T69" s="449"/>
      <c r="U69" s="449"/>
      <c r="V69" s="460">
        <f>'Store 4(SO'!BQ66</f>
        <v>9.9999999999999985E-3</v>
      </c>
      <c r="W69" s="461">
        <f>'Store 4(SO'!BR66</f>
        <v>1212904.8254222213</v>
      </c>
      <c r="X69" s="462">
        <f>'Store 4(SO'!BS66</f>
        <v>0</v>
      </c>
      <c r="Y69" s="463">
        <f>'Store 4(SO'!BT66</f>
        <v>0</v>
      </c>
      <c r="Z69" s="449"/>
      <c r="AA69" s="449"/>
      <c r="AB69" s="460">
        <f>'Store 5(ADS'!BX65</f>
        <v>4.9999999999999984E-3</v>
      </c>
      <c r="AC69" s="461">
        <f>'Store 5(ADS'!BY65</f>
        <v>490443.47999999986</v>
      </c>
      <c r="AD69" s="462">
        <f>'Store 5(ADS'!BZ65</f>
        <v>0</v>
      </c>
      <c r="AE69" s="463">
        <f>'Store 5(ADS'!CA65</f>
        <v>0</v>
      </c>
      <c r="AF69" s="449"/>
      <c r="AG69" s="449"/>
      <c r="AH69" s="460">
        <f t="shared" si="2"/>
        <v>5.7004934200089088E-3</v>
      </c>
      <c r="AI69" s="461">
        <f t="shared" si="0"/>
        <v>4935204.0853777779</v>
      </c>
      <c r="AJ69" s="462">
        <f t="shared" si="3"/>
        <v>0</v>
      </c>
      <c r="AK69" s="463">
        <f t="shared" si="1"/>
        <v>0</v>
      </c>
      <c r="AL69" s="449"/>
    </row>
    <row r="70" spans="1:38" ht="15">
      <c r="A70" s="339" t="s">
        <v>92</v>
      </c>
      <c r="D70" s="460">
        <f>'Store 1(SE'!BU67</f>
        <v>2.4999999999999996E-3</v>
      </c>
      <c r="E70" s="461">
        <f>'Store 1(SE'!BV67</f>
        <v>690239.83166666678</v>
      </c>
      <c r="F70" s="462">
        <f>'Store 1(SE'!BW67</f>
        <v>3.9587689302166912E-5</v>
      </c>
      <c r="G70" s="463">
        <f>'Store 1(SE'!BX67</f>
        <v>10930</v>
      </c>
      <c r="I70" s="449"/>
      <c r="J70" s="460">
        <f>'Store 2(GE'!BS67</f>
        <v>2.4999999999999992E-3</v>
      </c>
      <c r="K70" s="461">
        <f>'Store 2(GE'!BT67</f>
        <v>570941.12151111104</v>
      </c>
      <c r="L70" s="462">
        <f>'Store 2(GE'!BU67</f>
        <v>2.3907894326953561E-5</v>
      </c>
      <c r="M70" s="463">
        <f>'Store 2(GE'!BV67</f>
        <v>5460</v>
      </c>
      <c r="N70" s="449"/>
      <c r="O70" s="449"/>
      <c r="P70" s="460" t="e">
        <f>'Store 3(AS'!BL67</f>
        <v>#DIV/0!</v>
      </c>
      <c r="Q70" s="461">
        <f>'Store 3(AS'!BR67</f>
        <v>354746.93680000002</v>
      </c>
      <c r="R70" s="462">
        <f>'Store 3(AS'!BS67</f>
        <v>0</v>
      </c>
      <c r="S70" s="463">
        <f>'Store 3(AS'!BT67</f>
        <v>0</v>
      </c>
      <c r="T70" s="449"/>
      <c r="U70" s="449"/>
      <c r="V70" s="460">
        <f>'Store 4(SO'!BQ67</f>
        <v>9.0000000000000045E-3</v>
      </c>
      <c r="W70" s="461">
        <f>'Store 4(SO'!BR67</f>
        <v>1091614.3428799999</v>
      </c>
      <c r="X70" s="462">
        <f>'Store 4(SO'!BS67</f>
        <v>0</v>
      </c>
      <c r="Y70" s="463">
        <f>'Store 4(SO'!BT67</f>
        <v>0</v>
      </c>
      <c r="Z70" s="449"/>
      <c r="AA70" s="449"/>
      <c r="AB70" s="460">
        <f>'Store 5(ADS'!BX66</f>
        <v>2.4999999999999988E-3</v>
      </c>
      <c r="AC70" s="461">
        <f>'Store 5(ADS'!BY66</f>
        <v>245221.73999999987</v>
      </c>
      <c r="AD70" s="462">
        <f>'Store 5(ADS'!BZ66</f>
        <v>7.0089625821919378E-5</v>
      </c>
      <c r="AE70" s="463">
        <f>'Store 5(ADS'!CA66</f>
        <v>6875</v>
      </c>
      <c r="AF70" s="449"/>
      <c r="AG70" s="449"/>
      <c r="AH70" s="460">
        <f t="shared" si="2"/>
        <v>3.4106414460115804E-3</v>
      </c>
      <c r="AI70" s="461">
        <f t="shared" si="0"/>
        <v>2952763.9728577775</v>
      </c>
      <c r="AJ70" s="462">
        <f t="shared" si="3"/>
        <v>2.6872643384585659E-5</v>
      </c>
      <c r="AK70" s="463">
        <f t="shared" si="1"/>
        <v>23265</v>
      </c>
      <c r="AL70" s="449"/>
    </row>
    <row r="71" spans="1:38" ht="15">
      <c r="A71" s="475" t="s">
        <v>93</v>
      </c>
      <c r="D71" s="460">
        <f>'Store 1(SE'!BU68</f>
        <v>0.03</v>
      </c>
      <c r="E71" s="461">
        <f>'Store 1(SE'!BV68</f>
        <v>8282877.9800000023</v>
      </c>
      <c r="F71" s="462">
        <f>'Store 1(SE'!BW68</f>
        <v>4.8980557987164733E-2</v>
      </c>
      <c r="G71" s="463">
        <f>'Store 1(SE'!BX68</f>
        <v>13523332.84</v>
      </c>
      <c r="I71" s="449"/>
      <c r="J71" s="460">
        <f>'Store 2(GE'!BS68</f>
        <v>2.9999999999999995E-2</v>
      </c>
      <c r="K71" s="461">
        <f>'Store 2(GE'!BT68</f>
        <v>6851293.4581333343</v>
      </c>
      <c r="L71" s="462">
        <f>'Store 2(GE'!BU68</f>
        <v>7.7136325166837577E-2</v>
      </c>
      <c r="M71" s="463">
        <f>'Store 2(GE'!BV68</f>
        <v>17616120</v>
      </c>
      <c r="N71" s="449"/>
      <c r="O71" s="449"/>
      <c r="P71" s="460" t="e">
        <f>'Store 3(AS'!BL68</f>
        <v>#DIV/0!</v>
      </c>
      <c r="Q71" s="461">
        <f>'Store 3(AS'!BR68</f>
        <v>4256963.2416000003</v>
      </c>
      <c r="R71" s="462">
        <f>'Store 3(AS'!BS68</f>
        <v>7.229235749386749E-2</v>
      </c>
      <c r="S71" s="463">
        <f>'Store 3(AS'!BT68</f>
        <v>10258196.949999999</v>
      </c>
      <c r="T71" s="449"/>
      <c r="U71" s="449"/>
      <c r="V71" s="460">
        <f>'Store 4(SO'!BQ68</f>
        <v>0</v>
      </c>
      <c r="W71" s="461">
        <f>'Store 4(SO'!BR68</f>
        <v>0</v>
      </c>
      <c r="X71" s="462">
        <f>'Store 4(SO'!BS68</f>
        <v>0</v>
      </c>
      <c r="Y71" s="463">
        <f>'Store 4(SO'!BT68</f>
        <v>0</v>
      </c>
      <c r="Z71" s="449"/>
      <c r="AA71" s="449"/>
      <c r="AB71" s="460">
        <f>'Store 5(ADS'!BX67</f>
        <v>0.03</v>
      </c>
      <c r="AC71" s="461">
        <f>'Store 5(ADS'!BY67</f>
        <v>2942660.88</v>
      </c>
      <c r="AD71" s="462">
        <f>'Store 5(ADS'!BZ67</f>
        <v>2.8838335000395971E-2</v>
      </c>
      <c r="AE71" s="463">
        <f>'Store 5(ADS'!CA67</f>
        <v>2828714.6750000003</v>
      </c>
      <c r="AF71" s="449"/>
      <c r="AG71" s="449"/>
      <c r="AH71" s="460">
        <f t="shared" si="2"/>
        <v>2.5797039479946552E-2</v>
      </c>
      <c r="AI71" s="461">
        <f t="shared" si="0"/>
        <v>22333795.559733335</v>
      </c>
      <c r="AJ71" s="462">
        <f t="shared" si="3"/>
        <v>5.1084432429170705E-2</v>
      </c>
      <c r="AK71" s="463">
        <f t="shared" si="1"/>
        <v>44226364.464999996</v>
      </c>
      <c r="AL71" s="449"/>
    </row>
    <row r="72" spans="1:38" ht="15">
      <c r="A72" s="479" t="s">
        <v>94</v>
      </c>
      <c r="D72" s="460">
        <f>'Store 1(SE'!BU69</f>
        <v>0</v>
      </c>
      <c r="E72" s="461">
        <f>'Store 1(SE'!BV69</f>
        <v>0</v>
      </c>
      <c r="F72" s="462">
        <f>'Store 1(SE'!BW69</f>
        <v>0</v>
      </c>
      <c r="G72" s="463">
        <f>'Store 1(SE'!BX69</f>
        <v>0</v>
      </c>
      <c r="I72" s="449"/>
      <c r="J72" s="460">
        <f>'Store 2(GE'!BS69</f>
        <v>0.14499999999999999</v>
      </c>
      <c r="K72" s="461">
        <f>'Store 2(GE'!BT69</f>
        <v>33114585.047644451</v>
      </c>
      <c r="L72" s="462">
        <f>'Store 2(GE'!BU69</f>
        <v>0.13999999999999996</v>
      </c>
      <c r="M72" s="463">
        <f>'Store 2(GE'!BV69</f>
        <v>31972702.804622222</v>
      </c>
      <c r="N72" s="449"/>
      <c r="O72" s="449"/>
      <c r="P72" s="460" t="e">
        <f>'Store 3(AS'!BL69</f>
        <v>#DIV/0!</v>
      </c>
      <c r="Q72" s="461">
        <f>'Store 3(AS'!BR69</f>
        <v>21284816.208000001</v>
      </c>
      <c r="R72" s="462">
        <f>'Store 3(AS'!BS69</f>
        <v>0.13428637122625037</v>
      </c>
      <c r="S72" s="463">
        <f>'Store 3(AS'!BT69</f>
        <v>19055071.538599979</v>
      </c>
      <c r="T72" s="449"/>
      <c r="U72" s="449"/>
      <c r="V72" s="460">
        <f>'Store 4(SO'!BQ69</f>
        <v>0.10000000000000002</v>
      </c>
      <c r="W72" s="461">
        <f>'Store 4(SO'!BR69</f>
        <v>12129048.254222216</v>
      </c>
      <c r="X72" s="462">
        <f>'Store 4(SO'!BS69</f>
        <v>0.14499999999999996</v>
      </c>
      <c r="Y72" s="463">
        <f>'Store 4(SO'!BT69</f>
        <v>17587119.968622208</v>
      </c>
      <c r="Z72" s="449"/>
      <c r="AA72" s="449"/>
      <c r="AB72" s="460">
        <f>'Store 5(ADS'!BX68</f>
        <v>0</v>
      </c>
      <c r="AC72" s="461">
        <f>'Store 5(ADS'!BY68</f>
        <v>0</v>
      </c>
      <c r="AD72" s="462">
        <f>'Store 5(ADS'!BZ68</f>
        <v>0</v>
      </c>
      <c r="AE72" s="463">
        <f>'Store 5(ADS'!CA68</f>
        <v>0</v>
      </c>
      <c r="AF72" s="449"/>
      <c r="AG72" s="449"/>
      <c r="AH72" s="460">
        <f t="shared" si="2"/>
        <v>7.6844844126716508E-2</v>
      </c>
      <c r="AI72" s="461">
        <f t="shared" si="0"/>
        <v>66528449.50986667</v>
      </c>
      <c r="AJ72" s="462">
        <f t="shared" si="3"/>
        <v>7.9254828528400156E-2</v>
      </c>
      <c r="AK72" s="463">
        <f t="shared" si="1"/>
        <v>68614894.311844409</v>
      </c>
      <c r="AL72" s="449"/>
    </row>
    <row r="73" spans="1:38" ht="15">
      <c r="A73" s="478" t="s">
        <v>95</v>
      </c>
      <c r="D73" s="460">
        <f>'Store 1(SE'!BU70</f>
        <v>6.5714327795357238E-4</v>
      </c>
      <c r="E73" s="461">
        <f>'Store 1(SE'!BV70</f>
        <v>181434.58622222219</v>
      </c>
      <c r="F73" s="462">
        <f>'Store 1(SE'!BW70</f>
        <v>0</v>
      </c>
      <c r="G73" s="463">
        <f>'Store 1(SE'!BX70</f>
        <v>0</v>
      </c>
      <c r="I73" s="449"/>
      <c r="J73" s="460">
        <f>'Store 2(GE'!BS70</f>
        <v>0</v>
      </c>
      <c r="K73" s="461">
        <f>'Store 2(GE'!BT70</f>
        <v>0</v>
      </c>
      <c r="L73" s="462">
        <f>'Store 2(GE'!BU70</f>
        <v>0</v>
      </c>
      <c r="M73" s="463">
        <f>'Store 2(GE'!BV70</f>
        <v>0</v>
      </c>
      <c r="N73" s="449"/>
      <c r="O73" s="449"/>
      <c r="P73" s="460" t="e">
        <f>'Store 3(AS'!BL70</f>
        <v>#DIV/0!</v>
      </c>
      <c r="Q73" s="461">
        <f>'Store 3(AS'!BR70</f>
        <v>0</v>
      </c>
      <c r="R73" s="462">
        <f>'Store 3(AS'!BS70</f>
        <v>0</v>
      </c>
      <c r="S73" s="463">
        <f>'Store 3(AS'!BT70</f>
        <v>0</v>
      </c>
      <c r="T73" s="449"/>
      <c r="U73" s="449"/>
      <c r="V73" s="460">
        <f>'Store 4(SO'!BQ70</f>
        <v>0</v>
      </c>
      <c r="W73" s="461">
        <f>'Store 4(SO'!BR70</f>
        <v>0</v>
      </c>
      <c r="X73" s="462">
        <f>'Store 4(SO'!BS70</f>
        <v>0</v>
      </c>
      <c r="Y73" s="463">
        <f>'Store 4(SO'!BT70</f>
        <v>0</v>
      </c>
      <c r="Z73" s="449"/>
      <c r="AA73" s="449"/>
      <c r="AB73" s="460">
        <f>'Store 5(ADS'!BX69</f>
        <v>1E-3</v>
      </c>
      <c r="AC73" s="461">
        <f>'Store 5(ADS'!BY69</f>
        <v>98088.695999999996</v>
      </c>
      <c r="AD73" s="462">
        <f>'Store 5(ADS'!BZ69</f>
        <v>0</v>
      </c>
      <c r="AE73" s="463">
        <f>'Store 5(ADS'!CA69</f>
        <v>0</v>
      </c>
      <c r="AF73" s="449"/>
      <c r="AG73" s="449"/>
      <c r="AH73" s="460">
        <f t="shared" si="2"/>
        <v>3.2286823472369092E-4</v>
      </c>
      <c r="AI73" s="461">
        <f t="shared" si="0"/>
        <v>279523.28222222219</v>
      </c>
      <c r="AJ73" s="462">
        <f t="shared" si="3"/>
        <v>0</v>
      </c>
      <c r="AK73" s="463">
        <f t="shared" si="1"/>
        <v>0</v>
      </c>
      <c r="AL73" s="449"/>
    </row>
    <row r="74" spans="1:38" s="223" customFormat="1" ht="15">
      <c r="A74" s="480" t="s">
        <v>97</v>
      </c>
      <c r="D74" s="466">
        <f>'Store 1(SE'!BU72</f>
        <v>0.39180912246433119</v>
      </c>
      <c r="E74" s="467">
        <f>'Store 1(SE'!BV72</f>
        <v>108176905.09409776</v>
      </c>
      <c r="F74" s="468">
        <f>'Store 1(SE'!BW72</f>
        <v>0.32441135061849596</v>
      </c>
      <c r="G74" s="469">
        <f>'Store 1(SE'!BX72</f>
        <v>89568654.416666687</v>
      </c>
      <c r="H74" s="470"/>
      <c r="I74" s="470"/>
      <c r="J74" s="466">
        <f>'Store 2(GE'!BS72</f>
        <v>0.24780912246433132</v>
      </c>
      <c r="K74" s="467">
        <f>'Store 2(GE'!BT72</f>
        <v>56593767.320187852</v>
      </c>
      <c r="L74" s="468">
        <f>'Store 2(GE'!BU72</f>
        <v>0.14585300510213348</v>
      </c>
      <c r="M74" s="469">
        <f>'Store 2(GE'!BV72</f>
        <v>33309391.323511168</v>
      </c>
      <c r="N74" s="470"/>
      <c r="O74" s="470"/>
      <c r="P74" s="466" t="e">
        <f>'Store 3(AS'!BL72</f>
        <v>#DIV/0!</v>
      </c>
      <c r="Q74" s="467">
        <f>'Store 3(AS'!BR72</f>
        <v>32635058.776127897</v>
      </c>
      <c r="R74" s="468">
        <f>'Store 3(AS'!BS72</f>
        <v>0.13526321189004317</v>
      </c>
      <c r="S74" s="469">
        <f>'Store 3(AS'!BT72</f>
        <v>19193684.03188885</v>
      </c>
      <c r="T74" s="470"/>
      <c r="U74" s="470"/>
      <c r="V74" s="466">
        <f>'Store 4(SO'!BQ72</f>
        <v>0.30352000000000023</v>
      </c>
      <c r="W74" s="467">
        <f>'Store 4(SO'!BR72</f>
        <v>36814087.261215292</v>
      </c>
      <c r="X74" s="468">
        <f>'Store 4(SO'!BS72</f>
        <v>0.21072984977304132</v>
      </c>
      <c r="Y74" s="469">
        <f>'Store 4(SO'!BT72</f>
        <v>25559525.165022165</v>
      </c>
      <c r="Z74" s="470"/>
      <c r="AA74" s="470"/>
      <c r="AB74" s="466">
        <f>'Store 5(ADS'!BX70</f>
        <v>0.44605884444271543</v>
      </c>
      <c r="AC74" s="467">
        <f>'Store 5(ADS'!BY70</f>
        <v>43753330.390652806</v>
      </c>
      <c r="AD74" s="468">
        <f>'Store 5(ADS'!BZ70</f>
        <v>0.26296367309086277</v>
      </c>
      <c r="AE74" s="469">
        <f>'Store 5(ADS'!CA70</f>
        <v>25793763.788853019</v>
      </c>
      <c r="AF74" s="470"/>
      <c r="AG74" s="470"/>
      <c r="AH74" s="466">
        <f t="shared" si="2"/>
        <v>0.32107772616930941</v>
      </c>
      <c r="AI74" s="467">
        <f t="shared" si="0"/>
        <v>277973148.84228158</v>
      </c>
      <c r="AJ74" s="468">
        <f t="shared" si="3"/>
        <v>0.22341893616501352</v>
      </c>
      <c r="AK74" s="469">
        <f t="shared" si="1"/>
        <v>193425018.7259419</v>
      </c>
      <c r="AL74" s="470"/>
    </row>
    <row r="75" spans="1:38" s="223" customFormat="1" ht="15">
      <c r="A75" s="219" t="s">
        <v>98</v>
      </c>
      <c r="D75" s="466">
        <f>'Store 1(SE'!BU73</f>
        <v>0.29099999999999998</v>
      </c>
      <c r="E75" s="467">
        <f>'Store 1(SE'!BV73</f>
        <v>80343916.406000018</v>
      </c>
      <c r="F75" s="468">
        <f>'Store 1(SE'!BW73</f>
        <v>0.30471973270575686</v>
      </c>
      <c r="G75" s="469">
        <f>'Store 1(SE'!BX73</f>
        <v>84131878.803333342</v>
      </c>
      <c r="H75" s="470"/>
      <c r="I75" s="470"/>
      <c r="J75" s="466">
        <f>'Store 2(GE'!BS73</f>
        <v>8.8199999999999973E-2</v>
      </c>
      <c r="K75" s="467">
        <f>'Store 2(GE'!BT73</f>
        <v>20142802.766911998</v>
      </c>
      <c r="L75" s="468">
        <f>'Store 2(GE'!BU73</f>
        <v>7.2415538088799802E-2</v>
      </c>
      <c r="M75" s="469">
        <f>'Store 2(GE'!BV73</f>
        <v>16538003.412499981</v>
      </c>
      <c r="N75" s="470"/>
      <c r="O75" s="470"/>
      <c r="P75" s="466" t="e">
        <f>'Store 3(AS'!BL73</f>
        <v>#DIV/0!</v>
      </c>
      <c r="Q75" s="467">
        <f>'Store 3(AS'!BR73</f>
        <v>12612271.332944002</v>
      </c>
      <c r="R75" s="468">
        <f>'Store 3(AS'!BS73</f>
        <v>8.3890925222265794E-2</v>
      </c>
      <c r="S75" s="469">
        <f>'Store 3(AS'!BT73</f>
        <v>11904019.499166653</v>
      </c>
      <c r="T75" s="470"/>
      <c r="U75" s="470"/>
      <c r="V75" s="466">
        <f>'Store 4(SO'!BQ73</f>
        <v>0.17005821981336777</v>
      </c>
      <c r="W75" s="467">
        <f>'Store 4(SO'!BR73</f>
        <v>20626443.541434661</v>
      </c>
      <c r="X75" s="468">
        <f>'Store 4(SO'!BS73</f>
        <v>8.9504896646673007E-2</v>
      </c>
      <c r="Y75" s="469">
        <f>'Store 4(SO'!BT73</f>
        <v>10856092.10416669</v>
      </c>
      <c r="Z75" s="470"/>
      <c r="AA75" s="470"/>
      <c r="AB75" s="466">
        <f>'Store 5(ADS'!BX71</f>
        <v>0.22950000000000001</v>
      </c>
      <c r="AC75" s="467">
        <f>'Store 5(ADS'!BY71</f>
        <v>22511355.732000001</v>
      </c>
      <c r="AD75" s="468">
        <f>'Store 5(ADS'!BZ71</f>
        <v>0.35384860432847431</v>
      </c>
      <c r="AE75" s="469">
        <f>'Store 5(ADS'!CA71</f>
        <v>34708548.18</v>
      </c>
      <c r="AF75" s="470"/>
      <c r="AG75" s="470"/>
      <c r="AH75" s="466">
        <f t="shared" si="2"/>
        <v>0.18046402472776082</v>
      </c>
      <c r="AI75" s="467">
        <f t="shared" si="0"/>
        <v>156236789.77929068</v>
      </c>
      <c r="AJ75" s="468">
        <f t="shared" si="3"/>
        <v>0.1826606767462681</v>
      </c>
      <c r="AK75" s="469">
        <f t="shared" si="1"/>
        <v>158138541.99916667</v>
      </c>
      <c r="AL75" s="470"/>
    </row>
    <row r="76" spans="1:38" ht="15">
      <c r="A76" s="339" t="s">
        <v>167</v>
      </c>
      <c r="D76" s="460">
        <f>'Store 1(SE'!BU74</f>
        <v>2.4999999999999996E-3</v>
      </c>
      <c r="E76" s="461">
        <f>'Store 1(SE'!BV74</f>
        <v>690239.83166666678</v>
      </c>
      <c r="F76" s="462">
        <f>'Store 1(SE'!BW74</f>
        <v>2.04940843520672E-3</v>
      </c>
      <c r="G76" s="463">
        <f>'Store 1(SE'!BX74</f>
        <v>565833.33333333337</v>
      </c>
      <c r="I76" s="449"/>
      <c r="J76" s="460">
        <f>'Store 2(GE'!BS74</f>
        <v>2.4999999999999992E-3</v>
      </c>
      <c r="K76" s="461">
        <f>'Store 2(GE'!BT74</f>
        <v>570941.12151111104</v>
      </c>
      <c r="L76" s="462">
        <f>'Store 2(GE'!BU74</f>
        <v>2.8735449912203814E-3</v>
      </c>
      <c r="M76" s="463">
        <f>'Store 2(GE'!BV74</f>
        <v>656250.00000000035</v>
      </c>
      <c r="N76" s="449"/>
      <c r="O76" s="449"/>
      <c r="P76" s="460" t="e">
        <f>'Store 3(AS'!BL74</f>
        <v>#DIV/0!</v>
      </c>
      <c r="Q76" s="461">
        <f>'Store 3(AS'!BR74</f>
        <v>354746.93680000002</v>
      </c>
      <c r="R76" s="462">
        <f>'Store 3(AS'!BS74</f>
        <v>2.3021105524783972E-3</v>
      </c>
      <c r="S76" s="463">
        <f>'Store 3(AS'!BT74</f>
        <v>326666.66666666663</v>
      </c>
      <c r="T76" s="449"/>
      <c r="U76" s="449"/>
      <c r="V76" s="460" t="e">
        <f>'Store 4(SO'!#REF!</f>
        <v>#REF!</v>
      </c>
      <c r="W76" s="461" t="e">
        <f>'Store 4(SO'!#REF!</f>
        <v>#REF!</v>
      </c>
      <c r="X76" s="462" t="e">
        <f>'Store 4(SO'!#REF!</f>
        <v>#REF!</v>
      </c>
      <c r="Y76" s="463" t="e">
        <f>'Store 4(SO'!#REF!</f>
        <v>#REF!</v>
      </c>
      <c r="Z76" s="449"/>
      <c r="AA76" s="449"/>
      <c r="AB76" s="460">
        <f>'Store 5(ADS'!BX73</f>
        <v>0</v>
      </c>
      <c r="AC76" s="461">
        <f>'Store 5(ADS'!BY73</f>
        <v>0</v>
      </c>
      <c r="AD76" s="462">
        <f>'Store 5(ADS'!BZ73</f>
        <v>0</v>
      </c>
      <c r="AE76" s="463">
        <f>'Store 5(ADS'!CA73</f>
        <v>0</v>
      </c>
      <c r="AF76" s="449"/>
      <c r="AG76" s="449"/>
      <c r="AH76" s="460" t="e">
        <f t="shared" si="2"/>
        <v>#REF!</v>
      </c>
      <c r="AI76" s="461" t="e">
        <f t="shared" ref="AI76:AI84" si="4">E76+K76+Q76+W76+AC76</f>
        <v>#REF!</v>
      </c>
      <c r="AJ76" s="462" t="e">
        <f t="shared" si="3"/>
        <v>#REF!</v>
      </c>
      <c r="AK76" s="463" t="e">
        <f t="shared" ref="AK76:AK84" si="5">G76+M76+S76+Y76+AE76</f>
        <v>#REF!</v>
      </c>
      <c r="AL76" s="449"/>
    </row>
    <row r="77" spans="1:38" ht="15">
      <c r="A77" s="339" t="s">
        <v>100</v>
      </c>
      <c r="D77" s="460">
        <f>'Store 1(SE'!BU76</f>
        <v>0</v>
      </c>
      <c r="E77" s="461">
        <f>'Store 1(SE'!BV76</f>
        <v>0</v>
      </c>
      <c r="F77" s="462">
        <f>'Store 1(SE'!BW76</f>
        <v>7.7460666636549897E-4</v>
      </c>
      <c r="G77" s="463">
        <f>'Store 1(SE'!BX76</f>
        <v>213865.75</v>
      </c>
      <c r="I77" s="449"/>
      <c r="J77" s="460">
        <f>'Store 2(GE'!BS76</f>
        <v>0</v>
      </c>
      <c r="K77" s="461">
        <f>'Store 2(GE'!BT76</f>
        <v>0</v>
      </c>
      <c r="L77" s="462">
        <f>'Store 2(GE'!BU76</f>
        <v>9.7905235573248427E-4</v>
      </c>
      <c r="M77" s="463">
        <f>'Store 2(GE'!BV76</f>
        <v>223592.5</v>
      </c>
      <c r="N77" s="449"/>
      <c r="O77" s="449"/>
      <c r="P77" s="460" t="e">
        <f>'Store 3(AS'!BL76</f>
        <v>#DIV/0!</v>
      </c>
      <c r="Q77" s="461">
        <f>'Store 3(AS'!BR76</f>
        <v>21676.318888888902</v>
      </c>
      <c r="R77" s="462">
        <f>'Store 3(AS'!BS76</f>
        <v>1.375089393019955E-3</v>
      </c>
      <c r="S77" s="463">
        <f>'Store 3(AS'!BT76</f>
        <v>195123.5</v>
      </c>
      <c r="T77" s="449"/>
      <c r="U77" s="449"/>
      <c r="V77" s="460">
        <f>'Store 4(SO'!BQ75</f>
        <v>2.0000000000000026E-3</v>
      </c>
      <c r="W77" s="461">
        <f>'Store 4(SO'!BR75</f>
        <v>242580.96508444459</v>
      </c>
      <c r="X77" s="462">
        <f>'Store 4(SO'!BS75</f>
        <v>2.0226548889736629E-3</v>
      </c>
      <c r="Y77" s="463">
        <f>'Store 4(SO'!BT75</f>
        <v>245328.78750000033</v>
      </c>
      <c r="Z77" s="449"/>
      <c r="AA77" s="449"/>
      <c r="AB77" s="460">
        <f>'Store 5(ADS'!BX74</f>
        <v>2.0000000000000009E-3</v>
      </c>
      <c r="AC77" s="461">
        <f>'Store 5(ADS'!BY74</f>
        <v>196177.39200000011</v>
      </c>
      <c r="AD77" s="462">
        <f>'Store 5(ADS'!BZ74</f>
        <v>2.2938422996264525E-3</v>
      </c>
      <c r="AE77" s="463">
        <f>'Store 5(ADS'!CA74</f>
        <v>225000</v>
      </c>
      <c r="AF77" s="449"/>
      <c r="AG77" s="449"/>
      <c r="AH77" s="460">
        <f t="shared" si="2"/>
        <v>5.3183309045040379E-4</v>
      </c>
      <c r="AI77" s="461">
        <f t="shared" si="4"/>
        <v>460434.67597333359</v>
      </c>
      <c r="AJ77" s="462">
        <f t="shared" si="3"/>
        <v>1.273936022322768E-3</v>
      </c>
      <c r="AK77" s="463">
        <f t="shared" si="5"/>
        <v>1102910.5375000003</v>
      </c>
      <c r="AL77" s="449"/>
    </row>
    <row r="78" spans="1:38" ht="15">
      <c r="A78" s="81" t="s">
        <v>101</v>
      </c>
      <c r="D78" s="460">
        <f>'Store 1(SE'!BU77</f>
        <v>2.5000000000000001E-3</v>
      </c>
      <c r="E78" s="461">
        <f>'Store 1(SE'!BV77</f>
        <v>690239.8316666669</v>
      </c>
      <c r="F78" s="462">
        <f>'Store 1(SE'!BW77</f>
        <v>2.1954325590584148E-3</v>
      </c>
      <c r="G78" s="463">
        <f>'Store 1(SE'!BX77</f>
        <v>606150</v>
      </c>
      <c r="I78" s="449"/>
      <c r="J78" s="460">
        <f>'Store 2(GE'!BS77</f>
        <v>2.4999999999999992E-3</v>
      </c>
      <c r="K78" s="461">
        <f>'Store 2(GE'!BT77</f>
        <v>570941.12151111104</v>
      </c>
      <c r="L78" s="462">
        <f>'Store 2(GE'!BU77</f>
        <v>2.8844918292821719E-3</v>
      </c>
      <c r="M78" s="463">
        <f>'Store 2(GE'!BV77</f>
        <v>658750</v>
      </c>
      <c r="N78" s="449"/>
      <c r="O78" s="449"/>
      <c r="P78" s="460" t="e">
        <f>'Store 3(AS'!BL77</f>
        <v>#DIV/0!</v>
      </c>
      <c r="Q78" s="461">
        <f>'Store 3(AS'!BR77</f>
        <v>283797.54943999986</v>
      </c>
      <c r="R78" s="462">
        <f>'Store 3(AS'!BS77</f>
        <v>3.6180721152318652E-3</v>
      </c>
      <c r="S78" s="463">
        <f>'Store 3(AS'!BT77</f>
        <v>513400</v>
      </c>
      <c r="T78" s="449"/>
      <c r="U78" s="449"/>
      <c r="V78" s="460">
        <f>'Store 4(SO'!BQ76</f>
        <v>4.0000000000000029E-2</v>
      </c>
      <c r="W78" s="461">
        <f>'Store 4(SO'!BR76</f>
        <v>4851619.301688889</v>
      </c>
      <c r="X78" s="462">
        <f>'Store 4(SO'!BS76</f>
        <v>2.0766262506402379E-4</v>
      </c>
      <c r="Y78" s="463">
        <f>'Store 4(SO'!BT76</f>
        <v>25187.5</v>
      </c>
      <c r="Z78" s="449"/>
      <c r="AA78" s="449"/>
      <c r="AB78" s="460">
        <f>'Store 5(ADS'!BX75</f>
        <v>0</v>
      </c>
      <c r="AC78" s="461">
        <f>'Store 5(ADS'!BY75</f>
        <v>0</v>
      </c>
      <c r="AD78" s="462">
        <f>'Store 5(ADS'!BZ75</f>
        <v>0</v>
      </c>
      <c r="AE78" s="463">
        <f>'Store 5(ADS'!CA75</f>
        <v>0</v>
      </c>
      <c r="AF78" s="449"/>
      <c r="AG78" s="449"/>
      <c r="AH78" s="460">
        <f t="shared" si="2"/>
        <v>7.3885016836345027E-3</v>
      </c>
      <c r="AI78" s="461">
        <f t="shared" si="4"/>
        <v>6396597.8043066673</v>
      </c>
      <c r="AJ78" s="462">
        <f t="shared" si="3"/>
        <v>2.0831496426416476E-3</v>
      </c>
      <c r="AK78" s="463">
        <f t="shared" si="5"/>
        <v>1803487.5</v>
      </c>
      <c r="AL78" s="449"/>
    </row>
    <row r="79" spans="1:38" ht="15">
      <c r="A79" s="80" t="s">
        <v>102</v>
      </c>
      <c r="D79" s="460">
        <f>'Store 1(SE'!BU78</f>
        <v>0</v>
      </c>
      <c r="E79" s="461">
        <f>'Store 1(SE'!BV78</f>
        <v>0</v>
      </c>
      <c r="F79" s="462">
        <f>'Store 1(SE'!BW78</f>
        <v>0</v>
      </c>
      <c r="G79" s="463">
        <f>'Store 1(SE'!BX78</f>
        <v>0</v>
      </c>
      <c r="I79" s="449"/>
      <c r="J79" s="460">
        <f>'Store 2(GE'!BS78</f>
        <v>0</v>
      </c>
      <c r="K79" s="461">
        <f>'Store 2(GE'!BT78</f>
        <v>0</v>
      </c>
      <c r="L79" s="462">
        <f>'Store 2(GE'!BU78</f>
        <v>0</v>
      </c>
      <c r="M79" s="463">
        <f>'Store 2(GE'!BV78</f>
        <v>0</v>
      </c>
      <c r="N79" s="449"/>
      <c r="O79" s="449"/>
      <c r="P79" s="460" t="e">
        <f>'Store 3(AS'!BL78</f>
        <v>#DIV/0!</v>
      </c>
      <c r="Q79" s="461">
        <f>'Store 3(AS'!BR78</f>
        <v>0</v>
      </c>
      <c r="R79" s="462">
        <f>'Store 3(AS'!BS78</f>
        <v>0</v>
      </c>
      <c r="S79" s="463">
        <f>'Store 3(AS'!BT78</f>
        <v>0</v>
      </c>
      <c r="T79" s="449"/>
      <c r="U79" s="449"/>
      <c r="V79" s="460">
        <f>'Store 4(SO'!BQ77</f>
        <v>5.0000000000000036E-3</v>
      </c>
      <c r="W79" s="461">
        <f>'Store 4(SO'!BR77</f>
        <v>606452.41271111113</v>
      </c>
      <c r="X79" s="462">
        <f>'Store 4(SO'!BS77</f>
        <v>4.3890500626434965E-3</v>
      </c>
      <c r="Y79" s="463">
        <f>'Store 4(SO'!BT77</f>
        <v>532350</v>
      </c>
      <c r="Z79" s="449"/>
      <c r="AA79" s="449"/>
      <c r="AB79" s="460">
        <f>'Store 5(ADS'!BX76</f>
        <v>2.4999999999999988E-3</v>
      </c>
      <c r="AC79" s="461">
        <f>'Store 5(ADS'!BY76</f>
        <v>245221.73999999987</v>
      </c>
      <c r="AD79" s="462">
        <f>'Store 5(ADS'!BZ76</f>
        <v>1.6866877300519929E-3</v>
      </c>
      <c r="AE79" s="463">
        <f>'Store 5(ADS'!CA76</f>
        <v>165445</v>
      </c>
      <c r="AF79" s="449"/>
      <c r="AG79" s="449"/>
      <c r="AH79" s="460">
        <f t="shared" si="2"/>
        <v>9.8374106106489728E-4</v>
      </c>
      <c r="AI79" s="461">
        <f t="shared" si="4"/>
        <v>851674.152711111</v>
      </c>
      <c r="AJ79" s="462">
        <f t="shared" si="3"/>
        <v>8.0600026608841386E-4</v>
      </c>
      <c r="AK79" s="463">
        <f t="shared" si="5"/>
        <v>697795</v>
      </c>
      <c r="AL79" s="449"/>
    </row>
    <row r="80" spans="1:38" ht="15">
      <c r="A80" s="339" t="s">
        <v>103</v>
      </c>
      <c r="D80" s="460">
        <f>'Store 1(SE'!BU79</f>
        <v>0.03</v>
      </c>
      <c r="E80" s="461">
        <f>'Store 1(SE'!BV79</f>
        <v>8282877.9800000023</v>
      </c>
      <c r="F80" s="462">
        <f>'Store 1(SE'!BW79</f>
        <v>1.9286774522784888E-2</v>
      </c>
      <c r="G80" s="463">
        <f>'Store 1(SE'!BX79</f>
        <v>5325000</v>
      </c>
      <c r="I80" s="449"/>
      <c r="J80" s="460">
        <f>'Store 2(GE'!BS79</f>
        <v>2.9999999999999995E-2</v>
      </c>
      <c r="K80" s="461">
        <f>'Store 2(GE'!BT79</f>
        <v>6851293.4581333343</v>
      </c>
      <c r="L80" s="462">
        <f>'Store 2(GE'!BU79</f>
        <v>2.4958790780885583E-2</v>
      </c>
      <c r="M80" s="463">
        <f>'Store 2(GE'!BV79</f>
        <v>5700000</v>
      </c>
      <c r="N80" s="449"/>
      <c r="O80" s="449"/>
      <c r="P80" s="460" t="e">
        <f>'Store 3(AS'!BL79</f>
        <v>#DIV/0!</v>
      </c>
      <c r="Q80" s="461">
        <f>'Store 3(AS'!BR79</f>
        <v>4966457.1151999999</v>
      </c>
      <c r="R80" s="462">
        <f>'Store 3(AS'!BS79</f>
        <v>2.6673944207543064E-2</v>
      </c>
      <c r="S80" s="463">
        <f>'Store 3(AS'!BT79</f>
        <v>3785000</v>
      </c>
      <c r="T80" s="449"/>
      <c r="U80" s="449"/>
      <c r="V80" s="460">
        <f>'Store 4(SO'!BQ78</f>
        <v>3.0000000000000018E-3</v>
      </c>
      <c r="W80" s="461">
        <f>'Store 4(SO'!BR78</f>
        <v>363871.44762666663</v>
      </c>
      <c r="X80" s="462">
        <f>'Store 4(SO'!BS78</f>
        <v>0</v>
      </c>
      <c r="Y80" s="463">
        <f>'Store 4(SO'!BT78</f>
        <v>0</v>
      </c>
      <c r="Z80" s="449"/>
      <c r="AA80" s="449"/>
      <c r="AB80" s="460">
        <f>'Store 5(ADS'!BX77</f>
        <v>0</v>
      </c>
      <c r="AC80" s="461">
        <f>'Store 5(ADS'!BY77</f>
        <v>0</v>
      </c>
      <c r="AD80" s="462">
        <f>'Store 5(ADS'!BZ77</f>
        <v>4.6909075027360952E-3</v>
      </c>
      <c r="AE80" s="463">
        <f>'Store 5(ADS'!CA77</f>
        <v>460125</v>
      </c>
      <c r="AF80" s="449"/>
      <c r="AG80" s="449"/>
      <c r="AH80" s="460">
        <f t="shared" si="2"/>
        <v>2.3637877093043238E-2</v>
      </c>
      <c r="AI80" s="461">
        <f t="shared" si="4"/>
        <v>20464500.00096</v>
      </c>
      <c r="AJ80" s="462">
        <f t="shared" si="3"/>
        <v>1.7638023793812425E-2</v>
      </c>
      <c r="AK80" s="463">
        <f t="shared" si="5"/>
        <v>15270125</v>
      </c>
      <c r="AL80" s="449"/>
    </row>
    <row r="81" spans="1:38" ht="15">
      <c r="A81" s="481" t="s">
        <v>104</v>
      </c>
      <c r="D81" s="460">
        <f>'Store 1(SE'!BU80</f>
        <v>2.5000000000000001E-2</v>
      </c>
      <c r="E81" s="461">
        <f>'Store 1(SE'!BV80</f>
        <v>6902398.3166666692</v>
      </c>
      <c r="F81" s="462">
        <f>'Store 1(SE'!BW80</f>
        <v>1.5538077502863318E-2</v>
      </c>
      <c r="G81" s="463">
        <f>'Store 1(SE'!BX80</f>
        <v>4290000</v>
      </c>
      <c r="I81" s="449"/>
      <c r="J81" s="460">
        <f>'Store 2(GE'!BS80</f>
        <v>2.4999999999999994E-2</v>
      </c>
      <c r="K81" s="461">
        <f>'Store 2(GE'!BT80</f>
        <v>5709411.2151111113</v>
      </c>
      <c r="L81" s="462">
        <f>'Store 2(GE'!BU80</f>
        <v>2.0842779669651822E-2</v>
      </c>
      <c r="M81" s="463">
        <f>'Store 2(GE'!BV80</f>
        <v>4760000</v>
      </c>
      <c r="N81" s="449"/>
      <c r="O81" s="449"/>
      <c r="P81" s="460" t="e">
        <f>'Store 3(AS'!BL80</f>
        <v>#DIV/0!</v>
      </c>
      <c r="Q81" s="461">
        <f>'Store 3(AS'!BR80</f>
        <v>3547469.3679999989</v>
      </c>
      <c r="R81" s="462">
        <f>'Store 3(AS'!BS80</f>
        <v>2.2912802992242794E-2</v>
      </c>
      <c r="S81" s="463">
        <f>'Store 3(AS'!BT80</f>
        <v>3251298.67</v>
      </c>
      <c r="T81" s="449"/>
      <c r="U81" s="449"/>
      <c r="V81" s="460">
        <f>'Store 4(SO'!BQ79</f>
        <v>5.0000000000000031E-2</v>
      </c>
      <c r="W81" s="461">
        <f>'Store 4(SO'!BR79</f>
        <v>6064524.1271111108</v>
      </c>
      <c r="X81" s="462">
        <f>'Store 4(SO'!BS79</f>
        <v>2.4527893183740775E-2</v>
      </c>
      <c r="Y81" s="463">
        <f>'Store 4(SO'!BT79</f>
        <v>2975000</v>
      </c>
      <c r="Z81" s="449"/>
      <c r="AA81" s="449"/>
      <c r="AB81" s="460">
        <f>'Store 5(ADS'!BX78</f>
        <v>0.03</v>
      </c>
      <c r="AC81" s="461">
        <f>'Store 5(ADS'!BY78</f>
        <v>2942660.88</v>
      </c>
      <c r="AD81" s="462">
        <f>'Store 5(ADS'!BZ78</f>
        <v>3.9326918159866255E-2</v>
      </c>
      <c r="AE81" s="463">
        <f>'Store 5(ADS'!CA78</f>
        <v>3857526.12</v>
      </c>
      <c r="AF81" s="449"/>
      <c r="AG81" s="449"/>
      <c r="AH81" s="460">
        <f t="shared" si="2"/>
        <v>2.9068962382156522E-2</v>
      </c>
      <c r="AI81" s="461">
        <f t="shared" si="4"/>
        <v>25166463.906888891</v>
      </c>
      <c r="AJ81" s="462">
        <f t="shared" si="3"/>
        <v>2.2100857518367271E-2</v>
      </c>
      <c r="AK81" s="463">
        <f t="shared" si="5"/>
        <v>19133824.789999999</v>
      </c>
      <c r="AL81" s="449"/>
    </row>
    <row r="82" spans="1:38" ht="15">
      <c r="A82" s="481" t="s">
        <v>105</v>
      </c>
      <c r="D82" s="460">
        <f>'Store 1(SE'!BU81</f>
        <v>2.5000000000000001E-2</v>
      </c>
      <c r="E82" s="461">
        <f>'Store 1(SE'!BV81</f>
        <v>6902398.3166666692</v>
      </c>
      <c r="F82" s="462">
        <f>'Store 1(SE'!BW81</f>
        <v>1.9717606729732357E-2</v>
      </c>
      <c r="G82" s="463">
        <f>'Store 1(SE'!BX81</f>
        <v>5443951.0199999996</v>
      </c>
      <c r="I82" s="449"/>
      <c r="J82" s="460">
        <f>'Store 2(GE'!BS81</f>
        <v>2.4999999999999994E-2</v>
      </c>
      <c r="K82" s="461">
        <f>'Store 2(GE'!BT81</f>
        <v>5709411.2151111113</v>
      </c>
      <c r="L82" s="462">
        <f>'Store 2(GE'!BU81</f>
        <v>1.8220170142005703E-2</v>
      </c>
      <c r="M82" s="463">
        <f>'Store 2(GE'!BV81</f>
        <v>4161057.75</v>
      </c>
      <c r="N82" s="449"/>
      <c r="O82" s="449"/>
      <c r="P82" s="460" t="e">
        <f>'Store 3(AS'!BL81</f>
        <v>#DIV/0!</v>
      </c>
      <c r="Q82" s="461">
        <f>'Store 3(AS'!BR81</f>
        <v>2837975.4943999983</v>
      </c>
      <c r="R82" s="462">
        <f>'Store 3(AS'!BS81</f>
        <v>2.1180943992861575E-2</v>
      </c>
      <c r="S82" s="463">
        <f>'Store 3(AS'!BT81</f>
        <v>3005550</v>
      </c>
      <c r="T82" s="449"/>
      <c r="U82" s="449"/>
      <c r="V82" s="460">
        <f>'Store 4(SO'!BQ80</f>
        <v>3.0000000000000016E-2</v>
      </c>
      <c r="W82" s="461">
        <f>'Store 4(SO'!BR80</f>
        <v>3638714.4762666663</v>
      </c>
      <c r="X82" s="462">
        <f>'Store 4(SO'!BS80</f>
        <v>2.8609004822716132E-2</v>
      </c>
      <c r="Y82" s="463">
        <f>'Store 4(SO'!BT80</f>
        <v>3470000</v>
      </c>
      <c r="Z82" s="449"/>
      <c r="AA82" s="449"/>
      <c r="AB82" s="460">
        <f>'Store 5(ADS'!BX79</f>
        <v>2.4999999999999991E-2</v>
      </c>
      <c r="AC82" s="461">
        <f>'Store 5(ADS'!BY79</f>
        <v>2452217.399999999</v>
      </c>
      <c r="AD82" s="462">
        <f>'Store 5(ADS'!BZ79</f>
        <v>3.4693090425016969E-2</v>
      </c>
      <c r="AE82" s="463">
        <f>'Store 5(ADS'!CA79</f>
        <v>3403000</v>
      </c>
      <c r="AF82" s="449"/>
      <c r="AG82" s="449"/>
      <c r="AH82" s="460">
        <f t="shared" si="2"/>
        <v>2.4880980166245698E-2</v>
      </c>
      <c r="AI82" s="461">
        <f t="shared" si="4"/>
        <v>21540716.902444445</v>
      </c>
      <c r="AJ82" s="462">
        <f t="shared" si="3"/>
        <v>2.2504823842201864E-2</v>
      </c>
      <c r="AK82" s="463">
        <f t="shared" si="5"/>
        <v>19483558.77</v>
      </c>
      <c r="AL82" s="449"/>
    </row>
    <row r="83" spans="1:38" ht="15">
      <c r="A83" s="481" t="s">
        <v>106</v>
      </c>
      <c r="D83" s="460">
        <f>'Store 1(SE'!BU82</f>
        <v>1.1999999999999995E-3</v>
      </c>
      <c r="E83" s="461">
        <f>'Store 1(SE'!BV82</f>
        <v>331315.11919999996</v>
      </c>
      <c r="F83" s="462">
        <f>'Store 1(SE'!BW82</f>
        <v>2.8106172825692155E-4</v>
      </c>
      <c r="G83" s="463">
        <f>'Store 1(SE'!BX82</f>
        <v>77600</v>
      </c>
      <c r="I83" s="449"/>
      <c r="J83" s="460">
        <f>'Store 2(GE'!BS82</f>
        <v>1.2000000000000003E-3</v>
      </c>
      <c r="K83" s="461">
        <f>'Store 2(GE'!BT82</f>
        <v>274051.73832533346</v>
      </c>
      <c r="L83" s="462">
        <f>'Store 2(GE'!BU82</f>
        <v>4.0148623275428058E-4</v>
      </c>
      <c r="M83" s="463">
        <f>'Store 2(GE'!BV82</f>
        <v>91690</v>
      </c>
      <c r="N83" s="449"/>
      <c r="O83" s="449"/>
      <c r="P83" s="460" t="e">
        <f>'Store 3(AS'!BL82</f>
        <v>#DIV/0!</v>
      </c>
      <c r="Q83" s="461">
        <f>'Store 3(AS'!BR82</f>
        <v>150359.5563306667</v>
      </c>
      <c r="R83" s="462">
        <f>'Store 3(AS'!BS82</f>
        <v>6.3707385901238926E-4</v>
      </c>
      <c r="S83" s="463">
        <f>'Store 3(AS'!BT82</f>
        <v>90400</v>
      </c>
      <c r="T83" s="449"/>
      <c r="U83" s="449"/>
      <c r="V83" s="460">
        <f>'Store 4(SO'!BQ81</f>
        <v>3.0000000000000016E-2</v>
      </c>
      <c r="W83" s="461">
        <f>'Store 4(SO'!BR81</f>
        <v>3638714.4762666663</v>
      </c>
      <c r="X83" s="462">
        <f>'Store 4(SO'!BS81</f>
        <v>2.4092265104005774E-2</v>
      </c>
      <c r="Y83" s="463">
        <f>'Store 4(SO'!BT81</f>
        <v>2922162.46</v>
      </c>
      <c r="Z83" s="449"/>
      <c r="AA83" s="449"/>
      <c r="AB83" s="460">
        <f>'Store 5(ADS'!BX80</f>
        <v>2.4999999999999991E-2</v>
      </c>
      <c r="AC83" s="461">
        <f>'Store 5(ADS'!BY80</f>
        <v>2452217.399999999</v>
      </c>
      <c r="AD83" s="462">
        <f>'Store 5(ADS'!BZ80</f>
        <v>3.7262281680245805E-2</v>
      </c>
      <c r="AE83" s="463">
        <f>'Store 5(ADS'!CA80</f>
        <v>3655008.62</v>
      </c>
      <c r="AF83" s="449"/>
      <c r="AG83" s="449"/>
      <c r="AH83" s="460">
        <f t="shared" si="2"/>
        <v>7.9083518850884757E-3</v>
      </c>
      <c r="AI83" s="461">
        <f t="shared" si="4"/>
        <v>6846658.2901226655</v>
      </c>
      <c r="AJ83" s="462">
        <f t="shared" si="3"/>
        <v>7.897035446928569E-3</v>
      </c>
      <c r="AK83" s="463">
        <f t="shared" si="5"/>
        <v>6836861.0800000001</v>
      </c>
      <c r="AL83" s="449"/>
    </row>
    <row r="84" spans="1:38" ht="15">
      <c r="A84" s="478" t="s">
        <v>109</v>
      </c>
      <c r="D84" s="460">
        <f>'Store 1(SE'!BU84</f>
        <v>0</v>
      </c>
      <c r="E84" s="461">
        <f>'Store 1(SE'!BV84</f>
        <v>0</v>
      </c>
      <c r="F84" s="462">
        <f>'Store 1(SE'!BW84</f>
        <v>0</v>
      </c>
      <c r="G84" s="463">
        <f>'Store 1(SE'!BX84</f>
        <v>0</v>
      </c>
      <c r="I84" s="449"/>
      <c r="J84" s="460">
        <f>'Store 2(GE'!BS84</f>
        <v>0</v>
      </c>
      <c r="K84" s="461">
        <f>'Store 2(GE'!BT84</f>
        <v>0</v>
      </c>
      <c r="L84" s="462">
        <f>'Store 2(GE'!BU84</f>
        <v>0</v>
      </c>
      <c r="M84" s="463">
        <f>'Store 2(GE'!BV84</f>
        <v>0</v>
      </c>
      <c r="N84" s="449"/>
      <c r="O84" s="449"/>
      <c r="P84" s="460" t="e">
        <f>'Store 3(AS'!BL84</f>
        <v>#DIV/0!</v>
      </c>
      <c r="Q84" s="461">
        <f>'Store 3(AS'!BR84</f>
        <v>0</v>
      </c>
      <c r="R84" s="462">
        <f>'Store 3(AS'!BS84</f>
        <v>0</v>
      </c>
      <c r="S84" s="463">
        <f>'Store 3(AS'!BT84</f>
        <v>0</v>
      </c>
      <c r="T84" s="449"/>
      <c r="U84" s="449"/>
      <c r="V84" s="460">
        <f>'Store 4(SO'!BQ84</f>
        <v>7.0000000000000036E-3</v>
      </c>
      <c r="W84" s="461">
        <f>'Store 4(SO'!BR84</f>
        <v>849033.3777955554</v>
      </c>
      <c r="X84" s="462">
        <f>'Store 4(SO'!BS84</f>
        <v>0</v>
      </c>
      <c r="Y84" s="463">
        <f>'Store 4(SO'!BT84</f>
        <v>0</v>
      </c>
      <c r="Z84" s="449"/>
      <c r="AA84" s="449"/>
      <c r="AB84" s="460">
        <f>'Store 5(ADS'!BX81</f>
        <v>0</v>
      </c>
      <c r="AC84" s="461">
        <f>'Store 5(ADS'!BY81</f>
        <v>0</v>
      </c>
      <c r="AD84" s="462">
        <f>'Store 5(ADS'!BZ81</f>
        <v>0</v>
      </c>
      <c r="AE84" s="463">
        <f>'Store 5(ADS'!CA81</f>
        <v>0</v>
      </c>
      <c r="AF84" s="449"/>
      <c r="AG84" s="449"/>
      <c r="AH84" s="460">
        <f t="shared" si="2"/>
        <v>9.8069078801247146E-4</v>
      </c>
      <c r="AI84" s="461">
        <f t="shared" si="4"/>
        <v>849033.3777955554</v>
      </c>
      <c r="AJ84" s="462">
        <f t="shared" si="3"/>
        <v>0</v>
      </c>
      <c r="AK84" s="463">
        <f t="shared" si="5"/>
        <v>0</v>
      </c>
      <c r="AL84" s="449"/>
    </row>
    <row r="85" spans="1:38" ht="15">
      <c r="A85" s="339" t="s">
        <v>173</v>
      </c>
      <c r="D85" s="460"/>
      <c r="E85" s="461"/>
      <c r="F85" s="462"/>
      <c r="G85" s="463"/>
      <c r="I85" s="449"/>
      <c r="J85" s="460"/>
      <c r="K85" s="461"/>
      <c r="L85" s="462"/>
      <c r="M85" s="463"/>
      <c r="N85" s="449"/>
      <c r="O85" s="449"/>
      <c r="P85" s="460"/>
      <c r="Q85" s="461"/>
      <c r="R85" s="462"/>
      <c r="S85" s="463"/>
      <c r="T85" s="449"/>
      <c r="U85" s="449"/>
      <c r="V85" s="460"/>
      <c r="W85" s="461"/>
      <c r="X85" s="462"/>
      <c r="Y85" s="463"/>
      <c r="Z85" s="449"/>
      <c r="AA85" s="449"/>
      <c r="AB85" s="460"/>
      <c r="AC85" s="461"/>
      <c r="AD85" s="462"/>
      <c r="AE85" s="463"/>
      <c r="AF85" s="449"/>
      <c r="AG85" s="449"/>
      <c r="AH85" s="460"/>
      <c r="AI85" s="461"/>
      <c r="AJ85" s="462"/>
      <c r="AK85" s="463"/>
      <c r="AL85" s="449"/>
    </row>
    <row r="86" spans="1:38" ht="15">
      <c r="A86" s="482" t="s">
        <v>110</v>
      </c>
      <c r="D86" s="460">
        <f>'Store 1(SE'!BU85</f>
        <v>0.16049999999999998</v>
      </c>
      <c r="E86" s="461">
        <f>'Store 1(SE'!BV85</f>
        <v>44313397.193000004</v>
      </c>
      <c r="F86" s="462">
        <f>'Store 1(SE'!BW85</f>
        <v>0.18918909947530091</v>
      </c>
      <c r="G86" s="463">
        <f>'Store 1(SE'!BX85</f>
        <v>52234340.869999997</v>
      </c>
      <c r="I86" s="449"/>
      <c r="J86" s="460">
        <f>'Store 2(GE'!BS85</f>
        <v>0</v>
      </c>
      <c r="K86" s="461">
        <f>'Store 2(GE'!BT85</f>
        <v>0</v>
      </c>
      <c r="L86" s="462">
        <f>'Store 2(GE'!BU85</f>
        <v>0</v>
      </c>
      <c r="M86" s="463">
        <f>'Store 2(GE'!BV85</f>
        <v>0</v>
      </c>
      <c r="N86" s="449"/>
      <c r="O86" s="449"/>
      <c r="P86" s="460" t="e">
        <f>'Store 3(AS'!BL85</f>
        <v>#DIV/0!</v>
      </c>
      <c r="Q86" s="461">
        <f>'Store 3(AS'!BR85</f>
        <v>0</v>
      </c>
      <c r="R86" s="462">
        <f>'Store 3(AS'!BS85</f>
        <v>0</v>
      </c>
      <c r="S86" s="463">
        <f>'Store 3(AS'!BT85</f>
        <v>0</v>
      </c>
      <c r="T86" s="449"/>
      <c r="U86" s="449"/>
      <c r="V86" s="460">
        <f>'Store 4(SO'!BQ85</f>
        <v>0</v>
      </c>
      <c r="W86" s="461">
        <f>'Store 4(SO'!BR85</f>
        <v>0</v>
      </c>
      <c r="X86" s="462">
        <f>'Store 4(SO'!BS85</f>
        <v>0</v>
      </c>
      <c r="Y86" s="463">
        <f>'Store 4(SO'!BT85</f>
        <v>0</v>
      </c>
      <c r="Z86" s="449"/>
      <c r="AA86" s="449"/>
      <c r="AB86" s="460">
        <f>'Store 5(ADS'!BX82</f>
        <v>0.14499999999999999</v>
      </c>
      <c r="AC86" s="461">
        <f>'Store 5(ADS'!BY82</f>
        <v>14222860.92</v>
      </c>
      <c r="AD86" s="462">
        <f>'Store 5(ADS'!BZ82</f>
        <v>9.9552755803788029E-2</v>
      </c>
      <c r="AE86" s="463">
        <f>'Store 5(ADS'!CA82</f>
        <v>9765000</v>
      </c>
      <c r="AF86" s="449"/>
      <c r="AG86" s="449"/>
      <c r="AH86" s="460">
        <f t="shared" ref="AH86:AH92" si="6">AI86/$AK$15</f>
        <v>6.7613324278474454E-2</v>
      </c>
      <c r="AI86" s="461">
        <f t="shared" ref="AI86:AI92" si="7">E86+K86+Q86+W86+AC86</f>
        <v>58536258.113000005</v>
      </c>
      <c r="AJ86" s="462">
        <f t="shared" ref="AJ86:AJ92" si="8">+AK86/$AK$15</f>
        <v>7.161341832275421E-2</v>
      </c>
      <c r="AK86" s="463">
        <f t="shared" ref="AK86:AK92" si="9">G86+M86+S86+Y86+AE86</f>
        <v>61999340.869999997</v>
      </c>
      <c r="AL86" s="449"/>
    </row>
    <row r="87" spans="1:38" ht="15">
      <c r="A87" s="482" t="s">
        <v>111</v>
      </c>
      <c r="D87" s="460">
        <f>'Store 1(SE'!BU86</f>
        <v>4.2299999999999997E-2</v>
      </c>
      <c r="E87" s="461">
        <f>'Store 1(SE'!BV86</f>
        <v>11678857.951800002</v>
      </c>
      <c r="F87" s="462">
        <f>'Store 1(SE'!BW86</f>
        <v>5.4401677905678854E-2</v>
      </c>
      <c r="G87" s="463">
        <f>'Store 1(SE'!BX86</f>
        <v>15020082</v>
      </c>
      <c r="I87" s="449"/>
      <c r="J87" s="460">
        <f>'Store 2(GE'!BS86</f>
        <v>0</v>
      </c>
      <c r="K87" s="461">
        <f>'Store 2(GE'!BT86</f>
        <v>0</v>
      </c>
      <c r="L87" s="462">
        <f>'Store 2(GE'!BU86</f>
        <v>0</v>
      </c>
      <c r="M87" s="463">
        <f>'Store 2(GE'!BV86</f>
        <v>0</v>
      </c>
      <c r="N87" s="449"/>
      <c r="O87" s="449"/>
      <c r="P87" s="460" t="e">
        <f>'Store 3(AS'!BL86</f>
        <v>#DIV/0!</v>
      </c>
      <c r="Q87" s="461">
        <f>'Store 3(AS'!BR86</f>
        <v>0</v>
      </c>
      <c r="R87" s="462">
        <f>'Store 3(AS'!BS86</f>
        <v>0</v>
      </c>
      <c r="S87" s="463">
        <f>'Store 3(AS'!BT86</f>
        <v>0</v>
      </c>
      <c r="T87" s="449"/>
      <c r="U87" s="449"/>
      <c r="V87" s="460">
        <f>'Store 4(SO'!BQ86</f>
        <v>0</v>
      </c>
      <c r="W87" s="461">
        <f>'Store 4(SO'!BR86</f>
        <v>0</v>
      </c>
      <c r="X87" s="462">
        <f>'Store 4(SO'!BS86</f>
        <v>0</v>
      </c>
      <c r="Y87" s="463">
        <f>'Store 4(SO'!BT86</f>
        <v>0</v>
      </c>
      <c r="Z87" s="449"/>
      <c r="AA87" s="449"/>
      <c r="AB87" s="460">
        <f>'Store 5(ADS'!BX83</f>
        <v>0</v>
      </c>
      <c r="AC87" s="461">
        <f>'Store 5(ADS'!BY83</f>
        <v>0</v>
      </c>
      <c r="AD87" s="462">
        <f>'Store 5(ADS'!BZ83</f>
        <v>0.13240934623088474</v>
      </c>
      <c r="AE87" s="463">
        <f>'Store 5(ADS'!CA83</f>
        <v>12987860.109999999</v>
      </c>
      <c r="AF87" s="449"/>
      <c r="AG87" s="449"/>
      <c r="AH87" s="460">
        <f t="shared" si="6"/>
        <v>1.3489868251792561E-2</v>
      </c>
      <c r="AI87" s="461">
        <f t="shared" si="7"/>
        <v>11678857.951800002</v>
      </c>
      <c r="AJ87" s="462">
        <f t="shared" si="8"/>
        <v>3.235106126190198E-2</v>
      </c>
      <c r="AK87" s="463">
        <f t="shared" si="9"/>
        <v>28007942.109999999</v>
      </c>
      <c r="AL87" s="449"/>
    </row>
    <row r="88" spans="1:38" ht="15">
      <c r="A88" s="408" t="s">
        <v>112</v>
      </c>
      <c r="D88" s="460">
        <f>'Store 1(SE'!BU87</f>
        <v>0</v>
      </c>
      <c r="E88" s="461">
        <f>'Store 1(SE'!BV87</f>
        <v>0</v>
      </c>
      <c r="F88" s="462">
        <f>'Store 1(SE'!BW87</f>
        <v>0</v>
      </c>
      <c r="G88" s="463">
        <f>'Store 1(SE'!BX87</f>
        <v>0</v>
      </c>
      <c r="I88" s="449"/>
      <c r="J88" s="460">
        <f>'Store 2(GE'!BS87</f>
        <v>0</v>
      </c>
      <c r="K88" s="461">
        <f>'Store 2(GE'!BT87</f>
        <v>0</v>
      </c>
      <c r="L88" s="462">
        <f>'Store 2(GE'!BU87</f>
        <v>0</v>
      </c>
      <c r="M88" s="463">
        <f>'Store 2(GE'!BV87</f>
        <v>0</v>
      </c>
      <c r="N88" s="449"/>
      <c r="O88" s="449"/>
      <c r="P88" s="460" t="e">
        <f>'Store 3(AS'!BL87</f>
        <v>#DIV/0!</v>
      </c>
      <c r="Q88" s="461">
        <f>'Store 3(AS'!BR87</f>
        <v>0</v>
      </c>
      <c r="R88" s="462">
        <f>'Store 3(AS'!BS87</f>
        <v>0</v>
      </c>
      <c r="S88" s="463">
        <f>'Store 3(AS'!BT87</f>
        <v>0</v>
      </c>
      <c r="T88" s="449"/>
      <c r="U88" s="449"/>
      <c r="V88" s="460">
        <f>'Store 4(SO'!BQ87</f>
        <v>0</v>
      </c>
      <c r="W88" s="461">
        <f>'Store 4(SO'!BR87</f>
        <v>0</v>
      </c>
      <c r="X88" s="462">
        <f>'Store 4(SO'!BS87</f>
        <v>0</v>
      </c>
      <c r="Y88" s="463">
        <f>'Store 4(SO'!BT87</f>
        <v>0</v>
      </c>
      <c r="Z88" s="449"/>
      <c r="AA88" s="449"/>
      <c r="AB88" s="460">
        <f>'Store 5(ADS'!BX84</f>
        <v>0</v>
      </c>
      <c r="AC88" s="461">
        <f>'Store 5(ADS'!BY84</f>
        <v>0</v>
      </c>
      <c r="AD88" s="462">
        <f>'Store 5(ADS'!BZ84</f>
        <v>0</v>
      </c>
      <c r="AE88" s="463">
        <f>'Store 5(ADS'!CA84</f>
        <v>0</v>
      </c>
      <c r="AF88" s="449"/>
      <c r="AG88" s="449"/>
      <c r="AH88" s="460">
        <f t="shared" si="6"/>
        <v>0</v>
      </c>
      <c r="AI88" s="461">
        <f t="shared" si="7"/>
        <v>0</v>
      </c>
      <c r="AJ88" s="462">
        <f t="shared" si="8"/>
        <v>0</v>
      </c>
      <c r="AK88" s="463">
        <f t="shared" si="9"/>
        <v>0</v>
      </c>
      <c r="AL88" s="449"/>
    </row>
    <row r="89" spans="1:38" ht="15">
      <c r="A89" s="408" t="s">
        <v>113</v>
      </c>
      <c r="D89" s="460">
        <f>'Store 1(SE'!BU88</f>
        <v>0.49919999999999981</v>
      </c>
      <c r="E89" s="461">
        <f>'Store 1(SE'!BV88</f>
        <v>137827089.58719999</v>
      </c>
      <c r="F89" s="462">
        <f>'Store 1(SE'!BW88</f>
        <v>0.54220874631307814</v>
      </c>
      <c r="G89" s="463">
        <f>'Store 1(SE'!BX88</f>
        <v>149701629.51333341</v>
      </c>
      <c r="I89" s="449"/>
      <c r="J89" s="460">
        <f>'Store 2(GE'!BS88</f>
        <v>0.44040000000000007</v>
      </c>
      <c r="K89" s="461">
        <f>'Store 2(GE'!BT88</f>
        <v>100576987.96539737</v>
      </c>
      <c r="L89" s="462">
        <f>'Store 2(GE'!BU88</f>
        <v>0.46903509121889653</v>
      </c>
      <c r="M89" s="463">
        <f>'Store 2(GE'!BV88</f>
        <v>107116568.40343326</v>
      </c>
      <c r="N89" s="449"/>
      <c r="O89" s="449"/>
      <c r="P89" s="460" t="e">
        <f>'Store 3(AS'!BL88</f>
        <v>#DIV/0!</v>
      </c>
      <c r="Q89" s="461">
        <f>'Store 3(AS'!BR88</f>
        <v>65114817.979343966</v>
      </c>
      <c r="R89" s="462">
        <f>'Store 3(AS'!BS88</f>
        <v>0.47816436280837404</v>
      </c>
      <c r="S89" s="463">
        <f>'Store 3(AS'!BT88</f>
        <v>67850937.197277769</v>
      </c>
      <c r="T89" s="449"/>
      <c r="U89" s="449"/>
      <c r="V89" s="460">
        <f>'Store 4(SO'!BQ88</f>
        <v>0.46655821981336804</v>
      </c>
      <c r="W89" s="461">
        <f>'Store 4(SO'!BR88</f>
        <v>56589071.615203559</v>
      </c>
      <c r="X89" s="462">
        <f>'Store 4(SO'!BS88</f>
        <v>0.40805689559473585</v>
      </c>
      <c r="Y89" s="463">
        <f>'Store 4(SO'!BT88</f>
        <v>49493417.771366671</v>
      </c>
      <c r="Z89" s="449"/>
      <c r="AA89" s="449"/>
      <c r="AB89" s="460">
        <f>'Store 5(ADS'!BX85</f>
        <v>0.39318671482548367</v>
      </c>
      <c r="AC89" s="461">
        <f>'Store 5(ADS'!BY85</f>
        <v>38567172.141755559</v>
      </c>
      <c r="AD89" s="462">
        <f>'Store 5(ADS'!BZ85</f>
        <v>0.57222572512277026</v>
      </c>
      <c r="AE89" s="463">
        <f>'Store 5(ADS'!CA85</f>
        <v>56128875.194946975</v>
      </c>
      <c r="AF89" s="449"/>
      <c r="AG89" s="449"/>
      <c r="AH89" s="460">
        <f t="shared" si="6"/>
        <v>0.46049666212811674</v>
      </c>
      <c r="AI89" s="461">
        <f t="shared" si="7"/>
        <v>398675139.28890043</v>
      </c>
      <c r="AJ89" s="462">
        <f t="shared" si="8"/>
        <v>0.49701560705985598</v>
      </c>
      <c r="AK89" s="463">
        <f t="shared" si="9"/>
        <v>430291428.08035803</v>
      </c>
      <c r="AL89" s="449"/>
    </row>
    <row r="90" spans="1:38" s="223" customFormat="1" ht="15">
      <c r="A90" s="432" t="s">
        <v>114</v>
      </c>
      <c r="D90" s="466">
        <f>'Store 1(SE'!BU89</f>
        <v>0.10080912246433175</v>
      </c>
      <c r="E90" s="467">
        <f>'Store 1(SE'!BV89</f>
        <v>27832988.688097902</v>
      </c>
      <c r="F90" s="468">
        <f>'Store 1(SE'!BW89</f>
        <v>1.9013652546889317E-2</v>
      </c>
      <c r="G90" s="469">
        <f>'Store 1(SE'!BX89</f>
        <v>5249592.1333333496</v>
      </c>
      <c r="H90" s="470"/>
      <c r="I90" s="470"/>
      <c r="J90" s="466">
        <f>'Store 2(GE'!BS89</f>
        <v>0.15859815011159314</v>
      </c>
      <c r="K90" s="467">
        <f>'Store 2(GE'!BT89</f>
        <v>36220082.277720228</v>
      </c>
      <c r="L90" s="468">
        <f>'Store 2(GE'!BU89</f>
        <v>7.3163796061788702E-2</v>
      </c>
      <c r="M90" s="469">
        <f>'Store 2(GE'!BV89</f>
        <v>16708887.911011148</v>
      </c>
      <c r="N90" s="470"/>
      <c r="O90" s="470"/>
      <c r="P90" s="466" t="e">
        <f>'Store 3(AS'!BL89</f>
        <v>#DIV/0!</v>
      </c>
      <c r="Q90" s="467">
        <f>'Store 3(AS'!BR89</f>
        <v>20022787.443183862</v>
      </c>
      <c r="R90" s="468">
        <f>'Store 3(AS'!BS89</f>
        <v>5.1372286667777343E-2</v>
      </c>
      <c r="S90" s="469">
        <f>'Store 3(AS'!BT89</f>
        <v>7289664.5327221919</v>
      </c>
      <c r="T90" s="470"/>
      <c r="U90" s="470"/>
      <c r="V90" s="466">
        <f>'Store 4(SO'!BQ89</f>
        <v>0.13346178018663252</v>
      </c>
      <c r="W90" s="467">
        <f>'Store 4(SO'!BR89</f>
        <v>16187643.719780639</v>
      </c>
      <c r="X90" s="468">
        <f>'Store 4(SO'!BS89</f>
        <v>0.12122495312636861</v>
      </c>
      <c r="Y90" s="469">
        <f>'Store 4(SO'!BT89</f>
        <v>14703433.06085551</v>
      </c>
      <c r="Z90" s="470"/>
      <c r="AA90" s="470"/>
      <c r="AB90" s="466">
        <f>'Store 5(ADS'!BX86</f>
        <v>0.23682240763884793</v>
      </c>
      <c r="AC90" s="467">
        <f>'Store 5(ADS'!BY86</f>
        <v>23229601.148875032</v>
      </c>
      <c r="AD90" s="468">
        <f>'Store 5(ADS'!BZ86</f>
        <v>-9.0884931237611544E-2</v>
      </c>
      <c r="AE90" s="469">
        <f>'Store 5(ADS'!CA86</f>
        <v>-8914784.3911469821</v>
      </c>
      <c r="AF90" s="470"/>
      <c r="AG90" s="483"/>
      <c r="AH90" s="466">
        <f t="shared" si="6"/>
        <v>0.14264285943848273</v>
      </c>
      <c r="AI90" s="467">
        <f t="shared" si="7"/>
        <v>123493103.27765766</v>
      </c>
      <c r="AJ90" s="468">
        <f t="shared" si="8"/>
        <v>4.046985816720608E-2</v>
      </c>
      <c r="AK90" s="469">
        <f t="shared" si="9"/>
        <v>35036793.246775217</v>
      </c>
      <c r="AL90" s="470"/>
    </row>
    <row r="91" spans="1:38" s="223" customFormat="1" ht="15">
      <c r="A91" s="432" t="s">
        <v>142</v>
      </c>
      <c r="D91" s="466">
        <f>'Store 1(SE'!BU90</f>
        <v>9.9999999999999992E-2</v>
      </c>
      <c r="E91" s="467">
        <f>'Store 1(SE'!BV90</f>
        <v>27609593.266666673</v>
      </c>
      <c r="F91" s="468">
        <f>'Store 1(SE'!BW90</f>
        <v>9.9999999999999992E-2</v>
      </c>
      <c r="G91" s="469">
        <f>'Store 1(SE'!BX90</f>
        <v>27609593.266666673</v>
      </c>
      <c r="H91" s="470"/>
      <c r="I91" s="470"/>
      <c r="J91" s="466">
        <f>'Store 2(GE'!BS90</f>
        <v>9.9999999999999992E-2</v>
      </c>
      <c r="K91" s="467">
        <f>'Store 2(GE'!BT90</f>
        <v>22837644.860444449</v>
      </c>
      <c r="L91" s="468">
        <f>'Store 2(GE'!BU90</f>
        <v>9.9999999999999992E-2</v>
      </c>
      <c r="M91" s="469">
        <f>'Store 2(GE'!BV90</f>
        <v>22837644.860444449</v>
      </c>
      <c r="N91" s="470"/>
      <c r="O91" s="470"/>
      <c r="P91" s="466" t="e">
        <f>'Store 3(AS'!BL90</f>
        <v>#DIV/0!</v>
      </c>
      <c r="Q91" s="467">
        <f>'Store 3(AS'!BR90</f>
        <v>14189877.47199999</v>
      </c>
      <c r="R91" s="468">
        <f>'Store 3(AS'!BS90</f>
        <v>9.9999999999999992E-2</v>
      </c>
      <c r="S91" s="469">
        <f>'Store 3(AS'!BT90</f>
        <v>14189877.47199999</v>
      </c>
      <c r="T91" s="470"/>
      <c r="U91" s="470"/>
      <c r="V91" s="466">
        <f>'Store 4(SO'!BQ90</f>
        <v>0.10000000000000002</v>
      </c>
      <c r="W91" s="467">
        <f>'Store 4(SO'!BR90</f>
        <v>12129048.254222216</v>
      </c>
      <c r="X91" s="468">
        <f>'Store 4(SO'!BS90</f>
        <v>0.1</v>
      </c>
      <c r="Y91" s="469">
        <f>'Store 4(SO'!BT90</f>
        <v>12129048.254222214</v>
      </c>
      <c r="Z91" s="470"/>
      <c r="AA91" s="470"/>
      <c r="AB91" s="466">
        <f>'Store 5(ADS'!BX87</f>
        <v>0.10000000000000002</v>
      </c>
      <c r="AC91" s="467">
        <f>'Store 5(ADS'!BY87</f>
        <v>9808869.6000000015</v>
      </c>
      <c r="AD91" s="468">
        <f>'Store 5(ADS'!BZ87</f>
        <v>0</v>
      </c>
      <c r="AE91" s="469">
        <f>'Store 5(ADS'!CA87</f>
        <v>0</v>
      </c>
      <c r="AF91" s="470"/>
      <c r="AG91" s="470"/>
      <c r="AH91" s="466">
        <f t="shared" si="6"/>
        <v>9.9999999999999992E-2</v>
      </c>
      <c r="AI91" s="467">
        <f t="shared" si="7"/>
        <v>86575033.453333318</v>
      </c>
      <c r="AJ91" s="468">
        <f t="shared" si="8"/>
        <v>8.8670094357760437E-2</v>
      </c>
      <c r="AK91" s="469">
        <f t="shared" si="9"/>
        <v>76766163.853333324</v>
      </c>
      <c r="AL91" s="470"/>
    </row>
    <row r="92" spans="1:38" s="223" customFormat="1" ht="15">
      <c r="A92" s="432" t="s">
        <v>116</v>
      </c>
      <c r="D92" s="466">
        <f>'Store 1(SE'!BU91</f>
        <v>8.0912246433173778E-4</v>
      </c>
      <c r="E92" s="467">
        <f>'Store 1(SE'!BV91</f>
        <v>223395.42143122293</v>
      </c>
      <c r="F92" s="468">
        <f>'Store 1(SE'!BW91</f>
        <v>-8.0986347453110688E-2</v>
      </c>
      <c r="G92" s="469">
        <f>'Store 1(SE'!BX91</f>
        <v>-22360001.133333325</v>
      </c>
      <c r="H92" s="470"/>
      <c r="I92" s="470"/>
      <c r="J92" s="466">
        <f>'Store 2(GE'!BS91</f>
        <v>5.8598150111593118E-2</v>
      </c>
      <c r="K92" s="467">
        <f>'Store 2(GE'!BT91</f>
        <v>13382437.41727577</v>
      </c>
      <c r="L92" s="468">
        <f>'Store 2(GE'!BU91</f>
        <v>-2.68362039382113E-2</v>
      </c>
      <c r="M92" s="469">
        <f>'Store 2(GE'!BV91</f>
        <v>-6128756.9494333044</v>
      </c>
      <c r="N92" s="470"/>
      <c r="O92" s="470"/>
      <c r="P92" s="466" t="e">
        <f>'Store 3(AS'!BL91</f>
        <v>#DIV/0!</v>
      </c>
      <c r="Q92" s="467">
        <f>'Store 3(AS'!BR91</f>
        <v>5832909.9711838514</v>
      </c>
      <c r="R92" s="468">
        <f>'Store 3(AS'!BS91</f>
        <v>-4.8627713332222641E-2</v>
      </c>
      <c r="S92" s="469">
        <f>'Store 3(AS'!BT91</f>
        <v>-6900212.939277797</v>
      </c>
      <c r="T92" s="470"/>
      <c r="U92" s="470"/>
      <c r="V92" s="466">
        <f>'Store 4(SO'!BQ91</f>
        <v>3.3461780186632366E-2</v>
      </c>
      <c r="W92" s="467">
        <f>'Store 4(SO'!BR91</f>
        <v>4058595.4655584078</v>
      </c>
      <c r="X92" s="468">
        <f>'Store 4(SO'!BS91</f>
        <v>2.1224953126368587E-2</v>
      </c>
      <c r="Y92" s="469">
        <f>'Store 4(SO'!BT91</f>
        <v>2574384.8066332922</v>
      </c>
      <c r="Z92" s="470"/>
      <c r="AA92" s="470"/>
      <c r="AB92" s="466">
        <f>'Store 5(ADS'!BX88</f>
        <v>0.13682240763884795</v>
      </c>
      <c r="AC92" s="467">
        <f>'Store 5(ADS'!BY88</f>
        <v>13420731.548875034</v>
      </c>
      <c r="AD92" s="468">
        <f>'Store 5(ADS'!BZ88</f>
        <v>-9.0884931237611613E-2</v>
      </c>
      <c r="AE92" s="469">
        <f>'Store 5(ADS'!CA88</f>
        <v>-8914784.3911469895</v>
      </c>
      <c r="AF92" s="470"/>
      <c r="AG92" s="470"/>
      <c r="AH92" s="466">
        <f t="shared" si="6"/>
        <v>4.2642859438482679E-2</v>
      </c>
      <c r="AI92" s="467">
        <f t="shared" si="7"/>
        <v>36918069.824324287</v>
      </c>
      <c r="AJ92" s="468">
        <f t="shared" si="8"/>
        <v>-4.8200236190554364E-2</v>
      </c>
      <c r="AK92" s="469">
        <f t="shared" si="9"/>
        <v>-41729370.606558122</v>
      </c>
      <c r="AL92" s="470"/>
    </row>
    <row r="93" spans="1:38">
      <c r="A93" s="454"/>
      <c r="J93" s="449"/>
      <c r="K93" s="449"/>
      <c r="L93" s="449"/>
      <c r="M93" s="449"/>
      <c r="N93" s="449"/>
      <c r="P93" s="449"/>
      <c r="Q93" s="449"/>
      <c r="R93" s="449"/>
      <c r="S93" s="449"/>
      <c r="T93" s="449"/>
      <c r="V93" s="449"/>
      <c r="W93" s="449"/>
      <c r="X93" s="449"/>
      <c r="Y93" s="449"/>
      <c r="Z93" s="449"/>
      <c r="AB93" s="449"/>
      <c r="AC93" s="449"/>
      <c r="AD93" s="449"/>
      <c r="AE93" s="449"/>
      <c r="AF93" s="449"/>
      <c r="AH93" s="449"/>
      <c r="AI93" s="449"/>
      <c r="AJ93" s="449"/>
      <c r="AK93" s="449"/>
      <c r="AL93" s="449"/>
    </row>
    <row r="94" spans="1:38">
      <c r="A94" s="220"/>
      <c r="J94" s="449"/>
      <c r="K94" s="449"/>
      <c r="L94" s="449"/>
      <c r="M94" s="449"/>
      <c r="N94" s="449"/>
    </row>
    <row r="95" spans="1:38">
      <c r="A95" s="220"/>
    </row>
    <row r="96" spans="1:38">
      <c r="A96" s="220"/>
    </row>
    <row r="97" spans="1:1">
      <c r="A97" s="220"/>
    </row>
    <row r="98" spans="1:1">
      <c r="A98" s="220"/>
    </row>
    <row r="99" spans="1:1">
      <c r="A99" s="220"/>
    </row>
    <row r="100" spans="1:1">
      <c r="A100" s="220"/>
    </row>
    <row r="101" spans="1:1">
      <c r="A101" s="220"/>
    </row>
    <row r="102" spans="1:1">
      <c r="A102" s="220"/>
    </row>
    <row r="103" spans="1:1">
      <c r="A103" s="220"/>
    </row>
  </sheetData>
  <mergeCells count="18">
    <mergeCell ref="AH7:AL7"/>
    <mergeCell ref="D9:E9"/>
    <mergeCell ref="X9:Y9"/>
    <mergeCell ref="V9:W9"/>
    <mergeCell ref="R9:S9"/>
    <mergeCell ref="P9:Q9"/>
    <mergeCell ref="L9:M9"/>
    <mergeCell ref="J9:K9"/>
    <mergeCell ref="AB9:AC9"/>
    <mergeCell ref="F9:G9"/>
    <mergeCell ref="AD9:AE9"/>
    <mergeCell ref="AH9:AI9"/>
    <mergeCell ref="AJ9:AK9"/>
    <mergeCell ref="D7:H7"/>
    <mergeCell ref="J7:N7"/>
    <mergeCell ref="P7:T7"/>
    <mergeCell ref="V7:Z7"/>
    <mergeCell ref="AB7:AF7"/>
  </mergeCells>
  <pageMargins left="0.7" right="0.7" top="0.75" bottom="0.75" header="0.3" footer="0.3"/>
  <pageSetup fitToWidth="0" fitToHeight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31"/>
  <sheetViews>
    <sheetView tabSelected="1" workbookViewId="0">
      <selection activeCell="F11" sqref="F11"/>
    </sheetView>
  </sheetViews>
  <sheetFormatPr defaultColWidth="9" defaultRowHeight="15"/>
  <cols>
    <col min="1" max="1" width="3.7109375" customWidth="1"/>
    <col min="2" max="2" width="19" customWidth="1"/>
    <col min="3" max="7" width="16.42578125" customWidth="1"/>
    <col min="8" max="8" width="15.28515625" customWidth="1"/>
    <col min="9" max="9" width="15" customWidth="1"/>
    <col min="10" max="10" width="3" customWidth="1"/>
    <col min="11" max="11" width="16.85546875" customWidth="1"/>
  </cols>
  <sheetData>
    <row r="1" spans="1:12" ht="15.75">
      <c r="A1" s="875" t="s">
        <v>286</v>
      </c>
    </row>
    <row r="2" spans="1:12" ht="15.75">
      <c r="A2" s="875" t="s">
        <v>244</v>
      </c>
    </row>
    <row r="3" spans="1:12" ht="15.75">
      <c r="A3" s="875" t="s">
        <v>245</v>
      </c>
    </row>
    <row r="6" spans="1:12" s="887" customFormat="1" ht="18.75">
      <c r="B6" s="888"/>
      <c r="C6" s="889" t="s">
        <v>278</v>
      </c>
      <c r="D6" s="889" t="s">
        <v>279</v>
      </c>
      <c r="E6" s="890" t="s">
        <v>280</v>
      </c>
      <c r="F6" s="891" t="s">
        <v>281</v>
      </c>
      <c r="G6" s="891" t="s">
        <v>295</v>
      </c>
      <c r="H6" s="891" t="s">
        <v>282</v>
      </c>
      <c r="I6" s="890" t="s">
        <v>285</v>
      </c>
      <c r="K6" s="887" t="s">
        <v>182</v>
      </c>
    </row>
    <row r="7" spans="1:12" ht="18.75">
      <c r="B7" s="892" t="s">
        <v>253</v>
      </c>
      <c r="C7" s="893">
        <f>'Freezy '!E11</f>
        <v>347706167.92000002</v>
      </c>
      <c r="D7" s="894">
        <f>'Freezy '!K11</f>
        <v>241210046.57000002</v>
      </c>
      <c r="E7" s="895">
        <f>'Freezy '!Q11</f>
        <v>211546443.3026152</v>
      </c>
      <c r="F7" s="896">
        <f>'Freezy '!W11</f>
        <v>138733238.73500001</v>
      </c>
      <c r="G7" s="897">
        <f>'Freezy 2'!F9</f>
        <v>97256415.159999996</v>
      </c>
      <c r="H7" s="898">
        <f>'Freezy '!AC11</f>
        <v>125156913.88</v>
      </c>
      <c r="I7" s="899">
        <f>'Freezy 2'!L9</f>
        <v>120915618.78</v>
      </c>
      <c r="K7" s="399">
        <f>SUM(C7:I7)</f>
        <v>1282524844.347615</v>
      </c>
    </row>
    <row r="8" spans="1:12" ht="18.75">
      <c r="B8" s="492" t="s">
        <v>254</v>
      </c>
      <c r="C8" s="893">
        <f>'Freezy '!G11</f>
        <v>310607924.25</v>
      </c>
      <c r="D8" s="894">
        <f>'Freezy '!M11</f>
        <v>256923504.68000001</v>
      </c>
      <c r="E8" s="895">
        <f>'Freezy '!S11</f>
        <v>159636121.56</v>
      </c>
      <c r="F8" s="896">
        <f>'Freezy '!Y11</f>
        <v>136451792.86000001</v>
      </c>
      <c r="G8" s="897">
        <f>'Freezy 2'!H9</f>
        <v>112747827.3</v>
      </c>
      <c r="H8" s="898">
        <f>'Freezy '!AE11</f>
        <v>110349783</v>
      </c>
      <c r="I8" s="899">
        <f>'Freezy 2'!N9</f>
        <v>236077774.86000001</v>
      </c>
      <c r="K8" s="399">
        <f>SUM(C8:I8)</f>
        <v>1322794728.5100002</v>
      </c>
      <c r="L8" s="399"/>
    </row>
    <row r="9" spans="1:12" ht="18.75">
      <c r="B9" s="492" t="s">
        <v>255</v>
      </c>
      <c r="C9" s="900">
        <f t="shared" ref="C9:I9" si="0">C8/C7</f>
        <v>0.89330576477281376</v>
      </c>
      <c r="D9" s="901">
        <f t="shared" si="0"/>
        <v>1.0651442936703712</v>
      </c>
      <c r="E9" s="902">
        <f t="shared" si="0"/>
        <v>0.75461501062271241</v>
      </c>
      <c r="F9" s="903">
        <f t="shared" si="0"/>
        <v>0.98355516027880041</v>
      </c>
      <c r="G9" s="904">
        <f t="shared" si="0"/>
        <v>1.1592842190873942</v>
      </c>
      <c r="H9" s="905">
        <f t="shared" si="0"/>
        <v>0.88169146696764178</v>
      </c>
      <c r="I9" s="906">
        <f t="shared" si="0"/>
        <v>1.9524175391231455</v>
      </c>
      <c r="J9" s="447"/>
      <c r="K9" s="447">
        <f>K8/K7</f>
        <v>1.0313989115609448</v>
      </c>
      <c r="L9" s="399"/>
    </row>
    <row r="10" spans="1:12" ht="18.75">
      <c r="B10" s="492" t="s">
        <v>29</v>
      </c>
      <c r="C10" s="893">
        <f t="shared" ref="C10:I10" si="1">C8/1.125</f>
        <v>276095932.66666669</v>
      </c>
      <c r="D10" s="894">
        <f t="shared" si="1"/>
        <v>228376448.60444444</v>
      </c>
      <c r="E10" s="895">
        <f t="shared" si="1"/>
        <v>141898774.72</v>
      </c>
      <c r="F10" s="896">
        <f t="shared" si="1"/>
        <v>121290482.54222223</v>
      </c>
      <c r="G10" s="897">
        <f t="shared" si="1"/>
        <v>100220290.93333334</v>
      </c>
      <c r="H10" s="898">
        <f t="shared" si="1"/>
        <v>98088696</v>
      </c>
      <c r="I10" s="899">
        <f t="shared" si="1"/>
        <v>209846910.98666668</v>
      </c>
      <c r="K10" s="399">
        <f>SUM(C10:I10)</f>
        <v>1175817536.4533334</v>
      </c>
    </row>
    <row r="11" spans="1:12" ht="18.75">
      <c r="B11" s="492" t="s">
        <v>137</v>
      </c>
      <c r="C11" s="893">
        <f>'Freezy '!G21</f>
        <v>121144711.02000001</v>
      </c>
      <c r="D11" s="894">
        <f>'Freezy '!M21</f>
        <v>104488492.28999999</v>
      </c>
      <c r="E11" s="895">
        <f>'Freezy '!S21</f>
        <v>66758172.99000001</v>
      </c>
      <c r="F11" s="896">
        <f>'Freezy '!Y21</f>
        <v>57093631.710000001</v>
      </c>
      <c r="G11" s="897">
        <f>'Freezy 2'!H19</f>
        <v>42942778.839999996</v>
      </c>
      <c r="H11" s="898">
        <f>'Freezy '!AE21</f>
        <v>50874605.196199998</v>
      </c>
      <c r="I11" s="899">
        <f>'Freezy 2'!N19</f>
        <v>91752192.267199993</v>
      </c>
      <c r="K11" s="399">
        <f>SUM(C11:I11)</f>
        <v>535054584.31339997</v>
      </c>
    </row>
    <row r="12" spans="1:12" ht="18.75">
      <c r="B12" s="492" t="s">
        <v>120</v>
      </c>
      <c r="C12" s="893">
        <f>'Store 1(SE'!BX44</f>
        <v>65569750.709999993</v>
      </c>
      <c r="D12" s="894">
        <f>'Store 2(GE'!BV44</f>
        <v>89890084.790933326</v>
      </c>
      <c r="E12" s="895">
        <f>'Freezy '!S46</f>
        <v>55946917.698111109</v>
      </c>
      <c r="F12" s="896">
        <f>'Freezy '!Y46</f>
        <v>38494321.457199983</v>
      </c>
      <c r="G12" s="897">
        <f>'Freezy 2'!H44</f>
        <v>27799269.204666659</v>
      </c>
      <c r="H12" s="898">
        <f>'Freezy '!AE46</f>
        <v>21420327.014946967</v>
      </c>
      <c r="I12" s="899">
        <f>'Freezy 2'!N44</f>
        <v>25677959.883418329</v>
      </c>
      <c r="K12" s="399">
        <f>SUM(C12:I12)</f>
        <v>324798630.75927639</v>
      </c>
    </row>
    <row r="13" spans="1:12" ht="18.75">
      <c r="B13" s="492" t="s">
        <v>121</v>
      </c>
      <c r="C13" s="893">
        <f>'Store 1(SE'!BX73</f>
        <v>84131878.803333342</v>
      </c>
      <c r="D13" s="894">
        <f>'Store 2(GE'!BV73</f>
        <v>16538003.412499981</v>
      </c>
      <c r="E13" s="895">
        <f>'Freezy '!S75</f>
        <v>11904019.499166653</v>
      </c>
      <c r="F13" s="896">
        <f>'Freezy '!Y75</f>
        <v>10856092.10416669</v>
      </c>
      <c r="G13" s="897">
        <f>'Freezy 2'!H70</f>
        <v>7144517.6683333293</v>
      </c>
      <c r="H13" s="898">
        <f>'Freezy '!AE75</f>
        <v>34708548.18</v>
      </c>
      <c r="I13" s="899">
        <f>'Freezy 2'!N70</f>
        <v>35639722.490000002</v>
      </c>
      <c r="K13" s="399">
        <f>SUM(C13:I13)</f>
        <v>200922782.1575</v>
      </c>
    </row>
    <row r="14" spans="1:12" ht="18.75">
      <c r="B14" s="492" t="s">
        <v>122</v>
      </c>
      <c r="C14" s="907">
        <f>'Store 1(SE'!BX89</f>
        <v>5249592.1333333496</v>
      </c>
      <c r="D14" s="908">
        <f>'Store 2(GE'!BV89</f>
        <v>16708887.911011148</v>
      </c>
      <c r="E14" s="909">
        <f>'Freezy '!S90</f>
        <v>7289664.5327221919</v>
      </c>
      <c r="F14" s="910">
        <f>'Freezy '!Y90</f>
        <v>14703433.06085551</v>
      </c>
      <c r="G14" s="911">
        <f>'Freezy 2'!H81</f>
        <v>22333725.220333308</v>
      </c>
      <c r="H14" s="912">
        <f>'Freezy '!AE90</f>
        <v>-8914784.3911469821</v>
      </c>
      <c r="I14" s="913">
        <f>'Freezy 2'!N83</f>
        <v>55764866.237426102</v>
      </c>
      <c r="K14" s="399">
        <f>SUM(C14:I14)</f>
        <v>113135384.70453462</v>
      </c>
    </row>
    <row r="15" spans="1:12" ht="18.75">
      <c r="B15" s="492" t="s">
        <v>256</v>
      </c>
      <c r="C15" s="914">
        <f>+C11/C10</f>
        <v>0.43877760114003272</v>
      </c>
      <c r="D15" s="915">
        <f t="shared" ref="D15:I15" si="2">+D11/D10</f>
        <v>0.45752744176776966</v>
      </c>
      <c r="E15" s="916">
        <f t="shared" si="2"/>
        <v>0.47046335052384874</v>
      </c>
      <c r="F15" s="917">
        <f t="shared" si="2"/>
        <v>0.47071815127889555</v>
      </c>
      <c r="G15" s="918">
        <f t="shared" si="2"/>
        <v>0.4284838772675843</v>
      </c>
      <c r="H15" s="919">
        <f t="shared" si="2"/>
        <v>0.51865920611484118</v>
      </c>
      <c r="I15" s="920">
        <f t="shared" si="2"/>
        <v>0.43723394276234911</v>
      </c>
      <c r="K15" s="447">
        <f>K11/K10</f>
        <v>0.45504899163802831</v>
      </c>
    </row>
    <row r="16" spans="1:12" ht="18.75">
      <c r="B16" s="492" t="s">
        <v>257</v>
      </c>
      <c r="C16" s="914">
        <f>C14/C10</f>
        <v>1.9013652546889321E-2</v>
      </c>
      <c r="D16" s="915">
        <f t="shared" ref="D16:I16" si="3">D14/D10</f>
        <v>7.316379606178873E-2</v>
      </c>
      <c r="E16" s="916">
        <f t="shared" si="3"/>
        <v>5.1372286667777309E-2</v>
      </c>
      <c r="F16" s="917">
        <f t="shared" si="3"/>
        <v>0.12122495312636852</v>
      </c>
      <c r="G16" s="918">
        <f t="shared" si="3"/>
        <v>0.22284634191682531</v>
      </c>
      <c r="H16" s="919">
        <f t="shared" si="3"/>
        <v>-9.0884931237611544E-2</v>
      </c>
      <c r="I16" s="920">
        <f t="shared" si="3"/>
        <v>0.26574070580895665</v>
      </c>
      <c r="K16" s="447">
        <f>K14/K10</f>
        <v>9.6218487305257852E-2</v>
      </c>
    </row>
    <row r="17" spans="2:11" ht="18.75">
      <c r="B17" s="492"/>
      <c r="C17" s="914"/>
      <c r="D17" s="915"/>
      <c r="E17" s="916"/>
      <c r="F17" s="917"/>
      <c r="G17" s="921"/>
      <c r="H17" s="922"/>
      <c r="I17" s="920"/>
    </row>
    <row r="18" spans="2:11" ht="18.75">
      <c r="B18" s="492"/>
      <c r="C18" s="923">
        <f>C10-C11-C12-C13</f>
        <v>5249592.1333333403</v>
      </c>
      <c r="D18" s="924">
        <f>D10-D11-D12-D13</f>
        <v>17459868.111011147</v>
      </c>
      <c r="E18" s="925">
        <f>E10-E11-E12-E13</f>
        <v>7289664.5327222273</v>
      </c>
      <c r="F18" s="926">
        <f>F10-F11-F12-F13</f>
        <v>14846437.270855557</v>
      </c>
      <c r="G18" s="921">
        <f>G10-G11-G12-G13</f>
        <v>22333725.220333353</v>
      </c>
      <c r="H18" s="922">
        <f t="shared" ref="H18:I18" si="4">H10-H11-H12-H13</f>
        <v>-8914784.3911469653</v>
      </c>
      <c r="I18" s="920">
        <f t="shared" si="4"/>
        <v>56777036.346048363</v>
      </c>
    </row>
    <row r="19" spans="2:11">
      <c r="B19" s="927"/>
      <c r="C19" s="923"/>
      <c r="D19" s="915"/>
      <c r="E19" s="916"/>
      <c r="F19" s="917"/>
      <c r="G19" s="928"/>
      <c r="H19" s="922"/>
      <c r="I19" s="920"/>
    </row>
    <row r="20" spans="2:11" ht="18.75">
      <c r="B20" s="492"/>
      <c r="C20" s="929"/>
      <c r="D20" s="930"/>
      <c r="E20" s="931"/>
      <c r="F20" s="932"/>
      <c r="G20" s="933"/>
      <c r="H20" s="934"/>
      <c r="I20" s="935"/>
    </row>
    <row r="21" spans="2:11" ht="18.75">
      <c r="B21" s="492" t="s">
        <v>258</v>
      </c>
      <c r="C21" s="929"/>
      <c r="D21" s="930"/>
      <c r="E21" s="931"/>
      <c r="F21" s="932"/>
      <c r="G21" s="933"/>
      <c r="H21" s="934"/>
      <c r="I21" s="935"/>
    </row>
    <row r="22" spans="2:11" ht="18.75">
      <c r="B22" s="492"/>
      <c r="C22" s="929" t="s">
        <v>43</v>
      </c>
      <c r="D22" s="936" t="s">
        <v>43</v>
      </c>
      <c r="E22" s="937" t="s">
        <v>43</v>
      </c>
      <c r="F22" s="938" t="s">
        <v>43</v>
      </c>
      <c r="G22" s="939" t="s">
        <v>189</v>
      </c>
      <c r="H22" s="940"/>
      <c r="I22" s="941"/>
    </row>
    <row r="23" spans="2:11" ht="18.75">
      <c r="B23" s="492"/>
      <c r="C23" s="929" t="s">
        <v>47</v>
      </c>
      <c r="D23" s="942" t="s">
        <v>47</v>
      </c>
      <c r="E23" s="943" t="s">
        <v>44</v>
      </c>
      <c r="F23" s="944" t="s">
        <v>44</v>
      </c>
      <c r="G23" s="945" t="s">
        <v>192</v>
      </c>
      <c r="H23" s="946"/>
      <c r="I23" s="947"/>
    </row>
    <row r="24" spans="2:11" ht="18.75">
      <c r="B24" s="492"/>
      <c r="C24" s="929" t="s">
        <v>51</v>
      </c>
      <c r="D24" s="942" t="s">
        <v>51</v>
      </c>
      <c r="E24" s="943" t="s">
        <v>47</v>
      </c>
      <c r="F24" s="944" t="s">
        <v>47</v>
      </c>
      <c r="G24" s="945" t="s">
        <v>195</v>
      </c>
      <c r="H24" s="946"/>
      <c r="I24" s="947"/>
    </row>
    <row r="25" spans="2:11" ht="18.75">
      <c r="B25" s="492"/>
      <c r="C25" s="929" t="s">
        <v>52</v>
      </c>
      <c r="D25" s="942" t="s">
        <v>52</v>
      </c>
      <c r="E25" s="943" t="s">
        <v>49</v>
      </c>
      <c r="F25" s="944" t="s">
        <v>49</v>
      </c>
      <c r="G25" s="945" t="s">
        <v>196</v>
      </c>
      <c r="H25" s="946"/>
      <c r="I25" s="947"/>
    </row>
    <row r="26" spans="2:11" ht="18.75">
      <c r="B26" s="492"/>
      <c r="C26" s="929" t="s">
        <v>57</v>
      </c>
      <c r="D26" s="942" t="s">
        <v>57</v>
      </c>
      <c r="E26" s="943" t="s">
        <v>57</v>
      </c>
      <c r="F26" s="944" t="s">
        <v>57</v>
      </c>
      <c r="G26" s="945" t="s">
        <v>202</v>
      </c>
      <c r="H26" s="946"/>
      <c r="I26" s="947"/>
    </row>
    <row r="27" spans="2:11" ht="18.75">
      <c r="B27" s="492"/>
      <c r="C27" s="492"/>
      <c r="D27" s="492"/>
      <c r="E27" s="492"/>
      <c r="F27" s="492"/>
      <c r="G27" s="492"/>
    </row>
    <row r="28" spans="2:11" ht="18.75">
      <c r="B28" s="492" t="s">
        <v>220</v>
      </c>
      <c r="C28" s="948">
        <f>'Freezy '!G71</f>
        <v>13523332.84</v>
      </c>
      <c r="D28" s="894">
        <f>'Freezy '!M71</f>
        <v>17616120</v>
      </c>
      <c r="E28" s="895">
        <f>'Freezy '!S71</f>
        <v>10258196.949999999</v>
      </c>
      <c r="F28" s="896">
        <f>'Freezy '!Y71</f>
        <v>0</v>
      </c>
      <c r="G28" s="897">
        <f>'Freezy 2'!H67</f>
        <v>0</v>
      </c>
      <c r="H28" s="898">
        <f>'Freezy '!AE71</f>
        <v>2828714.6750000003</v>
      </c>
      <c r="I28" s="949">
        <f>'Freezy 2'!N67</f>
        <v>3210199.1349999998</v>
      </c>
      <c r="K28" s="399">
        <f>SUM(C28:I28)</f>
        <v>47436563.599999994</v>
      </c>
    </row>
    <row r="29" spans="2:11" ht="18.75">
      <c r="B29" s="492" t="s">
        <v>259</v>
      </c>
      <c r="C29" s="948">
        <f>'Freezy '!G86+'Freezy '!G87</f>
        <v>67254422.870000005</v>
      </c>
      <c r="D29" s="894">
        <f>'Freezy '!M72</f>
        <v>31972702.804622222</v>
      </c>
      <c r="E29" s="895">
        <f>'Freezy '!S72</f>
        <v>19055071.538599979</v>
      </c>
      <c r="F29" s="896">
        <f>'Freezy '!Y72</f>
        <v>17587119.968622208</v>
      </c>
      <c r="G29" s="897">
        <f>'Freezy 2'!H61</f>
        <v>14531942.18533333</v>
      </c>
      <c r="H29" s="898">
        <f>'Freezy '!AE86+'Freezy '!AE87</f>
        <v>22752860.109999999</v>
      </c>
      <c r="I29" s="949">
        <f>'Freezy 2'!N78</f>
        <v>24447223.219999999</v>
      </c>
      <c r="K29" s="399">
        <f>SUM(C29:I29)</f>
        <v>197601342.69717774</v>
      </c>
    </row>
    <row r="30" spans="2:11">
      <c r="B30" s="365"/>
    </row>
    <row r="31" spans="2:11">
      <c r="B31" s="365"/>
      <c r="C31" s="399"/>
    </row>
  </sheetData>
  <pageMargins left="0.7" right="0.7" top="0.75" bottom="0.75" header="0.3" footer="0.3"/>
  <pageSetup fitToWidth="0" fitToHeight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119"/>
  <sheetViews>
    <sheetView workbookViewId="0">
      <pane xSplit="3" ySplit="4" topLeftCell="K74" activePane="bottomRight" state="frozen"/>
      <selection pane="topRight"/>
      <selection pane="bottomLeft"/>
      <selection pane="bottomRight" activeCell="K91" sqref="K91"/>
    </sheetView>
  </sheetViews>
  <sheetFormatPr defaultColWidth="9" defaultRowHeight="15"/>
  <cols>
    <col min="1" max="1" width="3" customWidth="1"/>
    <col min="2" max="2" width="1.85546875" customWidth="1"/>
    <col min="3" max="3" width="24.140625" customWidth="1"/>
    <col min="4" max="4" width="3.42578125" customWidth="1"/>
    <col min="6" max="6" width="13.85546875" customWidth="1"/>
    <col min="8" max="8" width="13.28515625" customWidth="1"/>
    <col min="10" max="10" width="14.28515625" customWidth="1"/>
    <col min="12" max="12" width="15.42578125" customWidth="1"/>
    <col min="14" max="14" width="14.28515625" customWidth="1"/>
    <col min="16" max="16" width="14.28515625" customWidth="1"/>
    <col min="18" max="18" width="15.42578125" customWidth="1"/>
    <col min="20" max="20" width="14.28515625" customWidth="1"/>
    <col min="22" max="22" width="14.28515625" customWidth="1"/>
    <col min="24" max="24" width="15.42578125" customWidth="1"/>
    <col min="26" max="26" width="14.28515625" customWidth="1"/>
    <col min="27" max="27" width="3.85546875" customWidth="1"/>
    <col min="28" max="28" width="9.28515625" customWidth="1"/>
    <col min="29" max="29" width="15.7109375" customWidth="1"/>
    <col min="30" max="30" width="3.5703125" customWidth="1"/>
    <col min="31" max="31" width="15.28515625" customWidth="1"/>
  </cols>
  <sheetData>
    <row r="1" spans="1:31" ht="21">
      <c r="A1" s="231" t="s">
        <v>260</v>
      </c>
      <c r="F1" s="399"/>
      <c r="R1" s="399"/>
      <c r="AC1" s="399"/>
    </row>
    <row r="2" spans="1:31" ht="10.5" customHeight="1"/>
    <row r="3" spans="1:31" ht="16.5" customHeight="1">
      <c r="C3" s="718" t="s">
        <v>3</v>
      </c>
      <c r="E3" s="1146" t="s">
        <v>4</v>
      </c>
      <c r="F3" s="1147"/>
      <c r="G3" s="1146" t="s">
        <v>5</v>
      </c>
      <c r="H3" s="1147"/>
      <c r="I3" s="1146" t="s">
        <v>6</v>
      </c>
      <c r="J3" s="1147"/>
      <c r="K3" s="1146" t="s">
        <v>8</v>
      </c>
      <c r="L3" s="1147"/>
      <c r="M3" s="1146" t="s">
        <v>9</v>
      </c>
      <c r="N3" s="1147"/>
      <c r="O3" s="1146" t="s">
        <v>261</v>
      </c>
      <c r="P3" s="1147"/>
      <c r="Q3" s="1146" t="s">
        <v>262</v>
      </c>
      <c r="R3" s="1147"/>
      <c r="S3" s="1146" t="s">
        <v>263</v>
      </c>
      <c r="T3" s="1147"/>
      <c r="U3" s="1146" t="s">
        <v>264</v>
      </c>
      <c r="V3" s="1147"/>
      <c r="W3" s="1146" t="s">
        <v>265</v>
      </c>
      <c r="X3" s="1147"/>
      <c r="Y3" s="1146" t="s">
        <v>266</v>
      </c>
      <c r="Z3" s="1147"/>
      <c r="AB3" s="1148"/>
      <c r="AC3" s="1149"/>
    </row>
    <row r="4" spans="1:31" s="366" customFormat="1" ht="18.75">
      <c r="C4" s="80"/>
      <c r="E4" s="773" t="s">
        <v>23</v>
      </c>
      <c r="F4" s="774" t="s">
        <v>36</v>
      </c>
      <c r="G4" s="773" t="s">
        <v>23</v>
      </c>
      <c r="H4" s="774" t="s">
        <v>36</v>
      </c>
      <c r="I4" s="773" t="s">
        <v>23</v>
      </c>
      <c r="J4" s="774" t="s">
        <v>36</v>
      </c>
      <c r="K4" s="773" t="s">
        <v>23</v>
      </c>
      <c r="L4" s="774" t="s">
        <v>36</v>
      </c>
      <c r="M4" s="773" t="s">
        <v>23</v>
      </c>
      <c r="N4" s="774" t="s">
        <v>36</v>
      </c>
      <c r="O4" s="773" t="s">
        <v>23</v>
      </c>
      <c r="P4" s="774" t="s">
        <v>36</v>
      </c>
      <c r="Q4" s="773" t="s">
        <v>23</v>
      </c>
      <c r="R4" s="774" t="s">
        <v>36</v>
      </c>
      <c r="S4" s="773" t="s">
        <v>23</v>
      </c>
      <c r="T4" s="774" t="s">
        <v>36</v>
      </c>
      <c r="U4" s="773" t="s">
        <v>23</v>
      </c>
      <c r="V4" s="774" t="s">
        <v>36</v>
      </c>
      <c r="W4" s="773" t="s">
        <v>23</v>
      </c>
      <c r="X4" s="774" t="s">
        <v>36</v>
      </c>
      <c r="Y4" s="773" t="s">
        <v>23</v>
      </c>
      <c r="Z4" s="774" t="s">
        <v>36</v>
      </c>
      <c r="AB4" s="683" t="s">
        <v>23</v>
      </c>
      <c r="AC4" s="688" t="s">
        <v>148</v>
      </c>
    </row>
    <row r="5" spans="1:31" s="223" customFormat="1">
      <c r="A5" s="692"/>
      <c r="C5" s="692" t="s">
        <v>25</v>
      </c>
      <c r="E5" s="778">
        <f>SUM(E6:E9)</f>
        <v>1.125</v>
      </c>
      <c r="F5" s="779">
        <v>7904465.4500000002</v>
      </c>
      <c r="G5" s="778">
        <f>SUM(G6:G9)</f>
        <v>1.125</v>
      </c>
      <c r="H5" s="779">
        <v>7144207</v>
      </c>
      <c r="I5" s="778">
        <f>SUM(I6:I9)</f>
        <v>1.125</v>
      </c>
      <c r="J5" s="779">
        <v>10126269.15</v>
      </c>
      <c r="K5" s="778">
        <v>1.125</v>
      </c>
      <c r="L5" s="779">
        <v>11093654.960000001</v>
      </c>
      <c r="M5" s="778">
        <v>1.125</v>
      </c>
      <c r="N5" s="779">
        <v>12194159.640000001</v>
      </c>
      <c r="O5" s="778">
        <v>1.125</v>
      </c>
      <c r="P5" s="779">
        <v>11840160</v>
      </c>
      <c r="Q5" s="778">
        <v>1.125</v>
      </c>
      <c r="R5" s="779">
        <v>13168345.279999999</v>
      </c>
      <c r="S5" s="778">
        <v>1.125</v>
      </c>
      <c r="T5" s="779">
        <v>13516317</v>
      </c>
      <c r="U5" s="778">
        <v>1.125</v>
      </c>
      <c r="V5" s="779">
        <v>11192322.5</v>
      </c>
      <c r="W5" s="778">
        <v>1.125</v>
      </c>
      <c r="X5" s="779">
        <v>13729643</v>
      </c>
      <c r="Y5" s="778">
        <v>1.125</v>
      </c>
      <c r="Z5" s="779">
        <v>12120680</v>
      </c>
      <c r="AB5" s="778">
        <v>1.125</v>
      </c>
      <c r="AC5" s="779">
        <f>F5+H5+J5+L5+N5+P5+R5+T5+V5+X5+Z5</f>
        <v>124030223.98</v>
      </c>
      <c r="AD5" s="780"/>
    </row>
    <row r="6" spans="1:31">
      <c r="A6" s="704"/>
      <c r="C6" s="704" t="s">
        <v>26</v>
      </c>
      <c r="E6" s="784">
        <v>7.4999999999999997E-2</v>
      </c>
      <c r="F6" s="785">
        <f>F5/E5*E6</f>
        <v>526964.36333333328</v>
      </c>
      <c r="G6" s="784">
        <v>7.4999999999999997E-2</v>
      </c>
      <c r="H6" s="785">
        <f>H5/G5*G6</f>
        <v>476280.46666666662</v>
      </c>
      <c r="I6" s="784">
        <v>7.4999999999999997E-2</v>
      </c>
      <c r="J6" s="785">
        <f>J5/I5*I6</f>
        <v>675084.61</v>
      </c>
      <c r="K6" s="784">
        <v>7.4999999999999997E-2</v>
      </c>
      <c r="L6" s="785">
        <f>L5/K5*K6</f>
        <v>739576.99733333336</v>
      </c>
      <c r="M6" s="784">
        <v>7.4999999999999997E-2</v>
      </c>
      <c r="N6" s="785">
        <f>N5/M5*M6</f>
        <v>812943.97600000002</v>
      </c>
      <c r="O6" s="784">
        <v>7.4999999999999997E-2</v>
      </c>
      <c r="P6" s="785">
        <f>P5/O5*O6</f>
        <v>789343.99999999988</v>
      </c>
      <c r="Q6" s="784">
        <v>7.4999999999999997E-2</v>
      </c>
      <c r="R6" s="785">
        <f>R5/Q5*Q6</f>
        <v>877889.68533333321</v>
      </c>
      <c r="S6" s="784">
        <v>7.4999999999999997E-2</v>
      </c>
      <c r="T6" s="785">
        <v>901087.8</v>
      </c>
      <c r="U6" s="784">
        <v>7.4999999999999997E-2</v>
      </c>
      <c r="V6" s="785">
        <v>746154.83333333302</v>
      </c>
      <c r="W6" s="784">
        <v>7.4999999999999997E-2</v>
      </c>
      <c r="X6" s="785">
        <v>915309.53333333298</v>
      </c>
      <c r="Y6" s="784">
        <v>7.4999999999999997E-2</v>
      </c>
      <c r="Z6" s="785">
        <v>808045.33333333302</v>
      </c>
      <c r="AB6" s="778">
        <v>7.4999999999999997E-2</v>
      </c>
      <c r="AC6" s="779">
        <f t="shared" ref="AC6:AC69" si="0">F6+H6+J6+L6+N6+P6+R6+T6+V6+X6+Z6</f>
        <v>8268681.5986666651</v>
      </c>
    </row>
    <row r="7" spans="1:31">
      <c r="A7" s="704"/>
      <c r="C7" s="704" t="s">
        <v>27</v>
      </c>
      <c r="E7" s="784">
        <v>0.05</v>
      </c>
      <c r="F7" s="785">
        <f>F5/E5*E7</f>
        <v>351309.57555555558</v>
      </c>
      <c r="G7" s="784">
        <v>0.05</v>
      </c>
      <c r="H7" s="785">
        <f>H5/G5*G7</f>
        <v>317520.31111111114</v>
      </c>
      <c r="I7" s="784">
        <v>0.05</v>
      </c>
      <c r="J7" s="785">
        <f>J5/I5*I7</f>
        <v>450056.40666666668</v>
      </c>
      <c r="K7" s="784">
        <v>0.05</v>
      </c>
      <c r="L7" s="785">
        <f>L5/K5*K7</f>
        <v>493051.33155555557</v>
      </c>
      <c r="M7" s="784">
        <v>0.05</v>
      </c>
      <c r="N7" s="785">
        <f>N5/M5*M7</f>
        <v>541962.65066666668</v>
      </c>
      <c r="O7" s="784">
        <v>0.05</v>
      </c>
      <c r="P7" s="785">
        <f>P5/O5*O7</f>
        <v>526229.33333333337</v>
      </c>
      <c r="Q7" s="784">
        <v>0.05</v>
      </c>
      <c r="R7" s="785">
        <f>R5/Q5*Q7</f>
        <v>585259.79022222222</v>
      </c>
      <c r="S7" s="784">
        <v>0.05</v>
      </c>
      <c r="T7" s="785">
        <v>600725.19999999995</v>
      </c>
      <c r="U7" s="784">
        <v>0.05</v>
      </c>
      <c r="V7" s="785">
        <v>497436.55555555603</v>
      </c>
      <c r="W7" s="784">
        <v>0.05</v>
      </c>
      <c r="X7" s="785">
        <v>610206.35555555602</v>
      </c>
      <c r="Y7" s="784">
        <v>0.05</v>
      </c>
      <c r="Z7" s="785">
        <v>538696.88888888899</v>
      </c>
      <c r="AB7" s="778">
        <v>0.05</v>
      </c>
      <c r="AC7" s="779">
        <f t="shared" si="0"/>
        <v>5512454.3991111126</v>
      </c>
      <c r="AE7" s="399"/>
    </row>
    <row r="8" spans="1:31">
      <c r="A8" s="704"/>
      <c r="C8" s="704" t="s">
        <v>28</v>
      </c>
      <c r="E8" s="784"/>
      <c r="F8" s="785"/>
      <c r="G8" s="784"/>
      <c r="H8" s="785"/>
      <c r="I8" s="784"/>
      <c r="J8" s="785"/>
      <c r="K8" s="784"/>
      <c r="L8" s="785"/>
      <c r="M8" s="784"/>
      <c r="N8" s="785"/>
      <c r="O8" s="784"/>
      <c r="P8" s="785"/>
      <c r="Q8" s="784"/>
      <c r="R8" s="785"/>
      <c r="S8" s="784"/>
      <c r="T8" s="785"/>
      <c r="U8" s="784"/>
      <c r="V8" s="785"/>
      <c r="W8" s="784"/>
      <c r="X8" s="785"/>
      <c r="Y8" s="784"/>
      <c r="Z8" s="785"/>
      <c r="AB8" s="778"/>
      <c r="AC8" s="779">
        <f t="shared" si="0"/>
        <v>0</v>
      </c>
    </row>
    <row r="9" spans="1:31" s="223" customFormat="1">
      <c r="A9" s="692"/>
      <c r="C9" s="692" t="s">
        <v>29</v>
      </c>
      <c r="E9" s="778">
        <v>1</v>
      </c>
      <c r="F9" s="779">
        <f>F5-F6-F7</f>
        <v>7026191.5111111114</v>
      </c>
      <c r="G9" s="778">
        <v>1</v>
      </c>
      <c r="H9" s="779">
        <f>H5-H6-H7</f>
        <v>6350406.222222222</v>
      </c>
      <c r="I9" s="778">
        <v>1</v>
      </c>
      <c r="J9" s="779">
        <f>J5-J6-J7</f>
        <v>9001128.1333333347</v>
      </c>
      <c r="K9" s="778">
        <v>1</v>
      </c>
      <c r="L9" s="779">
        <f>L5-L6-L7</f>
        <v>9861026.6311111115</v>
      </c>
      <c r="M9" s="778">
        <v>1</v>
      </c>
      <c r="N9" s="779">
        <f>N5-N6-N7</f>
        <v>10839253.013333334</v>
      </c>
      <c r="O9" s="778">
        <v>1</v>
      </c>
      <c r="P9" s="779">
        <f>P5-P6-P7</f>
        <v>10524586.666666666</v>
      </c>
      <c r="Q9" s="778">
        <v>1</v>
      </c>
      <c r="R9" s="779">
        <f>R5-R6-R7</f>
        <v>11705195.804444443</v>
      </c>
      <c r="S9" s="778">
        <v>1</v>
      </c>
      <c r="T9" s="779">
        <v>12014504</v>
      </c>
      <c r="U9" s="778">
        <v>1</v>
      </c>
      <c r="V9" s="779">
        <v>9948731.1111111101</v>
      </c>
      <c r="W9" s="778">
        <v>1</v>
      </c>
      <c r="X9" s="779">
        <v>12204127.111111101</v>
      </c>
      <c r="Y9" s="778">
        <v>1</v>
      </c>
      <c r="Z9" s="779">
        <v>10773937.7777778</v>
      </c>
      <c r="AB9" s="778">
        <v>1</v>
      </c>
      <c r="AC9" s="779">
        <f t="shared" si="0"/>
        <v>110249087.98222223</v>
      </c>
      <c r="AD9" s="780"/>
      <c r="AE9" s="950">
        <f>AC9</f>
        <v>110249087.98222223</v>
      </c>
    </row>
    <row r="10" spans="1:31">
      <c r="A10" s="473"/>
      <c r="C10" s="473"/>
      <c r="E10" s="790"/>
      <c r="F10" s="791"/>
      <c r="G10" s="790"/>
      <c r="H10" s="791"/>
      <c r="I10" s="790"/>
      <c r="J10" s="791"/>
      <c r="K10" s="790"/>
      <c r="L10" s="791"/>
      <c r="M10" s="790"/>
      <c r="N10" s="791"/>
      <c r="O10" s="790"/>
      <c r="P10" s="791"/>
      <c r="Q10" s="790"/>
      <c r="R10" s="791"/>
      <c r="S10" s="790"/>
      <c r="T10" s="791"/>
      <c r="U10" s="790"/>
      <c r="V10" s="791"/>
      <c r="W10" s="790"/>
      <c r="X10" s="791"/>
      <c r="Y10" s="790"/>
      <c r="Z10" s="791"/>
      <c r="AB10" s="778"/>
      <c r="AC10" s="779">
        <f t="shared" si="0"/>
        <v>0</v>
      </c>
    </row>
    <row r="11" spans="1:31" ht="26.25" customHeight="1">
      <c r="A11" s="718"/>
      <c r="C11" s="718" t="s">
        <v>3</v>
      </c>
      <c r="E11" s="796"/>
      <c r="F11" s="797"/>
      <c r="G11" s="796"/>
      <c r="H11" s="797"/>
      <c r="I11" s="796"/>
      <c r="J11" s="797"/>
      <c r="K11" s="796" t="s">
        <v>32</v>
      </c>
      <c r="L11" s="797"/>
      <c r="M11" s="796" t="s">
        <v>32</v>
      </c>
      <c r="N11" s="797"/>
      <c r="O11" s="796" t="s">
        <v>32</v>
      </c>
      <c r="P11" s="797"/>
      <c r="Q11" s="796" t="s">
        <v>32</v>
      </c>
      <c r="R11" s="797"/>
      <c r="S11" s="796" t="s">
        <v>32</v>
      </c>
      <c r="T11" s="797"/>
      <c r="U11" s="796" t="s">
        <v>32</v>
      </c>
      <c r="V11" s="797"/>
      <c r="W11" s="796" t="s">
        <v>32</v>
      </c>
      <c r="X11" s="797"/>
      <c r="Y11" s="796" t="s">
        <v>32</v>
      </c>
      <c r="Z11" s="797"/>
      <c r="AB11" s="796"/>
      <c r="AC11" s="779"/>
    </row>
    <row r="12" spans="1:31">
      <c r="A12" s="718"/>
      <c r="C12" s="718"/>
      <c r="E12" s="801"/>
      <c r="F12" s="802"/>
      <c r="G12" s="801"/>
      <c r="H12" s="802"/>
      <c r="I12" s="801"/>
      <c r="J12" s="802" t="s">
        <v>36</v>
      </c>
      <c r="K12" s="801" t="s">
        <v>35</v>
      </c>
      <c r="L12" s="802" t="s">
        <v>36</v>
      </c>
      <c r="M12" s="801" t="s">
        <v>35</v>
      </c>
      <c r="N12" s="802" t="s">
        <v>36</v>
      </c>
      <c r="O12" s="801" t="s">
        <v>35</v>
      </c>
      <c r="P12" s="802" t="s">
        <v>36</v>
      </c>
      <c r="Q12" s="801" t="s">
        <v>35</v>
      </c>
      <c r="R12" s="802" t="s">
        <v>36</v>
      </c>
      <c r="S12" s="801" t="s">
        <v>35</v>
      </c>
      <c r="T12" s="802" t="s">
        <v>36</v>
      </c>
      <c r="U12" s="801" t="s">
        <v>35</v>
      </c>
      <c r="V12" s="802" t="s">
        <v>36</v>
      </c>
      <c r="W12" s="801" t="s">
        <v>35</v>
      </c>
      <c r="X12" s="802" t="s">
        <v>36</v>
      </c>
      <c r="Y12" s="801" t="s">
        <v>35</v>
      </c>
      <c r="Z12" s="802" t="s">
        <v>36</v>
      </c>
      <c r="AB12" s="647"/>
      <c r="AC12" s="779"/>
    </row>
    <row r="13" spans="1:31">
      <c r="A13" s="473"/>
      <c r="C13" s="473"/>
      <c r="E13" s="790"/>
      <c r="F13" s="791"/>
      <c r="G13" s="790"/>
      <c r="H13" s="791"/>
      <c r="I13" s="790"/>
      <c r="J13" s="791"/>
      <c r="K13" s="790"/>
      <c r="L13" s="791"/>
      <c r="M13" s="790"/>
      <c r="N13" s="791"/>
      <c r="O13" s="790"/>
      <c r="P13" s="791"/>
      <c r="Q13" s="790"/>
      <c r="R13" s="791"/>
      <c r="S13" s="790"/>
      <c r="T13" s="791"/>
      <c r="U13" s="790"/>
      <c r="V13" s="791"/>
      <c r="W13" s="790"/>
      <c r="X13" s="791"/>
      <c r="Y13" s="790"/>
      <c r="Z13" s="791"/>
      <c r="AB13" s="312"/>
      <c r="AC13" s="779"/>
    </row>
    <row r="14" spans="1:31">
      <c r="A14" s="704"/>
      <c r="C14" s="704" t="s">
        <v>37</v>
      </c>
      <c r="E14" s="801"/>
      <c r="F14" s="809"/>
      <c r="G14" s="801"/>
      <c r="H14" s="809"/>
      <c r="I14" s="801"/>
      <c r="J14" s="809" t="s">
        <v>36</v>
      </c>
      <c r="K14" s="801" t="s">
        <v>35</v>
      </c>
      <c r="L14" s="809" t="s">
        <v>36</v>
      </c>
      <c r="M14" s="801" t="s">
        <v>35</v>
      </c>
      <c r="N14" s="809" t="s">
        <v>36</v>
      </c>
      <c r="O14" s="801" t="s">
        <v>35</v>
      </c>
      <c r="P14" s="809" t="s">
        <v>36</v>
      </c>
      <c r="Q14" s="801" t="s">
        <v>35</v>
      </c>
      <c r="R14" s="809" t="s">
        <v>36</v>
      </c>
      <c r="S14" s="801" t="s">
        <v>35</v>
      </c>
      <c r="T14" s="809" t="s">
        <v>36</v>
      </c>
      <c r="U14" s="801" t="s">
        <v>35</v>
      </c>
      <c r="V14" s="809" t="s">
        <v>36</v>
      </c>
      <c r="W14" s="801" t="s">
        <v>35</v>
      </c>
      <c r="X14" s="809" t="s">
        <v>36</v>
      </c>
      <c r="Y14" s="801" t="s">
        <v>35</v>
      </c>
      <c r="Z14" s="809" t="s">
        <v>36</v>
      </c>
      <c r="AB14" s="647"/>
      <c r="AC14" s="779"/>
    </row>
    <row r="15" spans="1:31" s="223" customFormat="1">
      <c r="A15" s="567"/>
      <c r="C15" s="567" t="s">
        <v>38</v>
      </c>
      <c r="E15" s="814">
        <f t="shared" ref="E15:E56" si="1">F15/$F$9</f>
        <v>0.39509621615209922</v>
      </c>
      <c r="F15" s="779">
        <v>2776021.68</v>
      </c>
      <c r="G15" s="814">
        <f t="shared" ref="G15:G56" si="2">H15/$H$9</f>
        <v>0.41200056160886722</v>
      </c>
      <c r="H15" s="779">
        <v>2616370.9300000002</v>
      </c>
      <c r="I15" s="814">
        <f t="shared" ref="I15:I56" si="3">J15/$J$9</f>
        <v>0.38088909403519061</v>
      </c>
      <c r="J15" s="779">
        <v>3428431.54</v>
      </c>
      <c r="K15" s="814">
        <v>0.37384856748780698</v>
      </c>
      <c r="L15" s="779">
        <v>3686530.68</v>
      </c>
      <c r="M15" s="814">
        <v>0.38637133341646202</v>
      </c>
      <c r="N15" s="779">
        <v>4187976.64</v>
      </c>
      <c r="O15" s="814">
        <v>0.37946554163964002</v>
      </c>
      <c r="P15" s="779">
        <v>3993717.98</v>
      </c>
      <c r="Q15" s="814">
        <v>0.38496836578240201</v>
      </c>
      <c r="R15" s="779">
        <v>4506130.0999999996</v>
      </c>
      <c r="S15" s="814">
        <v>0.40825091156488902</v>
      </c>
      <c r="T15" s="779">
        <v>4904932.21</v>
      </c>
      <c r="U15" s="814">
        <v>0.47761150813425901</v>
      </c>
      <c r="V15" s="779">
        <v>4751628.47</v>
      </c>
      <c r="W15" s="814">
        <v>0.42450753772330402</v>
      </c>
      <c r="X15" s="779">
        <v>5180743.95</v>
      </c>
      <c r="Y15" s="814">
        <v>0.45734688390007799</v>
      </c>
      <c r="Z15" s="779">
        <v>4927426.87</v>
      </c>
      <c r="AB15" s="816">
        <f>+AC15/$AC$9</f>
        <v>0.40780302016874576</v>
      </c>
      <c r="AC15" s="779">
        <f t="shared" si="0"/>
        <v>44959911.049999997</v>
      </c>
      <c r="AE15" s="950">
        <f>AC15</f>
        <v>44959911.049999997</v>
      </c>
    </row>
    <row r="16" spans="1:31">
      <c r="A16" s="473"/>
      <c r="C16" s="473" t="s">
        <v>188</v>
      </c>
      <c r="E16" s="819">
        <f t="shared" si="1"/>
        <v>3.7251002849281858E-2</v>
      </c>
      <c r="F16" s="785">
        <v>261732.68</v>
      </c>
      <c r="G16" s="819">
        <f t="shared" si="2"/>
        <v>4.0643340121583826E-2</v>
      </c>
      <c r="H16" s="785">
        <v>258101.72</v>
      </c>
      <c r="I16" s="819">
        <f t="shared" si="3"/>
        <v>1.2300193749047247E-2</v>
      </c>
      <c r="J16" s="785">
        <v>110715.62</v>
      </c>
      <c r="K16" s="819">
        <v>2.7668846278053001E-2</v>
      </c>
      <c r="L16" s="785">
        <v>272843.23</v>
      </c>
      <c r="M16" s="819">
        <v>2.36321284949161E-2</v>
      </c>
      <c r="N16" s="785">
        <v>256154.62</v>
      </c>
      <c r="O16" s="819">
        <v>4.0259148736165699E-2</v>
      </c>
      <c r="P16" s="785">
        <v>423710.9</v>
      </c>
      <c r="Q16" s="819">
        <v>3.1968463941279598E-2</v>
      </c>
      <c r="R16" s="785">
        <v>374197.13</v>
      </c>
      <c r="S16" s="819">
        <v>3.55096664831107E-2</v>
      </c>
      <c r="T16" s="785">
        <v>426631.03</v>
      </c>
      <c r="U16" s="819">
        <v>3.14565019905386E-2</v>
      </c>
      <c r="V16" s="785">
        <v>312952.28000000003</v>
      </c>
      <c r="W16" s="819">
        <v>3.03671107835797E-2</v>
      </c>
      <c r="X16" s="785">
        <v>370604.08</v>
      </c>
      <c r="Y16" s="819">
        <v>4.4196326340601298E-2</v>
      </c>
      <c r="Z16" s="785">
        <v>476168.47</v>
      </c>
      <c r="AB16" s="816">
        <f t="shared" ref="AB16:AB79" si="4">+AC16/$AC$9</f>
        <v>3.2143683225492464E-2</v>
      </c>
      <c r="AC16" s="779">
        <f t="shared" si="0"/>
        <v>3543811.76</v>
      </c>
    </row>
    <row r="17" spans="1:29">
      <c r="A17" s="473"/>
      <c r="C17" s="473" t="s">
        <v>189</v>
      </c>
      <c r="E17" s="819">
        <f t="shared" si="1"/>
        <v>6.2203177825263314E-2</v>
      </c>
      <c r="F17" s="785">
        <v>437051.44</v>
      </c>
      <c r="G17" s="819">
        <f t="shared" si="2"/>
        <v>6.2516602262504439E-2</v>
      </c>
      <c r="H17" s="785">
        <v>397005.82</v>
      </c>
      <c r="I17" s="819">
        <f t="shared" si="3"/>
        <v>8.7715620564954064E-2</v>
      </c>
      <c r="J17" s="785">
        <v>789539.54</v>
      </c>
      <c r="K17" s="819">
        <v>5.9349854928244503E-2</v>
      </c>
      <c r="L17" s="785">
        <v>585250.5</v>
      </c>
      <c r="M17" s="819">
        <v>4.4622587866989701E-2</v>
      </c>
      <c r="N17" s="785">
        <v>483675.52</v>
      </c>
      <c r="O17" s="819">
        <v>3.9461315978838098E-2</v>
      </c>
      <c r="P17" s="785">
        <v>415314.04</v>
      </c>
      <c r="Q17" s="819">
        <v>4.9107365618074099E-2</v>
      </c>
      <c r="R17" s="785">
        <v>574811.32999999996</v>
      </c>
      <c r="S17" s="819">
        <v>4.4727121485830801E-2</v>
      </c>
      <c r="T17" s="785">
        <v>537374.18000000005</v>
      </c>
      <c r="U17" s="819">
        <v>5.5149225953773202E-2</v>
      </c>
      <c r="V17" s="785">
        <v>548664.81999999995</v>
      </c>
      <c r="W17" s="819">
        <v>5.1206437323242898E-2</v>
      </c>
      <c r="X17" s="785">
        <v>624929.87</v>
      </c>
      <c r="Y17" s="819">
        <v>5.3831769958451202E-2</v>
      </c>
      <c r="Z17" s="785">
        <v>579980.14</v>
      </c>
      <c r="AB17" s="816">
        <f t="shared" si="4"/>
        <v>5.418273574256912E-2</v>
      </c>
      <c r="AC17" s="779">
        <f t="shared" si="0"/>
        <v>5973597.2000000002</v>
      </c>
    </row>
    <row r="18" spans="1:29">
      <c r="A18" s="473"/>
      <c r="C18" s="473" t="s">
        <v>190</v>
      </c>
      <c r="E18" s="819">
        <f t="shared" si="1"/>
        <v>5.2351191882304953E-3</v>
      </c>
      <c r="F18" s="785">
        <v>36782.949999999997</v>
      </c>
      <c r="G18" s="819">
        <f t="shared" si="2"/>
        <v>4.3307906671797161E-3</v>
      </c>
      <c r="H18" s="785">
        <v>27502.28</v>
      </c>
      <c r="I18" s="819">
        <f t="shared" si="3"/>
        <v>6.5112193862633004E-3</v>
      </c>
      <c r="J18" s="785">
        <v>58608.32</v>
      </c>
      <c r="K18" s="819">
        <v>5.2191259516151398E-3</v>
      </c>
      <c r="L18" s="785">
        <v>51465.94</v>
      </c>
      <c r="M18" s="819">
        <v>1.21232403965805E-2</v>
      </c>
      <c r="N18" s="785">
        <v>131406.87</v>
      </c>
      <c r="O18" s="819">
        <v>1.0079116962946401E-2</v>
      </c>
      <c r="P18" s="785">
        <v>106078.54</v>
      </c>
      <c r="Q18" s="819">
        <v>8.6899127275921507E-3</v>
      </c>
      <c r="R18" s="785">
        <v>101717.13</v>
      </c>
      <c r="S18" s="819">
        <v>2.0859604358199101E-3</v>
      </c>
      <c r="T18" s="785">
        <v>25061.78</v>
      </c>
      <c r="U18" s="819">
        <v>6.9829256841017597E-3</v>
      </c>
      <c r="V18" s="785">
        <v>69471.25</v>
      </c>
      <c r="W18" s="819">
        <v>5.88864810614522E-3</v>
      </c>
      <c r="X18" s="785">
        <v>71865.81</v>
      </c>
      <c r="Y18" s="819">
        <v>4.59332242497946E-3</v>
      </c>
      <c r="Z18" s="785">
        <v>49488.17</v>
      </c>
      <c r="AB18" s="816">
        <f t="shared" si="4"/>
        <v>6.6163725555500675E-3</v>
      </c>
      <c r="AC18" s="779">
        <f t="shared" si="0"/>
        <v>729449.03999999992</v>
      </c>
    </row>
    <row r="19" spans="1:29">
      <c r="A19" s="473"/>
      <c r="C19" s="473" t="s">
        <v>191</v>
      </c>
      <c r="E19" s="819">
        <f t="shared" si="1"/>
        <v>3.1224526068363043E-3</v>
      </c>
      <c r="F19" s="785">
        <v>21938.95</v>
      </c>
      <c r="G19" s="819">
        <f t="shared" si="2"/>
        <v>3.5201259915901093E-3</v>
      </c>
      <c r="H19" s="785">
        <v>22354.23</v>
      </c>
      <c r="I19" s="819">
        <f t="shared" si="3"/>
        <v>3.1290555564583225E-3</v>
      </c>
      <c r="J19" s="785">
        <v>28165.03</v>
      </c>
      <c r="K19" s="819">
        <v>3.3073676017773002E-3</v>
      </c>
      <c r="L19" s="785">
        <v>32614.04</v>
      </c>
      <c r="M19" s="819">
        <v>3.07412696788345E-3</v>
      </c>
      <c r="N19" s="785">
        <v>33321.24</v>
      </c>
      <c r="O19" s="819">
        <v>6.2234273016580901E-4</v>
      </c>
      <c r="P19" s="785">
        <v>6549.9</v>
      </c>
      <c r="Q19" s="819">
        <v>4.8451901999337597E-4</v>
      </c>
      <c r="R19" s="785">
        <v>5671.39</v>
      </c>
      <c r="S19" s="819">
        <v>1.4424415689569901E-3</v>
      </c>
      <c r="T19" s="785">
        <v>17330.22</v>
      </c>
      <c r="U19" s="819">
        <v>2.84629463634558E-3</v>
      </c>
      <c r="V19" s="785">
        <v>28317.02</v>
      </c>
      <c r="W19" s="819">
        <v>2.9922582473557399E-3</v>
      </c>
      <c r="X19" s="785">
        <v>36517.9</v>
      </c>
      <c r="Y19" s="819">
        <v>3.36592346716521E-3</v>
      </c>
      <c r="Z19" s="785">
        <v>36264.25</v>
      </c>
      <c r="AB19" s="816">
        <f t="shared" si="4"/>
        <v>2.44033011904265E-3</v>
      </c>
      <c r="AC19" s="779">
        <f t="shared" si="0"/>
        <v>269044.17</v>
      </c>
    </row>
    <row r="20" spans="1:29">
      <c r="A20" s="473"/>
      <c r="C20" s="473" t="s">
        <v>192</v>
      </c>
      <c r="E20" s="819">
        <f t="shared" si="1"/>
        <v>6.53827239513078E-2</v>
      </c>
      <c r="F20" s="785">
        <v>459391.54</v>
      </c>
      <c r="G20" s="819">
        <f t="shared" si="2"/>
        <v>6.1868165004177508E-2</v>
      </c>
      <c r="H20" s="785">
        <v>392887.98</v>
      </c>
      <c r="I20" s="819">
        <f t="shared" si="3"/>
        <v>6.8289133416920875E-2</v>
      </c>
      <c r="J20" s="785">
        <v>614679.24</v>
      </c>
      <c r="K20" s="819">
        <v>6.12653116759636E-2</v>
      </c>
      <c r="L20" s="785">
        <v>604138.87</v>
      </c>
      <c r="M20" s="819">
        <v>6.9018578040364195E-2</v>
      </c>
      <c r="N20" s="785">
        <v>748109.83</v>
      </c>
      <c r="O20" s="819">
        <v>7.7200494967973404E-2</v>
      </c>
      <c r="P20" s="785">
        <v>812503.3</v>
      </c>
      <c r="Q20" s="819">
        <v>7.31842016410129E-2</v>
      </c>
      <c r="R20" s="785">
        <v>856635.41</v>
      </c>
      <c r="S20" s="819">
        <v>8.8118826212051707E-2</v>
      </c>
      <c r="T20" s="785">
        <v>1058703.99</v>
      </c>
      <c r="U20" s="819">
        <v>7.1055037281136296E-2</v>
      </c>
      <c r="V20" s="785">
        <v>706907.46</v>
      </c>
      <c r="W20" s="819">
        <v>9.9222502271180693E-2</v>
      </c>
      <c r="X20" s="785">
        <v>1210924.03</v>
      </c>
      <c r="Y20" s="819">
        <v>9.5197478503681293E-2</v>
      </c>
      <c r="Z20" s="785">
        <v>1025651.71</v>
      </c>
      <c r="AB20" s="816">
        <f t="shared" si="4"/>
        <v>7.7012277519874869E-2</v>
      </c>
      <c r="AC20" s="779">
        <f t="shared" si="0"/>
        <v>8490533.3599999994</v>
      </c>
    </row>
    <row r="21" spans="1:29">
      <c r="A21" s="473"/>
      <c r="C21" s="473" t="s">
        <v>193</v>
      </c>
      <c r="E21" s="819">
        <f t="shared" si="1"/>
        <v>4.4195664110341579E-3</v>
      </c>
      <c r="F21" s="785">
        <v>31052.720000000001</v>
      </c>
      <c r="G21" s="819">
        <f t="shared" si="2"/>
        <v>6.3288549729872056E-3</v>
      </c>
      <c r="H21" s="785">
        <v>40190.800000000003</v>
      </c>
      <c r="I21" s="819">
        <f t="shared" si="3"/>
        <v>5.7615811298083065E-3</v>
      </c>
      <c r="J21" s="785">
        <v>51860.73</v>
      </c>
      <c r="K21" s="819">
        <v>6.6033479510705798E-3</v>
      </c>
      <c r="L21" s="785">
        <v>65115.79</v>
      </c>
      <c r="M21" s="819">
        <v>6.0114779053360001E-3</v>
      </c>
      <c r="N21" s="785">
        <v>65159.93</v>
      </c>
      <c r="O21" s="819">
        <v>6.1898791908217496E-3</v>
      </c>
      <c r="P21" s="785">
        <v>65145.919999999998</v>
      </c>
      <c r="Q21" s="819">
        <v>3.2867130668068302E-3</v>
      </c>
      <c r="R21" s="785">
        <v>38471.620000000003</v>
      </c>
      <c r="S21" s="819">
        <v>3.8418972601782001E-3</v>
      </c>
      <c r="T21" s="785">
        <v>46158.49</v>
      </c>
      <c r="U21" s="819">
        <v>4.2164060453047198E-3</v>
      </c>
      <c r="V21" s="785">
        <v>41947.89</v>
      </c>
      <c r="W21" s="819">
        <v>2.4288390091424801E-3</v>
      </c>
      <c r="X21" s="785">
        <v>29641.86</v>
      </c>
      <c r="Y21" s="819">
        <v>6.6982788919433597E-3</v>
      </c>
      <c r="Z21" s="785">
        <v>72166.84</v>
      </c>
      <c r="AB21" s="816">
        <f t="shared" si="4"/>
        <v>4.9606994489441048E-3</v>
      </c>
      <c r="AC21" s="779">
        <f t="shared" si="0"/>
        <v>546912.59</v>
      </c>
    </row>
    <row r="22" spans="1:29">
      <c r="A22" s="473"/>
      <c r="C22" s="473" t="s">
        <v>194</v>
      </c>
      <c r="E22" s="819">
        <f t="shared" si="1"/>
        <v>4.6679826401164167E-3</v>
      </c>
      <c r="F22" s="785">
        <v>32798.14</v>
      </c>
      <c r="G22" s="819">
        <f t="shared" si="2"/>
        <v>1.164014512037515E-2</v>
      </c>
      <c r="H22" s="785">
        <v>73919.649999999994</v>
      </c>
      <c r="I22" s="819">
        <f t="shared" si="3"/>
        <v>3.7577256427161025E-3</v>
      </c>
      <c r="J22" s="785">
        <v>33823.769999999997</v>
      </c>
      <c r="K22" s="819">
        <v>5.7469645017695801E-3</v>
      </c>
      <c r="L22" s="785">
        <v>56670.97</v>
      </c>
      <c r="M22" s="819">
        <v>3.9250066353896003E-3</v>
      </c>
      <c r="N22" s="785">
        <v>42544.14</v>
      </c>
      <c r="O22" s="819">
        <v>2.6801242550776299E-3</v>
      </c>
      <c r="P22" s="785">
        <v>28207.200000000001</v>
      </c>
      <c r="Q22" s="819">
        <v>3.1554209444301599E-3</v>
      </c>
      <c r="R22" s="785">
        <v>36934.82</v>
      </c>
      <c r="S22" s="819">
        <v>2.26251870239504E-3</v>
      </c>
      <c r="T22" s="785">
        <v>27183.040000000001</v>
      </c>
      <c r="U22" s="819">
        <v>2.70285724879711E-3</v>
      </c>
      <c r="V22" s="785">
        <v>26890</v>
      </c>
      <c r="W22" s="819">
        <v>2.08667115379475E-3</v>
      </c>
      <c r="X22" s="785">
        <v>25466</v>
      </c>
      <c r="Y22" s="819">
        <v>5.1263141795674797E-3</v>
      </c>
      <c r="Z22" s="785">
        <v>55230.59</v>
      </c>
      <c r="AB22" s="816">
        <f t="shared" si="4"/>
        <v>3.9879542592760209E-3</v>
      </c>
      <c r="AC22" s="779">
        <f t="shared" si="0"/>
        <v>439668.31999999995</v>
      </c>
    </row>
    <row r="23" spans="1:29">
      <c r="A23" s="473"/>
      <c r="C23" s="473" t="s">
        <v>195</v>
      </c>
      <c r="E23" s="819">
        <f t="shared" si="1"/>
        <v>9.5926329211800151E-2</v>
      </c>
      <c r="F23" s="785">
        <v>673996.76</v>
      </c>
      <c r="G23" s="819">
        <f t="shared" si="2"/>
        <v>8.1667137794299641E-2</v>
      </c>
      <c r="H23" s="785">
        <v>518619.5</v>
      </c>
      <c r="I23" s="819">
        <f t="shared" si="3"/>
        <v>8.4702489366481018E-2</v>
      </c>
      <c r="J23" s="785">
        <v>762417.96</v>
      </c>
      <c r="K23" s="819">
        <v>8.2940654213388296E-2</v>
      </c>
      <c r="L23" s="785">
        <v>817880</v>
      </c>
      <c r="M23" s="819">
        <v>9.3886543542085393E-2</v>
      </c>
      <c r="N23" s="785">
        <v>1017660</v>
      </c>
      <c r="O23" s="819">
        <v>7.5413697956784403E-2</v>
      </c>
      <c r="P23" s="785">
        <v>793698</v>
      </c>
      <c r="Q23" s="819">
        <v>8.4545531448883798E-2</v>
      </c>
      <c r="R23" s="785">
        <v>989622</v>
      </c>
      <c r="S23" s="819">
        <v>0.100923017712591</v>
      </c>
      <c r="T23" s="785">
        <v>1212540</v>
      </c>
      <c r="U23" s="819">
        <v>9.0383385575245903E-2</v>
      </c>
      <c r="V23" s="785">
        <v>899200</v>
      </c>
      <c r="W23" s="819">
        <v>9.9015684530180406E-2</v>
      </c>
      <c r="X23" s="785">
        <v>1208400</v>
      </c>
      <c r="Y23" s="819">
        <v>0.109857697752931</v>
      </c>
      <c r="Z23" s="785">
        <v>1183600</v>
      </c>
      <c r="AB23" s="816">
        <f t="shared" si="4"/>
        <v>9.1407869257159088E-2</v>
      </c>
      <c r="AC23" s="779">
        <f t="shared" si="0"/>
        <v>10077634.219999999</v>
      </c>
    </row>
    <row r="24" spans="1:29">
      <c r="A24" s="473"/>
      <c r="C24" s="473" t="s">
        <v>196</v>
      </c>
      <c r="E24" s="819">
        <f t="shared" si="1"/>
        <v>3.5320382259372132E-2</v>
      </c>
      <c r="F24" s="785">
        <v>248167.77</v>
      </c>
      <c r="G24" s="819">
        <f t="shared" si="2"/>
        <v>3.7497859454520291E-2</v>
      </c>
      <c r="H24" s="785">
        <v>238126.64</v>
      </c>
      <c r="I24" s="819">
        <f t="shared" si="3"/>
        <v>3.861357541538385E-2</v>
      </c>
      <c r="J24" s="785">
        <v>347565.74</v>
      </c>
      <c r="K24" s="819">
        <v>3.8885810204610897E-2</v>
      </c>
      <c r="L24" s="785">
        <v>383454.01</v>
      </c>
      <c r="M24" s="819">
        <v>5.8479444959931702E-2</v>
      </c>
      <c r="N24" s="785">
        <v>633873.5</v>
      </c>
      <c r="O24" s="819">
        <v>4.7917630969513902E-2</v>
      </c>
      <c r="P24" s="785">
        <v>504313.26</v>
      </c>
      <c r="Q24" s="819">
        <v>4.7362603690021099E-2</v>
      </c>
      <c r="R24" s="785">
        <v>554388.55000000005</v>
      </c>
      <c r="S24" s="819">
        <v>4.53490314706292E-2</v>
      </c>
      <c r="T24" s="785">
        <v>544846.12</v>
      </c>
      <c r="U24" s="819">
        <v>6.9128018670834401E-2</v>
      </c>
      <c r="V24" s="785">
        <v>687736.07</v>
      </c>
      <c r="W24" s="819">
        <v>4.2315394234941101E-2</v>
      </c>
      <c r="X24" s="785">
        <v>516422.45</v>
      </c>
      <c r="Y24" s="819">
        <v>4.3627809042066902E-2</v>
      </c>
      <c r="Z24" s="785">
        <v>470043.3</v>
      </c>
      <c r="AB24" s="816">
        <f t="shared" si="4"/>
        <v>4.6521359077610194E-2</v>
      </c>
      <c r="AC24" s="779">
        <f t="shared" si="0"/>
        <v>5128937.4099999992</v>
      </c>
    </row>
    <row r="25" spans="1:29">
      <c r="A25" s="473"/>
      <c r="C25" s="473" t="s">
        <v>197</v>
      </c>
      <c r="E25" s="819">
        <f t="shared" si="1"/>
        <v>1.4155890832567305E-4</v>
      </c>
      <c r="F25" s="785">
        <v>994.62</v>
      </c>
      <c r="G25" s="819">
        <f t="shared" si="2"/>
        <v>3.1430115336803654E-4</v>
      </c>
      <c r="H25" s="785">
        <v>1995.94</v>
      </c>
      <c r="I25" s="819">
        <f t="shared" si="3"/>
        <v>2.0814946440565423E-4</v>
      </c>
      <c r="J25" s="785">
        <v>1873.58</v>
      </c>
      <c r="K25" s="819">
        <v>0</v>
      </c>
      <c r="L25" s="785">
        <v>0</v>
      </c>
      <c r="M25" s="819">
        <v>0</v>
      </c>
      <c r="N25" s="785">
        <v>0</v>
      </c>
      <c r="O25" s="819">
        <v>0</v>
      </c>
      <c r="P25" s="785">
        <v>0</v>
      </c>
      <c r="Q25" s="819">
        <v>0</v>
      </c>
      <c r="R25" s="785">
        <v>0</v>
      </c>
      <c r="S25" s="819">
        <v>0</v>
      </c>
      <c r="T25" s="785">
        <v>0</v>
      </c>
      <c r="U25" s="819">
        <v>0</v>
      </c>
      <c r="V25" s="785">
        <v>0</v>
      </c>
      <c r="W25" s="819">
        <v>0</v>
      </c>
      <c r="X25" s="785">
        <v>0</v>
      </c>
      <c r="Y25" s="819">
        <v>0</v>
      </c>
      <c r="Z25" s="785">
        <v>0</v>
      </c>
      <c r="AB25" s="816">
        <f t="shared" si="4"/>
        <v>4.4119548642292143E-5</v>
      </c>
      <c r="AC25" s="779">
        <f t="shared" si="0"/>
        <v>4864.1399999999994</v>
      </c>
    </row>
    <row r="26" spans="1:29">
      <c r="A26" s="473"/>
      <c r="C26" s="473" t="s">
        <v>198</v>
      </c>
      <c r="E26" s="819">
        <f t="shared" si="1"/>
        <v>2.4178670582967757E-2</v>
      </c>
      <c r="F26" s="785">
        <v>169883.97</v>
      </c>
      <c r="G26" s="819">
        <f t="shared" si="2"/>
        <v>4.1759812005727162E-2</v>
      </c>
      <c r="H26" s="785">
        <v>265191.77</v>
      </c>
      <c r="I26" s="819">
        <f t="shared" si="3"/>
        <v>2.2820866113360219E-2</v>
      </c>
      <c r="J26" s="785">
        <v>205413.54</v>
      </c>
      <c r="K26" s="819">
        <v>2.3607216439873801E-2</v>
      </c>
      <c r="L26" s="785">
        <v>232791.39</v>
      </c>
      <c r="M26" s="819">
        <v>1.6740961741255299E-2</v>
      </c>
      <c r="N26" s="785">
        <v>181459.52</v>
      </c>
      <c r="O26" s="819">
        <v>2.0083109835509001E-2</v>
      </c>
      <c r="P26" s="785">
        <v>211366.43</v>
      </c>
      <c r="Q26" s="819">
        <v>1.2260565512753599E-2</v>
      </c>
      <c r="R26" s="785">
        <v>143512.32000000001</v>
      </c>
      <c r="S26" s="819">
        <v>1.7158629270088901E-2</v>
      </c>
      <c r="T26" s="785">
        <v>206152.42</v>
      </c>
      <c r="U26" s="819">
        <v>1.2403952687210401E-2</v>
      </c>
      <c r="V26" s="785">
        <v>123403.59</v>
      </c>
      <c r="W26" s="819">
        <v>1.0646007601945701E-2</v>
      </c>
      <c r="X26" s="785">
        <v>129925.23</v>
      </c>
      <c r="Y26" s="819">
        <v>1.48327142124039E-2</v>
      </c>
      <c r="Z26" s="785">
        <v>159806.74</v>
      </c>
      <c r="AB26" s="816">
        <f t="shared" si="4"/>
        <v>1.8402936088933116E-2</v>
      </c>
      <c r="AC26" s="779">
        <f t="shared" si="0"/>
        <v>2028906.92</v>
      </c>
    </row>
    <row r="27" spans="1:29">
      <c r="A27" s="473"/>
      <c r="C27" s="473" t="s">
        <v>199</v>
      </c>
      <c r="E27" s="819">
        <f t="shared" si="1"/>
        <v>4.4454467189808519E-3</v>
      </c>
      <c r="F27" s="785">
        <v>31234.560000000001</v>
      </c>
      <c r="G27" s="819">
        <f t="shared" si="2"/>
        <v>5.2692991328498742E-3</v>
      </c>
      <c r="H27" s="785">
        <v>33462.19</v>
      </c>
      <c r="I27" s="819">
        <f t="shared" si="3"/>
        <v>6.5435386684344638E-3</v>
      </c>
      <c r="J27" s="785">
        <v>58899.23</v>
      </c>
      <c r="K27" s="819">
        <v>7.4318306543040297E-3</v>
      </c>
      <c r="L27" s="785">
        <v>73285.48</v>
      </c>
      <c r="M27" s="819">
        <v>3.1475360855616899E-3</v>
      </c>
      <c r="N27" s="785">
        <v>34116.94</v>
      </c>
      <c r="O27" s="819">
        <v>9.5589692200105398E-4</v>
      </c>
      <c r="P27" s="785">
        <v>10060.42</v>
      </c>
      <c r="Q27" s="819">
        <v>3.7076782588738402E-3</v>
      </c>
      <c r="R27" s="785">
        <v>43399.1</v>
      </c>
      <c r="S27" s="819">
        <v>3.8336613812771599E-3</v>
      </c>
      <c r="T27" s="785">
        <v>46059.54</v>
      </c>
      <c r="U27" s="819">
        <v>4.4817624983554596E-3</v>
      </c>
      <c r="V27" s="785">
        <v>44587.85</v>
      </c>
      <c r="W27" s="819">
        <v>3.7785307855419102E-3</v>
      </c>
      <c r="X27" s="785">
        <v>46113.67</v>
      </c>
      <c r="Y27" s="819">
        <v>5.5767984964539899E-3</v>
      </c>
      <c r="Z27" s="785">
        <v>60084.08</v>
      </c>
      <c r="AB27" s="816">
        <f t="shared" si="4"/>
        <v>4.3655967483160552E-3</v>
      </c>
      <c r="AC27" s="779">
        <f t="shared" si="0"/>
        <v>481303.06</v>
      </c>
    </row>
    <row r="28" spans="1:29">
      <c r="A28" s="473"/>
      <c r="C28" s="473" t="s">
        <v>200</v>
      </c>
      <c r="E28" s="819">
        <f t="shared" si="1"/>
        <v>0</v>
      </c>
      <c r="F28" s="785">
        <v>0</v>
      </c>
      <c r="G28" s="819">
        <f t="shared" si="2"/>
        <v>6.1708650799171974E-4</v>
      </c>
      <c r="H28" s="785">
        <v>3918.75</v>
      </c>
      <c r="I28" s="819">
        <f t="shared" si="3"/>
        <v>0</v>
      </c>
      <c r="J28" s="785">
        <v>0</v>
      </c>
      <c r="K28" s="819">
        <v>3.97397770698287E-4</v>
      </c>
      <c r="L28" s="785">
        <v>3918.75</v>
      </c>
      <c r="M28" s="819">
        <v>0</v>
      </c>
      <c r="N28" s="785">
        <v>0</v>
      </c>
      <c r="O28" s="819">
        <v>0</v>
      </c>
      <c r="P28" s="785">
        <v>0</v>
      </c>
      <c r="Q28" s="819">
        <v>1.4950625595989801E-4</v>
      </c>
      <c r="R28" s="785">
        <v>1750</v>
      </c>
      <c r="S28" s="819">
        <v>1.45657282231543E-4</v>
      </c>
      <c r="T28" s="785">
        <v>1750</v>
      </c>
      <c r="U28" s="819">
        <v>4.30582548885631E-4</v>
      </c>
      <c r="V28" s="785">
        <v>4283.75</v>
      </c>
      <c r="W28" s="819">
        <v>1.2844015681981E-4</v>
      </c>
      <c r="X28" s="785">
        <v>1567.5</v>
      </c>
      <c r="Y28" s="819">
        <v>1.6242900563334699E-4</v>
      </c>
      <c r="Z28" s="785">
        <v>1750</v>
      </c>
      <c r="AB28" s="816">
        <f t="shared" si="4"/>
        <v>1.7178146637416078E-4</v>
      </c>
      <c r="AC28" s="779">
        <f t="shared" si="0"/>
        <v>18938.75</v>
      </c>
    </row>
    <row r="29" spans="1:29">
      <c r="A29" s="473"/>
      <c r="C29" s="473" t="s">
        <v>201</v>
      </c>
      <c r="E29" s="819">
        <f t="shared" si="1"/>
        <v>2.043387228670852E-3</v>
      </c>
      <c r="F29" s="785">
        <v>14357.23</v>
      </c>
      <c r="G29" s="819">
        <f t="shared" si="2"/>
        <v>5.4028512191766004E-4</v>
      </c>
      <c r="H29" s="785">
        <v>3431.03</v>
      </c>
      <c r="I29" s="819">
        <f t="shared" si="3"/>
        <v>0</v>
      </c>
      <c r="J29" s="785">
        <v>0</v>
      </c>
      <c r="K29" s="819">
        <v>1.9129225288254299E-3</v>
      </c>
      <c r="L29" s="785">
        <v>18863.38</v>
      </c>
      <c r="M29" s="819">
        <v>0</v>
      </c>
      <c r="N29" s="785">
        <v>0</v>
      </c>
      <c r="O29" s="819">
        <v>1.7365575085133999E-3</v>
      </c>
      <c r="P29" s="785">
        <v>18276.55</v>
      </c>
      <c r="Q29" s="819">
        <v>0</v>
      </c>
      <c r="R29" s="785">
        <v>0</v>
      </c>
      <c r="S29" s="819">
        <v>2.33803992241378E-3</v>
      </c>
      <c r="T29" s="785">
        <v>28090.39</v>
      </c>
      <c r="U29" s="819">
        <v>0</v>
      </c>
      <c r="V29" s="785">
        <v>0</v>
      </c>
      <c r="W29" s="819">
        <v>0</v>
      </c>
      <c r="X29" s="785">
        <v>0</v>
      </c>
      <c r="Y29" s="819">
        <v>9.2184865040575298E-3</v>
      </c>
      <c r="Z29" s="785">
        <v>99319.4</v>
      </c>
      <c r="AB29" s="816">
        <f t="shared" si="4"/>
        <v>1.6538729103083569E-3</v>
      </c>
      <c r="AC29" s="779">
        <f t="shared" si="0"/>
        <v>182337.97999999998</v>
      </c>
    </row>
    <row r="30" spans="1:29">
      <c r="A30" s="473"/>
      <c r="C30" s="473" t="s">
        <v>202</v>
      </c>
      <c r="E30" s="819">
        <f t="shared" si="1"/>
        <v>2.3693265368121764E-2</v>
      </c>
      <c r="F30" s="785">
        <v>166473.42000000001</v>
      </c>
      <c r="G30" s="819">
        <f t="shared" si="2"/>
        <v>2.54896874838593E-2</v>
      </c>
      <c r="H30" s="785">
        <v>161869.87</v>
      </c>
      <c r="I30" s="819">
        <f t="shared" si="3"/>
        <v>1.9343137595745217E-2</v>
      </c>
      <c r="J30" s="785">
        <v>174110.06</v>
      </c>
      <c r="K30" s="819">
        <v>2.3710242223902701E-2</v>
      </c>
      <c r="L30" s="785">
        <v>233807.33</v>
      </c>
      <c r="M30" s="819">
        <v>2.8018785946449999E-2</v>
      </c>
      <c r="N30" s="785">
        <v>303702.71000000002</v>
      </c>
      <c r="O30" s="819">
        <v>3.9125502315847098E-2</v>
      </c>
      <c r="P30" s="785">
        <v>411779.74</v>
      </c>
      <c r="Q30" s="819">
        <v>4.0287224398326202E-2</v>
      </c>
      <c r="R30" s="785">
        <v>471569.85</v>
      </c>
      <c r="S30" s="819">
        <v>3.7501578924939397E-2</v>
      </c>
      <c r="T30" s="785">
        <v>450562.87</v>
      </c>
      <c r="U30" s="819">
        <v>0.10365006235301</v>
      </c>
      <c r="V30" s="785">
        <v>1031186.6</v>
      </c>
      <c r="W30" s="819">
        <v>4.6565542527216501E-2</v>
      </c>
      <c r="X30" s="785">
        <v>568291.80000000005</v>
      </c>
      <c r="Y30" s="819">
        <v>3.0709106254764602E-2</v>
      </c>
      <c r="Z30" s="785">
        <v>330858</v>
      </c>
      <c r="AB30" s="816">
        <f t="shared" si="4"/>
        <v>3.9040796878918926E-2</v>
      </c>
      <c r="AC30" s="779">
        <f t="shared" si="0"/>
        <v>4304212.25</v>
      </c>
    </row>
    <row r="31" spans="1:29">
      <c r="A31" s="473"/>
      <c r="C31" s="473" t="s">
        <v>203</v>
      </c>
      <c r="E31" s="819">
        <f t="shared" si="1"/>
        <v>7.7690737455244361E-3</v>
      </c>
      <c r="F31" s="785">
        <v>54587</v>
      </c>
      <c r="G31" s="819">
        <f t="shared" si="2"/>
        <v>1.0490824943902102E-2</v>
      </c>
      <c r="H31" s="785">
        <v>66621</v>
      </c>
      <c r="I31" s="819">
        <f t="shared" si="3"/>
        <v>5.7576960612389008E-3</v>
      </c>
      <c r="J31" s="785">
        <v>51825.760000000002</v>
      </c>
      <c r="K31" s="819">
        <v>6.1007613355589701E-3</v>
      </c>
      <c r="L31" s="785">
        <v>60159.77</v>
      </c>
      <c r="M31" s="819">
        <v>7.4001040386576398E-3</v>
      </c>
      <c r="N31" s="785">
        <v>80211.600000000006</v>
      </c>
      <c r="O31" s="819">
        <v>7.8410053158065405E-3</v>
      </c>
      <c r="P31" s="785">
        <v>82523.34</v>
      </c>
      <c r="Q31" s="819">
        <v>6.4803247435808401E-3</v>
      </c>
      <c r="R31" s="785">
        <v>75853.47</v>
      </c>
      <c r="S31" s="819">
        <v>4.6446261951388103E-3</v>
      </c>
      <c r="T31" s="785">
        <v>55802.879999999997</v>
      </c>
      <c r="U31" s="819">
        <v>6.7521173554461102E-3</v>
      </c>
      <c r="V31" s="785">
        <v>67175</v>
      </c>
      <c r="W31" s="819">
        <v>3.3759038745581399E-3</v>
      </c>
      <c r="X31" s="785">
        <v>41199.96</v>
      </c>
      <c r="Y31" s="819">
        <v>5.1949622463426104E-3</v>
      </c>
      <c r="Z31" s="785">
        <v>55970.2</v>
      </c>
      <c r="AB31" s="816">
        <f t="shared" si="4"/>
        <v>6.2760608061589972E-3</v>
      </c>
      <c r="AC31" s="779">
        <f t="shared" si="0"/>
        <v>691929.97999999986</v>
      </c>
    </row>
    <row r="32" spans="1:29">
      <c r="A32" s="473"/>
      <c r="C32" s="473" t="s">
        <v>204</v>
      </c>
      <c r="E32" s="819">
        <f t="shared" si="1"/>
        <v>1.4021153543026745E-2</v>
      </c>
      <c r="F32" s="785">
        <v>98515.31</v>
      </c>
      <c r="G32" s="819">
        <f t="shared" si="2"/>
        <v>1.3346505252437394E-2</v>
      </c>
      <c r="H32" s="785">
        <v>84755.73</v>
      </c>
      <c r="I32" s="819">
        <f t="shared" si="3"/>
        <v>1.2344112688333984E-2</v>
      </c>
      <c r="J32" s="785">
        <v>111110.94</v>
      </c>
      <c r="K32" s="819">
        <v>1.58415990386995E-2</v>
      </c>
      <c r="L32" s="785">
        <v>156214.43</v>
      </c>
      <c r="M32" s="819">
        <v>1.066043387472E-2</v>
      </c>
      <c r="N32" s="785">
        <v>115551.14</v>
      </c>
      <c r="O32" s="819">
        <v>5.3144367348076397E-3</v>
      </c>
      <c r="P32" s="785">
        <v>55932.25</v>
      </c>
      <c r="Q32" s="819">
        <v>1.5026481652977999E-2</v>
      </c>
      <c r="R32" s="785">
        <v>175887.91</v>
      </c>
      <c r="S32" s="819">
        <v>1.6050652611210602E-2</v>
      </c>
      <c r="T32" s="785">
        <v>192840.63</v>
      </c>
      <c r="U32" s="819">
        <v>1.4797916272516301E-2</v>
      </c>
      <c r="V32" s="785">
        <v>147220.49</v>
      </c>
      <c r="W32" s="819">
        <v>1.9935332349865199E-2</v>
      </c>
      <c r="X32" s="785">
        <v>243293.33</v>
      </c>
      <c r="Y32" s="819">
        <v>1.9012293761571101E-2</v>
      </c>
      <c r="Z32" s="785">
        <v>204837.27</v>
      </c>
      <c r="AB32" s="816">
        <f t="shared" si="4"/>
        <v>1.4387052619027287E-2</v>
      </c>
      <c r="AC32" s="779">
        <f t="shared" si="0"/>
        <v>1586159.4300000002</v>
      </c>
    </row>
    <row r="33" spans="1:31">
      <c r="A33" s="473"/>
      <c r="C33" s="473" t="s">
        <v>205</v>
      </c>
      <c r="E33" s="819">
        <f t="shared" si="1"/>
        <v>1.0624731745775421E-3</v>
      </c>
      <c r="F33" s="785">
        <v>7465.14</v>
      </c>
      <c r="G33" s="819">
        <f t="shared" si="2"/>
        <v>9.8933985955334158E-4</v>
      </c>
      <c r="H33" s="785">
        <v>6282.71</v>
      </c>
      <c r="I33" s="819">
        <f t="shared" si="3"/>
        <v>7.8318182960799524E-4</v>
      </c>
      <c r="J33" s="785">
        <v>7049.52</v>
      </c>
      <c r="K33" s="819">
        <v>8.4653559028664805E-4</v>
      </c>
      <c r="L33" s="785">
        <v>8347.7099999999991</v>
      </c>
      <c r="M33" s="819">
        <v>6.3235077099581098E-4</v>
      </c>
      <c r="N33" s="785">
        <v>6854.21</v>
      </c>
      <c r="O33" s="819">
        <v>2.9253595390602802E-4</v>
      </c>
      <c r="P33" s="785">
        <v>3078.82</v>
      </c>
      <c r="Q33" s="819">
        <v>7.22014406353719E-4</v>
      </c>
      <c r="R33" s="785">
        <v>8451.32</v>
      </c>
      <c r="S33" s="819">
        <v>0</v>
      </c>
      <c r="T33" s="785">
        <v>0</v>
      </c>
      <c r="U33" s="819">
        <v>0</v>
      </c>
      <c r="V33" s="785">
        <v>0</v>
      </c>
      <c r="W33" s="819">
        <v>7.5415635351916996E-4</v>
      </c>
      <c r="X33" s="785">
        <v>9203.82</v>
      </c>
      <c r="Y33" s="819">
        <v>0</v>
      </c>
      <c r="Z33" s="785">
        <v>0</v>
      </c>
      <c r="AB33" s="816">
        <f t="shared" si="4"/>
        <v>5.1459155842766057E-4</v>
      </c>
      <c r="AC33" s="779">
        <f t="shared" si="0"/>
        <v>56733.25</v>
      </c>
    </row>
    <row r="34" spans="1:31">
      <c r="A34" s="473"/>
      <c r="C34" s="473" t="s">
        <v>206</v>
      </c>
      <c r="E34" s="819">
        <f t="shared" si="1"/>
        <v>4.1555200927597194E-3</v>
      </c>
      <c r="F34" s="785">
        <v>29197.48</v>
      </c>
      <c r="G34" s="819">
        <f t="shared" si="2"/>
        <v>2.697988034221293E-3</v>
      </c>
      <c r="H34" s="785">
        <v>17133.32</v>
      </c>
      <c r="I34" s="819">
        <f t="shared" si="3"/>
        <v>1.8078800522500428E-3</v>
      </c>
      <c r="J34" s="785">
        <v>16272.96</v>
      </c>
      <c r="K34" s="819">
        <v>2.87587601787103E-3</v>
      </c>
      <c r="L34" s="785">
        <v>28359.09</v>
      </c>
      <c r="M34" s="819">
        <v>4.9149945973644797E-3</v>
      </c>
      <c r="N34" s="785">
        <v>53274.87</v>
      </c>
      <c r="O34" s="819">
        <v>4.2927453049621004E-3</v>
      </c>
      <c r="P34" s="785">
        <v>45179.37</v>
      </c>
      <c r="Q34" s="819">
        <v>4.5498384554813302E-3</v>
      </c>
      <c r="R34" s="785">
        <v>53256.75</v>
      </c>
      <c r="S34" s="819">
        <v>2.23435191332077E-3</v>
      </c>
      <c r="T34" s="785">
        <v>26844.63</v>
      </c>
      <c r="U34" s="819">
        <v>1.17446133275734E-3</v>
      </c>
      <c r="V34" s="785">
        <v>11684.4</v>
      </c>
      <c r="W34" s="819">
        <v>3.5460659829246802E-3</v>
      </c>
      <c r="X34" s="785">
        <v>43276.639999999999</v>
      </c>
      <c r="Y34" s="819">
        <v>5.86672313352056E-3</v>
      </c>
      <c r="Z34" s="785">
        <v>63207.71</v>
      </c>
      <c r="AB34" s="816">
        <f t="shared" si="4"/>
        <v>3.5164664587748334E-3</v>
      </c>
      <c r="AC34" s="779">
        <f t="shared" si="0"/>
        <v>387687.22000000003</v>
      </c>
    </row>
    <row r="35" spans="1:31">
      <c r="A35" s="473"/>
      <c r="C35" s="473" t="s">
        <v>207</v>
      </c>
      <c r="E35" s="819">
        <f t="shared" si="1"/>
        <v>5.6929845901217768E-5</v>
      </c>
      <c r="F35" s="785">
        <v>400</v>
      </c>
      <c r="G35" s="819">
        <f t="shared" si="2"/>
        <v>4.7241072382141224E-4</v>
      </c>
      <c r="H35" s="785">
        <v>3000</v>
      </c>
      <c r="I35" s="819">
        <f t="shared" si="3"/>
        <v>4.999373337810204E-4</v>
      </c>
      <c r="J35" s="785">
        <v>4500</v>
      </c>
      <c r="K35" s="819">
        <v>1.3690258129319001E-4</v>
      </c>
      <c r="L35" s="785">
        <v>1350</v>
      </c>
      <c r="M35" s="819">
        <v>8.3031551979911606E-5</v>
      </c>
      <c r="N35" s="785">
        <v>900</v>
      </c>
      <c r="O35" s="819">
        <v>0</v>
      </c>
      <c r="P35" s="785">
        <v>0</v>
      </c>
      <c r="Q35" s="819">
        <v>0</v>
      </c>
      <c r="R35" s="785">
        <v>0</v>
      </c>
      <c r="S35" s="819">
        <v>8.3232732703738806E-5</v>
      </c>
      <c r="T35" s="785">
        <v>1000</v>
      </c>
      <c r="U35" s="819">
        <v>0</v>
      </c>
      <c r="V35" s="785">
        <v>0</v>
      </c>
      <c r="W35" s="819">
        <v>2.5401243135018199E-4</v>
      </c>
      <c r="X35" s="785">
        <v>3100</v>
      </c>
      <c r="Y35" s="819">
        <v>2.7844972394288101E-4</v>
      </c>
      <c r="Z35" s="785">
        <v>3000</v>
      </c>
      <c r="AB35" s="816">
        <f t="shared" si="4"/>
        <v>1.5646387934548339E-4</v>
      </c>
      <c r="AC35" s="779">
        <f t="shared" si="0"/>
        <v>17250</v>
      </c>
    </row>
    <row r="36" spans="1:31">
      <c r="A36" s="473"/>
      <c r="C36" s="473"/>
      <c r="E36" s="819">
        <f t="shared" si="1"/>
        <v>0</v>
      </c>
      <c r="F36" s="785"/>
      <c r="G36" s="819">
        <f t="shared" si="2"/>
        <v>0</v>
      </c>
      <c r="H36" s="785"/>
      <c r="I36" s="819">
        <f t="shared" si="3"/>
        <v>0</v>
      </c>
      <c r="J36" s="785"/>
      <c r="K36" s="819"/>
      <c r="L36" s="785"/>
      <c r="M36" s="819"/>
      <c r="N36" s="785"/>
      <c r="O36" s="819"/>
      <c r="P36" s="785"/>
      <c r="Q36" s="819"/>
      <c r="R36" s="785"/>
      <c r="S36" s="819"/>
      <c r="T36" s="785"/>
      <c r="U36" s="819"/>
      <c r="V36" s="785"/>
      <c r="W36" s="819"/>
      <c r="X36" s="785"/>
      <c r="Y36" s="819"/>
      <c r="Z36" s="785"/>
      <c r="AB36" s="816">
        <f t="shared" si="4"/>
        <v>0</v>
      </c>
      <c r="AC36" s="779">
        <f t="shared" si="0"/>
        <v>0</v>
      </c>
    </row>
    <row r="37" spans="1:31">
      <c r="A37" s="473"/>
      <c r="C37" s="473"/>
      <c r="E37" s="819">
        <f t="shared" si="1"/>
        <v>0</v>
      </c>
      <c r="F37" s="785">
        <v>0</v>
      </c>
      <c r="G37" s="819">
        <f t="shared" si="2"/>
        <v>0</v>
      </c>
      <c r="H37" s="785">
        <v>0</v>
      </c>
      <c r="I37" s="819">
        <f t="shared" si="3"/>
        <v>0</v>
      </c>
      <c r="J37" s="785">
        <v>0</v>
      </c>
      <c r="K37" s="819">
        <v>0</v>
      </c>
      <c r="L37" s="785">
        <v>0</v>
      </c>
      <c r="M37" s="819">
        <v>0</v>
      </c>
      <c r="N37" s="785">
        <v>0</v>
      </c>
      <c r="O37" s="819">
        <v>0</v>
      </c>
      <c r="P37" s="785">
        <v>0</v>
      </c>
      <c r="Q37" s="819">
        <v>0</v>
      </c>
      <c r="R37" s="785">
        <v>0</v>
      </c>
      <c r="S37" s="819">
        <v>0</v>
      </c>
      <c r="T37" s="785">
        <v>0</v>
      </c>
      <c r="U37" s="819">
        <v>0</v>
      </c>
      <c r="V37" s="785">
        <v>0</v>
      </c>
      <c r="W37" s="819">
        <v>0</v>
      </c>
      <c r="X37" s="785">
        <v>0</v>
      </c>
      <c r="Y37" s="819">
        <v>0</v>
      </c>
      <c r="Z37" s="785">
        <v>0</v>
      </c>
      <c r="AB37" s="816">
        <f t="shared" si="4"/>
        <v>0</v>
      </c>
      <c r="AC37" s="779">
        <f t="shared" si="0"/>
        <v>0</v>
      </c>
    </row>
    <row r="38" spans="1:31">
      <c r="A38" s="473"/>
      <c r="C38" s="473"/>
      <c r="E38" s="819">
        <f t="shared" si="1"/>
        <v>0</v>
      </c>
      <c r="F38" s="785">
        <v>0</v>
      </c>
      <c r="G38" s="819">
        <f t="shared" si="2"/>
        <v>0</v>
      </c>
      <c r="H38" s="785">
        <v>0</v>
      </c>
      <c r="I38" s="819">
        <f t="shared" si="3"/>
        <v>0</v>
      </c>
      <c r="J38" s="785">
        <v>0</v>
      </c>
      <c r="K38" s="819">
        <v>0</v>
      </c>
      <c r="L38" s="785">
        <v>0</v>
      </c>
      <c r="M38" s="819">
        <v>0</v>
      </c>
      <c r="N38" s="785">
        <v>0</v>
      </c>
      <c r="O38" s="819">
        <v>0</v>
      </c>
      <c r="P38" s="785">
        <v>0</v>
      </c>
      <c r="Q38" s="819">
        <v>0</v>
      </c>
      <c r="R38" s="785">
        <v>0</v>
      </c>
      <c r="S38" s="819">
        <v>0</v>
      </c>
      <c r="T38" s="785">
        <v>0</v>
      </c>
      <c r="U38" s="819">
        <v>0</v>
      </c>
      <c r="V38" s="785">
        <v>0</v>
      </c>
      <c r="W38" s="819">
        <v>0</v>
      </c>
      <c r="X38" s="785">
        <v>0</v>
      </c>
      <c r="Y38" s="819">
        <v>0</v>
      </c>
      <c r="Z38" s="785">
        <v>0</v>
      </c>
      <c r="AB38" s="816">
        <f t="shared" si="4"/>
        <v>0</v>
      </c>
      <c r="AC38" s="779">
        <f t="shared" si="0"/>
        <v>0</v>
      </c>
    </row>
    <row r="39" spans="1:31" s="223" customFormat="1">
      <c r="A39" s="567"/>
      <c r="C39" s="567" t="s">
        <v>66</v>
      </c>
      <c r="E39" s="814">
        <f t="shared" si="1"/>
        <v>0.60490378384790056</v>
      </c>
      <c r="F39" s="779">
        <v>4250169.8311111098</v>
      </c>
      <c r="G39" s="814">
        <f t="shared" si="2"/>
        <v>0.58799943839113256</v>
      </c>
      <c r="H39" s="779">
        <v>3734035.29222222</v>
      </c>
      <c r="I39" s="814">
        <f t="shared" si="3"/>
        <v>0.61911090596480889</v>
      </c>
      <c r="J39" s="779">
        <v>5572696.59333333</v>
      </c>
      <c r="K39" s="814">
        <v>0.62615143251219396</v>
      </c>
      <c r="L39" s="779">
        <v>6174495.9511111099</v>
      </c>
      <c r="M39" s="814">
        <v>0.61362866658353798</v>
      </c>
      <c r="N39" s="779">
        <v>6651276.3733333303</v>
      </c>
      <c r="O39" s="814">
        <v>0.62053445836036003</v>
      </c>
      <c r="P39" s="779">
        <v>6530868.6866666703</v>
      </c>
      <c r="Q39" s="814">
        <v>0.61503163421759899</v>
      </c>
      <c r="R39" s="779">
        <v>7199065.7044444401</v>
      </c>
      <c r="S39" s="814">
        <v>0.59174908843511098</v>
      </c>
      <c r="T39" s="779">
        <v>7109571.79</v>
      </c>
      <c r="U39" s="814">
        <v>0.52238849186574099</v>
      </c>
      <c r="V39" s="779">
        <v>5197102.6411111103</v>
      </c>
      <c r="W39" s="814">
        <v>0.57549246227669604</v>
      </c>
      <c r="X39" s="779">
        <v>7023383.1611111099</v>
      </c>
      <c r="Y39" s="814">
        <v>0.54265311609992195</v>
      </c>
      <c r="Z39" s="779">
        <v>5846510.9077777797</v>
      </c>
      <c r="AB39" s="816">
        <f t="shared" si="4"/>
        <v>0.59219697983125408</v>
      </c>
      <c r="AC39" s="779">
        <f t="shared" si="0"/>
        <v>65289176.93222221</v>
      </c>
    </row>
    <row r="40" spans="1:31" s="223" customFormat="1">
      <c r="A40" s="473"/>
      <c r="C40" s="567" t="s">
        <v>67</v>
      </c>
      <c r="E40" s="814">
        <f t="shared" si="1"/>
        <v>0.24706188997509215</v>
      </c>
      <c r="F40" s="779">
        <v>1735904.1540620599</v>
      </c>
      <c r="G40" s="814">
        <f t="shared" si="2"/>
        <v>0.23371704951684003</v>
      </c>
      <c r="H40" s="779">
        <v>1484198.20549116</v>
      </c>
      <c r="I40" s="814">
        <f t="shared" si="3"/>
        <v>0.25978795940732596</v>
      </c>
      <c r="J40" s="779">
        <v>2338384.7101225401</v>
      </c>
      <c r="K40" s="814">
        <v>0.343949412803363</v>
      </c>
      <c r="L40" s="779">
        <v>3391694.31940899</v>
      </c>
      <c r="M40" s="814">
        <v>0.31777480743137698</v>
      </c>
      <c r="N40" s="779">
        <v>3446905.0088786399</v>
      </c>
      <c r="O40" s="814">
        <v>0.34923763774959699</v>
      </c>
      <c r="P40" s="779">
        <v>3681191.9190909099</v>
      </c>
      <c r="Q40" s="814">
        <v>0.19304205961044801</v>
      </c>
      <c r="R40" s="779">
        <v>2253399.1481890902</v>
      </c>
      <c r="S40" s="814">
        <v>0.19819080220097501</v>
      </c>
      <c r="T40" s="779">
        <v>2371875.1458068201</v>
      </c>
      <c r="U40" s="814">
        <v>0.20056721981126899</v>
      </c>
      <c r="V40" s="779">
        <v>2006758.0284943201</v>
      </c>
      <c r="W40" s="814">
        <v>0.19146636492538399</v>
      </c>
      <c r="X40" s="779">
        <v>2336679.8550517699</v>
      </c>
      <c r="Y40" s="814">
        <v>0.20767020089838201</v>
      </c>
      <c r="Z40" s="779">
        <v>2240542.4449999998</v>
      </c>
      <c r="AB40" s="816">
        <f t="shared" si="4"/>
        <v>0.24750801515924054</v>
      </c>
      <c r="AC40" s="779">
        <f t="shared" si="0"/>
        <v>27287532.939596303</v>
      </c>
      <c r="AE40" s="950">
        <f>AC40</f>
        <v>27287532.939596303</v>
      </c>
    </row>
    <row r="41" spans="1:31">
      <c r="A41" s="473"/>
      <c r="C41" s="473" t="s">
        <v>68</v>
      </c>
      <c r="E41" s="819">
        <f t="shared" si="1"/>
        <v>3.8140367112479381E-2</v>
      </c>
      <c r="F41" s="785">
        <v>267981.52363636403</v>
      </c>
      <c r="G41" s="819">
        <f t="shared" si="2"/>
        <v>2.5758820302684698E-2</v>
      </c>
      <c r="H41" s="785">
        <v>163578.97272727301</v>
      </c>
      <c r="I41" s="819">
        <f t="shared" si="3"/>
        <v>3.3118802457826911E-2</v>
      </c>
      <c r="J41" s="785">
        <v>298106.584545455</v>
      </c>
      <c r="K41" s="819">
        <v>3.05412234162693E-2</v>
      </c>
      <c r="L41" s="785">
        <v>301167.817454545</v>
      </c>
      <c r="M41" s="819">
        <v>3.2031227892499799E-2</v>
      </c>
      <c r="N41" s="785">
        <v>347194.58345454501</v>
      </c>
      <c r="O41" s="819">
        <v>2.7074021563821001E-2</v>
      </c>
      <c r="P41" s="785">
        <v>284942.886363636</v>
      </c>
      <c r="Q41" s="819">
        <v>2.04545454545455E-2</v>
      </c>
      <c r="R41" s="785">
        <v>239424.45963636399</v>
      </c>
      <c r="S41" s="819">
        <v>2.38580529605944E-2</v>
      </c>
      <c r="T41" s="785">
        <v>286642.67272727302</v>
      </c>
      <c r="U41" s="819">
        <v>2.9354895560611501E-2</v>
      </c>
      <c r="V41" s="785">
        <v>292043.962727273</v>
      </c>
      <c r="W41" s="819">
        <v>2.1434350842188699E-2</v>
      </c>
      <c r="X41" s="785">
        <v>261587.54222222199</v>
      </c>
      <c r="Y41" s="819">
        <v>2.0459186283277801E-2</v>
      </c>
      <c r="Z41" s="785">
        <v>220426</v>
      </c>
      <c r="AB41" s="816">
        <f t="shared" si="4"/>
        <v>2.6876385643868107E-2</v>
      </c>
      <c r="AC41" s="779">
        <f t="shared" si="0"/>
        <v>2963097.0054949494</v>
      </c>
    </row>
    <row r="42" spans="1:31">
      <c r="A42" s="473"/>
      <c r="C42" s="473" t="s">
        <v>69</v>
      </c>
      <c r="E42" s="819">
        <f t="shared" si="1"/>
        <v>5.2065076682581042E-3</v>
      </c>
      <c r="F42" s="785">
        <v>36581.919981250001</v>
      </c>
      <c r="G42" s="819">
        <f t="shared" si="2"/>
        <v>5.2667266793046449E-3</v>
      </c>
      <c r="H42" s="785">
        <v>33445.853875000001</v>
      </c>
      <c r="I42" s="819">
        <f t="shared" si="3"/>
        <v>5.0823474086918521E-3</v>
      </c>
      <c r="J42" s="785">
        <v>45746.860243750001</v>
      </c>
      <c r="K42" s="819">
        <v>5.0438284542383104E-3</v>
      </c>
      <c r="L42" s="785">
        <v>49737.326710000001</v>
      </c>
      <c r="M42" s="819">
        <v>5.0074399451912497E-3</v>
      </c>
      <c r="N42" s="785">
        <v>54276.908515000003</v>
      </c>
      <c r="O42" s="819">
        <v>5.0184070569992299E-3</v>
      </c>
      <c r="P42" s="785">
        <v>52816.66</v>
      </c>
      <c r="Q42" s="819">
        <v>4.98030321354089E-3</v>
      </c>
      <c r="R42" s="785">
        <v>58295.424279999999</v>
      </c>
      <c r="S42" s="819">
        <v>4.9715583452300703E-3</v>
      </c>
      <c r="T42" s="785">
        <v>59730.807625000001</v>
      </c>
      <c r="U42" s="819">
        <v>5.0402739557909E-3</v>
      </c>
      <c r="V42" s="785">
        <v>50144.330312500002</v>
      </c>
      <c r="W42" s="819">
        <v>4.9664164280801004E-3</v>
      </c>
      <c r="X42" s="785">
        <v>60610.777374999998</v>
      </c>
      <c r="Y42" s="819">
        <v>5.0096637007989702E-3</v>
      </c>
      <c r="Z42" s="785">
        <v>53973.805</v>
      </c>
      <c r="AB42" s="816">
        <f t="shared" si="4"/>
        <v>5.0373266943219749E-3</v>
      </c>
      <c r="AC42" s="779">
        <f t="shared" si="0"/>
        <v>555360.67391750007</v>
      </c>
    </row>
    <row r="43" spans="1:31">
      <c r="A43" s="473"/>
      <c r="C43" s="473" t="s">
        <v>208</v>
      </c>
      <c r="E43" s="819">
        <f t="shared" si="1"/>
        <v>9.8147367447851894E-3</v>
      </c>
      <c r="F43" s="785">
        <v>68960.22</v>
      </c>
      <c r="G43" s="819">
        <f t="shared" si="2"/>
        <v>8.4773206809377159E-3</v>
      </c>
      <c r="H43" s="785">
        <v>53834.43</v>
      </c>
      <c r="I43" s="819">
        <f t="shared" si="3"/>
        <v>2.7714181634210262E-3</v>
      </c>
      <c r="J43" s="785">
        <v>24945.89</v>
      </c>
      <c r="K43" s="819">
        <v>5.0192623802318096E-3</v>
      </c>
      <c r="L43" s="785">
        <v>49495.08</v>
      </c>
      <c r="M43" s="819">
        <v>8.1271495269681394E-3</v>
      </c>
      <c r="N43" s="785">
        <v>88092.23</v>
      </c>
      <c r="O43" s="819">
        <v>5.8254990853164098E-3</v>
      </c>
      <c r="P43" s="785">
        <v>61310.97</v>
      </c>
      <c r="Q43" s="819">
        <v>2.9031150411936999E-3</v>
      </c>
      <c r="R43" s="785">
        <v>33981.53</v>
      </c>
      <c r="S43" s="819">
        <v>1.8232962426080999E-2</v>
      </c>
      <c r="T43" s="785">
        <v>219060</v>
      </c>
      <c r="U43" s="819">
        <v>4.27391187128498E-3</v>
      </c>
      <c r="V43" s="785">
        <v>42520</v>
      </c>
      <c r="W43" s="819">
        <v>4.6951297276994E-3</v>
      </c>
      <c r="X43" s="785">
        <v>57299.96</v>
      </c>
      <c r="Y43" s="819">
        <v>4.9671012682456798E-3</v>
      </c>
      <c r="Z43" s="785">
        <v>53515.24</v>
      </c>
      <c r="AB43" s="816">
        <f t="shared" si="4"/>
        <v>6.8301295165491471E-3</v>
      </c>
      <c r="AC43" s="779">
        <f t="shared" si="0"/>
        <v>753015.54999999993</v>
      </c>
    </row>
    <row r="44" spans="1:31">
      <c r="A44" s="473"/>
      <c r="C44" s="473" t="s">
        <v>209</v>
      </c>
      <c r="E44" s="819">
        <f t="shared" si="1"/>
        <v>1.7685854392595264E-3</v>
      </c>
      <c r="F44" s="785">
        <v>12426.42</v>
      </c>
      <c r="G44" s="819">
        <f t="shared" si="2"/>
        <v>1.3310613060343857E-3</v>
      </c>
      <c r="H44" s="785">
        <v>8452.7800000000007</v>
      </c>
      <c r="I44" s="819">
        <f t="shared" si="3"/>
        <v>4.3942714084387133E-4</v>
      </c>
      <c r="J44" s="785">
        <v>3955.34</v>
      </c>
      <c r="K44" s="819">
        <v>8.9637725671612195E-4</v>
      </c>
      <c r="L44" s="785">
        <v>8839.2000000000007</v>
      </c>
      <c r="M44" s="819">
        <v>1.0655715837421999E-3</v>
      </c>
      <c r="N44" s="785">
        <v>11550</v>
      </c>
      <c r="O44" s="819">
        <v>3.3968079823245602E-4</v>
      </c>
      <c r="P44" s="785">
        <v>3575</v>
      </c>
      <c r="Q44" s="819">
        <v>0</v>
      </c>
      <c r="R44" s="785">
        <v>0</v>
      </c>
      <c r="S44" s="819">
        <v>2.0392019512416001E-4</v>
      </c>
      <c r="T44" s="785">
        <v>2450</v>
      </c>
      <c r="U44" s="819">
        <v>0</v>
      </c>
      <c r="V44" s="785">
        <v>0</v>
      </c>
      <c r="W44" s="819">
        <v>0</v>
      </c>
      <c r="X44" s="785">
        <v>0</v>
      </c>
      <c r="Y44" s="819">
        <v>4.82182105294422E-4</v>
      </c>
      <c r="Z44" s="785">
        <v>5195</v>
      </c>
      <c r="AB44" s="816">
        <f t="shared" si="4"/>
        <v>5.1196559566190345E-4</v>
      </c>
      <c r="AC44" s="779">
        <f t="shared" si="0"/>
        <v>56443.740000000005</v>
      </c>
    </row>
    <row r="45" spans="1:31">
      <c r="A45" s="473"/>
      <c r="C45" s="473" t="s">
        <v>210</v>
      </c>
      <c r="E45" s="819">
        <f t="shared" si="1"/>
        <v>8.0128758105964017E-3</v>
      </c>
      <c r="F45" s="785">
        <v>56300</v>
      </c>
      <c r="G45" s="819">
        <f t="shared" si="2"/>
        <v>1.6797949023593522E-2</v>
      </c>
      <c r="H45" s="785">
        <v>106673.8</v>
      </c>
      <c r="I45" s="819">
        <f t="shared" si="3"/>
        <v>8.5670372488568496E-3</v>
      </c>
      <c r="J45" s="785">
        <v>77113</v>
      </c>
      <c r="K45" s="819">
        <v>1.03782297552186E-2</v>
      </c>
      <c r="L45" s="785">
        <v>102340</v>
      </c>
      <c r="M45" s="819">
        <v>6.8501030383427098E-3</v>
      </c>
      <c r="N45" s="785">
        <v>74250</v>
      </c>
      <c r="O45" s="819">
        <v>9.2640217699760802E-3</v>
      </c>
      <c r="P45" s="785">
        <v>97500</v>
      </c>
      <c r="Q45" s="819">
        <v>8.8172382354178395E-3</v>
      </c>
      <c r="R45" s="785">
        <v>103207.5</v>
      </c>
      <c r="S45" s="819">
        <v>4.5465880239417304E-3</v>
      </c>
      <c r="T45" s="785">
        <v>54625</v>
      </c>
      <c r="U45" s="819">
        <v>6.60652280838048E-2</v>
      </c>
      <c r="V45" s="785">
        <v>657265.18999999994</v>
      </c>
      <c r="W45" s="819">
        <v>5.7979224860398797E-2</v>
      </c>
      <c r="X45" s="785">
        <v>707585.83</v>
      </c>
      <c r="Y45" s="819">
        <v>4.7800535943527903E-3</v>
      </c>
      <c r="Z45" s="785">
        <v>51500</v>
      </c>
      <c r="AB45" s="816">
        <f t="shared" si="4"/>
        <v>1.8942200413818843E-2</v>
      </c>
      <c r="AC45" s="779">
        <f t="shared" si="0"/>
        <v>2088360.3199999998</v>
      </c>
    </row>
    <row r="46" spans="1:31">
      <c r="A46" s="473"/>
      <c r="C46" s="473" t="s">
        <v>211</v>
      </c>
      <c r="E46" s="819">
        <f t="shared" si="1"/>
        <v>1.3093864557280088E-3</v>
      </c>
      <c r="F46" s="785">
        <v>9200</v>
      </c>
      <c r="G46" s="819">
        <f t="shared" si="2"/>
        <v>1.4487262197189976E-3</v>
      </c>
      <c r="H46" s="785">
        <v>9200</v>
      </c>
      <c r="I46" s="819">
        <f t="shared" si="3"/>
        <v>2.6885518838890426E-3</v>
      </c>
      <c r="J46" s="785">
        <v>24200</v>
      </c>
      <c r="K46" s="819">
        <v>9.3296573918321996E-4</v>
      </c>
      <c r="L46" s="785">
        <v>9200</v>
      </c>
      <c r="M46" s="819">
        <v>2.2326261754598499E-3</v>
      </c>
      <c r="N46" s="785">
        <v>24200</v>
      </c>
      <c r="O46" s="819">
        <v>2.53691673085499E-3</v>
      </c>
      <c r="P46" s="785">
        <v>26700</v>
      </c>
      <c r="Q46" s="819">
        <v>0</v>
      </c>
      <c r="R46" s="785">
        <v>0</v>
      </c>
      <c r="S46" s="819">
        <v>0</v>
      </c>
      <c r="T46" s="785">
        <v>0</v>
      </c>
      <c r="U46" s="819">
        <v>2.2307367394032801E-2</v>
      </c>
      <c r="V46" s="785">
        <v>221930</v>
      </c>
      <c r="W46" s="819">
        <v>3.5504792440706603E-2</v>
      </c>
      <c r="X46" s="785">
        <v>433305</v>
      </c>
      <c r="Y46" s="819">
        <v>0</v>
      </c>
      <c r="Z46" s="785">
        <v>0</v>
      </c>
      <c r="AB46" s="816">
        <f t="shared" si="4"/>
        <v>6.874750747346026E-3</v>
      </c>
      <c r="AC46" s="779">
        <f t="shared" si="0"/>
        <v>757935</v>
      </c>
    </row>
    <row r="47" spans="1:31">
      <c r="A47" s="473"/>
      <c r="C47" s="473" t="s">
        <v>212</v>
      </c>
      <c r="E47" s="819">
        <f t="shared" si="1"/>
        <v>3.9999999999999931E-2</v>
      </c>
      <c r="F47" s="785">
        <v>281047.66044444399</v>
      </c>
      <c r="G47" s="819">
        <f t="shared" si="2"/>
        <v>4.0000000000000022E-2</v>
      </c>
      <c r="H47" s="785">
        <v>254016.24888888901</v>
      </c>
      <c r="I47" s="819">
        <f t="shared" si="3"/>
        <v>3.9999999999999952E-2</v>
      </c>
      <c r="J47" s="785">
        <v>360045.12533333298</v>
      </c>
      <c r="K47" s="819">
        <v>0.04</v>
      </c>
      <c r="L47" s="785">
        <v>394441.06524444401</v>
      </c>
      <c r="M47" s="819">
        <v>4.0909090909090902E-2</v>
      </c>
      <c r="N47" s="785">
        <v>443423.98690909101</v>
      </c>
      <c r="O47" s="819">
        <v>4.0909090909090902E-2</v>
      </c>
      <c r="P47" s="785">
        <v>430551.272727273</v>
      </c>
      <c r="Q47" s="819">
        <v>4.0909090909090902E-2</v>
      </c>
      <c r="R47" s="785">
        <v>478848.91927272698</v>
      </c>
      <c r="S47" s="819">
        <v>4.29718401570756E-2</v>
      </c>
      <c r="T47" s="785">
        <v>516285.34545454499</v>
      </c>
      <c r="U47" s="819">
        <v>7.2622326599327399E-3</v>
      </c>
      <c r="V47" s="785">
        <v>72250</v>
      </c>
      <c r="W47" s="819">
        <v>4.9163696390357699E-3</v>
      </c>
      <c r="X47" s="785">
        <v>60000</v>
      </c>
      <c r="Y47" s="819">
        <v>4.0909090909090902E-2</v>
      </c>
      <c r="Z47" s="785">
        <v>440752</v>
      </c>
      <c r="AB47" s="816">
        <f t="shared" si="4"/>
        <v>3.384755096456199E-2</v>
      </c>
      <c r="AC47" s="779">
        <f t="shared" si="0"/>
        <v>3731661.6242747456</v>
      </c>
    </row>
    <row r="48" spans="1:31">
      <c r="A48" s="473"/>
      <c r="C48" s="473" t="s">
        <v>213</v>
      </c>
      <c r="E48" s="819">
        <f t="shared" si="1"/>
        <v>0</v>
      </c>
      <c r="F48" s="785"/>
      <c r="G48" s="819">
        <f t="shared" si="2"/>
        <v>0</v>
      </c>
      <c r="H48" s="785"/>
      <c r="I48" s="819">
        <f t="shared" si="3"/>
        <v>0</v>
      </c>
      <c r="J48" s="785"/>
      <c r="K48" s="819">
        <v>0</v>
      </c>
      <c r="L48" s="785"/>
      <c r="M48" s="819">
        <v>5.4893081586719302E-4</v>
      </c>
      <c r="N48" s="785">
        <v>5950</v>
      </c>
      <c r="O48" s="819">
        <v>5.6534286698828404E-4</v>
      </c>
      <c r="P48" s="785">
        <v>5950</v>
      </c>
      <c r="Q48" s="819">
        <v>5.0832127026365504E-4</v>
      </c>
      <c r="R48" s="785">
        <v>5950</v>
      </c>
      <c r="S48" s="819">
        <v>4.9523475958724596E-4</v>
      </c>
      <c r="T48" s="785">
        <v>5950</v>
      </c>
      <c r="U48" s="819">
        <v>0</v>
      </c>
      <c r="V48" s="785">
        <v>0</v>
      </c>
      <c r="W48" s="819">
        <v>0</v>
      </c>
      <c r="X48" s="785">
        <v>0</v>
      </c>
      <c r="Y48" s="819">
        <v>5.5225861915338104E-4</v>
      </c>
      <c r="Z48" s="785">
        <v>5950</v>
      </c>
      <c r="AB48" s="816">
        <f t="shared" si="4"/>
        <v>2.6984350205960176E-4</v>
      </c>
      <c r="AC48" s="779">
        <f t="shared" si="0"/>
        <v>29750</v>
      </c>
    </row>
    <row r="49" spans="1:29">
      <c r="A49" s="473"/>
      <c r="C49" s="473" t="s">
        <v>214</v>
      </c>
      <c r="E49" s="819">
        <f t="shared" si="1"/>
        <v>1.7078953770365331E-3</v>
      </c>
      <c r="F49" s="785">
        <v>12000</v>
      </c>
      <c r="G49" s="819">
        <f t="shared" si="2"/>
        <v>0</v>
      </c>
      <c r="H49" s="785">
        <v>0</v>
      </c>
      <c r="I49" s="819">
        <f t="shared" si="3"/>
        <v>0</v>
      </c>
      <c r="J49" s="785">
        <v>0</v>
      </c>
      <c r="K49" s="819">
        <v>8.8124698625023697E-3</v>
      </c>
      <c r="L49" s="785">
        <v>86900</v>
      </c>
      <c r="M49" s="819">
        <v>2.7677183993303901E-3</v>
      </c>
      <c r="N49" s="785">
        <v>30000</v>
      </c>
      <c r="O49" s="819">
        <v>0</v>
      </c>
      <c r="P49" s="785">
        <v>0</v>
      </c>
      <c r="Q49" s="819">
        <v>0</v>
      </c>
      <c r="R49" s="785">
        <v>0</v>
      </c>
      <c r="S49" s="819">
        <v>0</v>
      </c>
      <c r="T49" s="785">
        <v>0</v>
      </c>
      <c r="U49" s="819">
        <v>4.0909090909090902E-2</v>
      </c>
      <c r="V49" s="785">
        <v>406993.545454545</v>
      </c>
      <c r="W49" s="819">
        <v>4.0909090909090902E-2</v>
      </c>
      <c r="X49" s="785">
        <v>499259.74545454502</v>
      </c>
      <c r="Y49" s="819">
        <v>1.2066154704191501E-3</v>
      </c>
      <c r="Z49" s="785">
        <v>13000</v>
      </c>
      <c r="AB49" s="816">
        <f t="shared" si="4"/>
        <v>9.5071379735867361E-3</v>
      </c>
      <c r="AC49" s="779">
        <f t="shared" si="0"/>
        <v>1048153.29090909</v>
      </c>
    </row>
    <row r="50" spans="1:29">
      <c r="A50" s="473"/>
      <c r="C50" s="473" t="s">
        <v>215</v>
      </c>
      <c r="E50" s="819">
        <f t="shared" si="1"/>
        <v>1.0610300029839462E-2</v>
      </c>
      <c r="F50" s="785">
        <v>74550</v>
      </c>
      <c r="G50" s="819">
        <f t="shared" si="2"/>
        <v>5.3854822515640999E-3</v>
      </c>
      <c r="H50" s="785">
        <v>34200</v>
      </c>
      <c r="I50" s="819">
        <f t="shared" si="3"/>
        <v>9.191903367490482E-3</v>
      </c>
      <c r="J50" s="785">
        <v>82737.5</v>
      </c>
      <c r="K50" s="819">
        <v>5.2530027488794399E-3</v>
      </c>
      <c r="L50" s="785">
        <v>51800</v>
      </c>
      <c r="M50" s="819">
        <v>6.8178129903505198E-3</v>
      </c>
      <c r="N50" s="785">
        <v>73900</v>
      </c>
      <c r="O50" s="819">
        <v>4.05345134694126E-2</v>
      </c>
      <c r="P50" s="785">
        <v>426609</v>
      </c>
      <c r="Q50" s="819">
        <v>6.60390490611437E-3</v>
      </c>
      <c r="R50" s="785">
        <v>77300</v>
      </c>
      <c r="S50" s="819">
        <v>4.1158586321998801E-3</v>
      </c>
      <c r="T50" s="785">
        <v>49450</v>
      </c>
      <c r="U50" s="819">
        <v>5.9806621905328405E-4</v>
      </c>
      <c r="V50" s="785">
        <v>5950</v>
      </c>
      <c r="W50" s="819">
        <v>4.87539989204381E-4</v>
      </c>
      <c r="X50" s="785">
        <v>5950</v>
      </c>
      <c r="Y50" s="819">
        <v>7.7965922704006704E-3</v>
      </c>
      <c r="Z50" s="785">
        <v>84000</v>
      </c>
      <c r="AB50" s="816">
        <f t="shared" si="4"/>
        <v>8.7660271634704169E-3</v>
      </c>
      <c r="AC50" s="779">
        <f t="shared" si="0"/>
        <v>966446.5</v>
      </c>
    </row>
    <row r="51" spans="1:29">
      <c r="A51" s="473"/>
      <c r="C51" s="473" t="s">
        <v>216</v>
      </c>
      <c r="E51" s="819">
        <f t="shared" si="1"/>
        <v>1.1912514748230065E-2</v>
      </c>
      <c r="F51" s="785">
        <v>83699.61</v>
      </c>
      <c r="G51" s="819">
        <f t="shared" si="2"/>
        <v>7.5875650019659293E-3</v>
      </c>
      <c r="H51" s="785">
        <v>48184.12</v>
      </c>
      <c r="I51" s="819">
        <f t="shared" si="3"/>
        <v>1.8369264113427201E-3</v>
      </c>
      <c r="J51" s="785">
        <v>16534.41</v>
      </c>
      <c r="K51" s="819">
        <v>3.1299895188014698E-3</v>
      </c>
      <c r="L51" s="785">
        <v>30864.91</v>
      </c>
      <c r="M51" s="819">
        <v>4.6847600971705802E-3</v>
      </c>
      <c r="N51" s="785">
        <v>50779.3</v>
      </c>
      <c r="O51" s="819">
        <v>3.1592689625815902E-3</v>
      </c>
      <c r="P51" s="785">
        <v>33250</v>
      </c>
      <c r="Q51" s="819">
        <v>8.2442021143601107E-3</v>
      </c>
      <c r="R51" s="785">
        <v>96500</v>
      </c>
      <c r="S51" s="819">
        <v>1.3475406059209801E-2</v>
      </c>
      <c r="T51" s="785">
        <v>161900.32</v>
      </c>
      <c r="U51" s="819">
        <v>0</v>
      </c>
      <c r="V51" s="785">
        <v>0</v>
      </c>
      <c r="W51" s="819">
        <v>0</v>
      </c>
      <c r="X51" s="785">
        <v>0</v>
      </c>
      <c r="Y51" s="819">
        <v>7.6132238455268201E-3</v>
      </c>
      <c r="Z51" s="785">
        <v>82024.399999999994</v>
      </c>
      <c r="AB51" s="816">
        <f t="shared" si="4"/>
        <v>5.4761184972101831E-3</v>
      </c>
      <c r="AC51" s="779">
        <f t="shared" si="0"/>
        <v>603737.07000000007</v>
      </c>
    </row>
    <row r="52" spans="1:29">
      <c r="A52" s="473"/>
      <c r="C52" s="473" t="s">
        <v>217</v>
      </c>
      <c r="E52" s="819">
        <f t="shared" si="1"/>
        <v>0</v>
      </c>
      <c r="F52" s="785">
        <v>0</v>
      </c>
      <c r="G52" s="819">
        <f t="shared" si="2"/>
        <v>0</v>
      </c>
      <c r="H52" s="785">
        <v>0</v>
      </c>
      <c r="I52" s="819">
        <f t="shared" si="3"/>
        <v>0</v>
      </c>
      <c r="J52" s="785">
        <v>0</v>
      </c>
      <c r="K52" s="819">
        <v>0</v>
      </c>
      <c r="L52" s="785">
        <v>0</v>
      </c>
      <c r="M52" s="819">
        <v>9.2257279977679601E-6</v>
      </c>
      <c r="N52" s="785">
        <v>100</v>
      </c>
      <c r="O52" s="819">
        <v>3.1355150606072901E-5</v>
      </c>
      <c r="P52" s="785">
        <v>330</v>
      </c>
      <c r="Q52" s="819">
        <v>0</v>
      </c>
      <c r="R52" s="785">
        <v>0</v>
      </c>
      <c r="S52" s="819">
        <v>0</v>
      </c>
      <c r="T52" s="785">
        <v>0</v>
      </c>
      <c r="U52" s="819">
        <v>7.9713683196673407E-3</v>
      </c>
      <c r="V52" s="785">
        <v>79305</v>
      </c>
      <c r="W52" s="819">
        <v>3.9310472238790204E-3</v>
      </c>
      <c r="X52" s="785">
        <v>47975</v>
      </c>
      <c r="Y52" s="819">
        <v>0</v>
      </c>
      <c r="Z52" s="785">
        <v>0</v>
      </c>
      <c r="AB52" s="816">
        <f t="shared" si="4"/>
        <v>1.1583769293456048E-3</v>
      </c>
      <c r="AC52" s="779">
        <f t="shared" si="0"/>
        <v>127710</v>
      </c>
    </row>
    <row r="53" spans="1:29">
      <c r="A53" s="473"/>
      <c r="C53" s="473" t="s">
        <v>218</v>
      </c>
      <c r="E53" s="819">
        <f t="shared" si="1"/>
        <v>2.1348692212956664E-3</v>
      </c>
      <c r="F53" s="785">
        <v>15000</v>
      </c>
      <c r="G53" s="819">
        <f t="shared" si="2"/>
        <v>2.3620536191070614E-3</v>
      </c>
      <c r="H53" s="785">
        <v>15000</v>
      </c>
      <c r="I53" s="819">
        <f t="shared" si="3"/>
        <v>0</v>
      </c>
      <c r="J53" s="785">
        <v>0</v>
      </c>
      <c r="K53" s="819">
        <v>4.0563727790574798E-4</v>
      </c>
      <c r="L53" s="785">
        <v>4000</v>
      </c>
      <c r="M53" s="819">
        <v>0</v>
      </c>
      <c r="N53" s="785">
        <v>0</v>
      </c>
      <c r="O53" s="819">
        <v>0</v>
      </c>
      <c r="P53" s="785">
        <v>0</v>
      </c>
      <c r="Q53" s="819">
        <v>0</v>
      </c>
      <c r="R53" s="785">
        <v>0</v>
      </c>
      <c r="S53" s="819">
        <v>0</v>
      </c>
      <c r="T53" s="785">
        <v>0</v>
      </c>
      <c r="U53" s="819">
        <v>6.7847848379994401E-3</v>
      </c>
      <c r="V53" s="785">
        <v>67500</v>
      </c>
      <c r="W53" s="819">
        <v>7.5589183200174999E-3</v>
      </c>
      <c r="X53" s="785">
        <v>92250</v>
      </c>
      <c r="Y53" s="819">
        <v>2.2275977915430501E-4</v>
      </c>
      <c r="Z53" s="785">
        <v>2400</v>
      </c>
      <c r="AB53" s="816">
        <f t="shared" si="4"/>
        <v>1.7791530396299457E-3</v>
      </c>
      <c r="AC53" s="779">
        <f t="shared" si="0"/>
        <v>196150</v>
      </c>
    </row>
    <row r="54" spans="1:29">
      <c r="A54" s="473"/>
      <c r="C54" s="473" t="s">
        <v>223</v>
      </c>
      <c r="E54" s="819">
        <f t="shared" si="1"/>
        <v>0</v>
      </c>
      <c r="F54" s="785">
        <v>0</v>
      </c>
      <c r="G54" s="819">
        <f t="shared" si="2"/>
        <v>0</v>
      </c>
      <c r="H54" s="785">
        <v>0</v>
      </c>
      <c r="I54" s="819">
        <f t="shared" si="3"/>
        <v>0</v>
      </c>
      <c r="J54" s="785">
        <v>0</v>
      </c>
      <c r="K54" s="819">
        <v>0</v>
      </c>
      <c r="L54" s="785">
        <v>0</v>
      </c>
      <c r="M54" s="819">
        <v>0</v>
      </c>
      <c r="N54" s="785">
        <v>0</v>
      </c>
      <c r="O54" s="819">
        <v>0</v>
      </c>
      <c r="P54" s="785">
        <v>0</v>
      </c>
      <c r="Q54" s="819">
        <v>0</v>
      </c>
      <c r="R54" s="785">
        <v>0</v>
      </c>
      <c r="S54" s="819">
        <v>0</v>
      </c>
      <c r="T54" s="785">
        <v>0</v>
      </c>
      <c r="U54" s="819">
        <v>0</v>
      </c>
      <c r="V54" s="785">
        <v>0</v>
      </c>
      <c r="W54" s="819">
        <v>0</v>
      </c>
      <c r="X54" s="785">
        <v>0</v>
      </c>
      <c r="Y54" s="819">
        <v>0</v>
      </c>
      <c r="Z54" s="785">
        <v>0</v>
      </c>
      <c r="AB54" s="816">
        <f t="shared" si="4"/>
        <v>0</v>
      </c>
      <c r="AC54" s="779">
        <f t="shared" si="0"/>
        <v>0</v>
      </c>
    </row>
    <row r="55" spans="1:29">
      <c r="A55" s="473"/>
      <c r="C55" s="473" t="s">
        <v>84</v>
      </c>
      <c r="E55" s="819">
        <f t="shared" si="1"/>
        <v>0</v>
      </c>
      <c r="F55" s="785">
        <v>0</v>
      </c>
      <c r="G55" s="819">
        <f t="shared" si="2"/>
        <v>0</v>
      </c>
      <c r="H55" s="785">
        <v>0</v>
      </c>
      <c r="I55" s="819">
        <f t="shared" si="3"/>
        <v>0</v>
      </c>
      <c r="J55" s="785">
        <v>0</v>
      </c>
      <c r="K55" s="819">
        <v>0</v>
      </c>
      <c r="L55" s="785">
        <v>0</v>
      </c>
      <c r="M55" s="819">
        <v>0</v>
      </c>
      <c r="N55" s="785">
        <v>0</v>
      </c>
      <c r="O55" s="819">
        <v>0</v>
      </c>
      <c r="P55" s="785">
        <v>0</v>
      </c>
      <c r="Q55" s="819">
        <v>0</v>
      </c>
      <c r="R55" s="785">
        <v>0</v>
      </c>
      <c r="S55" s="819">
        <v>0</v>
      </c>
      <c r="T55" s="785">
        <v>0</v>
      </c>
      <c r="U55" s="819">
        <v>0</v>
      </c>
      <c r="V55" s="785">
        <v>0</v>
      </c>
      <c r="W55" s="819">
        <v>0</v>
      </c>
      <c r="X55" s="785">
        <v>0</v>
      </c>
      <c r="Y55" s="819">
        <v>0</v>
      </c>
      <c r="Z55" s="785">
        <v>0</v>
      </c>
      <c r="AB55" s="816">
        <f t="shared" si="4"/>
        <v>0</v>
      </c>
      <c r="AC55" s="779">
        <f t="shared" si="0"/>
        <v>0</v>
      </c>
    </row>
    <row r="56" spans="1:29">
      <c r="A56" s="473"/>
      <c r="C56" s="473" t="s">
        <v>219</v>
      </c>
      <c r="E56" s="819">
        <f t="shared" si="1"/>
        <v>0</v>
      </c>
      <c r="F56" s="785">
        <v>0</v>
      </c>
      <c r="G56" s="819">
        <f t="shared" si="2"/>
        <v>0</v>
      </c>
      <c r="H56" s="785">
        <v>0</v>
      </c>
      <c r="I56" s="819">
        <f t="shared" si="3"/>
        <v>0</v>
      </c>
      <c r="J56" s="785">
        <v>0</v>
      </c>
      <c r="K56" s="819">
        <v>0</v>
      </c>
      <c r="L56" s="785">
        <v>0</v>
      </c>
      <c r="M56" s="819">
        <v>0.01</v>
      </c>
      <c r="N56" s="785">
        <v>110856</v>
      </c>
      <c r="O56" s="819">
        <v>0.01</v>
      </c>
      <c r="P56" s="785">
        <v>110856</v>
      </c>
      <c r="Q56" s="819">
        <v>0.01</v>
      </c>
      <c r="R56" s="785">
        <v>110856</v>
      </c>
      <c r="S56" s="819">
        <v>0.01</v>
      </c>
      <c r="T56" s="785">
        <v>110856</v>
      </c>
      <c r="U56" s="819">
        <v>0</v>
      </c>
      <c r="V56" s="785">
        <v>0</v>
      </c>
      <c r="W56" s="819">
        <v>0</v>
      </c>
      <c r="X56" s="785">
        <v>0</v>
      </c>
      <c r="Y56" s="819">
        <v>0.01</v>
      </c>
      <c r="Z56" s="785">
        <v>110856</v>
      </c>
      <c r="AB56" s="816">
        <f t="shared" si="4"/>
        <v>5.0275245822385232E-3</v>
      </c>
      <c r="AC56" s="779">
        <f t="shared" si="0"/>
        <v>554280</v>
      </c>
    </row>
    <row r="57" spans="1:29">
      <c r="A57" s="951"/>
      <c r="B57" s="822"/>
      <c r="C57" s="821" t="s">
        <v>179</v>
      </c>
      <c r="E57" s="819"/>
      <c r="F57" s="785"/>
      <c r="G57" s="819"/>
      <c r="H57" s="785"/>
      <c r="I57" s="819"/>
      <c r="J57" s="785"/>
      <c r="K57" s="819"/>
      <c r="L57" s="785"/>
      <c r="M57" s="819"/>
      <c r="N57" s="785"/>
      <c r="O57" s="819"/>
      <c r="P57" s="785"/>
      <c r="Q57" s="819"/>
      <c r="R57" s="785"/>
      <c r="S57" s="819"/>
      <c r="T57" s="785"/>
      <c r="U57" s="819">
        <v>0</v>
      </c>
      <c r="V57" s="785">
        <v>0</v>
      </c>
      <c r="W57" s="819">
        <v>0</v>
      </c>
      <c r="X57" s="785">
        <v>0</v>
      </c>
      <c r="Y57" s="819">
        <v>0</v>
      </c>
      <c r="Z57" s="785"/>
      <c r="AB57" s="816">
        <f t="shared" si="4"/>
        <v>0</v>
      </c>
      <c r="AC57" s="779">
        <f t="shared" si="0"/>
        <v>0</v>
      </c>
    </row>
    <row r="58" spans="1:29">
      <c r="A58" s="473"/>
      <c r="C58" s="474" t="s">
        <v>86</v>
      </c>
      <c r="E58" s="819">
        <f t="shared" ref="E58:E79" si="5">F58/$F$9</f>
        <v>0</v>
      </c>
      <c r="F58" s="785">
        <v>0</v>
      </c>
      <c r="G58" s="819">
        <f t="shared" ref="G58:G79" si="6">H58/$H$9</f>
        <v>0</v>
      </c>
      <c r="H58" s="785">
        <v>0</v>
      </c>
      <c r="I58" s="819">
        <f t="shared" ref="I58:I79" si="7">J58/$J$9</f>
        <v>0</v>
      </c>
      <c r="J58" s="785">
        <v>0</v>
      </c>
      <c r="K58" s="819">
        <v>0</v>
      </c>
      <c r="L58" s="785">
        <v>0</v>
      </c>
      <c r="M58" s="819">
        <v>0</v>
      </c>
      <c r="N58" s="785">
        <v>0</v>
      </c>
      <c r="O58" s="819">
        <v>0</v>
      </c>
      <c r="P58" s="785">
        <v>0</v>
      </c>
      <c r="Q58" s="819">
        <v>0</v>
      </c>
      <c r="R58" s="785">
        <v>0</v>
      </c>
      <c r="S58" s="819">
        <v>0</v>
      </c>
      <c r="T58" s="785">
        <v>0</v>
      </c>
      <c r="U58" s="819">
        <v>0.01</v>
      </c>
      <c r="V58" s="785">
        <v>110856</v>
      </c>
      <c r="W58" s="819">
        <v>9.0834845450824906E-3</v>
      </c>
      <c r="X58" s="785">
        <v>110856</v>
      </c>
      <c r="Y58" s="819">
        <v>0</v>
      </c>
      <c r="Z58" s="785">
        <v>0</v>
      </c>
      <c r="AB58" s="816">
        <f t="shared" si="4"/>
        <v>2.0110098328954091E-3</v>
      </c>
      <c r="AC58" s="779">
        <f t="shared" si="0"/>
        <v>221712</v>
      </c>
    </row>
    <row r="59" spans="1:29">
      <c r="A59" s="473"/>
      <c r="C59" s="474" t="s">
        <v>87</v>
      </c>
      <c r="E59" s="819">
        <f t="shared" si="5"/>
        <v>0</v>
      </c>
      <c r="F59" s="785">
        <v>0</v>
      </c>
      <c r="G59" s="819">
        <f t="shared" si="6"/>
        <v>0</v>
      </c>
      <c r="H59" s="785">
        <v>0</v>
      </c>
      <c r="I59" s="819">
        <f t="shared" si="7"/>
        <v>0</v>
      </c>
      <c r="J59" s="785">
        <v>0</v>
      </c>
      <c r="K59" s="819">
        <v>0</v>
      </c>
      <c r="L59" s="785">
        <v>0</v>
      </c>
      <c r="M59" s="819">
        <v>0</v>
      </c>
      <c r="N59" s="785">
        <v>0</v>
      </c>
      <c r="O59" s="819">
        <v>0</v>
      </c>
      <c r="P59" s="785">
        <v>0</v>
      </c>
      <c r="Q59" s="819">
        <v>0</v>
      </c>
      <c r="R59" s="785">
        <v>0</v>
      </c>
      <c r="S59" s="819">
        <v>0</v>
      </c>
      <c r="T59" s="785">
        <v>0</v>
      </c>
      <c r="U59" s="819"/>
      <c r="V59" s="785"/>
      <c r="W59" s="819">
        <v>0</v>
      </c>
      <c r="X59" s="785"/>
      <c r="Y59" s="819">
        <v>0</v>
      </c>
      <c r="Z59" s="785">
        <v>0</v>
      </c>
      <c r="AB59" s="816">
        <f t="shared" si="4"/>
        <v>0</v>
      </c>
      <c r="AC59" s="779">
        <f t="shared" si="0"/>
        <v>0</v>
      </c>
    </row>
    <row r="60" spans="1:29">
      <c r="A60" s="473"/>
      <c r="C60" s="473" t="s">
        <v>90</v>
      </c>
      <c r="E60" s="819">
        <f t="shared" si="5"/>
        <v>0</v>
      </c>
      <c r="F60" s="785">
        <v>0</v>
      </c>
      <c r="G60" s="819">
        <f t="shared" si="6"/>
        <v>0</v>
      </c>
      <c r="H60" s="785">
        <v>0</v>
      </c>
      <c r="I60" s="819">
        <f t="shared" si="7"/>
        <v>0</v>
      </c>
      <c r="J60" s="785">
        <v>0</v>
      </c>
      <c r="K60" s="819"/>
      <c r="L60" s="785">
        <v>0</v>
      </c>
      <c r="M60" s="819"/>
      <c r="N60" s="785">
        <v>0</v>
      </c>
      <c r="O60" s="819"/>
      <c r="P60" s="785">
        <v>0</v>
      </c>
      <c r="Q60" s="819"/>
      <c r="R60" s="785">
        <v>0</v>
      </c>
      <c r="S60" s="819"/>
      <c r="T60" s="785">
        <v>0</v>
      </c>
      <c r="U60" s="819">
        <v>0</v>
      </c>
      <c r="V60" s="785">
        <v>0</v>
      </c>
      <c r="W60" s="819">
        <v>0</v>
      </c>
      <c r="X60" s="785">
        <v>0</v>
      </c>
      <c r="Y60" s="819">
        <v>0</v>
      </c>
      <c r="Z60" s="785">
        <v>0</v>
      </c>
      <c r="AB60" s="816">
        <f t="shared" si="4"/>
        <v>0</v>
      </c>
      <c r="AC60" s="779">
        <f t="shared" si="0"/>
        <v>0</v>
      </c>
    </row>
    <row r="61" spans="1:29">
      <c r="A61" s="473"/>
      <c r="C61" s="473" t="s">
        <v>91</v>
      </c>
      <c r="E61" s="819">
        <f t="shared" si="5"/>
        <v>0</v>
      </c>
      <c r="F61" s="785">
        <v>0</v>
      </c>
      <c r="G61" s="819">
        <f t="shared" si="6"/>
        <v>0</v>
      </c>
      <c r="H61" s="785">
        <v>0</v>
      </c>
      <c r="I61" s="819">
        <f t="shared" si="7"/>
        <v>0</v>
      </c>
      <c r="J61" s="785">
        <v>0</v>
      </c>
      <c r="K61" s="819">
        <v>1.01409319476437E-3</v>
      </c>
      <c r="L61" s="785">
        <v>10000</v>
      </c>
      <c r="M61" s="819">
        <v>1.10708735973215E-3</v>
      </c>
      <c r="N61" s="785">
        <v>12000</v>
      </c>
      <c r="O61" s="819">
        <v>0</v>
      </c>
      <c r="P61" s="785">
        <v>0</v>
      </c>
      <c r="Q61" s="819">
        <v>0</v>
      </c>
      <c r="R61" s="785">
        <v>0</v>
      </c>
      <c r="S61" s="819">
        <v>0</v>
      </c>
      <c r="T61" s="785">
        <v>0</v>
      </c>
      <c r="U61" s="819">
        <v>0</v>
      </c>
      <c r="V61" s="785">
        <v>0</v>
      </c>
      <c r="W61" s="819">
        <v>0</v>
      </c>
      <c r="X61" s="785">
        <v>0</v>
      </c>
      <c r="Y61" s="819">
        <v>0</v>
      </c>
      <c r="Z61" s="785">
        <v>0</v>
      </c>
      <c r="AB61" s="816">
        <f t="shared" si="4"/>
        <v>1.9954813597684837E-4</v>
      </c>
      <c r="AC61" s="779">
        <f t="shared" si="0"/>
        <v>22000</v>
      </c>
    </row>
    <row r="62" spans="1:29">
      <c r="A62" s="473"/>
      <c r="C62" s="473" t="s">
        <v>92</v>
      </c>
      <c r="E62" s="819">
        <f t="shared" si="5"/>
        <v>0</v>
      </c>
      <c r="F62" s="785">
        <v>0</v>
      </c>
      <c r="G62" s="819">
        <f t="shared" si="6"/>
        <v>0</v>
      </c>
      <c r="H62" s="785">
        <v>0</v>
      </c>
      <c r="I62" s="819">
        <f t="shared" si="7"/>
        <v>0</v>
      </c>
      <c r="J62" s="785">
        <v>0</v>
      </c>
      <c r="K62" s="819">
        <v>0</v>
      </c>
      <c r="L62" s="785">
        <v>0</v>
      </c>
      <c r="M62" s="819">
        <v>0</v>
      </c>
      <c r="N62" s="785">
        <v>0</v>
      </c>
      <c r="O62" s="819">
        <v>0</v>
      </c>
      <c r="P62" s="785">
        <v>0</v>
      </c>
      <c r="Q62" s="819">
        <v>0</v>
      </c>
      <c r="R62" s="785">
        <v>0</v>
      </c>
      <c r="S62" s="819">
        <v>0</v>
      </c>
      <c r="T62" s="785">
        <v>0</v>
      </c>
      <c r="U62" s="819"/>
      <c r="V62" s="785">
        <v>0</v>
      </c>
      <c r="W62" s="819">
        <v>0</v>
      </c>
      <c r="X62" s="785">
        <v>0</v>
      </c>
      <c r="Y62" s="819">
        <v>0</v>
      </c>
      <c r="Z62" s="785">
        <v>0</v>
      </c>
      <c r="AB62" s="816">
        <f t="shared" si="4"/>
        <v>0</v>
      </c>
      <c r="AC62" s="779">
        <f t="shared" si="0"/>
        <v>0</v>
      </c>
    </row>
    <row r="63" spans="1:29">
      <c r="A63" s="473"/>
      <c r="C63" s="473" t="s">
        <v>221</v>
      </c>
      <c r="E63" s="819">
        <f t="shared" si="5"/>
        <v>0.11644385136758363</v>
      </c>
      <c r="F63" s="785">
        <v>818156.8</v>
      </c>
      <c r="G63" s="819">
        <f t="shared" si="6"/>
        <v>9.7349992798360971E-2</v>
      </c>
      <c r="H63" s="785">
        <v>618212</v>
      </c>
      <c r="I63" s="819">
        <f t="shared" si="7"/>
        <v>9.1189056842815586E-2</v>
      </c>
      <c r="J63" s="785">
        <v>820804.38500000001</v>
      </c>
      <c r="K63" s="819">
        <v>7.3309701620645998E-2</v>
      </c>
      <c r="L63" s="785">
        <v>722908.92</v>
      </c>
      <c r="M63" s="819">
        <v>7.3006137879297106E-2</v>
      </c>
      <c r="N63" s="785">
        <v>791332</v>
      </c>
      <c r="O63" s="819">
        <v>8.7205337280070502E-2</v>
      </c>
      <c r="P63" s="785">
        <v>917800.13</v>
      </c>
      <c r="Q63" s="819">
        <v>6.48887321228412E-2</v>
      </c>
      <c r="R63" s="785">
        <v>759535.31499999994</v>
      </c>
      <c r="S63" s="819">
        <v>6.2501539805555006E-2</v>
      </c>
      <c r="T63" s="785">
        <v>750925</v>
      </c>
      <c r="U63" s="819">
        <v>0</v>
      </c>
      <c r="V63" s="785">
        <v>0</v>
      </c>
      <c r="W63" s="819">
        <v>0</v>
      </c>
      <c r="X63" s="785">
        <v>0</v>
      </c>
      <c r="Y63" s="819">
        <v>8.3720550332159596E-2</v>
      </c>
      <c r="Z63" s="785">
        <v>902000</v>
      </c>
      <c r="AB63" s="816">
        <f t="shared" si="4"/>
        <v>6.4414814489396524E-2</v>
      </c>
      <c r="AC63" s="779">
        <f t="shared" si="0"/>
        <v>7101674.5500000007</v>
      </c>
    </row>
    <row r="64" spans="1:29">
      <c r="A64" s="473"/>
      <c r="C64" s="474" t="s">
        <v>222</v>
      </c>
      <c r="E64" s="819">
        <f t="shared" si="5"/>
        <v>0</v>
      </c>
      <c r="F64" s="785">
        <v>0</v>
      </c>
      <c r="G64" s="819">
        <f t="shared" si="6"/>
        <v>2.1951351633568289E-2</v>
      </c>
      <c r="H64" s="785">
        <v>139400</v>
      </c>
      <c r="I64" s="819">
        <f t="shared" si="7"/>
        <v>1.3387210826802878E-2</v>
      </c>
      <c r="J64" s="785">
        <v>120500</v>
      </c>
      <c r="K64" s="819">
        <v>1.6732537713612099E-2</v>
      </c>
      <c r="L64" s="785">
        <v>165000</v>
      </c>
      <c r="M64" s="819">
        <v>2.2510776314553799E-2</v>
      </c>
      <c r="N64" s="785">
        <v>244000</v>
      </c>
      <c r="O64" s="819">
        <v>1.3682247537195401E-2</v>
      </c>
      <c r="P64" s="785">
        <v>144000</v>
      </c>
      <c r="Q64" s="819">
        <v>2.4732606343080301E-2</v>
      </c>
      <c r="R64" s="785">
        <v>289500</v>
      </c>
      <c r="S64" s="819">
        <v>1.2817840836375801E-2</v>
      </c>
      <c r="T64" s="785">
        <v>154000</v>
      </c>
      <c r="U64" s="819">
        <v>0</v>
      </c>
      <c r="V64" s="785">
        <v>0</v>
      </c>
      <c r="W64" s="819">
        <v>0</v>
      </c>
      <c r="X64" s="785">
        <v>0</v>
      </c>
      <c r="Y64" s="819">
        <v>1.99509227205074E-2</v>
      </c>
      <c r="Z64" s="785">
        <v>214950</v>
      </c>
      <c r="AB64" s="816">
        <f t="shared" si="4"/>
        <v>1.3345688630433446E-2</v>
      </c>
      <c r="AC64" s="779">
        <f t="shared" si="0"/>
        <v>1471350</v>
      </c>
    </row>
    <row r="65" spans="1:31">
      <c r="A65" s="473"/>
      <c r="C65" s="473" t="s">
        <v>97</v>
      </c>
      <c r="E65" s="819">
        <f t="shared" si="5"/>
        <v>0.35784189387280846</v>
      </c>
      <c r="F65" s="785">
        <v>2514265.6770490501</v>
      </c>
      <c r="G65" s="819">
        <f t="shared" si="6"/>
        <v>0.35428238887429248</v>
      </c>
      <c r="H65" s="785">
        <v>2249837.0867310599</v>
      </c>
      <c r="I65" s="819">
        <f t="shared" si="7"/>
        <v>0.35932294655748409</v>
      </c>
      <c r="J65" s="785">
        <v>3234311.8832108001</v>
      </c>
      <c r="K65" s="819">
        <v>0.28220201970883102</v>
      </c>
      <c r="L65" s="785">
        <v>2782801.63170212</v>
      </c>
      <c r="M65" s="819">
        <v>0.295853859152162</v>
      </c>
      <c r="N65" s="785">
        <v>3204371.3644547001</v>
      </c>
      <c r="O65" s="819">
        <v>0.27129682061076199</v>
      </c>
      <c r="P65" s="785">
        <v>2849676.7675757599</v>
      </c>
      <c r="Q65" s="819">
        <v>0.42198957460714998</v>
      </c>
      <c r="R65" s="785">
        <v>4945666.5562553499</v>
      </c>
      <c r="S65" s="819">
        <v>0.39355828623413702</v>
      </c>
      <c r="T65" s="785">
        <v>4737696.6441931799</v>
      </c>
      <c r="U65" s="819">
        <v>0.32182127205447197</v>
      </c>
      <c r="V65" s="785">
        <v>3190344.61261679</v>
      </c>
      <c r="W65" s="819">
        <v>0.38402609735131199</v>
      </c>
      <c r="X65" s="785">
        <v>4686703.30605934</v>
      </c>
      <c r="Y65" s="819">
        <v>0.33498291520154</v>
      </c>
      <c r="Z65" s="785">
        <v>3605968.4627777799</v>
      </c>
      <c r="AB65" s="816">
        <f t="shared" si="4"/>
        <v>0.34468896467201371</v>
      </c>
      <c r="AC65" s="779">
        <f t="shared" si="0"/>
        <v>38001643.992625929</v>
      </c>
    </row>
    <row r="66" spans="1:31">
      <c r="A66" s="473"/>
      <c r="C66" s="473" t="s">
        <v>98</v>
      </c>
      <c r="E66" s="819">
        <f t="shared" si="5"/>
        <v>0.28945126200785659</v>
      </c>
      <c r="F66" s="785">
        <v>2033740</v>
      </c>
      <c r="G66" s="819">
        <f t="shared" si="6"/>
        <v>0.33131738764008378</v>
      </c>
      <c r="H66" s="785">
        <v>2104000</v>
      </c>
      <c r="I66" s="819">
        <f t="shared" si="7"/>
        <v>7.5212794437722399E-2</v>
      </c>
      <c r="J66" s="785">
        <v>677000</v>
      </c>
      <c r="K66" s="819">
        <v>8.0620408983767405E-2</v>
      </c>
      <c r="L66" s="785">
        <v>795000</v>
      </c>
      <c r="M66" s="819">
        <v>0.107405925350015</v>
      </c>
      <c r="N66" s="785">
        <v>1164200</v>
      </c>
      <c r="O66" s="819">
        <v>0.10043149754733</v>
      </c>
      <c r="P66" s="785">
        <v>1057000</v>
      </c>
      <c r="Q66" s="819">
        <v>0.18185940974962</v>
      </c>
      <c r="R66" s="785">
        <v>2128700</v>
      </c>
      <c r="S66" s="819">
        <v>0.18388815718068799</v>
      </c>
      <c r="T66" s="785">
        <v>2209325</v>
      </c>
      <c r="U66" s="819">
        <v>0.21218032495042899</v>
      </c>
      <c r="V66" s="785">
        <v>2110925</v>
      </c>
      <c r="W66" s="819">
        <v>0.17002579300496001</v>
      </c>
      <c r="X66" s="785">
        <v>2075016.39</v>
      </c>
      <c r="Y66" s="819">
        <v>0.16484223657418601</v>
      </c>
      <c r="Z66" s="785">
        <v>1776000</v>
      </c>
      <c r="AB66" s="816">
        <f t="shared" si="4"/>
        <v>0.16445402607705586</v>
      </c>
      <c r="AC66" s="779">
        <f t="shared" si="0"/>
        <v>18130906.390000001</v>
      </c>
      <c r="AE66" s="952">
        <f>AC66</f>
        <v>18130906.390000001</v>
      </c>
    </row>
    <row r="67" spans="1:31">
      <c r="A67" s="473"/>
      <c r="C67" s="473" t="s">
        <v>100</v>
      </c>
      <c r="E67" s="819">
        <f t="shared" si="5"/>
        <v>3.5581153688261109E-3</v>
      </c>
      <c r="F67" s="785">
        <v>25000</v>
      </c>
      <c r="G67" s="819">
        <f t="shared" si="6"/>
        <v>3.9367560318451017E-3</v>
      </c>
      <c r="H67" s="785">
        <v>25000</v>
      </c>
      <c r="I67" s="819">
        <f t="shared" si="7"/>
        <v>2.7774296321167796E-3</v>
      </c>
      <c r="J67" s="785">
        <v>25000</v>
      </c>
      <c r="K67" s="819">
        <v>2.5352329869109298E-3</v>
      </c>
      <c r="L67" s="785">
        <v>25000</v>
      </c>
      <c r="M67" s="819">
        <v>2.30643199944199E-3</v>
      </c>
      <c r="N67" s="785">
        <v>25000</v>
      </c>
      <c r="O67" s="819">
        <v>2.3753901974297598E-3</v>
      </c>
      <c r="P67" s="785">
        <v>25000</v>
      </c>
      <c r="Q67" s="819">
        <v>2.1358036565699802E-3</v>
      </c>
      <c r="R67" s="785">
        <v>25000</v>
      </c>
      <c r="S67" s="819">
        <v>2.0808183175934701E-3</v>
      </c>
      <c r="T67" s="785">
        <v>25000</v>
      </c>
      <c r="U67" s="819">
        <v>2.51288327333313E-3</v>
      </c>
      <c r="V67" s="785">
        <v>25000</v>
      </c>
      <c r="W67" s="819">
        <v>2.04848734959824E-3</v>
      </c>
      <c r="X67" s="785">
        <v>25000</v>
      </c>
      <c r="Y67" s="819">
        <v>2.32041436619068E-3</v>
      </c>
      <c r="Z67" s="785">
        <v>25000</v>
      </c>
      <c r="AB67" s="816">
        <f t="shared" si="4"/>
        <v>2.4943516997106047E-3</v>
      </c>
      <c r="AC67" s="779">
        <f t="shared" si="0"/>
        <v>275000</v>
      </c>
    </row>
    <row r="68" spans="1:31">
      <c r="A68" s="473"/>
      <c r="C68" s="474" t="s">
        <v>102</v>
      </c>
      <c r="E68" s="819">
        <f t="shared" si="5"/>
        <v>0</v>
      </c>
      <c r="F68" s="785">
        <v>0</v>
      </c>
      <c r="G68" s="819">
        <f t="shared" si="6"/>
        <v>0</v>
      </c>
      <c r="H68" s="785">
        <v>0</v>
      </c>
      <c r="I68" s="819">
        <f t="shared" si="7"/>
        <v>0</v>
      </c>
      <c r="J68" s="785">
        <v>0</v>
      </c>
      <c r="K68" s="819">
        <v>0</v>
      </c>
      <c r="L68" s="785">
        <v>0</v>
      </c>
      <c r="M68" s="819">
        <v>0</v>
      </c>
      <c r="N68" s="785">
        <v>0</v>
      </c>
      <c r="O68" s="819">
        <v>0</v>
      </c>
      <c r="P68" s="785">
        <v>0</v>
      </c>
      <c r="Q68" s="819">
        <v>2.1101740126911401E-3</v>
      </c>
      <c r="R68" s="785">
        <v>24700</v>
      </c>
      <c r="S68" s="819">
        <v>2.0142321314304801E-3</v>
      </c>
      <c r="T68" s="785">
        <v>24200</v>
      </c>
      <c r="U68" s="819">
        <v>2.4324710085864699E-3</v>
      </c>
      <c r="V68" s="785">
        <v>24200</v>
      </c>
      <c r="W68" s="819">
        <v>1.9829357544110899E-3</v>
      </c>
      <c r="X68" s="785">
        <v>24200</v>
      </c>
      <c r="Y68" s="819">
        <v>1.39224861971441E-3</v>
      </c>
      <c r="Z68" s="785">
        <v>15000</v>
      </c>
      <c r="AB68" s="816">
        <f t="shared" si="4"/>
        <v>1.0186025304636396E-3</v>
      </c>
      <c r="AC68" s="779">
        <f t="shared" si="0"/>
        <v>112300</v>
      </c>
    </row>
    <row r="69" spans="1:31">
      <c r="A69" s="473"/>
      <c r="C69" s="474" t="s">
        <v>225</v>
      </c>
      <c r="E69" s="819">
        <f t="shared" si="5"/>
        <v>0</v>
      </c>
      <c r="F69" s="785">
        <v>0</v>
      </c>
      <c r="G69" s="819">
        <f t="shared" si="6"/>
        <v>0</v>
      </c>
      <c r="H69" s="785">
        <v>0</v>
      </c>
      <c r="I69" s="819">
        <f t="shared" si="7"/>
        <v>0</v>
      </c>
      <c r="J69" s="785">
        <v>0</v>
      </c>
      <c r="K69" s="819">
        <v>0</v>
      </c>
      <c r="L69" s="785">
        <v>0</v>
      </c>
      <c r="M69" s="819">
        <v>0</v>
      </c>
      <c r="N69" s="785">
        <v>0</v>
      </c>
      <c r="O69" s="819">
        <v>0</v>
      </c>
      <c r="P69" s="785">
        <v>0</v>
      </c>
      <c r="Q69" s="819">
        <v>0</v>
      </c>
      <c r="R69" s="785">
        <v>0</v>
      </c>
      <c r="S69" s="819">
        <v>0</v>
      </c>
      <c r="T69" s="785">
        <v>0</v>
      </c>
      <c r="U69" s="819">
        <v>0</v>
      </c>
      <c r="V69" s="785">
        <v>0</v>
      </c>
      <c r="W69" s="819">
        <v>0</v>
      </c>
      <c r="X69" s="785">
        <v>0</v>
      </c>
      <c r="Y69" s="819">
        <v>0</v>
      </c>
      <c r="Z69" s="785">
        <v>0</v>
      </c>
      <c r="AB69" s="816">
        <f t="shared" si="4"/>
        <v>0</v>
      </c>
      <c r="AC69" s="779">
        <f t="shared" si="0"/>
        <v>0</v>
      </c>
    </row>
    <row r="70" spans="1:31">
      <c r="A70" s="473"/>
      <c r="C70" s="474" t="s">
        <v>104</v>
      </c>
      <c r="E70" s="819">
        <f t="shared" si="5"/>
        <v>2.5618430655547995E-2</v>
      </c>
      <c r="F70" s="785">
        <v>180000</v>
      </c>
      <c r="G70" s="819">
        <f t="shared" si="6"/>
        <v>2.8344643429284735E-2</v>
      </c>
      <c r="H70" s="785">
        <v>180000</v>
      </c>
      <c r="I70" s="819">
        <f t="shared" si="7"/>
        <v>1.9997493351240812E-2</v>
      </c>
      <c r="J70" s="785">
        <v>180000</v>
      </c>
      <c r="K70" s="819">
        <v>1.8253677505758702E-2</v>
      </c>
      <c r="L70" s="785">
        <v>180000</v>
      </c>
      <c r="M70" s="819">
        <v>2.30643199944199E-2</v>
      </c>
      <c r="N70" s="785">
        <v>250000</v>
      </c>
      <c r="O70" s="819">
        <v>3.0404994527100999E-2</v>
      </c>
      <c r="P70" s="785">
        <v>320000</v>
      </c>
      <c r="Q70" s="819">
        <v>2.73382868040957E-2</v>
      </c>
      <c r="R70" s="785">
        <v>320000</v>
      </c>
      <c r="S70" s="819">
        <v>2.82991291192712E-2</v>
      </c>
      <c r="T70" s="785">
        <v>340000</v>
      </c>
      <c r="U70" s="819">
        <v>3.2277985645964E-2</v>
      </c>
      <c r="V70" s="785">
        <v>321125</v>
      </c>
      <c r="W70" s="819">
        <v>1.8026688676464502E-2</v>
      </c>
      <c r="X70" s="785">
        <v>220000</v>
      </c>
      <c r="Y70" s="819">
        <v>0</v>
      </c>
      <c r="Z70" s="785">
        <v>0</v>
      </c>
      <c r="AB70" s="816">
        <f t="shared" si="4"/>
        <v>2.2595425010696654E-2</v>
      </c>
      <c r="AC70" s="779">
        <f t="shared" ref="AC70:AC79" si="8">F70+H70+J70+L70+N70+P70+R70+T70+V70+X70+Z70</f>
        <v>2491125</v>
      </c>
    </row>
    <row r="71" spans="1:31">
      <c r="A71" s="473"/>
      <c r="C71" s="474" t="s">
        <v>105</v>
      </c>
      <c r="E71" s="819">
        <f t="shared" si="5"/>
        <v>4.6645611563777535E-2</v>
      </c>
      <c r="F71" s="785">
        <v>327741</v>
      </c>
      <c r="G71" s="819">
        <f t="shared" si="6"/>
        <v>5.5114584445831429E-2</v>
      </c>
      <c r="H71" s="785">
        <v>350000</v>
      </c>
      <c r="I71" s="819">
        <f t="shared" si="7"/>
        <v>3.8884014849634919E-2</v>
      </c>
      <c r="J71" s="785">
        <v>350000</v>
      </c>
      <c r="K71" s="819">
        <v>4.09693650684805E-2</v>
      </c>
      <c r="L71" s="785">
        <v>404000</v>
      </c>
      <c r="M71" s="819">
        <v>5.6941193202223801E-2</v>
      </c>
      <c r="N71" s="785">
        <v>617200</v>
      </c>
      <c r="O71" s="819">
        <v>4.7507803948595301E-2</v>
      </c>
      <c r="P71" s="785">
        <v>500000</v>
      </c>
      <c r="Q71" s="819">
        <v>3.9725948012201598E-2</v>
      </c>
      <c r="R71" s="785">
        <v>465000</v>
      </c>
      <c r="S71" s="819">
        <v>4.37908214937546E-2</v>
      </c>
      <c r="T71" s="785">
        <v>526125</v>
      </c>
      <c r="U71" s="819">
        <v>4.7945812855196099E-2</v>
      </c>
      <c r="V71" s="785">
        <v>477000</v>
      </c>
      <c r="W71" s="819">
        <v>4.4041874122291498E-2</v>
      </c>
      <c r="X71" s="785">
        <v>537492.63</v>
      </c>
      <c r="Y71" s="819">
        <v>4.1581825442136899E-2</v>
      </c>
      <c r="Z71" s="785">
        <v>448000</v>
      </c>
      <c r="AB71" s="816">
        <f t="shared" si="4"/>
        <v>4.5375056805972556E-2</v>
      </c>
      <c r="AC71" s="779">
        <f t="shared" si="8"/>
        <v>5002558.63</v>
      </c>
    </row>
    <row r="72" spans="1:31">
      <c r="A72" s="473"/>
      <c r="C72" s="474" t="s">
        <v>106</v>
      </c>
      <c r="E72" s="819">
        <f t="shared" si="5"/>
        <v>1.3663020691677512E-2</v>
      </c>
      <c r="F72" s="785">
        <v>95999</v>
      </c>
      <c r="G72" s="819">
        <f t="shared" si="6"/>
        <v>1.8738958711582685E-2</v>
      </c>
      <c r="H72" s="785">
        <v>119000</v>
      </c>
      <c r="I72" s="819">
        <f t="shared" si="7"/>
        <v>1.0776426972613105E-2</v>
      </c>
      <c r="J72" s="785">
        <v>97000</v>
      </c>
      <c r="K72" s="819">
        <v>1.63269004357064E-2</v>
      </c>
      <c r="L72" s="785">
        <v>161000</v>
      </c>
      <c r="M72" s="819">
        <v>2.27875481544868E-2</v>
      </c>
      <c r="N72" s="785">
        <v>247000</v>
      </c>
      <c r="O72" s="819">
        <v>1.7767918676774599E-2</v>
      </c>
      <c r="P72" s="785">
        <v>187000</v>
      </c>
      <c r="Q72" s="819">
        <v>1.5719514912355001E-2</v>
      </c>
      <c r="R72" s="785">
        <v>184000</v>
      </c>
      <c r="S72" s="819">
        <v>1.5314822817487901E-2</v>
      </c>
      <c r="T72" s="785">
        <v>184000</v>
      </c>
      <c r="U72" s="819">
        <v>1.5439154831358701E-2</v>
      </c>
      <c r="V72" s="785">
        <v>153600</v>
      </c>
      <c r="W72" s="819">
        <v>1.29729687800331E-2</v>
      </c>
      <c r="X72" s="785">
        <v>158323.76</v>
      </c>
      <c r="Y72" s="819">
        <v>1.6521350287277602E-2</v>
      </c>
      <c r="Z72" s="785">
        <v>178000</v>
      </c>
      <c r="AB72" s="816">
        <f t="shared" si="4"/>
        <v>1.600850213186884E-2</v>
      </c>
      <c r="AC72" s="779">
        <f t="shared" si="8"/>
        <v>1764922.76</v>
      </c>
    </row>
    <row r="73" spans="1:31">
      <c r="A73" s="473"/>
      <c r="C73" s="474" t="s">
        <v>109</v>
      </c>
      <c r="E73" s="819">
        <f t="shared" si="5"/>
        <v>0</v>
      </c>
      <c r="F73" s="785">
        <v>0</v>
      </c>
      <c r="G73" s="819">
        <f t="shared" si="6"/>
        <v>0</v>
      </c>
      <c r="H73" s="785">
        <v>0</v>
      </c>
      <c r="I73" s="819">
        <f t="shared" si="7"/>
        <v>0</v>
      </c>
      <c r="J73" s="785">
        <v>0</v>
      </c>
      <c r="K73" s="819">
        <v>0</v>
      </c>
      <c r="L73" s="785">
        <v>0</v>
      </c>
      <c r="M73" s="819">
        <v>0</v>
      </c>
      <c r="N73" s="785">
        <v>0</v>
      </c>
      <c r="O73" s="819">
        <v>0</v>
      </c>
      <c r="P73" s="785">
        <v>0</v>
      </c>
      <c r="Q73" s="819">
        <v>0</v>
      </c>
      <c r="R73" s="785">
        <v>0</v>
      </c>
      <c r="S73" s="819">
        <v>0</v>
      </c>
      <c r="T73" s="785">
        <v>0</v>
      </c>
      <c r="U73" s="819">
        <v>0</v>
      </c>
      <c r="V73" s="785">
        <v>0</v>
      </c>
      <c r="W73" s="819">
        <v>0</v>
      </c>
      <c r="X73" s="785">
        <v>0</v>
      </c>
      <c r="Y73" s="819">
        <v>0</v>
      </c>
      <c r="Z73" s="785">
        <v>0</v>
      </c>
      <c r="AB73" s="816">
        <f t="shared" si="4"/>
        <v>0</v>
      </c>
      <c r="AC73" s="779">
        <f t="shared" si="8"/>
        <v>0</v>
      </c>
    </row>
    <row r="74" spans="1:31">
      <c r="A74" s="951"/>
      <c r="B74" s="822"/>
      <c r="C74" s="821" t="s">
        <v>179</v>
      </c>
      <c r="E74" s="819">
        <f t="shared" si="5"/>
        <v>0.19996608372802743</v>
      </c>
      <c r="F74" s="785">
        <v>1405000</v>
      </c>
      <c r="G74" s="819">
        <f t="shared" si="6"/>
        <v>0.22124568898969474</v>
      </c>
      <c r="H74" s="785">
        <v>1405000</v>
      </c>
      <c r="I74" s="819">
        <f t="shared" si="7"/>
        <v>0.15609154532496303</v>
      </c>
      <c r="J74" s="785">
        <v>1405000</v>
      </c>
      <c r="K74" s="819">
        <v>0.142480093864394</v>
      </c>
      <c r="L74" s="785">
        <v>1405000</v>
      </c>
      <c r="M74" s="819">
        <v>0.10009914877578199</v>
      </c>
      <c r="N74" s="785">
        <v>1085000</v>
      </c>
      <c r="O74" s="819">
        <v>0.103091934568452</v>
      </c>
      <c r="P74" s="785">
        <v>1085000</v>
      </c>
      <c r="Q74" s="819">
        <v>9.2693878695136997E-2</v>
      </c>
      <c r="R74" s="785">
        <v>1085000</v>
      </c>
      <c r="S74" s="819">
        <v>9.0307514983556506E-2</v>
      </c>
      <c r="T74" s="785">
        <v>1085000</v>
      </c>
      <c r="U74" s="819">
        <v>0.10905913406265801</v>
      </c>
      <c r="V74" s="785">
        <v>1085000</v>
      </c>
      <c r="W74" s="819">
        <v>8.8904350972563495E-2</v>
      </c>
      <c r="X74" s="785">
        <v>1085000</v>
      </c>
      <c r="Y74" s="819">
        <v>0.100705983492675</v>
      </c>
      <c r="Z74" s="785">
        <v>1085000</v>
      </c>
      <c r="AB74" s="816">
        <f t="shared" si="4"/>
        <v>0.11986493713336596</v>
      </c>
      <c r="AC74" s="779">
        <f t="shared" si="8"/>
        <v>13215000</v>
      </c>
    </row>
    <row r="75" spans="1:31">
      <c r="A75" s="473"/>
      <c r="C75" s="474" t="s">
        <v>181</v>
      </c>
      <c r="E75" s="819">
        <f t="shared" si="5"/>
        <v>3.5581153688261109E-3</v>
      </c>
      <c r="F75" s="785">
        <v>25000</v>
      </c>
      <c r="G75" s="819">
        <f t="shared" si="6"/>
        <v>3.9367560318451017E-3</v>
      </c>
      <c r="H75" s="785">
        <v>25000</v>
      </c>
      <c r="I75" s="819">
        <f t="shared" si="7"/>
        <v>2.7774296321167796E-3</v>
      </c>
      <c r="J75" s="785">
        <v>25000</v>
      </c>
      <c r="K75" s="819">
        <v>2.5352329869109298E-3</v>
      </c>
      <c r="L75" s="785">
        <v>25000</v>
      </c>
      <c r="M75" s="819">
        <v>2.30643199944199E-3</v>
      </c>
      <c r="N75" s="785">
        <v>25000</v>
      </c>
      <c r="O75" s="819">
        <v>2.3753901974297598E-3</v>
      </c>
      <c r="P75" s="785">
        <v>25000</v>
      </c>
      <c r="Q75" s="819">
        <v>2.1358036565699802E-3</v>
      </c>
      <c r="R75" s="785">
        <v>25000</v>
      </c>
      <c r="S75" s="819">
        <v>2.0808183175934701E-3</v>
      </c>
      <c r="T75" s="785">
        <v>25000</v>
      </c>
      <c r="U75" s="819">
        <v>2.51288327333313E-3</v>
      </c>
      <c r="V75" s="785">
        <v>25000</v>
      </c>
      <c r="W75" s="819">
        <v>2.04848734959824E-3</v>
      </c>
      <c r="X75" s="785">
        <v>25000</v>
      </c>
      <c r="Y75" s="819">
        <v>2.32041436619068E-3</v>
      </c>
      <c r="Z75" s="785">
        <v>25000</v>
      </c>
      <c r="AB75" s="816">
        <f t="shared" si="4"/>
        <v>2.4943516997106047E-3</v>
      </c>
      <c r="AC75" s="779">
        <f t="shared" si="8"/>
        <v>275000</v>
      </c>
    </row>
    <row r="76" spans="1:31">
      <c r="A76" s="473"/>
      <c r="C76" s="473" t="s">
        <v>113</v>
      </c>
      <c r="E76" s="819">
        <f t="shared" si="5"/>
        <v>0.5365131519829488</v>
      </c>
      <c r="F76" s="785">
        <v>3769644.1540620602</v>
      </c>
      <c r="G76" s="819">
        <f t="shared" si="6"/>
        <v>0.56503443715692381</v>
      </c>
      <c r="H76" s="785">
        <v>3588198.20549116</v>
      </c>
      <c r="I76" s="819">
        <f t="shared" si="7"/>
        <v>0.33500075384504835</v>
      </c>
      <c r="J76" s="785">
        <v>3015384.7101225401</v>
      </c>
      <c r="K76" s="819">
        <v>0.42456982178712999</v>
      </c>
      <c r="L76" s="785">
        <v>4186694.31940899</v>
      </c>
      <c r="M76" s="819">
        <v>0.42518073278139101</v>
      </c>
      <c r="N76" s="785">
        <v>4611105.0088786399</v>
      </c>
      <c r="O76" s="819">
        <v>0.44966913529692798</v>
      </c>
      <c r="P76" s="785">
        <v>4738191.9190909099</v>
      </c>
      <c r="Q76" s="819">
        <v>0.37490146936006902</v>
      </c>
      <c r="R76" s="785">
        <v>4382099.1481890902</v>
      </c>
      <c r="S76" s="819">
        <v>0.38207895938166198</v>
      </c>
      <c r="T76" s="785">
        <v>4581200.1458068201</v>
      </c>
      <c r="U76" s="819">
        <v>0.412747544761698</v>
      </c>
      <c r="V76" s="785">
        <v>4117683.0284943199</v>
      </c>
      <c r="W76" s="819">
        <v>0.361492157930344</v>
      </c>
      <c r="X76" s="785">
        <v>4411696.2450517695</v>
      </c>
      <c r="Y76" s="819">
        <v>0.37251243747256702</v>
      </c>
      <c r="Z76" s="785">
        <v>4016542.4449999998</v>
      </c>
      <c r="AB76" s="816">
        <f t="shared" si="4"/>
        <v>0.41196204123629637</v>
      </c>
      <c r="AC76" s="779">
        <f t="shared" si="8"/>
        <v>45418439.329596303</v>
      </c>
    </row>
    <row r="77" spans="1:31">
      <c r="A77" s="473"/>
      <c r="C77" s="473" t="s">
        <v>114</v>
      </c>
      <c r="E77" s="819">
        <f t="shared" si="5"/>
        <v>6.8390631864952173E-2</v>
      </c>
      <c r="F77" s="785">
        <v>480525.67704905203</v>
      </c>
      <c r="G77" s="819">
        <f t="shared" si="6"/>
        <v>2.296500123420871E-2</v>
      </c>
      <c r="H77" s="785">
        <v>145837.08673106</v>
      </c>
      <c r="I77" s="819">
        <f t="shared" si="7"/>
        <v>0.28411015211976165</v>
      </c>
      <c r="J77" s="785">
        <v>2557311.8832108001</v>
      </c>
      <c r="K77" s="819">
        <v>0.201581610725063</v>
      </c>
      <c r="L77" s="785">
        <v>1987801.63170212</v>
      </c>
      <c r="M77" s="819">
        <v>0.188447933802147</v>
      </c>
      <c r="N77" s="785">
        <v>2040171.3644546999</v>
      </c>
      <c r="O77" s="819">
        <v>0.170865323063432</v>
      </c>
      <c r="P77" s="785">
        <v>1792676.7675757599</v>
      </c>
      <c r="Q77" s="819">
        <v>0.24013016485753</v>
      </c>
      <c r="R77" s="785">
        <v>2816966.5562553499</v>
      </c>
      <c r="S77" s="819">
        <v>0.20967012905344901</v>
      </c>
      <c r="T77" s="785">
        <v>2528371.6441931799</v>
      </c>
      <c r="U77" s="819">
        <v>0.109640947104043</v>
      </c>
      <c r="V77" s="785">
        <v>1079419.61261679</v>
      </c>
      <c r="W77" s="819">
        <v>0.214000304346352</v>
      </c>
      <c r="X77" s="785">
        <v>2611686.9160593399</v>
      </c>
      <c r="Y77" s="819">
        <v>0.17014067862735399</v>
      </c>
      <c r="Z77" s="785">
        <v>1829968.4627777799</v>
      </c>
      <c r="AB77" s="816">
        <f t="shared" si="4"/>
        <v>0.18023493859495784</v>
      </c>
      <c r="AC77" s="779">
        <f t="shared" si="8"/>
        <v>19870737.602625929</v>
      </c>
      <c r="AE77" s="952">
        <f>AE9-AE15-AE40-AE66</f>
        <v>19870737.602625929</v>
      </c>
    </row>
    <row r="78" spans="1:31">
      <c r="A78" s="473"/>
      <c r="C78" s="473" t="s">
        <v>142</v>
      </c>
      <c r="E78" s="819">
        <f t="shared" si="5"/>
        <v>0</v>
      </c>
      <c r="F78" s="785">
        <v>0</v>
      </c>
      <c r="G78" s="819">
        <f t="shared" si="6"/>
        <v>0</v>
      </c>
      <c r="H78" s="785">
        <v>0</v>
      </c>
      <c r="I78" s="819">
        <f t="shared" si="7"/>
        <v>0</v>
      </c>
      <c r="J78" s="785">
        <v>0</v>
      </c>
      <c r="K78" s="819">
        <v>0</v>
      </c>
      <c r="L78" s="785">
        <v>0</v>
      </c>
      <c r="M78" s="819">
        <v>0</v>
      </c>
      <c r="N78" s="785">
        <v>0</v>
      </c>
      <c r="O78" s="819">
        <v>0</v>
      </c>
      <c r="P78" s="785">
        <v>0</v>
      </c>
      <c r="Q78" s="819">
        <v>0</v>
      </c>
      <c r="R78" s="785">
        <v>0</v>
      </c>
      <c r="S78" s="819">
        <v>0</v>
      </c>
      <c r="T78" s="785">
        <v>0</v>
      </c>
      <c r="U78" s="819">
        <v>0</v>
      </c>
      <c r="V78" s="785">
        <v>0</v>
      </c>
      <c r="W78" s="819">
        <v>0</v>
      </c>
      <c r="X78" s="785">
        <v>0</v>
      </c>
      <c r="Y78" s="819">
        <v>0</v>
      </c>
      <c r="Z78" s="785">
        <v>0</v>
      </c>
      <c r="AB78" s="816">
        <f t="shared" si="4"/>
        <v>0</v>
      </c>
      <c r="AC78" s="779">
        <f t="shared" si="8"/>
        <v>0</v>
      </c>
    </row>
    <row r="79" spans="1:31" ht="18.75">
      <c r="A79" s="673"/>
      <c r="C79" s="473" t="s">
        <v>116</v>
      </c>
      <c r="E79" s="826">
        <f t="shared" si="5"/>
        <v>6.8390631864952173E-2</v>
      </c>
      <c r="F79" s="827">
        <v>480525.67704905203</v>
      </c>
      <c r="G79" s="826">
        <f t="shared" si="6"/>
        <v>2.296500123420871E-2</v>
      </c>
      <c r="H79" s="827">
        <v>145837.08673106</v>
      </c>
      <c r="I79" s="826">
        <f t="shared" si="7"/>
        <v>0.28411015211976165</v>
      </c>
      <c r="J79" s="827">
        <v>2557311.8832108001</v>
      </c>
      <c r="K79" s="826">
        <v>0.201581610725063</v>
      </c>
      <c r="L79" s="827">
        <v>1987801.63170212</v>
      </c>
      <c r="M79" s="826">
        <v>0.188447933802147</v>
      </c>
      <c r="N79" s="827">
        <v>2040171.3644546999</v>
      </c>
      <c r="O79" s="826">
        <v>0.170865323063432</v>
      </c>
      <c r="P79" s="827">
        <v>1792676.7675757599</v>
      </c>
      <c r="Q79" s="826">
        <v>0.24013016485753</v>
      </c>
      <c r="R79" s="827">
        <v>2816966.5562553499</v>
      </c>
      <c r="S79" s="826">
        <v>0.20967012905344901</v>
      </c>
      <c r="T79" s="827">
        <v>2528371.6441931799</v>
      </c>
      <c r="U79" s="826">
        <v>0.109640947104043</v>
      </c>
      <c r="V79" s="827">
        <v>1079419.61261679</v>
      </c>
      <c r="W79" s="826">
        <v>0.214000304346352</v>
      </c>
      <c r="X79" s="827">
        <v>2611686.9160593399</v>
      </c>
      <c r="Y79" s="826">
        <v>0.17014067862735399</v>
      </c>
      <c r="Z79" s="827">
        <v>1829968.4627777799</v>
      </c>
      <c r="AB79" s="816">
        <f t="shared" si="4"/>
        <v>0.18023493859495784</v>
      </c>
      <c r="AC79" s="779">
        <f t="shared" si="8"/>
        <v>19870737.602625929</v>
      </c>
    </row>
    <row r="80" spans="1:31" ht="18.75">
      <c r="A80" s="672"/>
      <c r="C80" s="473"/>
      <c r="AB80" s="320"/>
      <c r="AC80" s="320"/>
    </row>
    <row r="81" spans="28:29">
      <c r="AB81" s="366"/>
      <c r="AC81" s="366"/>
    </row>
    <row r="82" spans="28:29">
      <c r="AB82" s="366"/>
      <c r="AC82" s="366"/>
    </row>
    <row r="83" spans="28:29">
      <c r="AB83" s="366"/>
      <c r="AC83" s="366"/>
    </row>
    <row r="84" spans="28:29">
      <c r="AB84" s="366"/>
      <c r="AC84" s="366"/>
    </row>
    <row r="85" spans="28:29">
      <c r="AB85" s="366"/>
      <c r="AC85" s="366"/>
    </row>
    <row r="86" spans="28:29">
      <c r="AB86" s="366"/>
      <c r="AC86" s="366"/>
    </row>
    <row r="87" spans="28:29">
      <c r="AB87" s="366"/>
      <c r="AC87" s="366"/>
    </row>
    <row r="88" spans="28:29">
      <c r="AB88" s="366"/>
      <c r="AC88" s="366"/>
    </row>
    <row r="89" spans="28:29">
      <c r="AB89" s="366"/>
      <c r="AC89" s="366"/>
    </row>
    <row r="90" spans="28:29">
      <c r="AB90" s="366"/>
      <c r="AC90" s="366"/>
    </row>
    <row r="91" spans="28:29">
      <c r="AB91" s="366"/>
      <c r="AC91" s="366"/>
    </row>
    <row r="92" spans="28:29">
      <c r="AB92" s="366"/>
      <c r="AC92" s="366"/>
    </row>
    <row r="93" spans="28:29">
      <c r="AB93" s="366"/>
      <c r="AC93" s="366"/>
    </row>
    <row r="94" spans="28:29">
      <c r="AB94" s="366"/>
      <c r="AC94" s="366"/>
    </row>
    <row r="95" spans="28:29">
      <c r="AB95" s="366"/>
      <c r="AC95" s="366"/>
    </row>
    <row r="96" spans="28:29">
      <c r="AB96" s="366"/>
      <c r="AC96" s="366"/>
    </row>
    <row r="97" spans="28:29">
      <c r="AB97" s="366"/>
      <c r="AC97" s="366"/>
    </row>
    <row r="98" spans="28:29">
      <c r="AB98" s="366"/>
      <c r="AC98" s="366"/>
    </row>
    <row r="99" spans="28:29">
      <c r="AB99" s="366"/>
      <c r="AC99" s="366"/>
    </row>
    <row r="100" spans="28:29">
      <c r="AB100" s="366"/>
      <c r="AC100" s="366"/>
    </row>
    <row r="101" spans="28:29">
      <c r="AB101" s="366"/>
      <c r="AC101" s="366"/>
    </row>
    <row r="102" spans="28:29">
      <c r="AB102" s="366"/>
      <c r="AC102" s="366"/>
    </row>
    <row r="103" spans="28:29">
      <c r="AB103" s="366"/>
      <c r="AC103" s="366"/>
    </row>
    <row r="104" spans="28:29">
      <c r="AB104" s="366"/>
      <c r="AC104" s="366"/>
    </row>
    <row r="105" spans="28:29">
      <c r="AB105" s="366"/>
      <c r="AC105" s="366"/>
    </row>
    <row r="106" spans="28:29">
      <c r="AB106" s="366"/>
      <c r="AC106" s="366"/>
    </row>
    <row r="107" spans="28:29">
      <c r="AB107" s="366"/>
      <c r="AC107" s="366"/>
    </row>
    <row r="108" spans="28:29">
      <c r="AB108" s="366"/>
      <c r="AC108" s="366"/>
    </row>
    <row r="109" spans="28:29">
      <c r="AB109" s="366"/>
      <c r="AC109" s="366"/>
    </row>
    <row r="110" spans="28:29">
      <c r="AB110" s="366"/>
      <c r="AC110" s="366"/>
    </row>
    <row r="111" spans="28:29">
      <c r="AB111" s="366"/>
      <c r="AC111" s="366"/>
    </row>
    <row r="112" spans="28:29">
      <c r="AB112" s="366"/>
      <c r="AC112" s="366"/>
    </row>
    <row r="113" spans="28:29">
      <c r="AB113" s="366"/>
      <c r="AC113" s="366"/>
    </row>
    <row r="114" spans="28:29">
      <c r="AB114" s="366"/>
      <c r="AC114" s="366"/>
    </row>
    <row r="115" spans="28:29">
      <c r="AB115" s="366"/>
      <c r="AC115" s="366"/>
    </row>
    <row r="116" spans="28:29">
      <c r="AB116" s="366"/>
      <c r="AC116" s="366"/>
    </row>
    <row r="117" spans="28:29">
      <c r="AB117" s="366"/>
      <c r="AC117" s="366"/>
    </row>
    <row r="118" spans="28:29">
      <c r="AB118" s="366"/>
      <c r="AC118" s="366"/>
    </row>
    <row r="119" spans="28:29">
      <c r="AB119" s="366"/>
      <c r="AC119" s="366"/>
    </row>
  </sheetData>
  <mergeCells count="12">
    <mergeCell ref="W3:X3"/>
    <mergeCell ref="Y3:Z3"/>
    <mergeCell ref="AB3:AC3"/>
    <mergeCell ref="E3:F3"/>
    <mergeCell ref="S3:T3"/>
    <mergeCell ref="O3:P3"/>
    <mergeCell ref="K3:L3"/>
    <mergeCell ref="U3:V3"/>
    <mergeCell ref="G3:H3"/>
    <mergeCell ref="Q3:R3"/>
    <mergeCell ref="M3:N3"/>
    <mergeCell ref="I3:J3"/>
  </mergeCells>
  <pageMargins left="0.7" right="0.7" top="0.75" bottom="0.75" header="0.3" footer="0.3"/>
  <pageSetup fitToWidth="0" fitToHeight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29"/>
  <sheetViews>
    <sheetView workbookViewId="0">
      <selection activeCell="A6" sqref="A6"/>
    </sheetView>
  </sheetViews>
  <sheetFormatPr defaultColWidth="9" defaultRowHeight="15"/>
  <cols>
    <col min="3" max="9" width="16" customWidth="1"/>
    <col min="11" max="11" width="19.85546875" customWidth="1"/>
  </cols>
  <sheetData>
    <row r="1" spans="1:11" ht="15.75">
      <c r="A1" s="875" t="s">
        <v>286</v>
      </c>
    </row>
    <row r="2" spans="1:11" ht="15.75">
      <c r="A2" s="875" t="s">
        <v>267</v>
      </c>
    </row>
    <row r="3" spans="1:11" ht="15.75">
      <c r="A3" s="875" t="s">
        <v>268</v>
      </c>
    </row>
    <row r="6" spans="1:11" ht="18.75">
      <c r="A6" s="887"/>
      <c r="B6" s="888"/>
      <c r="C6" s="889" t="s">
        <v>278</v>
      </c>
      <c r="D6" s="889" t="s">
        <v>279</v>
      </c>
      <c r="E6" s="890" t="s">
        <v>280</v>
      </c>
      <c r="F6" s="891" t="s">
        <v>281</v>
      </c>
      <c r="G6" s="891" t="s">
        <v>295</v>
      </c>
      <c r="H6" s="891" t="s">
        <v>282</v>
      </c>
      <c r="I6" s="890" t="s">
        <v>285</v>
      </c>
      <c r="J6" s="887"/>
      <c r="K6" s="891" t="s">
        <v>182</v>
      </c>
    </row>
    <row r="7" spans="1:11" ht="18.75">
      <c r="B7" s="892" t="s">
        <v>253</v>
      </c>
      <c r="C7" s="948">
        <f>'Store 1(SE'!F9</f>
        <v>35879180.920000002</v>
      </c>
      <c r="D7" s="894">
        <f>'Store 2(GE'!G9</f>
        <v>24976140.43</v>
      </c>
      <c r="E7" s="895">
        <f>'Store 3(AS'!E9</f>
        <v>22581691.18</v>
      </c>
      <c r="F7" s="896">
        <f>'Store 4(SO'!E9</f>
        <v>15007397.34</v>
      </c>
      <c r="G7" s="897">
        <f>'Store 6(PA'!E9</f>
        <v>13641082.27</v>
      </c>
      <c r="H7" s="898">
        <f>'Store 5(ADS'!E8</f>
        <v>13020394.52</v>
      </c>
      <c r="I7" s="949">
        <f>'Store 7(ADP'!F10</f>
        <v>11942375.66</v>
      </c>
      <c r="K7" s="399">
        <f>SUM(C7:I7)</f>
        <v>137048262.31999999</v>
      </c>
    </row>
    <row r="8" spans="1:11" ht="18.75">
      <c r="B8" s="492" t="s">
        <v>254</v>
      </c>
      <c r="C8" s="948">
        <f>'Store 1(SE'!H9</f>
        <v>37467173.5</v>
      </c>
      <c r="D8" s="894">
        <f>'Store 2(GE'!I9</f>
        <v>29516200</v>
      </c>
      <c r="E8" s="895">
        <f>'Store 3(AS'!G9</f>
        <v>18674037.5</v>
      </c>
      <c r="F8" s="896">
        <f>'Store 4(SO'!G9</f>
        <v>15022824</v>
      </c>
      <c r="G8" s="897">
        <f>'Store 6(PA'!G9</f>
        <v>15628628.800000001</v>
      </c>
      <c r="H8" s="898">
        <f>'Store 5(ADS'!G8</f>
        <v>11308184</v>
      </c>
      <c r="I8" s="949">
        <f>'Store 7(ADP'!H10</f>
        <v>17204130.559999999</v>
      </c>
      <c r="K8" s="399">
        <f t="shared" ref="K8:K13" si="0">SUM(C8:I8)</f>
        <v>144821178.35999998</v>
      </c>
    </row>
    <row r="9" spans="1:11" ht="18.75">
      <c r="B9" s="492" t="s">
        <v>29</v>
      </c>
      <c r="C9" s="948">
        <f t="shared" ref="C9:I9" si="1">C8/1.125</f>
        <v>33304154.222222224</v>
      </c>
      <c r="D9" s="894">
        <f t="shared" si="1"/>
        <v>26236622.222222224</v>
      </c>
      <c r="E9" s="895">
        <f t="shared" si="1"/>
        <v>16599144.444444444</v>
      </c>
      <c r="F9" s="896">
        <f t="shared" si="1"/>
        <v>13353621.333333334</v>
      </c>
      <c r="G9" s="897">
        <f t="shared" si="1"/>
        <v>13892114.48888889</v>
      </c>
      <c r="H9" s="898">
        <f t="shared" si="1"/>
        <v>10051719.111111112</v>
      </c>
      <c r="I9" s="949">
        <f t="shared" si="1"/>
        <v>15292560.497777777</v>
      </c>
      <c r="K9" s="399">
        <f t="shared" si="0"/>
        <v>128729936.32000001</v>
      </c>
    </row>
    <row r="10" spans="1:11" ht="18.75">
      <c r="B10" s="492" t="s">
        <v>137</v>
      </c>
      <c r="C10" s="948">
        <f>'Store 1(SE'!H19</f>
        <v>14428585.07</v>
      </c>
      <c r="D10" s="894">
        <f>'Store 2(GE'!I19</f>
        <v>11720363.019999998</v>
      </c>
      <c r="E10" s="895">
        <f>'Store 3(AS'!G19</f>
        <v>7760164.46</v>
      </c>
      <c r="F10" s="896">
        <f>'Store 4(SO'!G19</f>
        <v>6244362.9000000004</v>
      </c>
      <c r="G10" s="897">
        <f>'Store 6(PA'!G19</f>
        <v>6316699.9800000004</v>
      </c>
      <c r="H10" s="898">
        <f>'Store 5(ADS'!G18</f>
        <v>5185389.09</v>
      </c>
      <c r="I10" s="949">
        <f>'Store 7(ADP'!H20</f>
        <v>5552331.3399999999</v>
      </c>
      <c r="K10" s="399">
        <f t="shared" si="0"/>
        <v>57207895.859999999</v>
      </c>
    </row>
    <row r="11" spans="1:11" ht="18.75">
      <c r="B11" s="492" t="s">
        <v>120</v>
      </c>
      <c r="C11" s="948">
        <f>'Store 1(SE'!H44</f>
        <v>6559621.9833333353</v>
      </c>
      <c r="D11" s="894">
        <f>'Store 2(GE'!I44</f>
        <v>9104454.1544444393</v>
      </c>
      <c r="E11" s="895">
        <f>'Store 3(AS'!G44</f>
        <v>5750097.2800000003</v>
      </c>
      <c r="F11" s="896">
        <f>'Store 4(SO'!G44</f>
        <v>4223405.7433333304</v>
      </c>
      <c r="G11" s="897">
        <f>'Store 6(PA'!G44</f>
        <v>3667560.1402222202</v>
      </c>
      <c r="H11" s="898">
        <f>'Store 5(ADS'!G43</f>
        <v>2212131.4380100998</v>
      </c>
      <c r="I11" s="949">
        <f>'Store 7(ADP'!H45</f>
        <v>1603386.6534266672</v>
      </c>
      <c r="K11" s="399">
        <f t="shared" si="0"/>
        <v>33120657.392770097</v>
      </c>
    </row>
    <row r="12" spans="1:11" ht="18.75">
      <c r="B12" s="492" t="s">
        <v>121</v>
      </c>
      <c r="C12" s="948">
        <f>'Store 1(SE'!H73</f>
        <v>9278203.4766666703</v>
      </c>
      <c r="D12" s="894">
        <f>+'Store 2(GE'!I73</f>
        <v>1673241.7958333334</v>
      </c>
      <c r="E12" s="895">
        <f>'Store 3(AS'!G73</f>
        <v>1405571.6291666699</v>
      </c>
      <c r="F12" s="896">
        <f>'Store 4(SO'!G73</f>
        <v>1180092.0874999999</v>
      </c>
      <c r="G12" s="897">
        <f>'Store 6(PA'!G70</f>
        <v>1216889.9208333299</v>
      </c>
      <c r="H12" s="898">
        <f>'Store 5(ADS'!G71</f>
        <v>2473125</v>
      </c>
      <c r="I12" s="949">
        <f>'Store 7(ADP'!H70</f>
        <v>1953125</v>
      </c>
      <c r="K12" s="399">
        <f t="shared" si="0"/>
        <v>19180248.910000004</v>
      </c>
    </row>
    <row r="13" spans="1:11" ht="18.75">
      <c r="B13" s="492" t="s">
        <v>122</v>
      </c>
      <c r="C13" s="948">
        <f>'Store 1(SE'!H89</f>
        <v>3037743.6922221966</v>
      </c>
      <c r="D13" s="894">
        <f>'Store 2(GE'!I89</f>
        <v>3676063.2519444302</v>
      </c>
      <c r="E13" s="895">
        <f>'Store 3(AS'!G89</f>
        <v>1683311.0752777699</v>
      </c>
      <c r="F13" s="896">
        <f>'Store 4(SO'!G89</f>
        <v>1705760.6024999693</v>
      </c>
      <c r="G13" s="897">
        <f>'Store 6(PA'!G83</f>
        <v>2690964.4478333401</v>
      </c>
      <c r="H13" s="898">
        <f>'Store 5(ADS'!G86</f>
        <v>181073.58310100995</v>
      </c>
      <c r="I13" s="949">
        <f>'Store 7(ADP'!H81</f>
        <v>6183717.5043511102</v>
      </c>
      <c r="K13" s="399">
        <f t="shared" si="0"/>
        <v>19158634.157229826</v>
      </c>
    </row>
    <row r="14" spans="1:11" ht="18.75">
      <c r="B14" s="492" t="s">
        <v>256</v>
      </c>
      <c r="C14" s="914">
        <f t="shared" ref="C14:I14" si="2">+C10/C9</f>
        <v>0.43323679603827064</v>
      </c>
      <c r="D14" s="915">
        <f t="shared" si="2"/>
        <v>0.44671768037552245</v>
      </c>
      <c r="E14" s="916">
        <f t="shared" si="2"/>
        <v>0.46750388165922874</v>
      </c>
      <c r="F14" s="917">
        <f t="shared" si="2"/>
        <v>0.46761569346082998</v>
      </c>
      <c r="G14" s="918">
        <f t="shared" si="2"/>
        <v>0.45469679832052828</v>
      </c>
      <c r="H14" s="919">
        <f t="shared" si="2"/>
        <v>0.51587087071186666</v>
      </c>
      <c r="I14" s="953">
        <f t="shared" si="2"/>
        <v>0.36307401502886527</v>
      </c>
      <c r="K14" s="447">
        <f>K10/K9</f>
        <v>0.44440242491685245</v>
      </c>
    </row>
    <row r="15" spans="1:11" ht="18.75">
      <c r="B15" s="492" t="s">
        <v>257</v>
      </c>
      <c r="C15" s="914">
        <f t="shared" ref="C15:I15" si="3">C13/C9</f>
        <v>9.1212155455227248E-2</v>
      </c>
      <c r="D15" s="915">
        <f t="shared" si="3"/>
        <v>0.14011191001678683</v>
      </c>
      <c r="E15" s="916">
        <f t="shared" si="3"/>
        <v>0.10140950823770656</v>
      </c>
      <c r="F15" s="917">
        <f t="shared" si="3"/>
        <v>0.12773767953431828</v>
      </c>
      <c r="G15" s="918">
        <f t="shared" si="3"/>
        <v>0.19370445370181852</v>
      </c>
      <c r="H15" s="919">
        <f t="shared" si="3"/>
        <v>1.8014190518003261E-2</v>
      </c>
      <c r="I15" s="953">
        <f t="shared" si="3"/>
        <v>0.40436116013728968</v>
      </c>
      <c r="K15" s="447">
        <f>K13/K9</f>
        <v>0.14882811803468018</v>
      </c>
    </row>
    <row r="16" spans="1:11" ht="18.75">
      <c r="B16" s="492"/>
      <c r="C16" s="914"/>
      <c r="D16" s="915"/>
      <c r="E16" s="916"/>
      <c r="F16" s="917"/>
      <c r="G16" s="921"/>
      <c r="H16" s="922"/>
      <c r="I16" s="920"/>
    </row>
    <row r="17" spans="2:11" ht="18.75">
      <c r="B17" s="492"/>
      <c r="C17" s="923">
        <f t="shared" ref="C17:I17" si="4">C9-C10-C11-C12</f>
        <v>3037743.692222219</v>
      </c>
      <c r="D17" s="924">
        <f t="shared" si="4"/>
        <v>3738563.2519444535</v>
      </c>
      <c r="E17" s="925">
        <f t="shared" si="4"/>
        <v>1683311.075277773</v>
      </c>
      <c r="F17" s="926">
        <f t="shared" si="4"/>
        <v>1705760.6025000033</v>
      </c>
      <c r="G17" s="921">
        <f t="shared" si="4"/>
        <v>2690964.4478333388</v>
      </c>
      <c r="H17" s="922">
        <f t="shared" si="4"/>
        <v>181073.58310101228</v>
      </c>
      <c r="I17" s="920">
        <f t="shared" si="4"/>
        <v>6183717.5043511093</v>
      </c>
    </row>
    <row r="18" spans="2:11">
      <c r="B18" s="927"/>
      <c r="C18" s="923"/>
      <c r="D18" s="915"/>
      <c r="E18" s="916"/>
      <c r="F18" s="917"/>
      <c r="G18" s="928"/>
      <c r="H18" s="922"/>
      <c r="I18" s="920"/>
    </row>
    <row r="19" spans="2:11" ht="18.75">
      <c r="B19" s="492"/>
      <c r="C19" s="929"/>
      <c r="D19" s="930"/>
      <c r="E19" s="931"/>
      <c r="F19" s="932"/>
      <c r="G19" s="933"/>
      <c r="H19" s="934"/>
      <c r="I19" s="935"/>
    </row>
    <row r="20" spans="2:11" ht="18.75">
      <c r="B20" s="492" t="s">
        <v>258</v>
      </c>
      <c r="C20" s="929"/>
      <c r="D20" s="930"/>
      <c r="E20" s="931"/>
      <c r="F20" s="932"/>
      <c r="G20" s="933"/>
      <c r="H20" s="934"/>
      <c r="I20" s="935"/>
    </row>
    <row r="21" spans="2:11" ht="18.75">
      <c r="B21" s="492"/>
      <c r="C21" s="929" t="s">
        <v>43</v>
      </c>
      <c r="D21" s="936" t="s">
        <v>43</v>
      </c>
      <c r="E21" s="937" t="s">
        <v>43</v>
      </c>
      <c r="F21" s="938" t="s">
        <v>43</v>
      </c>
      <c r="G21" s="939" t="s">
        <v>189</v>
      </c>
      <c r="H21" s="940" t="s">
        <v>43</v>
      </c>
      <c r="I21" s="941" t="s">
        <v>188</v>
      </c>
    </row>
    <row r="22" spans="2:11" ht="18.75">
      <c r="B22" s="492"/>
      <c r="C22" s="929" t="s">
        <v>47</v>
      </c>
      <c r="D22" s="942" t="s">
        <v>47</v>
      </c>
      <c r="E22" s="943" t="s">
        <v>44</v>
      </c>
      <c r="F22" s="944" t="s">
        <v>44</v>
      </c>
      <c r="G22" s="945" t="s">
        <v>192</v>
      </c>
      <c r="H22" s="946" t="s">
        <v>47</v>
      </c>
      <c r="I22" s="947" t="s">
        <v>189</v>
      </c>
    </row>
    <row r="23" spans="2:11" ht="18.75">
      <c r="B23" s="492"/>
      <c r="C23" s="929" t="s">
        <v>51</v>
      </c>
      <c r="D23" s="942" t="s">
        <v>51</v>
      </c>
      <c r="E23" s="943" t="s">
        <v>47</v>
      </c>
      <c r="F23" s="944" t="s">
        <v>47</v>
      </c>
      <c r="G23" s="945" t="s">
        <v>195</v>
      </c>
      <c r="H23" s="946" t="s">
        <v>49</v>
      </c>
      <c r="I23" s="947" t="s">
        <v>192</v>
      </c>
    </row>
    <row r="24" spans="2:11" ht="18.75">
      <c r="B24" s="492"/>
      <c r="C24" s="929" t="s">
        <v>52</v>
      </c>
      <c r="D24" s="942" t="s">
        <v>52</v>
      </c>
      <c r="E24" s="943" t="s">
        <v>49</v>
      </c>
      <c r="F24" s="944" t="s">
        <v>49</v>
      </c>
      <c r="G24" s="945" t="s">
        <v>196</v>
      </c>
      <c r="H24" s="946" t="s">
        <v>51</v>
      </c>
      <c r="I24" s="947" t="s">
        <v>195</v>
      </c>
    </row>
    <row r="25" spans="2:11" ht="18.75">
      <c r="B25" s="492"/>
      <c r="C25" s="929" t="s">
        <v>57</v>
      </c>
      <c r="D25" s="942" t="s">
        <v>57</v>
      </c>
      <c r="E25" s="943" t="s">
        <v>57</v>
      </c>
      <c r="F25" s="944" t="s">
        <v>57</v>
      </c>
      <c r="G25" s="945" t="s">
        <v>202</v>
      </c>
      <c r="H25" s="946" t="s">
        <v>52</v>
      </c>
      <c r="I25" s="947" t="s">
        <v>202</v>
      </c>
    </row>
    <row r="26" spans="2:11" ht="18.75">
      <c r="B26" s="492"/>
      <c r="C26" s="492"/>
      <c r="D26" s="492"/>
      <c r="E26" s="492"/>
      <c r="F26" s="492"/>
      <c r="G26" s="492"/>
    </row>
    <row r="27" spans="2:11" ht="18.75">
      <c r="B27" s="492" t="s">
        <v>220</v>
      </c>
      <c r="C27" s="948">
        <f>'Freezy '!G71</f>
        <v>13523332.84</v>
      </c>
      <c r="D27" s="894">
        <f>'Freezy '!M71</f>
        <v>17616120</v>
      </c>
      <c r="E27" s="895">
        <f>'Freezy '!S71</f>
        <v>10258196.949999999</v>
      </c>
      <c r="F27" s="896">
        <f>'Freezy '!Y71</f>
        <v>0</v>
      </c>
      <c r="G27" s="897">
        <f>'Freezy 2'!H67</f>
        <v>0</v>
      </c>
      <c r="H27" s="898">
        <f>'Freezy '!AE71</f>
        <v>2828714.6750000003</v>
      </c>
      <c r="I27" s="949">
        <f>'Freezy 2'!N67</f>
        <v>3210199.1349999998</v>
      </c>
      <c r="K27" s="399">
        <f>SUM(C27:I27)</f>
        <v>47436563.599999994</v>
      </c>
    </row>
    <row r="28" spans="2:11" ht="18.75">
      <c r="B28" s="492" t="s">
        <v>259</v>
      </c>
      <c r="C28" s="948">
        <f>'Freezy '!G86+'Freezy '!G87</f>
        <v>67254422.870000005</v>
      </c>
      <c r="D28" s="894">
        <f>'Freezy '!M72</f>
        <v>31972702.804622222</v>
      </c>
      <c r="E28" s="895">
        <f>'Freezy '!S72</f>
        <v>19055071.538599979</v>
      </c>
      <c r="F28" s="896">
        <f>'Freezy '!Y72</f>
        <v>17587119.968622208</v>
      </c>
      <c r="G28" s="897">
        <f>'Freezy 2'!H61</f>
        <v>14531942.18533333</v>
      </c>
      <c r="H28" s="898">
        <f>'Freezy '!AE86+'Freezy '!AE87</f>
        <v>22752860.109999999</v>
      </c>
      <c r="I28" s="949">
        <f>'Freezy 2'!N78</f>
        <v>24447223.219999999</v>
      </c>
      <c r="K28" s="399">
        <f>SUM(C28:I28)</f>
        <v>197601342.69717774</v>
      </c>
    </row>
    <row r="29" spans="2:11">
      <c r="B29" s="365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30"/>
  <sheetViews>
    <sheetView workbookViewId="0">
      <selection activeCell="B4" sqref="B4"/>
    </sheetView>
  </sheetViews>
  <sheetFormatPr defaultColWidth="9" defaultRowHeight="15"/>
  <cols>
    <col min="1" max="1" width="3.7109375" customWidth="1"/>
    <col min="2" max="2" width="19" customWidth="1"/>
    <col min="3" max="7" width="16.42578125" customWidth="1"/>
    <col min="8" max="8" width="15.28515625" customWidth="1"/>
    <col min="9" max="9" width="15" customWidth="1"/>
    <col min="11" max="11" width="16.85546875" customWidth="1"/>
  </cols>
  <sheetData>
    <row r="1" spans="1:11" ht="15.75">
      <c r="A1" s="875" t="s">
        <v>286</v>
      </c>
    </row>
    <row r="2" spans="1:11" ht="15.75">
      <c r="A2" s="875" t="s">
        <v>267</v>
      </c>
    </row>
    <row r="3" spans="1:11" ht="15.75">
      <c r="A3" s="875" t="s">
        <v>268</v>
      </c>
    </row>
    <row r="6" spans="1:11" s="887" customFormat="1" ht="18.75">
      <c r="B6" s="888"/>
      <c r="C6" s="889" t="s">
        <v>278</v>
      </c>
      <c r="D6" s="889" t="s">
        <v>279</v>
      </c>
      <c r="E6" s="890" t="s">
        <v>280</v>
      </c>
      <c r="F6" s="891" t="s">
        <v>281</v>
      </c>
      <c r="G6" s="891" t="s">
        <v>295</v>
      </c>
      <c r="H6" s="891" t="s">
        <v>282</v>
      </c>
      <c r="I6" s="890" t="s">
        <v>285</v>
      </c>
      <c r="K6" s="891" t="s">
        <v>182</v>
      </c>
    </row>
    <row r="7" spans="1:11" ht="18.75">
      <c r="B7" s="892" t="s">
        <v>253</v>
      </c>
      <c r="C7" s="948">
        <f>'Store 1(SE'!J9</f>
        <v>36655390.57</v>
      </c>
      <c r="D7" s="894">
        <f>+'Store 2(GE'!K9</f>
        <v>20295152.870000001</v>
      </c>
      <c r="E7" s="895">
        <f>'Store 3(AS'!I9</f>
        <v>21129872.359999999</v>
      </c>
      <c r="F7" s="896">
        <f>'Store 4(SO'!I9</f>
        <v>13484081.050000001</v>
      </c>
      <c r="G7" s="897">
        <f>'Store 6(PA'!I9</f>
        <v>12869170.890000001</v>
      </c>
      <c r="H7" s="898">
        <f>'Store 5(ADS'!I8</f>
        <v>13020394.52</v>
      </c>
      <c r="I7" s="949">
        <f>'Store 7(ADP'!J10</f>
        <v>11942375.66</v>
      </c>
      <c r="K7" s="399">
        <f t="shared" ref="K7:K13" si="0">SUM(C7:I7)</f>
        <v>129396437.91999999</v>
      </c>
    </row>
    <row r="8" spans="1:11" ht="18.75">
      <c r="B8" s="492" t="s">
        <v>254</v>
      </c>
      <c r="C8" s="948">
        <f>'Store 1(SE'!L9</f>
        <v>27174257.5</v>
      </c>
      <c r="D8" s="894">
        <f>'Store 2(GE'!M9</f>
        <v>23005410.5</v>
      </c>
      <c r="E8" s="895">
        <f>'Store 3(AS'!K9</f>
        <v>12834662.5</v>
      </c>
      <c r="F8" s="896">
        <f>'Store 4(SO'!K9</f>
        <v>11963897.5</v>
      </c>
      <c r="G8" s="897">
        <f>'Store 6(PA'!K9</f>
        <v>15940671</v>
      </c>
      <c r="H8" s="898">
        <f>'Store 5(ADS'!K8</f>
        <v>10682337.75</v>
      </c>
      <c r="I8" s="949">
        <f>'Store 7(ADP'!L10</f>
        <v>16546465</v>
      </c>
      <c r="K8" s="399">
        <f t="shared" si="0"/>
        <v>118147701.75</v>
      </c>
    </row>
    <row r="9" spans="1:11" ht="18.75">
      <c r="B9" s="492" t="s">
        <v>29</v>
      </c>
      <c r="C9" s="948">
        <f t="shared" ref="C9:I9" si="1">C8/1.125</f>
        <v>24154895.555555556</v>
      </c>
      <c r="D9" s="894">
        <f t="shared" si="1"/>
        <v>20449253.777777776</v>
      </c>
      <c r="E9" s="895">
        <f t="shared" si="1"/>
        <v>11408588.888888888</v>
      </c>
      <c r="F9" s="896">
        <f t="shared" si="1"/>
        <v>10634575.555555556</v>
      </c>
      <c r="G9" s="897">
        <f t="shared" si="1"/>
        <v>14169485.333333334</v>
      </c>
      <c r="H9" s="898">
        <f t="shared" si="1"/>
        <v>9495411.333333334</v>
      </c>
      <c r="I9" s="949">
        <f t="shared" si="1"/>
        <v>14707968.888888888</v>
      </c>
      <c r="K9" s="399">
        <f t="shared" si="0"/>
        <v>105020179.33333331</v>
      </c>
    </row>
    <row r="10" spans="1:11" ht="18.75">
      <c r="B10" s="492" t="s">
        <v>137</v>
      </c>
      <c r="C10" s="948">
        <f>'Store 1(SE'!L19</f>
        <v>9837233.8599999994</v>
      </c>
      <c r="D10" s="894">
        <f>'Store 2(GE'!M19</f>
        <v>9258757.3699999992</v>
      </c>
      <c r="E10" s="895">
        <f>'Store 3(AS'!K19</f>
        <v>5024189.8499999996</v>
      </c>
      <c r="F10" s="896">
        <f>'Store 4(SO'!K19</f>
        <v>4751903.2300000004</v>
      </c>
      <c r="G10" s="897">
        <f>'Store 6(PA'!K19</f>
        <v>5958632.5800000001</v>
      </c>
      <c r="H10" s="898">
        <f>'Store 5(ADS'!K18</f>
        <v>4298319.8</v>
      </c>
      <c r="I10" s="949">
        <f>'Store 7(ADP'!L20</f>
        <v>5958880.4000000004</v>
      </c>
      <c r="K10" s="399">
        <f t="shared" si="0"/>
        <v>45087917.089999996</v>
      </c>
    </row>
    <row r="11" spans="1:11" ht="18.75">
      <c r="B11" s="492" t="s">
        <v>120</v>
      </c>
      <c r="C11" s="948">
        <f>'Store 1(SE'!L44</f>
        <v>5895617.9533333331</v>
      </c>
      <c r="D11" s="894">
        <f>'Store 2(GE'!M44</f>
        <v>7355780.7055555563</v>
      </c>
      <c r="E11" s="895">
        <f>'Store 3(AS'!K44</f>
        <v>4380197.083333334</v>
      </c>
      <c r="F11" s="896">
        <f>'Store 4(SO'!K44</f>
        <v>3324400.0788888931</v>
      </c>
      <c r="G11" s="897">
        <f>'Store 6(PA'!K44</f>
        <v>3684128.1733333301</v>
      </c>
      <c r="H11" s="898">
        <f>'Store 5(ADS'!K43</f>
        <v>1991812.0726439392</v>
      </c>
      <c r="I11" s="949">
        <f>'Store 7(ADP'!L45</f>
        <v>2004717.3214583341</v>
      </c>
      <c r="K11" s="399">
        <f t="shared" si="0"/>
        <v>28636653.38854672</v>
      </c>
    </row>
    <row r="12" spans="1:11" ht="18.75">
      <c r="B12" s="492" t="s">
        <v>121</v>
      </c>
      <c r="C12" s="948">
        <f>'Store 1(SE'!L73</f>
        <v>8899597.4766666703</v>
      </c>
      <c r="D12" s="894">
        <f>+'Store 2(GE'!M73</f>
        <v>1736723.7958333299</v>
      </c>
      <c r="E12" s="895">
        <f>'Store 3(AS'!K73</f>
        <v>1117097.6291666667</v>
      </c>
      <c r="F12" s="896">
        <f>'Store 4(SO'!K73</f>
        <v>1101692.0874999999</v>
      </c>
      <c r="G12" s="897">
        <f>'Store 6(PA'!K70</f>
        <v>1175979.5874999999</v>
      </c>
      <c r="H12" s="898">
        <f>'Store 5(ADS'!K71</f>
        <v>2578586.4</v>
      </c>
      <c r="I12" s="949">
        <f>'Store 7(ADP'!L70</f>
        <v>2209142.14</v>
      </c>
      <c r="K12" s="399">
        <f t="shared" si="0"/>
        <v>18818819.116666667</v>
      </c>
    </row>
    <row r="13" spans="1:11" ht="18.75">
      <c r="B13" s="492" t="s">
        <v>122</v>
      </c>
      <c r="C13" s="948">
        <f>'Store 1(SE'!L89</f>
        <v>-477553.73444440402</v>
      </c>
      <c r="D13" s="894">
        <f>'Store 2(GE'!M89</f>
        <v>2097991.90638891</v>
      </c>
      <c r="E13" s="895">
        <f>'Store 3(AS'!K89</f>
        <v>887104.32638889924</v>
      </c>
      <c r="F13" s="896">
        <f>'Store 4(SO'!K89</f>
        <v>1313575.94916667</v>
      </c>
      <c r="G13" s="897">
        <f>'Store 6(PA'!K83</f>
        <v>3350744.9925000002</v>
      </c>
      <c r="H13" s="898">
        <f>'Store 5(ADS'!K86</f>
        <v>626693.06068939529</v>
      </c>
      <c r="I13" s="949">
        <f>'Store 7(ADP'!L81</f>
        <v>4535229.0274305698</v>
      </c>
      <c r="K13" s="399">
        <f t="shared" si="0"/>
        <v>12333785.528120041</v>
      </c>
    </row>
    <row r="14" spans="1:11" ht="18.75">
      <c r="B14" s="492" t="s">
        <v>256</v>
      </c>
      <c r="C14" s="914">
        <f t="shared" ref="C14:I14" si="2">+C10/C9</f>
        <v>0.40725631942289497</v>
      </c>
      <c r="D14" s="915">
        <f t="shared" si="2"/>
        <v>0.45276749316209769</v>
      </c>
      <c r="E14" s="916">
        <f t="shared" si="2"/>
        <v>0.44038661563948411</v>
      </c>
      <c r="F14" s="917">
        <f t="shared" si="2"/>
        <v>0.44683525028110616</v>
      </c>
      <c r="G14" s="918">
        <f t="shared" si="2"/>
        <v>0.42052568881824359</v>
      </c>
      <c r="H14" s="919">
        <f t="shared" si="2"/>
        <v>0.45267336496639038</v>
      </c>
      <c r="I14" s="953">
        <f t="shared" si="2"/>
        <v>0.40514638323049673</v>
      </c>
      <c r="K14" s="447">
        <f>K10/K9</f>
        <v>0.42932622450482838</v>
      </c>
    </row>
    <row r="15" spans="1:11" ht="18.75">
      <c r="B15" s="492" t="s">
        <v>257</v>
      </c>
      <c r="C15" s="914">
        <f t="shared" ref="C15:I15" si="3">C13/C9</f>
        <v>-1.977047399546996E-2</v>
      </c>
      <c r="D15" s="915">
        <f t="shared" si="3"/>
        <v>0.10259503496742751</v>
      </c>
      <c r="E15" s="916">
        <f t="shared" si="3"/>
        <v>7.7757585537407914E-2</v>
      </c>
      <c r="F15" s="917">
        <f t="shared" si="3"/>
        <v>0.1235193583706734</v>
      </c>
      <c r="G15" s="918">
        <f t="shared" si="3"/>
        <v>0.23647612553841052</v>
      </c>
      <c r="H15" s="919">
        <f t="shared" si="3"/>
        <v>6.5999569548862991E-2</v>
      </c>
      <c r="I15" s="953">
        <f t="shared" si="3"/>
        <v>0.30835182353810264</v>
      </c>
      <c r="K15" s="447">
        <f>K13/K9</f>
        <v>0.11744205357879547</v>
      </c>
    </row>
    <row r="16" spans="1:11" ht="18.75">
      <c r="B16" s="492"/>
      <c r="C16" s="914"/>
      <c r="D16" s="915"/>
      <c r="E16" s="916"/>
      <c r="F16" s="917"/>
      <c r="G16" s="921"/>
      <c r="H16" s="922"/>
      <c r="I16" s="920"/>
    </row>
    <row r="17" spans="2:11" ht="18.75">
      <c r="B17" s="492"/>
      <c r="C17" s="923">
        <f t="shared" ref="C17:I17" si="4">C9-C10-C11-C12</f>
        <v>-477553.73444444686</v>
      </c>
      <c r="D17" s="924">
        <f t="shared" si="4"/>
        <v>2097991.9063888909</v>
      </c>
      <c r="E17" s="925">
        <f t="shared" si="4"/>
        <v>887104.32638888783</v>
      </c>
      <c r="F17" s="926">
        <f t="shared" si="4"/>
        <v>1456580.1591666625</v>
      </c>
      <c r="G17" s="921">
        <f t="shared" si="4"/>
        <v>3350744.9925000039</v>
      </c>
      <c r="H17" s="922">
        <f t="shared" si="4"/>
        <v>626693.06068939483</v>
      </c>
      <c r="I17" s="920">
        <f t="shared" si="4"/>
        <v>4535229.027430553</v>
      </c>
    </row>
    <row r="18" spans="2:11">
      <c r="B18" s="927"/>
      <c r="C18" s="923"/>
      <c r="D18" s="915"/>
      <c r="E18" s="916"/>
      <c r="F18" s="917"/>
      <c r="G18" s="928"/>
      <c r="H18" s="922"/>
      <c r="I18" s="920"/>
    </row>
    <row r="19" spans="2:11" ht="18.75">
      <c r="B19" s="492"/>
      <c r="C19" s="929"/>
      <c r="D19" s="930"/>
      <c r="E19" s="931"/>
      <c r="F19" s="932"/>
      <c r="G19" s="933"/>
      <c r="H19" s="934"/>
      <c r="I19" s="935"/>
    </row>
    <row r="20" spans="2:11" ht="18.75">
      <c r="B20" s="492" t="s">
        <v>258</v>
      </c>
      <c r="C20" s="929"/>
      <c r="D20" s="930"/>
      <c r="E20" s="931"/>
      <c r="F20" s="932"/>
      <c r="G20" s="933"/>
      <c r="H20" s="934"/>
      <c r="I20" s="935"/>
    </row>
    <row r="21" spans="2:11" ht="18.75">
      <c r="B21" s="492"/>
      <c r="C21" s="929" t="s">
        <v>43</v>
      </c>
      <c r="D21" s="936" t="s">
        <v>43</v>
      </c>
      <c r="E21" s="937" t="s">
        <v>43</v>
      </c>
      <c r="F21" s="938" t="s">
        <v>43</v>
      </c>
      <c r="G21" s="939" t="s">
        <v>189</v>
      </c>
      <c r="H21" s="940" t="s">
        <v>43</v>
      </c>
      <c r="I21" s="941" t="s">
        <v>188</v>
      </c>
    </row>
    <row r="22" spans="2:11" ht="18.75">
      <c r="B22" s="492"/>
      <c r="C22" s="929" t="s">
        <v>47</v>
      </c>
      <c r="D22" s="942" t="s">
        <v>47</v>
      </c>
      <c r="E22" s="943" t="s">
        <v>44</v>
      </c>
      <c r="F22" s="944" t="s">
        <v>44</v>
      </c>
      <c r="G22" s="945" t="s">
        <v>192</v>
      </c>
      <c r="H22" s="946" t="s">
        <v>47</v>
      </c>
      <c r="I22" s="947" t="s">
        <v>189</v>
      </c>
    </row>
    <row r="23" spans="2:11" ht="18.75">
      <c r="B23" s="492"/>
      <c r="C23" s="929" t="s">
        <v>51</v>
      </c>
      <c r="D23" s="942" t="s">
        <v>51</v>
      </c>
      <c r="E23" s="943" t="s">
        <v>47</v>
      </c>
      <c r="F23" s="944" t="s">
        <v>47</v>
      </c>
      <c r="G23" s="945" t="s">
        <v>195</v>
      </c>
      <c r="H23" s="946" t="s">
        <v>49</v>
      </c>
      <c r="I23" s="947" t="s">
        <v>192</v>
      </c>
    </row>
    <row r="24" spans="2:11" ht="18.75">
      <c r="B24" s="492"/>
      <c r="C24" s="929" t="s">
        <v>52</v>
      </c>
      <c r="D24" s="942" t="s">
        <v>52</v>
      </c>
      <c r="E24" s="943" t="s">
        <v>49</v>
      </c>
      <c r="F24" s="944" t="s">
        <v>49</v>
      </c>
      <c r="G24" s="945" t="s">
        <v>196</v>
      </c>
      <c r="H24" s="946" t="s">
        <v>51</v>
      </c>
      <c r="I24" s="947" t="s">
        <v>195</v>
      </c>
    </row>
    <row r="25" spans="2:11" ht="18.75">
      <c r="B25" s="492"/>
      <c r="C25" s="929" t="s">
        <v>57</v>
      </c>
      <c r="D25" s="942" t="s">
        <v>57</v>
      </c>
      <c r="E25" s="943" t="s">
        <v>57</v>
      </c>
      <c r="F25" s="944" t="s">
        <v>57</v>
      </c>
      <c r="G25" s="945" t="s">
        <v>202</v>
      </c>
      <c r="H25" s="946" t="s">
        <v>52</v>
      </c>
      <c r="I25" s="947" t="s">
        <v>202</v>
      </c>
    </row>
    <row r="26" spans="2:11" ht="18.75">
      <c r="B26" s="492"/>
      <c r="C26" s="492"/>
      <c r="D26" s="492"/>
      <c r="E26" s="492"/>
      <c r="F26" s="492"/>
      <c r="G26" s="492"/>
    </row>
    <row r="27" spans="2:11" ht="18.75" hidden="1">
      <c r="B27" s="492" t="s">
        <v>220</v>
      </c>
      <c r="C27" s="948">
        <f>'Freezy '!G71</f>
        <v>13523332.84</v>
      </c>
      <c r="D27" s="894">
        <f>'Freezy '!M71</f>
        <v>17616120</v>
      </c>
      <c r="E27" s="895">
        <f>'Freezy '!S71</f>
        <v>10258196.949999999</v>
      </c>
      <c r="F27" s="896">
        <f>'Freezy '!Y71</f>
        <v>0</v>
      </c>
      <c r="G27" s="897">
        <f>'Freezy 2'!H67</f>
        <v>0</v>
      </c>
      <c r="H27" s="898">
        <f>'Freezy '!AE71</f>
        <v>2828714.6750000003</v>
      </c>
      <c r="I27" s="949">
        <f>'Freezy 2'!N67</f>
        <v>3210199.1349999998</v>
      </c>
      <c r="K27" s="399">
        <f>SUM(C27:I27)</f>
        <v>47436563.599999994</v>
      </c>
    </row>
    <row r="28" spans="2:11" ht="18.75" hidden="1">
      <c r="B28" s="492" t="s">
        <v>259</v>
      </c>
      <c r="C28" s="948">
        <f>'Freezy '!G86+'Freezy '!G87</f>
        <v>67254422.870000005</v>
      </c>
      <c r="D28" s="894">
        <f>'Freezy '!M72</f>
        <v>31972702.804622222</v>
      </c>
      <c r="E28" s="895">
        <f>'Freezy '!S72</f>
        <v>19055071.538599979</v>
      </c>
      <c r="F28" s="896">
        <f>'Freezy '!Y72</f>
        <v>17587119.968622208</v>
      </c>
      <c r="G28" s="897">
        <f>'Freezy 2'!H61</f>
        <v>14531942.18533333</v>
      </c>
      <c r="H28" s="898">
        <f>'Freezy '!AE86+'Freezy '!AE87</f>
        <v>22752860.109999999</v>
      </c>
      <c r="I28" s="949">
        <f>'Freezy 2'!N78</f>
        <v>24447223.219999999</v>
      </c>
      <c r="K28" s="399">
        <f>SUM(C28:I28)</f>
        <v>197601342.69717774</v>
      </c>
    </row>
    <row r="29" spans="2:11">
      <c r="B29" s="365"/>
    </row>
    <row r="30" spans="2:11">
      <c r="B30" s="365"/>
      <c r="C30" s="399"/>
    </row>
  </sheetData>
  <pageMargins left="0.75" right="0.75" top="1" bottom="1" header="0.5" footer="0.5"/>
  <pageSetup fitToWidth="0" fitToHeight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31"/>
  <sheetViews>
    <sheetView workbookViewId="0">
      <selection activeCell="B6" sqref="B6"/>
    </sheetView>
  </sheetViews>
  <sheetFormatPr defaultColWidth="9" defaultRowHeight="15"/>
  <cols>
    <col min="1" max="1" width="3.7109375" customWidth="1"/>
    <col min="2" max="2" width="19" customWidth="1"/>
    <col min="3" max="7" width="16.42578125" customWidth="1"/>
    <col min="8" max="8" width="15.28515625" customWidth="1"/>
    <col min="9" max="9" width="15" customWidth="1"/>
    <col min="11" max="11" width="16.85546875" customWidth="1"/>
  </cols>
  <sheetData>
    <row r="1" spans="1:11" ht="15.75">
      <c r="A1" s="875" t="s">
        <v>286</v>
      </c>
    </row>
    <row r="2" spans="1:11" ht="15.75">
      <c r="A2" s="875" t="s">
        <v>267</v>
      </c>
    </row>
    <row r="3" spans="1:11" ht="15.75">
      <c r="A3" s="875" t="s">
        <v>269</v>
      </c>
    </row>
    <row r="4" spans="1:11" ht="15.75">
      <c r="A4" s="875" t="s">
        <v>270</v>
      </c>
    </row>
    <row r="6" spans="1:11" s="887" customFormat="1" ht="18.75">
      <c r="B6" s="888"/>
      <c r="C6" s="889" t="s">
        <v>278</v>
      </c>
      <c r="D6" s="889" t="s">
        <v>279</v>
      </c>
      <c r="E6" s="890" t="s">
        <v>280</v>
      </c>
      <c r="F6" s="891" t="s">
        <v>281</v>
      </c>
      <c r="G6" s="891" t="s">
        <v>295</v>
      </c>
      <c r="H6" s="891" t="s">
        <v>282</v>
      </c>
      <c r="I6" s="890" t="s">
        <v>285</v>
      </c>
      <c r="K6" s="891" t="s">
        <v>182</v>
      </c>
    </row>
    <row r="7" spans="1:11" ht="18.75">
      <c r="B7" s="892" t="s">
        <v>253</v>
      </c>
      <c r="C7" s="948">
        <f>'Store 1(SE'!N9</f>
        <v>35701858.149999999</v>
      </c>
      <c r="D7" s="894">
        <f>'Store 2(GE'!O9</f>
        <v>19601451.09</v>
      </c>
      <c r="E7" s="895">
        <f>'Store 3(AS'!M9</f>
        <v>23860126.960000001</v>
      </c>
      <c r="F7" s="896">
        <f>'Store 4(SO'!M9</f>
        <v>16522295.369999999</v>
      </c>
      <c r="G7" s="897">
        <f>'Store 6(PA'!M9</f>
        <v>15338544.449999999</v>
      </c>
      <c r="H7" s="898">
        <f>'Store 5(ADS'!M8</f>
        <v>12461609.380000001</v>
      </c>
      <c r="I7" s="949">
        <f>'Store 7(ADP'!N10</f>
        <v>12461609.380000001</v>
      </c>
      <c r="K7" s="399">
        <f>SUM(C7:I7)</f>
        <v>135947494.78</v>
      </c>
    </row>
    <row r="8" spans="1:11" ht="18.75">
      <c r="B8" s="492" t="s">
        <v>254</v>
      </c>
      <c r="C8" s="948">
        <f>'Store 1(SE'!P9</f>
        <v>28090830</v>
      </c>
      <c r="D8" s="894">
        <f>'Store 2(GE'!Q9</f>
        <v>23830551</v>
      </c>
      <c r="E8" s="895">
        <f>'Store 3(AS'!O9</f>
        <v>13702310</v>
      </c>
      <c r="F8" s="896">
        <f>'Store 4(SO'!O9</f>
        <v>12771370.5</v>
      </c>
      <c r="G8" s="897">
        <f>'Store 6(PA'!O9</f>
        <v>16142750</v>
      </c>
      <c r="H8" s="898">
        <f>'Store 5(ADS'!O8</f>
        <v>11126685</v>
      </c>
      <c r="I8" s="949">
        <f>'Store 7(ADP'!P10</f>
        <v>19223382.5</v>
      </c>
      <c r="K8" s="399">
        <f>SUM(C8:I8)</f>
        <v>124887879</v>
      </c>
    </row>
    <row r="9" spans="1:11" ht="18.75">
      <c r="B9" s="492" t="s">
        <v>255</v>
      </c>
      <c r="C9" s="914">
        <f t="shared" ref="C9:I9" si="0">C8/C7</f>
        <v>0.78681703013824789</v>
      </c>
      <c r="D9" s="915">
        <f t="shared" si="0"/>
        <v>1.2157544301481611</v>
      </c>
      <c r="E9" s="916">
        <f t="shared" si="0"/>
        <v>0.57427649161176131</v>
      </c>
      <c r="F9" s="917">
        <f t="shared" si="0"/>
        <v>0.77297797999600826</v>
      </c>
      <c r="G9" s="918">
        <f t="shared" si="0"/>
        <v>1.052430369297525</v>
      </c>
      <c r="H9" s="919">
        <f t="shared" si="0"/>
        <v>0.89287704827737102</v>
      </c>
      <c r="I9" s="953">
        <f t="shared" si="0"/>
        <v>1.5426083352325395</v>
      </c>
      <c r="J9" s="447"/>
      <c r="K9" s="447">
        <f>K8/K7</f>
        <v>0.91864788830498523</v>
      </c>
    </row>
    <row r="10" spans="1:11" ht="18.75">
      <c r="B10" s="492" t="s">
        <v>29</v>
      </c>
      <c r="C10" s="948">
        <f t="shared" ref="C10:I10" si="1">C8/1.125</f>
        <v>24969626.666666668</v>
      </c>
      <c r="D10" s="894">
        <f t="shared" si="1"/>
        <v>21182712</v>
      </c>
      <c r="E10" s="895">
        <f t="shared" si="1"/>
        <v>12179831.111111112</v>
      </c>
      <c r="F10" s="896">
        <f t="shared" si="1"/>
        <v>11352329.333333334</v>
      </c>
      <c r="G10" s="897">
        <f t="shared" si="1"/>
        <v>14349111.111111112</v>
      </c>
      <c r="H10" s="898">
        <f t="shared" si="1"/>
        <v>9890386.666666666</v>
      </c>
      <c r="I10" s="949">
        <f t="shared" si="1"/>
        <v>17087451.111111112</v>
      </c>
      <c r="K10" s="399">
        <f>SUM(C10:I10)</f>
        <v>111011448.00000003</v>
      </c>
    </row>
    <row r="11" spans="1:11" ht="18.75">
      <c r="B11" s="492" t="s">
        <v>137</v>
      </c>
      <c r="C11" s="948">
        <f>'Store 1(SE'!P19</f>
        <v>10871788.330000002</v>
      </c>
      <c r="D11" s="894">
        <f>'Store 2(GE'!Q19</f>
        <v>9399791.5700000003</v>
      </c>
      <c r="E11" s="895">
        <f>'Store 3(AS'!O19</f>
        <v>5358312.12</v>
      </c>
      <c r="F11" s="896">
        <f>'Store 4(SO'!O19</f>
        <v>5107755.24</v>
      </c>
      <c r="G11" s="897">
        <f>'Store 6(PA'!O19</f>
        <v>5747147.4100000001</v>
      </c>
      <c r="H11" s="898">
        <f>'Store 5(ADS'!O18</f>
        <v>4907134.05</v>
      </c>
      <c r="I11" s="949">
        <f>'Store 7(ADP'!P20</f>
        <v>6592973.5999999996</v>
      </c>
      <c r="K11" s="399">
        <f>SUM(C11:I11)</f>
        <v>47984902.32</v>
      </c>
    </row>
    <row r="12" spans="1:11" ht="18.75">
      <c r="B12" s="492" t="s">
        <v>120</v>
      </c>
      <c r="C12" s="948">
        <f>'Store 1(SE'!P44</f>
        <v>5450048.7599999998</v>
      </c>
      <c r="D12" s="894">
        <f>'Store 2(GE'!Q44</f>
        <v>8060657.1100000003</v>
      </c>
      <c r="E12" s="895">
        <f>'Store 3(AS'!O44</f>
        <v>5497218.71861111</v>
      </c>
      <c r="F12" s="896">
        <f>'Store 4(SO'!O44</f>
        <v>3636124.6033333298</v>
      </c>
      <c r="G12" s="897">
        <f>'Store 6(PA'!O44</f>
        <v>3915089.3577777799</v>
      </c>
      <c r="H12" s="898">
        <f>'Store 5(ADS'!O43</f>
        <v>2689952.9960606066</v>
      </c>
      <c r="I12" s="949">
        <f>'Store 7(ADP'!P45</f>
        <v>2425834.4793111109</v>
      </c>
      <c r="K12" s="399">
        <f>SUM(C12:I12)</f>
        <v>31674926.025093943</v>
      </c>
    </row>
    <row r="13" spans="1:11" ht="18.75">
      <c r="B13" s="492" t="s">
        <v>121</v>
      </c>
      <c r="C13" s="948">
        <f>'Store 1(SE'!P73</f>
        <v>9121642.8100000005</v>
      </c>
      <c r="D13" s="894">
        <f>+'Store 2(GE'!Q73</f>
        <v>1927867.7958333299</v>
      </c>
      <c r="E13" s="895">
        <f>'Store 3(AS'!O73</f>
        <v>1169004.2958333299</v>
      </c>
      <c r="F13" s="896">
        <f>'Store 4(SO'!O73</f>
        <v>1167065.4241666701</v>
      </c>
      <c r="G13" s="897">
        <f>'Store 6(PA'!O70</f>
        <v>1200349.5874999999</v>
      </c>
      <c r="H13" s="898">
        <f>'Store 5(ADS'!O71</f>
        <v>4363235.8100000005</v>
      </c>
      <c r="I13" s="949">
        <f>'Store 7(ADP'!P70</f>
        <v>3777200.31</v>
      </c>
      <c r="K13" s="399">
        <f>SUM(C13:I13)</f>
        <v>22726366.033333331</v>
      </c>
    </row>
    <row r="14" spans="1:11" ht="18.75">
      <c r="B14" s="492" t="s">
        <v>122</v>
      </c>
      <c r="C14" s="948">
        <f>'Store 1(SE'!P89</f>
        <v>-473853.2333333008</v>
      </c>
      <c r="D14" s="894">
        <f>'Store 2(GE'!Q89</f>
        <v>1794395.5241666699</v>
      </c>
      <c r="E14" s="895">
        <f>'Store 3(AS'!O89</f>
        <v>155295.976666656</v>
      </c>
      <c r="F14" s="896">
        <f>'Store 4(SO'!O89</f>
        <v>1441384.0658333099</v>
      </c>
      <c r="G14" s="897">
        <f>'Store 6(PA'!O83</f>
        <v>3486524.7558333301</v>
      </c>
      <c r="H14" s="898">
        <f>'Store 5(ADS'!O86</f>
        <v>-2069936.1893939367</v>
      </c>
      <c r="I14" s="949">
        <f>'Store 7(ADP'!P81</f>
        <v>4329272.6131777801</v>
      </c>
      <c r="K14" s="399">
        <f>SUM(C14:I14)</f>
        <v>8663083.5129505098</v>
      </c>
    </row>
    <row r="15" spans="1:11" ht="18.75">
      <c r="B15" s="492" t="s">
        <v>256</v>
      </c>
      <c r="C15" s="914">
        <f t="shared" ref="C15:I15" si="2">+C11/C10</f>
        <v>0.435400515799996</v>
      </c>
      <c r="D15" s="915">
        <f t="shared" si="2"/>
        <v>0.44374825895758768</v>
      </c>
      <c r="E15" s="916">
        <f t="shared" si="2"/>
        <v>0.43993320359851729</v>
      </c>
      <c r="F15" s="917">
        <f t="shared" si="2"/>
        <v>0.44993015001796399</v>
      </c>
      <c r="G15" s="918">
        <f t="shared" si="2"/>
        <v>0.40052288713199424</v>
      </c>
      <c r="H15" s="919">
        <f t="shared" si="2"/>
        <v>0.49615189126410969</v>
      </c>
      <c r="I15" s="953">
        <f t="shared" si="2"/>
        <v>0.38583715951133984</v>
      </c>
      <c r="K15" s="447">
        <f>K11/K10</f>
        <v>0.43225183694568137</v>
      </c>
    </row>
    <row r="16" spans="1:11" ht="18.75">
      <c r="B16" s="492" t="s">
        <v>257</v>
      </c>
      <c r="C16" s="914">
        <f t="shared" ref="C16:I16" si="3">C14/C10</f>
        <v>-1.8977185348384627E-2</v>
      </c>
      <c r="D16" s="915">
        <f t="shared" si="3"/>
        <v>8.4710377224911995E-2</v>
      </c>
      <c r="E16" s="916">
        <f t="shared" si="3"/>
        <v>1.2750256982215991E-2</v>
      </c>
      <c r="F16" s="917">
        <f t="shared" si="3"/>
        <v>0.12696813345619201</v>
      </c>
      <c r="G16" s="918">
        <f t="shared" si="3"/>
        <v>0.24297844854888392</v>
      </c>
      <c r="H16" s="919">
        <f t="shared" si="3"/>
        <v>-0.20928769108392831</v>
      </c>
      <c r="I16" s="953">
        <f t="shared" si="3"/>
        <v>0.25335976589057635</v>
      </c>
      <c r="K16" s="447">
        <f>K14/K10</f>
        <v>7.8037748980181829E-2</v>
      </c>
    </row>
    <row r="17" spans="2:11" ht="18.75">
      <c r="B17" s="492"/>
      <c r="C17" s="914"/>
      <c r="D17" s="915"/>
      <c r="E17" s="916"/>
      <c r="F17" s="917"/>
      <c r="G17" s="921"/>
      <c r="H17" s="922"/>
      <c r="I17" s="920"/>
    </row>
    <row r="18" spans="2:11" ht="18.75">
      <c r="B18" s="492"/>
      <c r="C18" s="923">
        <f t="shared" ref="C18:I18" si="4">C10-C11-C12-C13</f>
        <v>-473853.23333333433</v>
      </c>
      <c r="D18" s="924">
        <f t="shared" si="4"/>
        <v>1794395.5241666695</v>
      </c>
      <c r="E18" s="925">
        <f t="shared" si="4"/>
        <v>155295.97666667192</v>
      </c>
      <c r="F18" s="926">
        <f t="shared" si="4"/>
        <v>1441384.0658333339</v>
      </c>
      <c r="G18" s="921">
        <f t="shared" si="4"/>
        <v>3486524.755833332</v>
      </c>
      <c r="H18" s="922">
        <f t="shared" si="4"/>
        <v>-2069936.1893939408</v>
      </c>
      <c r="I18" s="920">
        <f t="shared" si="4"/>
        <v>4291442.7218000013</v>
      </c>
    </row>
    <row r="19" spans="2:11">
      <c r="B19" s="927"/>
      <c r="C19" s="923"/>
      <c r="D19" s="915"/>
      <c r="E19" s="916"/>
      <c r="F19" s="917"/>
      <c r="G19" s="928"/>
      <c r="H19" s="922"/>
      <c r="I19" s="920"/>
    </row>
    <row r="20" spans="2:11" ht="18.75">
      <c r="B20" s="492"/>
      <c r="C20" s="929"/>
      <c r="D20" s="930"/>
      <c r="E20" s="931"/>
      <c r="F20" s="932"/>
      <c r="G20" s="933"/>
      <c r="H20" s="934"/>
      <c r="I20" s="935"/>
    </row>
    <row r="21" spans="2:11" ht="18.75">
      <c r="B21" s="492" t="s">
        <v>258</v>
      </c>
      <c r="C21" s="929"/>
      <c r="D21" s="930"/>
      <c r="E21" s="931"/>
      <c r="F21" s="932"/>
      <c r="G21" s="933"/>
      <c r="H21" s="934"/>
      <c r="I21" s="935"/>
    </row>
    <row r="22" spans="2:11" ht="18.75">
      <c r="B22" s="492"/>
      <c r="C22" s="929" t="s">
        <v>43</v>
      </c>
      <c r="D22" s="936" t="s">
        <v>43</v>
      </c>
      <c r="E22" s="937" t="s">
        <v>43</v>
      </c>
      <c r="F22" s="938" t="s">
        <v>43</v>
      </c>
      <c r="G22" s="939" t="s">
        <v>189</v>
      </c>
      <c r="H22" s="940" t="s">
        <v>43</v>
      </c>
      <c r="I22" s="941" t="s">
        <v>188</v>
      </c>
    </row>
    <row r="23" spans="2:11" ht="18.75">
      <c r="B23" s="492"/>
      <c r="C23" s="929" t="s">
        <v>47</v>
      </c>
      <c r="D23" s="942" t="s">
        <v>47</v>
      </c>
      <c r="E23" s="943" t="s">
        <v>44</v>
      </c>
      <c r="F23" s="944" t="s">
        <v>44</v>
      </c>
      <c r="G23" s="945" t="s">
        <v>192</v>
      </c>
      <c r="H23" s="946" t="s">
        <v>47</v>
      </c>
      <c r="I23" s="947" t="s">
        <v>189</v>
      </c>
    </row>
    <row r="24" spans="2:11" ht="18.75">
      <c r="B24" s="492"/>
      <c r="C24" s="929" t="s">
        <v>51</v>
      </c>
      <c r="D24" s="942" t="s">
        <v>51</v>
      </c>
      <c r="E24" s="943" t="s">
        <v>47</v>
      </c>
      <c r="F24" s="944" t="s">
        <v>47</v>
      </c>
      <c r="G24" s="945" t="s">
        <v>195</v>
      </c>
      <c r="H24" s="946" t="s">
        <v>49</v>
      </c>
      <c r="I24" s="947" t="s">
        <v>192</v>
      </c>
    </row>
    <row r="25" spans="2:11" ht="18.75">
      <c r="B25" s="492"/>
      <c r="C25" s="929" t="s">
        <v>52</v>
      </c>
      <c r="D25" s="942" t="s">
        <v>52</v>
      </c>
      <c r="E25" s="943" t="s">
        <v>49</v>
      </c>
      <c r="F25" s="944" t="s">
        <v>49</v>
      </c>
      <c r="G25" s="945" t="s">
        <v>196</v>
      </c>
      <c r="H25" s="946" t="s">
        <v>51</v>
      </c>
      <c r="I25" s="947" t="s">
        <v>195</v>
      </c>
    </row>
    <row r="26" spans="2:11" ht="18.75">
      <c r="B26" s="492"/>
      <c r="C26" s="929" t="s">
        <v>57</v>
      </c>
      <c r="D26" s="942" t="s">
        <v>57</v>
      </c>
      <c r="E26" s="943" t="s">
        <v>57</v>
      </c>
      <c r="F26" s="944" t="s">
        <v>57</v>
      </c>
      <c r="G26" s="945" t="s">
        <v>202</v>
      </c>
      <c r="H26" s="946" t="s">
        <v>52</v>
      </c>
      <c r="I26" s="947" t="s">
        <v>202</v>
      </c>
    </row>
    <row r="27" spans="2:11" ht="18.75">
      <c r="B27" s="492"/>
      <c r="C27" s="492"/>
      <c r="D27" s="492"/>
      <c r="E27" s="492"/>
      <c r="F27" s="492"/>
      <c r="G27" s="492"/>
    </row>
    <row r="28" spans="2:11" ht="18.75" hidden="1">
      <c r="B28" s="492" t="s">
        <v>220</v>
      </c>
      <c r="C28" s="948">
        <f>'Freezy '!G71</f>
        <v>13523332.84</v>
      </c>
      <c r="D28" s="894">
        <f>'Freezy '!M71</f>
        <v>17616120</v>
      </c>
      <c r="E28" s="895">
        <f>'Freezy '!S71</f>
        <v>10258196.949999999</v>
      </c>
      <c r="F28" s="896">
        <f>'Freezy '!Y71</f>
        <v>0</v>
      </c>
      <c r="G28" s="897">
        <f>'Freezy 2'!H67</f>
        <v>0</v>
      </c>
      <c r="H28" s="898">
        <f>'Freezy '!AE71</f>
        <v>2828714.6750000003</v>
      </c>
      <c r="I28" s="949">
        <f>'Freezy 2'!N67</f>
        <v>3210199.1349999998</v>
      </c>
      <c r="K28" s="399">
        <f>SUM(C28:I28)</f>
        <v>47436563.599999994</v>
      </c>
    </row>
    <row r="29" spans="2:11" ht="18.75" hidden="1">
      <c r="B29" s="492" t="s">
        <v>259</v>
      </c>
      <c r="C29" s="948">
        <f>'Freezy '!G86+'Freezy '!G87</f>
        <v>67254422.870000005</v>
      </c>
      <c r="D29" s="894">
        <f>'Freezy '!M72</f>
        <v>31972702.804622222</v>
      </c>
      <c r="E29" s="895">
        <f>'Freezy '!S72</f>
        <v>19055071.538599979</v>
      </c>
      <c r="F29" s="896">
        <f>'Freezy '!Y72</f>
        <v>17587119.968622208</v>
      </c>
      <c r="G29" s="897">
        <f>'Freezy 2'!H61</f>
        <v>14531942.18533333</v>
      </c>
      <c r="H29" s="898">
        <f>'Freezy '!AE86+'Freezy '!AE87</f>
        <v>22752860.109999999</v>
      </c>
      <c r="I29" s="949">
        <f>'Freezy 2'!N78</f>
        <v>24447223.219999999</v>
      </c>
      <c r="K29" s="399">
        <f>SUM(C29:I29)</f>
        <v>197601342.69717774</v>
      </c>
    </row>
    <row r="30" spans="2:11">
      <c r="B30" s="365"/>
    </row>
    <row r="31" spans="2:11">
      <c r="B31" s="365"/>
      <c r="C31" s="399"/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31"/>
  <sheetViews>
    <sheetView workbookViewId="0">
      <selection activeCell="B6" sqref="B6"/>
    </sheetView>
  </sheetViews>
  <sheetFormatPr defaultColWidth="9" defaultRowHeight="15"/>
  <cols>
    <col min="1" max="1" width="3.7109375" customWidth="1"/>
    <col min="2" max="2" width="19" customWidth="1"/>
    <col min="3" max="7" width="16.42578125" customWidth="1"/>
    <col min="8" max="8" width="15.28515625" customWidth="1"/>
    <col min="9" max="9" width="15" customWidth="1"/>
    <col min="11" max="11" width="16.85546875" customWidth="1"/>
  </cols>
  <sheetData>
    <row r="1" spans="1:11" ht="15.75">
      <c r="A1" s="875" t="s">
        <v>286</v>
      </c>
    </row>
    <row r="2" spans="1:11" ht="15.75">
      <c r="A2" s="875" t="s">
        <v>267</v>
      </c>
    </row>
    <row r="3" spans="1:11" ht="15.75">
      <c r="A3" s="875" t="s">
        <v>271</v>
      </c>
    </row>
    <row r="4" spans="1:11" ht="15.75">
      <c r="A4" s="875" t="s">
        <v>270</v>
      </c>
    </row>
    <row r="6" spans="1:11" s="887" customFormat="1" ht="18.75">
      <c r="B6" s="888"/>
      <c r="C6" s="889" t="s">
        <v>278</v>
      </c>
      <c r="D6" s="889" t="s">
        <v>279</v>
      </c>
      <c r="E6" s="890" t="s">
        <v>280</v>
      </c>
      <c r="F6" s="891" t="s">
        <v>281</v>
      </c>
      <c r="G6" s="891" t="s">
        <v>295</v>
      </c>
      <c r="H6" s="891" t="s">
        <v>282</v>
      </c>
      <c r="I6" s="890" t="s">
        <v>285</v>
      </c>
      <c r="K6" s="891" t="s">
        <v>182</v>
      </c>
    </row>
    <row r="7" spans="1:11" ht="18.75">
      <c r="B7" s="892" t="s">
        <v>253</v>
      </c>
      <c r="C7" s="948">
        <f>'Store 1(SE'!AA9</f>
        <v>38300077.329999998</v>
      </c>
      <c r="D7" s="894">
        <f>'Store 2(GE'!AA9</f>
        <v>26239175.73</v>
      </c>
      <c r="E7" s="895">
        <f>'Store 3(AS'!Y9</f>
        <v>24614106.789999999</v>
      </c>
      <c r="F7" s="896">
        <f>'Store 4(SO'!M9</f>
        <v>16522295.369999999</v>
      </c>
      <c r="G7" s="897">
        <f>'Store 6(PA'!M9</f>
        <v>15338544.449999999</v>
      </c>
      <c r="H7" s="413">
        <f>'Store 5(ADS'!M8</f>
        <v>12461609.380000001</v>
      </c>
      <c r="I7" s="413">
        <f>'Store 7(ADP'!N10</f>
        <v>12461609.380000001</v>
      </c>
      <c r="K7" s="399">
        <f t="shared" ref="K7:K14" si="0">SUM(C7:I7)</f>
        <v>145937418.43000001</v>
      </c>
    </row>
    <row r="8" spans="1:11" ht="18.75">
      <c r="B8" s="492" t="s">
        <v>254</v>
      </c>
      <c r="C8" s="948">
        <f>'Store 1(SE'!AC9</f>
        <v>38304862.5</v>
      </c>
      <c r="D8" s="894">
        <f>'Store 2(GE'!AC9</f>
        <v>29182998.68</v>
      </c>
      <c r="E8" s="895">
        <f>'Store 3(AS'!AA9</f>
        <v>20245676</v>
      </c>
      <c r="F8" s="896">
        <f>'Store 4(SO'!O9</f>
        <v>12771370.5</v>
      </c>
      <c r="G8" s="897">
        <f>'Store 6(PA'!O9</f>
        <v>16142750</v>
      </c>
      <c r="H8" s="413">
        <f>'Store 5(ADS'!O8</f>
        <v>11126685</v>
      </c>
      <c r="I8" s="413">
        <f>'Store 7(ADP'!P10</f>
        <v>19223382.5</v>
      </c>
      <c r="K8" s="399">
        <f t="shared" si="0"/>
        <v>146997725.18000001</v>
      </c>
    </row>
    <row r="9" spans="1:11" ht="18.75">
      <c r="B9" s="492" t="s">
        <v>255</v>
      </c>
      <c r="C9" s="914">
        <f t="shared" ref="C9:I9" si="1">C8/C7</f>
        <v>1.0001249389122318</v>
      </c>
      <c r="D9" s="915">
        <f t="shared" si="1"/>
        <v>1.1121918988725794</v>
      </c>
      <c r="E9" s="916">
        <f t="shared" si="1"/>
        <v>0.82252328604608282</v>
      </c>
      <c r="F9" s="917">
        <f t="shared" si="1"/>
        <v>0.77297797999600826</v>
      </c>
      <c r="G9" s="918">
        <f t="shared" si="1"/>
        <v>1.052430369297525</v>
      </c>
      <c r="H9" s="447">
        <f t="shared" si="1"/>
        <v>0.89287704827737102</v>
      </c>
      <c r="I9" s="447">
        <f t="shared" si="1"/>
        <v>1.5426083352325395</v>
      </c>
      <c r="J9" s="447"/>
      <c r="K9" s="447">
        <f>K8/K7</f>
        <v>1.0072654892857968</v>
      </c>
    </row>
    <row r="10" spans="1:11" ht="18.75">
      <c r="B10" s="492" t="s">
        <v>29</v>
      </c>
      <c r="C10" s="948">
        <f t="shared" ref="C10:I10" si="2">C8/1.125</f>
        <v>34048766.666666664</v>
      </c>
      <c r="D10" s="894">
        <f t="shared" si="2"/>
        <v>25940443.271111112</v>
      </c>
      <c r="E10" s="895">
        <f t="shared" si="2"/>
        <v>17996156.444444444</v>
      </c>
      <c r="F10" s="896">
        <f t="shared" si="2"/>
        <v>11352329.333333334</v>
      </c>
      <c r="G10" s="897">
        <f t="shared" si="2"/>
        <v>14349111.111111112</v>
      </c>
      <c r="H10" s="413">
        <f t="shared" si="2"/>
        <v>9890386.666666666</v>
      </c>
      <c r="I10" s="413">
        <f t="shared" si="2"/>
        <v>17087451.111111112</v>
      </c>
      <c r="K10" s="399">
        <f t="shared" si="0"/>
        <v>130664644.60444444</v>
      </c>
    </row>
    <row r="11" spans="1:11" ht="18.75">
      <c r="B11" s="492" t="s">
        <v>137</v>
      </c>
      <c r="C11" s="948">
        <f>'Store 1(SE'!AC19</f>
        <v>15309255.34</v>
      </c>
      <c r="D11" s="894">
        <f>'Store 2(GE'!AC19</f>
        <v>12271398.43</v>
      </c>
      <c r="E11" s="895">
        <f>'Store 3(AS'!AA19</f>
        <v>9116114.0899999999</v>
      </c>
      <c r="F11" s="896">
        <f>'Store 4(SO'!O19</f>
        <v>5107755.24</v>
      </c>
      <c r="G11" s="897">
        <f>'Store 6(PA'!O19</f>
        <v>5747147.4100000001</v>
      </c>
      <c r="H11" s="413">
        <f>'Store 5(ADS'!O18</f>
        <v>4907134.05</v>
      </c>
      <c r="I11" s="413">
        <f>'Store 7(ADP'!P20</f>
        <v>6592973.5999999996</v>
      </c>
      <c r="K11" s="399">
        <f t="shared" si="0"/>
        <v>59051778.160000004</v>
      </c>
    </row>
    <row r="12" spans="1:11" ht="18.75">
      <c r="B12" s="492" t="s">
        <v>120</v>
      </c>
      <c r="C12" s="948">
        <f>'Store 1(SE'!AC44</f>
        <v>7683492.4433333334</v>
      </c>
      <c r="D12" s="894">
        <f>'Store 2(GE'!AC44</f>
        <v>9300814.5087111108</v>
      </c>
      <c r="E12" s="895">
        <f>'Store 3(AS'!AA44</f>
        <v>6324924.6441666698</v>
      </c>
      <c r="F12" s="896">
        <f>'Store 4(SO'!O44</f>
        <v>3636124.6033333298</v>
      </c>
      <c r="G12" s="897">
        <f>'Store 6(PA'!O44</f>
        <v>3915089.3577777799</v>
      </c>
      <c r="H12" s="413">
        <f>'Store 5(ADS'!O43</f>
        <v>2689952.9960606066</v>
      </c>
      <c r="I12" s="413">
        <f>'Store 7(ADP'!P45</f>
        <v>2425834.4793111109</v>
      </c>
      <c r="K12" s="399">
        <f t="shared" si="0"/>
        <v>35976233.032693945</v>
      </c>
    </row>
    <row r="13" spans="1:11" ht="18.75">
      <c r="B13" s="492" t="s">
        <v>121</v>
      </c>
      <c r="C13" s="948">
        <f>'Store 1(SE'!AC73</f>
        <v>9420035.8100000005</v>
      </c>
      <c r="D13" s="894">
        <f>+'Store 2(GE'!AC73</f>
        <v>1593617.2958333299</v>
      </c>
      <c r="E13" s="895">
        <f>'Store 3(AS'!AA73</f>
        <v>1320351.7958333299</v>
      </c>
      <c r="F13" s="896">
        <f>'Store 4(SO'!O73</f>
        <v>1167065.4241666701</v>
      </c>
      <c r="G13" s="897">
        <f>'Store 6(PA'!O70</f>
        <v>1200349.5874999999</v>
      </c>
      <c r="H13" s="898">
        <f>'Store 5(ADS'!O71</f>
        <v>4363235.8100000005</v>
      </c>
      <c r="I13" s="949">
        <f>'Store 7(ADP'!P70</f>
        <v>3777200.31</v>
      </c>
      <c r="K13" s="399">
        <f t="shared" si="0"/>
        <v>22841856.033333331</v>
      </c>
    </row>
    <row r="14" spans="1:11" ht="18.75">
      <c r="B14" s="492" t="s">
        <v>122</v>
      </c>
      <c r="C14" s="948">
        <f>'Store 1(SE'!AC89</f>
        <v>1635983.07333333</v>
      </c>
      <c r="D14" s="894">
        <f>'Store 2(GE'!AC89</f>
        <v>2774613.03656665</v>
      </c>
      <c r="E14" s="895">
        <f>'Store 3(AS'!AA89</f>
        <v>1234765.91444444</v>
      </c>
      <c r="F14" s="896">
        <f>'Store 4(SO'!O89</f>
        <v>1441384.0658333099</v>
      </c>
      <c r="G14" s="897">
        <f>'Store 6(PA'!O83</f>
        <v>3486524.7558333301</v>
      </c>
      <c r="H14" s="898">
        <f>'Store 5(ADS'!O86</f>
        <v>-2069936.1893939367</v>
      </c>
      <c r="I14" s="949">
        <f>'Store 7(ADP'!P81</f>
        <v>4329272.6131777801</v>
      </c>
      <c r="K14" s="399">
        <f t="shared" si="0"/>
        <v>12832607.269794904</v>
      </c>
    </row>
    <row r="15" spans="1:11" ht="18.75">
      <c r="B15" s="492" t="s">
        <v>256</v>
      </c>
      <c r="C15" s="914">
        <f t="shared" ref="C15:I15" si="3">+C11/C10</f>
        <v>0.44962730926132422</v>
      </c>
      <c r="D15" s="915">
        <f t="shared" si="3"/>
        <v>0.4730604755573391</v>
      </c>
      <c r="E15" s="916">
        <f t="shared" si="3"/>
        <v>0.50655894874787089</v>
      </c>
      <c r="F15" s="917">
        <f t="shared" si="3"/>
        <v>0.44993015001796399</v>
      </c>
      <c r="G15" s="918">
        <f t="shared" si="3"/>
        <v>0.40052288713199424</v>
      </c>
      <c r="H15" s="919">
        <f t="shared" si="3"/>
        <v>0.49615189126410969</v>
      </c>
      <c r="I15" s="953">
        <f t="shared" si="3"/>
        <v>0.38583715951133984</v>
      </c>
      <c r="K15" s="447">
        <f>K11/K10</f>
        <v>0.45193386733469454</v>
      </c>
    </row>
    <row r="16" spans="1:11" ht="18.75">
      <c r="B16" s="492" t="s">
        <v>257</v>
      </c>
      <c r="C16" s="914">
        <f t="shared" ref="C16:I16" si="4">C14/C10</f>
        <v>4.8048232975643666E-2</v>
      </c>
      <c r="D16" s="915">
        <f t="shared" si="4"/>
        <v>0.1069608952926657</v>
      </c>
      <c r="E16" s="916">
        <f t="shared" si="4"/>
        <v>6.8612757299385568E-2</v>
      </c>
      <c r="F16" s="917">
        <f t="shared" si="4"/>
        <v>0.12696813345619201</v>
      </c>
      <c r="G16" s="918">
        <f t="shared" si="4"/>
        <v>0.24297844854888392</v>
      </c>
      <c r="H16" s="919">
        <f t="shared" si="4"/>
        <v>-0.20928769108392831</v>
      </c>
      <c r="I16" s="953">
        <f t="shared" si="4"/>
        <v>0.25335976589057635</v>
      </c>
      <c r="K16" s="447">
        <f>K14/K10</f>
        <v>9.8210248905834574E-2</v>
      </c>
    </row>
    <row r="17" spans="2:11" ht="18.75">
      <c r="B17" s="492"/>
      <c r="C17" s="914"/>
      <c r="D17" s="915"/>
      <c r="E17" s="916"/>
      <c r="F17" s="917"/>
      <c r="G17" s="921"/>
      <c r="H17" s="922"/>
      <c r="I17" s="920"/>
    </row>
    <row r="18" spans="2:11" ht="18.75">
      <c r="B18" s="492"/>
      <c r="C18" s="923">
        <f t="shared" ref="C18:I18" si="5">C10-C11-C12-C13</f>
        <v>1635983.0733333305</v>
      </c>
      <c r="D18" s="924">
        <f t="shared" si="5"/>
        <v>2774613.0365666719</v>
      </c>
      <c r="E18" s="925">
        <f t="shared" si="5"/>
        <v>1234765.9144444445</v>
      </c>
      <c r="F18" s="926">
        <f t="shared" si="5"/>
        <v>1441384.0658333339</v>
      </c>
      <c r="G18" s="921">
        <f t="shared" si="5"/>
        <v>3486524.755833332</v>
      </c>
      <c r="H18" s="922">
        <f t="shared" si="5"/>
        <v>-2069936.1893939408</v>
      </c>
      <c r="I18" s="920">
        <f t="shared" si="5"/>
        <v>4291442.7218000013</v>
      </c>
    </row>
    <row r="19" spans="2:11">
      <c r="B19" s="927"/>
      <c r="C19" s="923"/>
      <c r="D19" s="915"/>
      <c r="E19" s="916"/>
      <c r="F19" s="917"/>
      <c r="G19" s="928"/>
      <c r="H19" s="922"/>
      <c r="I19" s="920"/>
    </row>
    <row r="20" spans="2:11" ht="18.75">
      <c r="B20" s="492"/>
      <c r="C20" s="929"/>
      <c r="D20" s="930"/>
      <c r="E20" s="931"/>
      <c r="F20" s="932"/>
      <c r="G20" s="933"/>
      <c r="H20" s="934"/>
      <c r="I20" s="935"/>
    </row>
    <row r="21" spans="2:11" ht="18.75">
      <c r="B21" s="492" t="s">
        <v>258</v>
      </c>
      <c r="C21" s="929"/>
      <c r="D21" s="930"/>
      <c r="E21" s="931"/>
      <c r="F21" s="932"/>
      <c r="G21" s="933"/>
      <c r="H21" s="934"/>
      <c r="I21" s="935"/>
    </row>
    <row r="22" spans="2:11" ht="18.75">
      <c r="B22" s="492"/>
      <c r="C22" s="929" t="s">
        <v>43</v>
      </c>
      <c r="D22" s="936" t="s">
        <v>43</v>
      </c>
      <c r="E22" s="937" t="s">
        <v>43</v>
      </c>
      <c r="F22" s="938" t="s">
        <v>43</v>
      </c>
      <c r="G22" s="939" t="s">
        <v>189</v>
      </c>
      <c r="H22" s="940" t="s">
        <v>43</v>
      </c>
      <c r="I22" s="941" t="s">
        <v>188</v>
      </c>
    </row>
    <row r="23" spans="2:11" ht="18.75">
      <c r="B23" s="492"/>
      <c r="C23" s="929" t="s">
        <v>47</v>
      </c>
      <c r="D23" s="942" t="s">
        <v>47</v>
      </c>
      <c r="E23" s="943" t="s">
        <v>44</v>
      </c>
      <c r="F23" s="944" t="s">
        <v>44</v>
      </c>
      <c r="G23" s="945" t="s">
        <v>192</v>
      </c>
      <c r="H23" s="946" t="s">
        <v>47</v>
      </c>
      <c r="I23" s="947" t="s">
        <v>189</v>
      </c>
    </row>
    <row r="24" spans="2:11" ht="18.75">
      <c r="B24" s="492"/>
      <c r="C24" s="929" t="s">
        <v>51</v>
      </c>
      <c r="D24" s="942" t="s">
        <v>51</v>
      </c>
      <c r="E24" s="943" t="s">
        <v>47</v>
      </c>
      <c r="F24" s="944" t="s">
        <v>47</v>
      </c>
      <c r="G24" s="945" t="s">
        <v>195</v>
      </c>
      <c r="H24" s="946" t="s">
        <v>49</v>
      </c>
      <c r="I24" s="947" t="s">
        <v>192</v>
      </c>
    </row>
    <row r="25" spans="2:11" ht="18.75">
      <c r="B25" s="492"/>
      <c r="C25" s="929" t="s">
        <v>52</v>
      </c>
      <c r="D25" s="942" t="s">
        <v>52</v>
      </c>
      <c r="E25" s="943" t="s">
        <v>49</v>
      </c>
      <c r="F25" s="944" t="s">
        <v>49</v>
      </c>
      <c r="G25" s="945" t="s">
        <v>196</v>
      </c>
      <c r="H25" s="946" t="s">
        <v>51</v>
      </c>
      <c r="I25" s="947" t="s">
        <v>195</v>
      </c>
    </row>
    <row r="26" spans="2:11" ht="18.75">
      <c r="B26" s="492"/>
      <c r="C26" s="929" t="s">
        <v>57</v>
      </c>
      <c r="D26" s="942" t="s">
        <v>57</v>
      </c>
      <c r="E26" s="943" t="s">
        <v>57</v>
      </c>
      <c r="F26" s="944" t="s">
        <v>57</v>
      </c>
      <c r="G26" s="945" t="s">
        <v>202</v>
      </c>
      <c r="H26" s="946" t="s">
        <v>52</v>
      </c>
      <c r="I26" s="947" t="s">
        <v>202</v>
      </c>
    </row>
    <row r="27" spans="2:11" ht="18.75">
      <c r="B27" s="492"/>
      <c r="C27" s="492"/>
      <c r="D27" s="492"/>
      <c r="E27" s="492"/>
      <c r="F27" s="492"/>
      <c r="G27" s="492"/>
    </row>
    <row r="28" spans="2:11" ht="18.75" hidden="1">
      <c r="B28" s="492" t="s">
        <v>220</v>
      </c>
      <c r="C28" s="948">
        <f>'Freezy '!G71</f>
        <v>13523332.84</v>
      </c>
      <c r="D28" s="894">
        <f>'Freezy '!M71</f>
        <v>17616120</v>
      </c>
      <c r="E28" s="895">
        <f>'Freezy '!S71</f>
        <v>10258196.949999999</v>
      </c>
      <c r="F28" s="896">
        <f>'Freezy '!Y71</f>
        <v>0</v>
      </c>
      <c r="G28" s="897">
        <f>'Freezy 2'!H67</f>
        <v>0</v>
      </c>
      <c r="H28" s="898">
        <f>'Freezy '!AE71</f>
        <v>2828714.6750000003</v>
      </c>
      <c r="I28" s="949">
        <f>'Freezy 2'!N67</f>
        <v>3210199.1349999998</v>
      </c>
      <c r="K28" s="399">
        <f>SUM(C28:I28)</f>
        <v>47436563.599999994</v>
      </c>
    </row>
    <row r="29" spans="2:11" ht="18.75" hidden="1">
      <c r="B29" s="492" t="s">
        <v>259</v>
      </c>
      <c r="C29" s="948">
        <f>'Freezy '!G86+'Freezy '!G87</f>
        <v>67254422.870000005</v>
      </c>
      <c r="D29" s="894">
        <f>'Freezy '!M72</f>
        <v>31972702.804622222</v>
      </c>
      <c r="E29" s="895">
        <f>'Freezy '!S72</f>
        <v>19055071.538599979</v>
      </c>
      <c r="F29" s="896">
        <f>'Freezy '!Y72</f>
        <v>17587119.968622208</v>
      </c>
      <c r="G29" s="897">
        <f>'Freezy 2'!H61</f>
        <v>14531942.18533333</v>
      </c>
      <c r="H29" s="898">
        <f>'Freezy '!AE86+'Freezy '!AE87</f>
        <v>22752860.109999999</v>
      </c>
      <c r="I29" s="949">
        <f>'Freezy 2'!N78</f>
        <v>24447223.219999999</v>
      </c>
      <c r="K29" s="399">
        <f>SUM(C29:I29)</f>
        <v>197601342.69717774</v>
      </c>
    </row>
    <row r="30" spans="2:11">
      <c r="B30" s="365"/>
    </row>
    <row r="31" spans="2:11">
      <c r="B31" s="365"/>
      <c r="C31" s="399"/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31"/>
  <sheetViews>
    <sheetView workbookViewId="0">
      <selection activeCell="B5" sqref="B5"/>
    </sheetView>
  </sheetViews>
  <sheetFormatPr defaultColWidth="9" defaultRowHeight="15"/>
  <cols>
    <col min="1" max="1" width="3.7109375" customWidth="1"/>
    <col min="2" max="2" width="19" customWidth="1"/>
    <col min="3" max="7" width="16.42578125" customWidth="1"/>
    <col min="8" max="8" width="15.28515625" hidden="1" customWidth="1"/>
    <col min="9" max="9" width="15" hidden="1" customWidth="1"/>
    <col min="11" max="11" width="16.85546875" customWidth="1"/>
  </cols>
  <sheetData>
    <row r="1" spans="1:11" ht="15.75">
      <c r="A1" s="875" t="s">
        <v>286</v>
      </c>
    </row>
    <row r="2" spans="1:11" ht="15.75">
      <c r="A2" s="875" t="s">
        <v>267</v>
      </c>
    </row>
    <row r="3" spans="1:11" ht="15.75">
      <c r="A3" s="875" t="s">
        <v>272</v>
      </c>
    </row>
    <row r="4" spans="1:11" ht="15.75">
      <c r="A4" s="875" t="s">
        <v>270</v>
      </c>
    </row>
    <row r="6" spans="1:11" s="887" customFormat="1" ht="18.75">
      <c r="B6" s="888"/>
      <c r="C6" s="889" t="s">
        <v>278</v>
      </c>
      <c r="D6" s="889" t="s">
        <v>279</v>
      </c>
      <c r="E6" s="890" t="s">
        <v>280</v>
      </c>
      <c r="F6" s="891" t="s">
        <v>281</v>
      </c>
      <c r="G6" s="891" t="s">
        <v>295</v>
      </c>
      <c r="H6" s="891" t="s">
        <v>251</v>
      </c>
      <c r="I6" s="891" t="s">
        <v>252</v>
      </c>
      <c r="K6" s="891" t="s">
        <v>182</v>
      </c>
    </row>
    <row r="7" spans="1:11" ht="18.75">
      <c r="B7" s="892" t="s">
        <v>253</v>
      </c>
      <c r="C7" s="948">
        <f>'Store 1(SE'!AE9</f>
        <v>40439475.590000004</v>
      </c>
      <c r="D7" s="894">
        <f>'Store 2(GE'!AE9</f>
        <v>30781098.420000002</v>
      </c>
      <c r="E7" s="895">
        <f>'Store 3(AS'!AC9</f>
        <v>18286457.969999999</v>
      </c>
      <c r="F7" s="896">
        <f>'Store 4(SO'!AC9</f>
        <v>14948774.52</v>
      </c>
      <c r="G7" s="897">
        <f>'Store 6(PA'!AE9</f>
        <v>16101566.449999999</v>
      </c>
      <c r="H7" s="413">
        <f>'Store 5(ADS'!AE8</f>
        <v>13020394.52</v>
      </c>
      <c r="I7" s="413">
        <f>'Store 7(ADP'!N10</f>
        <v>12461609.380000001</v>
      </c>
      <c r="K7" s="399">
        <f t="shared" ref="K7:K14" si="0">SUM(C7:I7)</f>
        <v>146039376.84999999</v>
      </c>
    </row>
    <row r="8" spans="1:11" ht="18.75">
      <c r="B8" s="492" t="s">
        <v>254</v>
      </c>
      <c r="C8" s="948">
        <f>'Store 1(SE'!AG9</f>
        <v>33933813.25</v>
      </c>
      <c r="D8" s="894">
        <f>'Store 2(GE'!AG9</f>
        <v>29970619.5</v>
      </c>
      <c r="E8" s="895">
        <f>'Store 3(AS'!AE9</f>
        <v>16186827.5</v>
      </c>
      <c r="F8" s="896">
        <f>'Store 4(SO'!AE9</f>
        <v>15819780.98</v>
      </c>
      <c r="G8" s="897">
        <f>'Store 6(PA'!AG9</f>
        <v>19480665</v>
      </c>
      <c r="H8" s="898">
        <f>'Store 5(ADS'!AG8</f>
        <v>12504556.5</v>
      </c>
      <c r="I8" s="949">
        <f>'Store 7(ADP'!P10</f>
        <v>19223382.5</v>
      </c>
      <c r="K8" s="399">
        <f t="shared" si="0"/>
        <v>147119645.23000002</v>
      </c>
    </row>
    <row r="9" spans="1:11" ht="18.75">
      <c r="B9" s="492" t="s">
        <v>255</v>
      </c>
      <c r="C9" s="954">
        <f t="shared" ref="C9:I9" si="1">C8/C7</f>
        <v>0.83912594698412102</v>
      </c>
      <c r="D9" s="901">
        <f t="shared" si="1"/>
        <v>0.9736695907033196</v>
      </c>
      <c r="E9" s="902">
        <f t="shared" si="1"/>
        <v>0.88518112838229446</v>
      </c>
      <c r="F9" s="903">
        <f t="shared" si="1"/>
        <v>1.0582660778537183</v>
      </c>
      <c r="G9" s="904">
        <f t="shared" si="1"/>
        <v>1.2098614790364077</v>
      </c>
      <c r="H9" s="905">
        <f t="shared" si="1"/>
        <v>0.96038230491344589</v>
      </c>
      <c r="I9" s="955">
        <f t="shared" si="1"/>
        <v>1.5426083352325395</v>
      </c>
      <c r="J9" s="447"/>
      <c r="K9" s="447">
        <f>K8/K7</f>
        <v>1.0073971034614151</v>
      </c>
    </row>
    <row r="10" spans="1:11" ht="18.75">
      <c r="B10" s="492" t="s">
        <v>29</v>
      </c>
      <c r="C10" s="948">
        <f t="shared" ref="C10:I10" si="2">C8/1.125</f>
        <v>30163389.555555556</v>
      </c>
      <c r="D10" s="894">
        <f t="shared" si="2"/>
        <v>26640550.666666668</v>
      </c>
      <c r="E10" s="895">
        <f t="shared" si="2"/>
        <v>14388291.111111112</v>
      </c>
      <c r="F10" s="896">
        <f t="shared" si="2"/>
        <v>14062027.537777778</v>
      </c>
      <c r="G10" s="897">
        <f t="shared" si="2"/>
        <v>17316146.666666668</v>
      </c>
      <c r="H10" s="898">
        <f t="shared" si="2"/>
        <v>11115161.333333334</v>
      </c>
      <c r="I10" s="949">
        <f t="shared" si="2"/>
        <v>17087451.111111112</v>
      </c>
      <c r="K10" s="399">
        <f t="shared" si="0"/>
        <v>130773017.98222223</v>
      </c>
    </row>
    <row r="11" spans="1:11" ht="18.75">
      <c r="B11" s="492" t="s">
        <v>137</v>
      </c>
      <c r="C11" s="948">
        <v>12744032.0891</v>
      </c>
      <c r="D11" s="894">
        <v>11327562.144884</v>
      </c>
      <c r="E11" s="895">
        <v>6484802.8032769999</v>
      </c>
      <c r="F11" s="896">
        <v>6330724.7985079996</v>
      </c>
      <c r="G11" s="897">
        <f>'Store 6(PA'!AG19</f>
        <v>7921062.0499999998</v>
      </c>
      <c r="H11" s="898">
        <f>'Store 5(ADS'!AG18</f>
        <v>5597827.25</v>
      </c>
      <c r="I11" s="949">
        <f>'Store 7(ADP'!P20</f>
        <v>6592973.5999999996</v>
      </c>
      <c r="K11" s="399">
        <f t="shared" si="0"/>
        <v>56998984.735768996</v>
      </c>
    </row>
    <row r="12" spans="1:11" ht="18.75">
      <c r="B12" s="492" t="s">
        <v>120</v>
      </c>
      <c r="C12" s="948">
        <f>'Store 1(SE'!AG44</f>
        <v>10003659.327777771</v>
      </c>
      <c r="D12" s="894">
        <f>'Store 2(GE'!AG44</f>
        <v>11638695.076666666</v>
      </c>
      <c r="E12" s="895">
        <f>'Store 3(AS'!AE44</f>
        <v>6213275.5402777754</v>
      </c>
      <c r="F12" s="896">
        <f>'Store 4(SO'!AE44</f>
        <v>4814401.1290666703</v>
      </c>
      <c r="G12" s="897">
        <f>'Store 6(PA'!AG44</f>
        <v>5004355.22</v>
      </c>
      <c r="H12" s="898">
        <f>'Store 5(ADS'!AG43</f>
        <v>3214393.6693939399</v>
      </c>
      <c r="I12" s="949">
        <f>'Store 7(ADP'!P45</f>
        <v>2425834.4793111109</v>
      </c>
      <c r="K12" s="399">
        <f t="shared" si="0"/>
        <v>43314614.44249393</v>
      </c>
    </row>
    <row r="13" spans="1:11" ht="18.75">
      <c r="B13" s="492" t="s">
        <v>121</v>
      </c>
      <c r="C13" s="948">
        <f>'Store 1(SE'!AG73</f>
        <v>9310617.0999999996</v>
      </c>
      <c r="D13" s="894">
        <f>+'Store 2(GE'!AG73</f>
        <v>1901210.5558333334</v>
      </c>
      <c r="E13" s="895">
        <f>'Store 3(AS'!AE73</f>
        <v>1080711.7958333334</v>
      </c>
      <c r="F13" s="896">
        <f>'Store 4(SO'!AE73</f>
        <v>1206906.1541666701</v>
      </c>
      <c r="G13" s="897">
        <f>'Store 6(PA'!AG70</f>
        <v>1233755.3975</v>
      </c>
      <c r="H13" s="898">
        <f>'Store 5(ADS'!AG71</f>
        <v>4615648.92</v>
      </c>
      <c r="I13" s="949">
        <f>'Store 7(ADP'!P70</f>
        <v>3777200.31</v>
      </c>
      <c r="K13" s="399">
        <f t="shared" si="0"/>
        <v>23126050.233333338</v>
      </c>
    </row>
    <row r="14" spans="1:11" ht="18.75">
      <c r="B14" s="492" t="s">
        <v>122</v>
      </c>
      <c r="C14" s="948">
        <v>-1777124.65132221</v>
      </c>
      <c r="D14" s="894">
        <v>1773082.8892826401</v>
      </c>
      <c r="E14" s="895">
        <v>609500.97172300098</v>
      </c>
      <c r="F14" s="896">
        <v>1709995.4560364401</v>
      </c>
      <c r="G14" s="897">
        <f>'Store 6(PA'!AG83</f>
        <v>3156973.9991666698</v>
      </c>
      <c r="H14" s="898">
        <f>'Store 5(ADS'!AG86</f>
        <v>-2312708.5060606101</v>
      </c>
      <c r="I14" s="949">
        <f>'Store 7(ADP'!P81</f>
        <v>4329272.6131777801</v>
      </c>
      <c r="K14" s="399">
        <f t="shared" si="0"/>
        <v>7488992.7720037121</v>
      </c>
    </row>
    <row r="15" spans="1:11" ht="18.75">
      <c r="B15" s="492" t="s">
        <v>256</v>
      </c>
      <c r="C15" s="914">
        <f t="shared" ref="C15:I15" si="3">+C11/C10</f>
        <v>0.42250000006225352</v>
      </c>
      <c r="D15" s="915">
        <f t="shared" si="3"/>
        <v>0.42520000005320208</v>
      </c>
      <c r="E15" s="916">
        <f t="shared" si="3"/>
        <v>0.45069999996519544</v>
      </c>
      <c r="F15" s="917">
        <f t="shared" si="3"/>
        <v>0.45020000007114508</v>
      </c>
      <c r="G15" s="918">
        <f t="shared" si="3"/>
        <v>0.45743791632626501</v>
      </c>
      <c r="H15" s="919">
        <f t="shared" si="3"/>
        <v>0.50362087261951272</v>
      </c>
      <c r="I15" s="953">
        <f t="shared" si="3"/>
        <v>0.38583715951133984</v>
      </c>
      <c r="K15" s="447">
        <f>K11/K10</f>
        <v>0.43586196613981676</v>
      </c>
    </row>
    <row r="16" spans="1:11" ht="18.75">
      <c r="B16" s="492" t="s">
        <v>257</v>
      </c>
      <c r="C16" s="914">
        <f t="shared" ref="C16:I16" si="4">C14/C10</f>
        <v>-5.8916609754651912E-2</v>
      </c>
      <c r="D16" s="915">
        <f t="shared" si="4"/>
        <v>6.6555789760801246E-2</v>
      </c>
      <c r="E16" s="916">
        <f t="shared" si="4"/>
        <v>4.2360900750216562E-2</v>
      </c>
      <c r="F16" s="917">
        <f t="shared" si="4"/>
        <v>0.12160376243344143</v>
      </c>
      <c r="G16" s="918">
        <f t="shared" si="4"/>
        <v>0.18231388656714251</v>
      </c>
      <c r="H16" s="447">
        <f t="shared" si="4"/>
        <v>-0.20806792062702792</v>
      </c>
      <c r="I16" s="447">
        <f t="shared" si="4"/>
        <v>0.25335976589057635</v>
      </c>
      <c r="K16" s="447">
        <f>K14/K10</f>
        <v>5.7267109741413122E-2</v>
      </c>
    </row>
    <row r="17" spans="2:11" ht="18.75">
      <c r="B17" s="492"/>
      <c r="C17" s="914"/>
      <c r="D17" s="915"/>
      <c r="E17" s="916"/>
      <c r="F17" s="917"/>
      <c r="G17" s="921"/>
      <c r="H17" s="922"/>
      <c r="I17" s="920"/>
    </row>
    <row r="18" spans="2:11" ht="18.75">
      <c r="B18" s="492"/>
      <c r="C18" s="923">
        <f t="shared" ref="C18:I18" si="5">C10-C11-C12-C13</f>
        <v>-1894918.9613222145</v>
      </c>
      <c r="D18" s="924">
        <f t="shared" si="5"/>
        <v>1773082.8892826687</v>
      </c>
      <c r="E18" s="925">
        <f t="shared" si="5"/>
        <v>609500.97172300331</v>
      </c>
      <c r="F18" s="926">
        <f t="shared" si="5"/>
        <v>1709995.4560364378</v>
      </c>
      <c r="G18" s="921">
        <f t="shared" si="5"/>
        <v>3156973.9991666675</v>
      </c>
      <c r="H18" s="922">
        <f t="shared" si="5"/>
        <v>-2312708.5060606059</v>
      </c>
      <c r="I18" s="920">
        <f t="shared" si="5"/>
        <v>4291442.7218000013</v>
      </c>
    </row>
    <row r="19" spans="2:11">
      <c r="B19" s="927"/>
      <c r="C19" s="923"/>
      <c r="D19" s="915"/>
      <c r="E19" s="916"/>
      <c r="F19" s="917"/>
      <c r="G19" s="928"/>
      <c r="H19" s="922"/>
      <c r="I19" s="920"/>
    </row>
    <row r="20" spans="2:11" ht="18.75">
      <c r="B20" s="492"/>
      <c r="C20" s="929"/>
      <c r="D20" s="930"/>
      <c r="E20" s="931"/>
      <c r="F20" s="932"/>
      <c r="G20" s="933"/>
      <c r="H20" s="934"/>
      <c r="I20" s="935"/>
    </row>
    <row r="21" spans="2:11" ht="18.75">
      <c r="B21" s="492" t="s">
        <v>258</v>
      </c>
      <c r="C21" s="929"/>
      <c r="D21" s="930"/>
      <c r="E21" s="931"/>
      <c r="F21" s="932"/>
      <c r="G21" s="933"/>
      <c r="H21" s="934"/>
      <c r="I21" s="935"/>
    </row>
    <row r="22" spans="2:11" ht="18.75">
      <c r="B22" s="492"/>
      <c r="C22" s="929" t="s">
        <v>43</v>
      </c>
      <c r="D22" s="936" t="s">
        <v>43</v>
      </c>
      <c r="E22" s="937" t="s">
        <v>43</v>
      </c>
      <c r="F22" s="938" t="s">
        <v>43</v>
      </c>
      <c r="G22" s="939" t="s">
        <v>189</v>
      </c>
      <c r="H22" s="940" t="s">
        <v>43</v>
      </c>
      <c r="I22" s="941" t="s">
        <v>188</v>
      </c>
    </row>
    <row r="23" spans="2:11" ht="18.75">
      <c r="B23" s="492"/>
      <c r="C23" s="929" t="s">
        <v>47</v>
      </c>
      <c r="D23" s="942" t="s">
        <v>47</v>
      </c>
      <c r="E23" s="943" t="s">
        <v>44</v>
      </c>
      <c r="F23" s="944" t="s">
        <v>44</v>
      </c>
      <c r="G23" s="945" t="s">
        <v>192</v>
      </c>
      <c r="H23" s="946" t="s">
        <v>47</v>
      </c>
      <c r="I23" s="947" t="s">
        <v>189</v>
      </c>
    </row>
    <row r="24" spans="2:11" ht="18.75">
      <c r="B24" s="492"/>
      <c r="C24" s="929" t="s">
        <v>51</v>
      </c>
      <c r="D24" s="942" t="s">
        <v>51</v>
      </c>
      <c r="E24" s="943" t="s">
        <v>47</v>
      </c>
      <c r="F24" s="944" t="s">
        <v>47</v>
      </c>
      <c r="G24" s="945" t="s">
        <v>195</v>
      </c>
      <c r="H24" s="946" t="s">
        <v>49</v>
      </c>
      <c r="I24" s="947" t="s">
        <v>192</v>
      </c>
    </row>
    <row r="25" spans="2:11" ht="18.75">
      <c r="B25" s="492"/>
      <c r="C25" s="929" t="s">
        <v>52</v>
      </c>
      <c r="D25" s="942" t="s">
        <v>52</v>
      </c>
      <c r="E25" s="943" t="s">
        <v>49</v>
      </c>
      <c r="F25" s="944" t="s">
        <v>49</v>
      </c>
      <c r="G25" s="945" t="s">
        <v>196</v>
      </c>
      <c r="H25" s="946" t="s">
        <v>51</v>
      </c>
      <c r="I25" s="947" t="s">
        <v>195</v>
      </c>
    </row>
    <row r="26" spans="2:11" ht="18.75">
      <c r="B26" s="492"/>
      <c r="C26" s="929" t="s">
        <v>57</v>
      </c>
      <c r="D26" s="942" t="s">
        <v>57</v>
      </c>
      <c r="E26" s="943" t="s">
        <v>57</v>
      </c>
      <c r="F26" s="944" t="s">
        <v>57</v>
      </c>
      <c r="G26" s="945" t="s">
        <v>202</v>
      </c>
      <c r="H26" s="946" t="s">
        <v>52</v>
      </c>
      <c r="I26" s="947" t="s">
        <v>202</v>
      </c>
    </row>
    <row r="27" spans="2:11" ht="18.75">
      <c r="B27" s="492"/>
      <c r="C27" s="492"/>
      <c r="D27" s="492"/>
      <c r="E27" s="492"/>
      <c r="F27" s="492"/>
      <c r="G27" s="492"/>
    </row>
    <row r="28" spans="2:11" ht="18.75" hidden="1">
      <c r="B28" s="492" t="s">
        <v>220</v>
      </c>
      <c r="C28" s="948">
        <f>'Freezy '!G71</f>
        <v>13523332.84</v>
      </c>
      <c r="D28" s="894">
        <f>'Freezy '!M71</f>
        <v>17616120</v>
      </c>
      <c r="E28" s="895">
        <f>'Freezy '!S71</f>
        <v>10258196.949999999</v>
      </c>
      <c r="F28" s="896">
        <f>'Freezy '!Y71</f>
        <v>0</v>
      </c>
      <c r="G28" s="897">
        <f>'Freezy 2'!H67</f>
        <v>0</v>
      </c>
      <c r="H28" s="898">
        <f>'Freezy '!AE71</f>
        <v>2828714.6750000003</v>
      </c>
      <c r="I28" s="949">
        <f>'Freezy 2'!N67</f>
        <v>3210199.1349999998</v>
      </c>
      <c r="K28" s="399">
        <f>SUM(C28:I28)</f>
        <v>47436563.599999994</v>
      </c>
    </row>
    <row r="29" spans="2:11" ht="18.75" hidden="1">
      <c r="B29" s="492" t="s">
        <v>259</v>
      </c>
      <c r="C29" s="948">
        <f>'Freezy '!G86+'Freezy '!G87</f>
        <v>67254422.870000005</v>
      </c>
      <c r="D29" s="894">
        <f>'Freezy '!M72</f>
        <v>31972702.804622222</v>
      </c>
      <c r="E29" s="895">
        <f>'Freezy '!S72</f>
        <v>19055071.538599979</v>
      </c>
      <c r="F29" s="896">
        <f>'Freezy '!Y72</f>
        <v>17587119.968622208</v>
      </c>
      <c r="G29" s="897">
        <f>'Freezy 2'!H61</f>
        <v>14531942.18533333</v>
      </c>
      <c r="H29" s="898">
        <f>'Freezy '!AE86+'Freezy '!AE87</f>
        <v>22752860.109999999</v>
      </c>
      <c r="I29" s="949">
        <f>'Freezy 2'!N78</f>
        <v>24447223.219999999</v>
      </c>
      <c r="K29" s="399">
        <f>SUM(C29:I29)</f>
        <v>197601342.69717774</v>
      </c>
    </row>
    <row r="30" spans="2:11">
      <c r="B30" s="365"/>
    </row>
    <row r="31" spans="2:11">
      <c r="B31" s="365"/>
      <c r="C31" s="399"/>
    </row>
  </sheetData>
  <pageMargins left="0.75" right="0.75" top="1" bottom="1" header="0.5" footer="0.5"/>
  <pageSetup fitToWidth="0" fitToHeight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31"/>
  <sheetViews>
    <sheetView workbookViewId="0">
      <selection activeCell="G3" sqref="G3"/>
    </sheetView>
  </sheetViews>
  <sheetFormatPr defaultColWidth="9" defaultRowHeight="15"/>
  <cols>
    <col min="1" max="1" width="3.7109375" customWidth="1"/>
    <col min="2" max="2" width="19" customWidth="1"/>
    <col min="3" max="3" width="16.42578125" customWidth="1"/>
    <col min="4" max="4" width="15.28515625" customWidth="1"/>
    <col min="5" max="5" width="15.42578125" customWidth="1"/>
    <col min="6" max="6" width="14.7109375" customWidth="1"/>
    <col min="7" max="7" width="15.140625" customWidth="1"/>
    <col min="8" max="8" width="14.28515625" customWidth="1"/>
    <col min="9" max="9" width="14.140625" customWidth="1"/>
    <col min="10" max="10" width="3.140625" customWidth="1"/>
    <col min="11" max="11" width="15.28515625" customWidth="1"/>
  </cols>
  <sheetData>
    <row r="1" spans="1:11" ht="15.75">
      <c r="A1" s="875" t="s">
        <v>286</v>
      </c>
    </row>
    <row r="2" spans="1:11" ht="15.75">
      <c r="A2" s="875" t="s">
        <v>267</v>
      </c>
    </row>
    <row r="3" spans="1:11" ht="15.75">
      <c r="A3" s="875" t="s">
        <v>273</v>
      </c>
    </row>
    <row r="4" spans="1:11" ht="15.75">
      <c r="A4" s="875" t="s">
        <v>270</v>
      </c>
    </row>
    <row r="6" spans="1:11" s="887" customFormat="1" ht="18.75">
      <c r="B6" s="888"/>
      <c r="C6" s="889" t="s">
        <v>278</v>
      </c>
      <c r="D6" s="889" t="s">
        <v>279</v>
      </c>
      <c r="E6" s="890" t="s">
        <v>280</v>
      </c>
      <c r="F6" s="891" t="s">
        <v>281</v>
      </c>
      <c r="G6" s="891" t="s">
        <v>295</v>
      </c>
      <c r="H6" s="891" t="s">
        <v>282</v>
      </c>
      <c r="I6" s="890" t="s">
        <v>285</v>
      </c>
      <c r="K6" s="891" t="s">
        <v>182</v>
      </c>
    </row>
    <row r="7" spans="1:11" ht="18.75">
      <c r="B7" s="892" t="s">
        <v>253</v>
      </c>
      <c r="C7" s="948">
        <f>'Store 1(SE'!AN9</f>
        <v>40106915.939999998</v>
      </c>
      <c r="D7" s="894">
        <f>'Store 2(GE'!AM9</f>
        <v>28557078.52</v>
      </c>
      <c r="E7" s="895">
        <f>'Store 3(AS'!AK9</f>
        <v>30008072.462615199</v>
      </c>
      <c r="F7" s="896">
        <f>'Store 4(SO'!AK9</f>
        <v>13664056.83</v>
      </c>
      <c r="G7" s="897">
        <f>'Store 6(PA'!AN9</f>
        <v>15498015.16</v>
      </c>
      <c r="H7" s="413">
        <f>'Store 5(ADS'!AO8</f>
        <v>14538544.279999999</v>
      </c>
      <c r="I7" s="413">
        <f>'Store 7(ADP'!AP10</f>
        <v>14522747.73</v>
      </c>
      <c r="K7" s="399">
        <f t="shared" ref="K7:K14" si="0">SUM(C7:I7)</f>
        <v>156895430.92261517</v>
      </c>
    </row>
    <row r="8" spans="1:11" ht="18.75">
      <c r="B8" s="492" t="s">
        <v>254</v>
      </c>
      <c r="C8" s="948">
        <f>'Store 1(SE'!AP9</f>
        <v>38605920</v>
      </c>
      <c r="D8" s="894">
        <f>'Store 2(GE'!AO9</f>
        <v>33387472.5</v>
      </c>
      <c r="E8" s="895">
        <f>'Store 3(AS'!AM9</f>
        <v>17405575</v>
      </c>
      <c r="F8" s="896">
        <f>'Store 4(SO'!AM9</f>
        <v>18544757.5</v>
      </c>
      <c r="G8" s="897">
        <f>'Store 6(PA'!AP9</f>
        <v>22828290</v>
      </c>
      <c r="H8" s="898">
        <f>'Store 5(ADS'!AQ8</f>
        <v>13830657.5</v>
      </c>
      <c r="I8" s="949">
        <f>'Store 7(ADP'!AR10</f>
        <v>34152490.25</v>
      </c>
      <c r="K8" s="399">
        <f t="shared" si="0"/>
        <v>178755162.75</v>
      </c>
    </row>
    <row r="9" spans="1:11" ht="18.75">
      <c r="B9" s="492" t="s">
        <v>255</v>
      </c>
      <c r="C9" s="954">
        <f t="shared" ref="C9:I9" si="1">C8/C7</f>
        <v>0.96257513436721265</v>
      </c>
      <c r="D9" s="901">
        <f t="shared" si="1"/>
        <v>1.1691487445614237</v>
      </c>
      <c r="E9" s="902">
        <f t="shared" si="1"/>
        <v>0.58002975771550458</v>
      </c>
      <c r="F9" s="903">
        <f t="shared" si="1"/>
        <v>1.3571926500835549</v>
      </c>
      <c r="G9" s="904">
        <f t="shared" si="1"/>
        <v>1.4729815246870619</v>
      </c>
      <c r="H9" s="905">
        <f t="shared" si="1"/>
        <v>0.95130965202796769</v>
      </c>
      <c r="I9" s="955">
        <f t="shared" si="1"/>
        <v>2.3516548579474637</v>
      </c>
      <c r="J9" s="447"/>
      <c r="K9" s="447">
        <f>K8/K7</f>
        <v>1.1393267585858928</v>
      </c>
    </row>
    <row r="10" spans="1:11" ht="18.75">
      <c r="B10" s="492" t="s">
        <v>29</v>
      </c>
      <c r="C10" s="948">
        <f t="shared" ref="C10:I10" si="2">C8/1.125</f>
        <v>34316373.333333336</v>
      </c>
      <c r="D10" s="894">
        <f t="shared" si="2"/>
        <v>29677753.333333332</v>
      </c>
      <c r="E10" s="895">
        <f t="shared" si="2"/>
        <v>15471622.222222222</v>
      </c>
      <c r="F10" s="896">
        <f t="shared" si="2"/>
        <v>16484228.888888888</v>
      </c>
      <c r="G10" s="897">
        <f t="shared" si="2"/>
        <v>20291813.333333332</v>
      </c>
      <c r="H10" s="898">
        <f t="shared" si="2"/>
        <v>12293917.777777778</v>
      </c>
      <c r="I10" s="949">
        <f t="shared" si="2"/>
        <v>30357769.111111112</v>
      </c>
      <c r="K10" s="399">
        <f t="shared" si="0"/>
        <v>158893478</v>
      </c>
    </row>
    <row r="11" spans="1:11" ht="18.75">
      <c r="B11" s="492" t="s">
        <v>137</v>
      </c>
      <c r="C11" s="948">
        <f>'Store 1(SE'!AP19</f>
        <v>15093464.789999999</v>
      </c>
      <c r="D11" s="894">
        <f>'Store 2(GE'!AO19</f>
        <v>13750291.66</v>
      </c>
      <c r="E11" s="895">
        <f>'Store 3(AS'!AM19</f>
        <v>7254600.1200000001</v>
      </c>
      <c r="F11" s="896">
        <f>'Store 4(SO'!AM19</f>
        <v>7729432.8200000003</v>
      </c>
      <c r="G11" s="897">
        <f>'Store 6(PA'!AP19</f>
        <v>9400629.6199999992</v>
      </c>
      <c r="H11" s="898">
        <f>'Store 5(ADS'!AQ18</f>
        <v>6644727.7400000002</v>
      </c>
      <c r="I11" s="949">
        <f>'Store 7(ADP'!AR20</f>
        <v>14470386.310000001</v>
      </c>
      <c r="K11" s="399">
        <f t="shared" si="0"/>
        <v>74343533.060000002</v>
      </c>
    </row>
    <row r="12" spans="1:11" ht="18.75">
      <c r="B12" s="492" t="s">
        <v>120</v>
      </c>
      <c r="C12" s="948">
        <f>'Store 1(SE'!AP44</f>
        <v>7520647.5566666704</v>
      </c>
      <c r="D12" s="894">
        <f>'Store 2(GE'!AO44</f>
        <v>11555319.673333338</v>
      </c>
      <c r="E12" s="895">
        <f>'Store 3(AS'!AM44</f>
        <v>6088632.0283333305</v>
      </c>
      <c r="F12" s="896">
        <f>'Store 4(SO'!AM44</f>
        <v>5247621.1233333303</v>
      </c>
      <c r="G12" s="897">
        <f>'Store 6(PA'!AP44</f>
        <v>5530018.5199999902</v>
      </c>
      <c r="H12" s="898">
        <f>'Store 5(ADS'!AQ43</f>
        <v>2413234.2444444499</v>
      </c>
      <c r="I12" s="949">
        <f>'Store 7(ADP'!AR45</f>
        <v>3842346.50777777</v>
      </c>
      <c r="K12" s="399">
        <f t="shared" si="0"/>
        <v>42197819.653888889</v>
      </c>
    </row>
    <row r="13" spans="1:11" ht="18.75">
      <c r="B13" s="492" t="s">
        <v>121</v>
      </c>
      <c r="C13" s="948">
        <f>'Store 1(SE'!AP73</f>
        <v>9454684.8399999999</v>
      </c>
      <c r="D13" s="894">
        <f>+'Store 2(GE'!AO73</f>
        <v>2102786.7858333336</v>
      </c>
      <c r="E13" s="895">
        <f>'Store 3(AS'!AM73</f>
        <v>1282814.7958333334</v>
      </c>
      <c r="F13" s="896">
        <f>'Store 4(SO'!AM73</f>
        <v>1341789.1541666701</v>
      </c>
      <c r="G13" s="897">
        <f>'Store 6(PA'!AP70</f>
        <v>1331185.3975</v>
      </c>
      <c r="H13" s="898">
        <f>'Store 5(ADS'!AQ71</f>
        <v>3311255.72</v>
      </c>
      <c r="I13" s="949">
        <f>'Store 7(ADP'!AR70</f>
        <v>4250469.07</v>
      </c>
      <c r="K13" s="399">
        <f t="shared" si="0"/>
        <v>23074985.763333336</v>
      </c>
    </row>
    <row r="14" spans="1:11" ht="18.75">
      <c r="B14" s="492" t="s">
        <v>122</v>
      </c>
      <c r="C14" s="948">
        <f>'Store 1(SE'!AP89</f>
        <v>2247576.1466666311</v>
      </c>
      <c r="D14" s="894">
        <f>'Store 2(GE'!AO89</f>
        <v>2269355.2141666263</v>
      </c>
      <c r="E14" s="895">
        <f>'Store 3(AS'!AM89</f>
        <v>845575.27805553563</v>
      </c>
      <c r="F14" s="896">
        <f>'Store 4(SO'!AM89</f>
        <v>2165385.79138888</v>
      </c>
      <c r="G14" s="897">
        <f>'Store 6(PA'!AP83</f>
        <v>4029979.7958333101</v>
      </c>
      <c r="H14" s="898">
        <f>'Store 5(ADS'!AQ86</f>
        <v>-75299.926666665793</v>
      </c>
      <c r="I14" s="949">
        <f>'Store 7(ADP'!AR81</f>
        <v>7794567.2233333299</v>
      </c>
      <c r="K14" s="399">
        <f t="shared" si="0"/>
        <v>19277139.522777647</v>
      </c>
    </row>
    <row r="15" spans="1:11" ht="18.75">
      <c r="B15" s="492" t="s">
        <v>256</v>
      </c>
      <c r="C15" s="914">
        <f t="shared" ref="C15:I15" si="3">+C11/C10</f>
        <v>0.43983274815753642</v>
      </c>
      <c r="D15" s="915">
        <f t="shared" si="3"/>
        <v>0.46331983103842317</v>
      </c>
      <c r="E15" s="916">
        <f t="shared" si="3"/>
        <v>0.4688971858154643</v>
      </c>
      <c r="F15" s="917">
        <f t="shared" si="3"/>
        <v>0.46889865896062544</v>
      </c>
      <c r="G15" s="918">
        <f t="shared" si="3"/>
        <v>0.46327203318776833</v>
      </c>
      <c r="H15" s="919">
        <f t="shared" si="3"/>
        <v>0.54048903369199908</v>
      </c>
      <c r="I15" s="953">
        <f t="shared" si="3"/>
        <v>0.4766617157221793</v>
      </c>
      <c r="K15" s="447">
        <f>K11/K10</f>
        <v>0.46788284828153864</v>
      </c>
    </row>
    <row r="16" spans="1:11" ht="18.75">
      <c r="B16" s="492" t="s">
        <v>257</v>
      </c>
      <c r="C16" s="914">
        <f t="shared" ref="C16:I16" si="4">C14/C10</f>
        <v>6.5495736534706583E-2</v>
      </c>
      <c r="D16" s="915">
        <f t="shared" si="4"/>
        <v>7.6466543429948311E-2</v>
      </c>
      <c r="E16" s="916">
        <f t="shared" si="4"/>
        <v>5.4653304347169085E-2</v>
      </c>
      <c r="F16" s="917">
        <f t="shared" si="4"/>
        <v>0.13136106068318715</v>
      </c>
      <c r="G16" s="918">
        <f t="shared" si="4"/>
        <v>0.19860126493541452</v>
      </c>
      <c r="H16" s="919">
        <f t="shared" si="4"/>
        <v>-6.1249739934633634E-3</v>
      </c>
      <c r="I16" s="953">
        <f t="shared" si="4"/>
        <v>0.25675691763794578</v>
      </c>
      <c r="K16" s="447">
        <f>K14/K10</f>
        <v>0.12132115027891609</v>
      </c>
    </row>
    <row r="17" spans="2:11" ht="18.75">
      <c r="B17" s="492"/>
      <c r="C17" s="914"/>
      <c r="D17" s="915"/>
      <c r="E17" s="916"/>
      <c r="F17" s="917"/>
      <c r="G17" s="921"/>
      <c r="H17" s="922"/>
      <c r="I17" s="920"/>
    </row>
    <row r="18" spans="2:11" ht="18.75">
      <c r="B18" s="492"/>
      <c r="C18" s="923">
        <f t="shared" ref="C18:I18" si="5">C10-C11-C12-C13</f>
        <v>2247576.1466666665</v>
      </c>
      <c r="D18" s="924">
        <f t="shared" si="5"/>
        <v>2269355.2141666608</v>
      </c>
      <c r="E18" s="925">
        <f t="shared" si="5"/>
        <v>845575.27805555798</v>
      </c>
      <c r="F18" s="926">
        <f t="shared" si="5"/>
        <v>2165385.7913888874</v>
      </c>
      <c r="G18" s="921">
        <f t="shared" si="5"/>
        <v>4029979.7958333427</v>
      </c>
      <c r="H18" s="922">
        <f t="shared" si="5"/>
        <v>-75299.926666672342</v>
      </c>
      <c r="I18" s="920">
        <f t="shared" si="5"/>
        <v>7794567.2233333401</v>
      </c>
    </row>
    <row r="19" spans="2:11">
      <c r="B19" s="927"/>
      <c r="C19" s="923"/>
      <c r="D19" s="915"/>
      <c r="E19" s="916"/>
      <c r="F19" s="917"/>
      <c r="G19" s="928"/>
      <c r="H19" s="922"/>
      <c r="I19" s="920"/>
    </row>
    <row r="20" spans="2:11" ht="18.75">
      <c r="B20" s="492"/>
      <c r="C20" s="929"/>
      <c r="D20" s="930"/>
      <c r="E20" s="931"/>
      <c r="F20" s="932"/>
      <c r="G20" s="933"/>
      <c r="H20" s="934"/>
      <c r="I20" s="935"/>
    </row>
    <row r="21" spans="2:11" ht="18.75">
      <c r="B21" s="492" t="s">
        <v>258</v>
      </c>
      <c r="C21" s="929"/>
      <c r="D21" s="930"/>
      <c r="E21" s="931"/>
      <c r="F21" s="932"/>
      <c r="G21" s="933"/>
      <c r="H21" s="934"/>
      <c r="I21" s="935"/>
    </row>
    <row r="22" spans="2:11" ht="18.75">
      <c r="B22" s="492"/>
      <c r="C22" s="929" t="s">
        <v>43</v>
      </c>
      <c r="D22" s="936" t="s">
        <v>43</v>
      </c>
      <c r="E22" s="937" t="s">
        <v>43</v>
      </c>
      <c r="F22" s="938" t="s">
        <v>43</v>
      </c>
      <c r="G22" s="939" t="s">
        <v>189</v>
      </c>
      <c r="H22" s="940" t="s">
        <v>43</v>
      </c>
      <c r="I22" s="941" t="s">
        <v>188</v>
      </c>
    </row>
    <row r="23" spans="2:11" ht="18.75">
      <c r="B23" s="492"/>
      <c r="C23" s="929" t="s">
        <v>47</v>
      </c>
      <c r="D23" s="942" t="s">
        <v>47</v>
      </c>
      <c r="E23" s="943" t="s">
        <v>44</v>
      </c>
      <c r="F23" s="944" t="s">
        <v>44</v>
      </c>
      <c r="G23" s="945" t="s">
        <v>192</v>
      </c>
      <c r="H23" s="946" t="s">
        <v>47</v>
      </c>
      <c r="I23" s="947" t="s">
        <v>189</v>
      </c>
    </row>
    <row r="24" spans="2:11" ht="18.75">
      <c r="B24" s="492"/>
      <c r="C24" s="929" t="s">
        <v>51</v>
      </c>
      <c r="D24" s="942" t="s">
        <v>51</v>
      </c>
      <c r="E24" s="943" t="s">
        <v>47</v>
      </c>
      <c r="F24" s="944" t="s">
        <v>47</v>
      </c>
      <c r="G24" s="945" t="s">
        <v>195</v>
      </c>
      <c r="H24" s="946" t="s">
        <v>49</v>
      </c>
      <c r="I24" s="947" t="s">
        <v>192</v>
      </c>
    </row>
    <row r="25" spans="2:11" ht="18.75">
      <c r="B25" s="492"/>
      <c r="C25" s="929" t="s">
        <v>52</v>
      </c>
      <c r="D25" s="942" t="s">
        <v>52</v>
      </c>
      <c r="E25" s="943" t="s">
        <v>49</v>
      </c>
      <c r="F25" s="944" t="s">
        <v>49</v>
      </c>
      <c r="G25" s="945" t="s">
        <v>196</v>
      </c>
      <c r="H25" s="946" t="s">
        <v>51</v>
      </c>
      <c r="I25" s="947" t="s">
        <v>195</v>
      </c>
    </row>
    <row r="26" spans="2:11" ht="18.75">
      <c r="B26" s="492"/>
      <c r="C26" s="929" t="s">
        <v>57</v>
      </c>
      <c r="D26" s="942" t="s">
        <v>57</v>
      </c>
      <c r="E26" s="943" t="s">
        <v>57</v>
      </c>
      <c r="F26" s="944" t="s">
        <v>57</v>
      </c>
      <c r="G26" s="945" t="s">
        <v>202</v>
      </c>
      <c r="H26" s="946" t="s">
        <v>52</v>
      </c>
      <c r="I26" s="947" t="s">
        <v>202</v>
      </c>
    </row>
    <row r="27" spans="2:11" ht="18.75">
      <c r="B27" s="492"/>
      <c r="C27" s="492"/>
      <c r="D27" s="492"/>
      <c r="E27" s="492"/>
      <c r="F27" s="492"/>
      <c r="G27" s="492"/>
    </row>
    <row r="28" spans="2:11" ht="18.75" hidden="1">
      <c r="B28" s="492" t="s">
        <v>220</v>
      </c>
      <c r="C28" s="948">
        <f>'Freezy '!G71</f>
        <v>13523332.84</v>
      </c>
      <c r="D28" s="894">
        <f>'Freezy '!M71</f>
        <v>17616120</v>
      </c>
      <c r="E28" s="895">
        <f>'Freezy '!S71</f>
        <v>10258196.949999999</v>
      </c>
      <c r="F28" s="896">
        <f>'Freezy '!Y71</f>
        <v>0</v>
      </c>
      <c r="G28" s="897">
        <f>'Freezy 2'!H67</f>
        <v>0</v>
      </c>
      <c r="H28" s="898">
        <f>'Freezy '!AE71</f>
        <v>2828714.6750000003</v>
      </c>
      <c r="I28" s="949">
        <f>'Freezy 2'!N67</f>
        <v>3210199.1349999998</v>
      </c>
      <c r="K28" s="399">
        <f>SUM(C28:I28)</f>
        <v>47436563.599999994</v>
      </c>
    </row>
    <row r="29" spans="2:11" ht="18.75" hidden="1">
      <c r="B29" s="492" t="s">
        <v>259</v>
      </c>
      <c r="C29" s="948">
        <f>'Freezy '!G86+'Freezy '!G87</f>
        <v>67254422.870000005</v>
      </c>
      <c r="D29" s="894">
        <f>'Freezy '!M72</f>
        <v>31972702.804622222</v>
      </c>
      <c r="E29" s="895">
        <f>'Freezy '!S72</f>
        <v>19055071.538599979</v>
      </c>
      <c r="F29" s="896">
        <f>'Freezy '!Y72</f>
        <v>17587119.968622208</v>
      </c>
      <c r="G29" s="897">
        <f>'Freezy 2'!H61</f>
        <v>14531942.18533333</v>
      </c>
      <c r="H29" s="898">
        <f>'Freezy '!AE86+'Freezy '!AE87</f>
        <v>22752860.109999999</v>
      </c>
      <c r="I29" s="949">
        <f>'Freezy 2'!N78</f>
        <v>24447223.219999999</v>
      </c>
      <c r="K29" s="399">
        <f>SUM(C29:I29)</f>
        <v>197601342.69717774</v>
      </c>
    </row>
    <row r="30" spans="2:11">
      <c r="B30" s="365"/>
    </row>
    <row r="31" spans="2:11">
      <c r="B31" s="365"/>
      <c r="C31" s="399"/>
    </row>
  </sheetData>
  <pageMargins left="0.75" right="0.75" top="1" bottom="1" header="0.5" footer="0.5"/>
  <pageSetup fitToWidth="0" fitToHeight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31"/>
  <sheetViews>
    <sheetView workbookViewId="0">
      <selection activeCell="E16" sqref="E16"/>
    </sheetView>
  </sheetViews>
  <sheetFormatPr defaultColWidth="9" defaultRowHeight="15"/>
  <cols>
    <col min="1" max="1" width="3.7109375" customWidth="1"/>
    <col min="2" max="2" width="19" customWidth="1"/>
    <col min="3" max="3" width="16.42578125" customWidth="1"/>
    <col min="4" max="4" width="15.28515625" customWidth="1"/>
    <col min="5" max="5" width="15.42578125" customWidth="1"/>
    <col min="6" max="6" width="14.7109375" customWidth="1"/>
    <col min="7" max="7" width="15.140625" customWidth="1"/>
    <col min="8" max="8" width="14.28515625" hidden="1" customWidth="1"/>
    <col min="9" max="9" width="14.140625" hidden="1" customWidth="1"/>
    <col min="10" max="10" width="3.140625" customWidth="1"/>
    <col min="11" max="11" width="15.28515625" customWidth="1"/>
  </cols>
  <sheetData>
    <row r="1" spans="1:11" ht="15.75">
      <c r="A1" s="875" t="s">
        <v>286</v>
      </c>
    </row>
    <row r="2" spans="1:11" ht="15.75">
      <c r="A2" s="875" t="s">
        <v>267</v>
      </c>
    </row>
    <row r="3" spans="1:11" ht="15.75">
      <c r="A3" s="875" t="s">
        <v>274</v>
      </c>
    </row>
    <row r="4" spans="1:11" ht="15.75">
      <c r="A4" s="875" t="s">
        <v>270</v>
      </c>
    </row>
    <row r="6" spans="1:11" s="887" customFormat="1" ht="18.75">
      <c r="B6" s="888"/>
      <c r="C6" s="889" t="s">
        <v>278</v>
      </c>
      <c r="D6" s="889" t="s">
        <v>279</v>
      </c>
      <c r="E6" s="890" t="s">
        <v>280</v>
      </c>
      <c r="F6" s="891" t="s">
        <v>281</v>
      </c>
      <c r="G6" s="891" t="s">
        <v>295</v>
      </c>
      <c r="H6" s="891" t="s">
        <v>251</v>
      </c>
      <c r="I6" s="891" t="s">
        <v>252</v>
      </c>
      <c r="K6" s="891" t="s">
        <v>182</v>
      </c>
    </row>
    <row r="7" spans="1:11" ht="18.75">
      <c r="B7" s="892" t="s">
        <v>253</v>
      </c>
      <c r="C7" s="948">
        <f>'Store 1(SE'!AR9</f>
        <v>43749341.18</v>
      </c>
      <c r="D7" s="894">
        <f>'Store 2(GE'!AQ9</f>
        <v>33099922.670000002</v>
      </c>
      <c r="E7" s="895">
        <f>'Store 3(AS'!AO9</f>
        <v>26201447.050000001</v>
      </c>
      <c r="F7" s="896">
        <f>'Store 4(SO'!AO9</f>
        <v>16747863.029999999</v>
      </c>
      <c r="G7" s="897">
        <f>'Store 6(PA'!AR9</f>
        <v>16552294.470000001</v>
      </c>
      <c r="H7" s="413">
        <f>'Store 5(ADS'!AO8</f>
        <v>14538544.279999999</v>
      </c>
      <c r="I7" s="413">
        <f>'Store 7(ADP'!AP10</f>
        <v>14522747.73</v>
      </c>
      <c r="K7" s="399">
        <f t="shared" ref="K7:K14" si="0">SUM(C7:G7)</f>
        <v>136350868.40000001</v>
      </c>
    </row>
    <row r="8" spans="1:11" ht="18.75">
      <c r="B8" s="492" t="s">
        <v>254</v>
      </c>
      <c r="C8" s="948">
        <f>'Store 1(SE'!AT9</f>
        <v>36298974.5</v>
      </c>
      <c r="D8" s="894">
        <f>'Store 2(GE'!AS9</f>
        <v>32270887</v>
      </c>
      <c r="E8" s="895">
        <f>'Store 3(AS'!AQ9</f>
        <v>20920127.5</v>
      </c>
      <c r="F8" s="896">
        <f>'Store 4(SO'!AQ9</f>
        <v>19624527.5</v>
      </c>
      <c r="G8" s="897">
        <f>'Store 6(PA'!AT9</f>
        <v>24396115</v>
      </c>
      <c r="H8" s="898">
        <f>'Store 5(ADS'!AQ8</f>
        <v>13830657.5</v>
      </c>
      <c r="I8" s="949">
        <f>'Store 7(ADP'!AR10</f>
        <v>34152490.25</v>
      </c>
      <c r="K8" s="399">
        <f t="shared" si="0"/>
        <v>133510631.5</v>
      </c>
    </row>
    <row r="9" spans="1:11" ht="18.75">
      <c r="B9" s="492" t="s">
        <v>255</v>
      </c>
      <c r="C9" s="954">
        <f t="shared" ref="C9:I9" si="1">C8/C7</f>
        <v>0.82970334000353052</v>
      </c>
      <c r="D9" s="901">
        <f t="shared" si="1"/>
        <v>0.97495354662108036</v>
      </c>
      <c r="E9" s="902">
        <f t="shared" si="1"/>
        <v>0.79843405061095662</v>
      </c>
      <c r="F9" s="903">
        <f t="shared" si="1"/>
        <v>1.1717630759725648</v>
      </c>
      <c r="G9" s="904">
        <f t="shared" si="1"/>
        <v>1.4738811615644245</v>
      </c>
      <c r="H9" s="905">
        <f t="shared" si="1"/>
        <v>0.95130965202796769</v>
      </c>
      <c r="I9" s="955">
        <f t="shared" si="1"/>
        <v>2.3516548579474637</v>
      </c>
      <c r="J9" s="447"/>
      <c r="K9" s="447">
        <f>K8/K7</f>
        <v>0.97916964568448617</v>
      </c>
    </row>
    <row r="10" spans="1:11" ht="18.75">
      <c r="B10" s="492" t="s">
        <v>29</v>
      </c>
      <c r="C10" s="948">
        <f t="shared" ref="C10:I10" si="2">C8/1.125</f>
        <v>32265755.111111112</v>
      </c>
      <c r="D10" s="894">
        <f t="shared" si="2"/>
        <v>28685232.888888888</v>
      </c>
      <c r="E10" s="895">
        <f t="shared" si="2"/>
        <v>18595668.888888888</v>
      </c>
      <c r="F10" s="896">
        <f t="shared" si="2"/>
        <v>17444024.444444444</v>
      </c>
      <c r="G10" s="897">
        <f t="shared" si="2"/>
        <v>21685435.555555556</v>
      </c>
      <c r="H10" s="898">
        <f t="shared" si="2"/>
        <v>12293917.777777778</v>
      </c>
      <c r="I10" s="949">
        <f t="shared" si="2"/>
        <v>30357769.111111112</v>
      </c>
      <c r="K10" s="399">
        <f t="shared" si="0"/>
        <v>118676116.8888889</v>
      </c>
    </row>
    <row r="11" spans="1:11" ht="18.75">
      <c r="B11" s="492" t="s">
        <v>137</v>
      </c>
      <c r="C11" s="948">
        <f>'Store 1(SE'!AT19</f>
        <v>14478114.109999999</v>
      </c>
      <c r="D11" s="894">
        <f>'Store 2(GE'!AS19</f>
        <v>12991286.73</v>
      </c>
      <c r="E11" s="895">
        <f>'Store 3(AS'!AQ19</f>
        <v>8609577.6600000001</v>
      </c>
      <c r="F11" s="896">
        <f>'Store 4(SO'!AQ19</f>
        <v>8046165.9699999997</v>
      </c>
      <c r="G11" s="897">
        <f>'Store 6(PA'!AT19</f>
        <v>10329133.220000001</v>
      </c>
      <c r="H11" s="898">
        <f>'Store 5(ADS'!AQ18</f>
        <v>6644727.7400000002</v>
      </c>
      <c r="I11" s="949">
        <f>'Store 7(ADP'!AR20</f>
        <v>14470386.310000001</v>
      </c>
      <c r="K11" s="399">
        <f t="shared" si="0"/>
        <v>54454277.689999998</v>
      </c>
    </row>
    <row r="12" spans="1:11" ht="18.75">
      <c r="B12" s="492" t="s">
        <v>120</v>
      </c>
      <c r="C12" s="948">
        <f>'Store 1(SE'!AT44</f>
        <v>8081900.86555555</v>
      </c>
      <c r="D12" s="894">
        <f>'Store 2(GE'!AS44</f>
        <v>12675078.898888901</v>
      </c>
      <c r="E12" s="895">
        <f>'Store 3(AS'!AQ44</f>
        <v>7455188.9683333402</v>
      </c>
      <c r="F12" s="896">
        <f>'Store 4(SO'!AQ44</f>
        <v>5196880.3266666597</v>
      </c>
      <c r="G12" s="897">
        <f>'Store 6(PA'!AT44</f>
        <v>6111735.13333333</v>
      </c>
      <c r="H12" s="898">
        <f>'Store 5(ADS'!AQ43</f>
        <v>2413234.2444444499</v>
      </c>
      <c r="I12" s="949">
        <f>'Store 7(ADP'!AR45</f>
        <v>3842346.50777777</v>
      </c>
      <c r="K12" s="399">
        <f t="shared" si="0"/>
        <v>39520784.192777783</v>
      </c>
    </row>
    <row r="13" spans="1:11" ht="18.75">
      <c r="B13" s="492" t="s">
        <v>121</v>
      </c>
      <c r="C13" s="948">
        <f>'Store 1(SE'!AT73</f>
        <v>9821810.7699999996</v>
      </c>
      <c r="D13" s="894">
        <f>+'Store 2(GE'!AS73</f>
        <v>2185371.2958333301</v>
      </c>
      <c r="E13" s="895">
        <f>'Store 3(AS'!AQ73</f>
        <v>1709702.7958333299</v>
      </c>
      <c r="F13" s="896">
        <f>'Store 4(SO'!AQ73</f>
        <v>1349475.9241666701</v>
      </c>
      <c r="G13" s="897">
        <f>'Store 6(PA'!AT70</f>
        <v>1250249.5874999999</v>
      </c>
      <c r="H13" s="898">
        <f>'Store 5(ADS'!AQ71</f>
        <v>3311255.72</v>
      </c>
      <c r="I13" s="949">
        <f>'Store 7(ADP'!AR70</f>
        <v>4250469.07</v>
      </c>
      <c r="K13" s="399">
        <f t="shared" si="0"/>
        <v>16316610.373333331</v>
      </c>
    </row>
    <row r="14" spans="1:11" ht="18.75">
      <c r="B14" s="492" t="s">
        <v>122</v>
      </c>
      <c r="C14" s="948">
        <f>'Store 1(SE'!AT89</f>
        <v>-116070.63444443799</v>
      </c>
      <c r="D14" s="894">
        <f>'Store 2(GE'!AS89</f>
        <v>833495.96416665998</v>
      </c>
      <c r="E14" s="895">
        <f>'Store 3(AS'!AQ89</f>
        <v>821199.46472221997</v>
      </c>
      <c r="F14" s="896">
        <f>'Store 4(SO'!AQ89</f>
        <v>2851502.2236111201</v>
      </c>
      <c r="G14" s="897">
        <f>'Store 6(PA'!AT83</f>
        <v>3994317.6147222202</v>
      </c>
      <c r="H14" s="898">
        <f>'Store 5(ADS'!AQ86</f>
        <v>-75299.926666665793</v>
      </c>
      <c r="I14" s="949">
        <f>'Store 7(ADP'!AR81</f>
        <v>7794567.2233333299</v>
      </c>
      <c r="K14" s="399">
        <f t="shared" si="0"/>
        <v>8384444.6327777822</v>
      </c>
    </row>
    <row r="15" spans="1:11" ht="18.75">
      <c r="B15" s="492" t="s">
        <v>256</v>
      </c>
      <c r="C15" s="914">
        <f t="shared" ref="C15:I15" si="3">+C11/C10</f>
        <v>0.44871456006973415</v>
      </c>
      <c r="D15" s="915">
        <f t="shared" si="3"/>
        <v>0.45289110185443621</v>
      </c>
      <c r="E15" s="916">
        <f t="shared" si="3"/>
        <v>0.46298832870401962</v>
      </c>
      <c r="F15" s="917">
        <f t="shared" si="3"/>
        <v>0.46125628839980987</v>
      </c>
      <c r="G15" s="918">
        <f t="shared" si="3"/>
        <v>0.47631661321894903</v>
      </c>
      <c r="H15" s="919">
        <f t="shared" si="3"/>
        <v>0.54048903369199908</v>
      </c>
      <c r="I15" s="953">
        <f t="shared" si="3"/>
        <v>0.4766617157221793</v>
      </c>
      <c r="K15" s="447">
        <f>K11/K10</f>
        <v>0.45884782142798863</v>
      </c>
    </row>
    <row r="16" spans="1:11" ht="18.75">
      <c r="B16" s="492" t="s">
        <v>257</v>
      </c>
      <c r="C16" s="914">
        <f t="shared" ref="C16:I16" si="4">C14/C10</f>
        <v>-3.5973320334433344E-3</v>
      </c>
      <c r="D16" s="915">
        <f t="shared" si="4"/>
        <v>2.9056621830304587E-2</v>
      </c>
      <c r="E16" s="916">
        <f t="shared" si="4"/>
        <v>4.4160791936497398E-2</v>
      </c>
      <c r="F16" s="917">
        <f t="shared" si="4"/>
        <v>0.16346584658216665</v>
      </c>
      <c r="G16" s="918">
        <f t="shared" si="4"/>
        <v>0.1841935618258275</v>
      </c>
      <c r="H16" s="919">
        <f t="shared" si="4"/>
        <v>-6.1249739934633634E-3</v>
      </c>
      <c r="I16" s="953">
        <f t="shared" si="4"/>
        <v>0.25675691763794578</v>
      </c>
      <c r="K16" s="447">
        <f>K14/K10</f>
        <v>7.0649805980994143E-2</v>
      </c>
    </row>
    <row r="17" spans="2:11" ht="18.75">
      <c r="B17" s="492"/>
      <c r="C17" s="914"/>
      <c r="D17" s="915"/>
      <c r="E17" s="916"/>
      <c r="F17" s="917"/>
      <c r="G17" s="921"/>
      <c r="H17" s="922"/>
      <c r="I17" s="920"/>
    </row>
    <row r="18" spans="2:11" ht="18.75">
      <c r="B18" s="492"/>
      <c r="C18" s="923">
        <f t="shared" ref="C18:I18" si="5">C10-C11-C12-C13</f>
        <v>-116070.63444443792</v>
      </c>
      <c r="D18" s="924">
        <f t="shared" si="5"/>
        <v>833495.9641666566</v>
      </c>
      <c r="E18" s="925">
        <f t="shared" si="5"/>
        <v>821199.46472221776</v>
      </c>
      <c r="F18" s="926">
        <f t="shared" si="5"/>
        <v>2851502.2236111155</v>
      </c>
      <c r="G18" s="921">
        <f t="shared" si="5"/>
        <v>3994317.6147222253</v>
      </c>
      <c r="H18" s="922">
        <f t="shared" si="5"/>
        <v>-75299.926666672342</v>
      </c>
      <c r="I18" s="920">
        <f t="shared" si="5"/>
        <v>7794567.2233333401</v>
      </c>
    </row>
    <row r="19" spans="2:11">
      <c r="B19" s="927"/>
      <c r="C19" s="923"/>
      <c r="D19" s="915"/>
      <c r="E19" s="916"/>
      <c r="F19" s="917"/>
      <c r="G19" s="928"/>
      <c r="H19" s="922"/>
      <c r="I19" s="920"/>
    </row>
    <row r="20" spans="2:11" ht="18.75">
      <c r="B20" s="492"/>
      <c r="C20" s="929"/>
      <c r="D20" s="930"/>
      <c r="E20" s="931"/>
      <c r="F20" s="932"/>
      <c r="G20" s="933"/>
      <c r="H20" s="934"/>
      <c r="I20" s="935"/>
    </row>
    <row r="21" spans="2:11" ht="18.75">
      <c r="B21" s="492" t="s">
        <v>258</v>
      </c>
      <c r="C21" s="929"/>
      <c r="D21" s="930"/>
      <c r="E21" s="931"/>
      <c r="F21" s="932"/>
      <c r="G21" s="933"/>
      <c r="H21" s="934"/>
      <c r="I21" s="935"/>
    </row>
    <row r="22" spans="2:11" ht="18.75">
      <c r="B22" s="492"/>
      <c r="C22" s="929" t="s">
        <v>43</v>
      </c>
      <c r="D22" s="936" t="s">
        <v>43</v>
      </c>
      <c r="E22" s="937" t="s">
        <v>43</v>
      </c>
      <c r="F22" s="938" t="s">
        <v>43</v>
      </c>
      <c r="G22" s="939" t="s">
        <v>189</v>
      </c>
      <c r="H22" s="940" t="s">
        <v>43</v>
      </c>
      <c r="I22" s="941" t="s">
        <v>188</v>
      </c>
    </row>
    <row r="23" spans="2:11" ht="18.75">
      <c r="B23" s="492"/>
      <c r="C23" s="929" t="s">
        <v>47</v>
      </c>
      <c r="D23" s="942" t="s">
        <v>47</v>
      </c>
      <c r="E23" s="943" t="s">
        <v>44</v>
      </c>
      <c r="F23" s="944" t="s">
        <v>44</v>
      </c>
      <c r="G23" s="945" t="s">
        <v>192</v>
      </c>
      <c r="H23" s="946" t="s">
        <v>47</v>
      </c>
      <c r="I23" s="947" t="s">
        <v>189</v>
      </c>
    </row>
    <row r="24" spans="2:11" ht="18.75">
      <c r="B24" s="492"/>
      <c r="C24" s="929" t="s">
        <v>51</v>
      </c>
      <c r="D24" s="942" t="s">
        <v>51</v>
      </c>
      <c r="E24" s="943" t="s">
        <v>47</v>
      </c>
      <c r="F24" s="944" t="s">
        <v>47</v>
      </c>
      <c r="G24" s="945" t="s">
        <v>195</v>
      </c>
      <c r="H24" s="946" t="s">
        <v>49</v>
      </c>
      <c r="I24" s="947" t="s">
        <v>192</v>
      </c>
    </row>
    <row r="25" spans="2:11" ht="18.75">
      <c r="B25" s="492"/>
      <c r="C25" s="929" t="s">
        <v>52</v>
      </c>
      <c r="D25" s="942" t="s">
        <v>52</v>
      </c>
      <c r="E25" s="943" t="s">
        <v>49</v>
      </c>
      <c r="F25" s="944" t="s">
        <v>49</v>
      </c>
      <c r="G25" s="945" t="s">
        <v>196</v>
      </c>
      <c r="H25" s="946" t="s">
        <v>51</v>
      </c>
      <c r="I25" s="947" t="s">
        <v>195</v>
      </c>
    </row>
    <row r="26" spans="2:11" ht="18.75">
      <c r="B26" s="492"/>
      <c r="C26" s="929" t="s">
        <v>57</v>
      </c>
      <c r="D26" s="942" t="s">
        <v>57</v>
      </c>
      <c r="E26" s="943" t="s">
        <v>57</v>
      </c>
      <c r="F26" s="944" t="s">
        <v>57</v>
      </c>
      <c r="G26" s="945" t="s">
        <v>202</v>
      </c>
      <c r="H26" s="946" t="s">
        <v>52</v>
      </c>
      <c r="I26" s="947" t="s">
        <v>202</v>
      </c>
    </row>
    <row r="27" spans="2:11" ht="18.75">
      <c r="B27" s="492"/>
      <c r="C27" s="492"/>
      <c r="D27" s="492"/>
      <c r="E27" s="492"/>
      <c r="F27" s="492"/>
      <c r="G27" s="492"/>
    </row>
    <row r="28" spans="2:11" ht="18.75" hidden="1">
      <c r="B28" s="492" t="s">
        <v>220</v>
      </c>
      <c r="C28" s="948">
        <f>'Freezy '!G71</f>
        <v>13523332.84</v>
      </c>
      <c r="D28" s="894">
        <f>'Freezy '!M71</f>
        <v>17616120</v>
      </c>
      <c r="E28" s="895">
        <f>'Freezy '!S71</f>
        <v>10258196.949999999</v>
      </c>
      <c r="F28" s="896">
        <f>'Freezy '!Y71</f>
        <v>0</v>
      </c>
      <c r="G28" s="897">
        <f>'Freezy 2'!H67</f>
        <v>0</v>
      </c>
      <c r="H28" s="898">
        <f>'Freezy '!AE71</f>
        <v>2828714.6750000003</v>
      </c>
      <c r="I28" s="949">
        <f>'Freezy 2'!N67</f>
        <v>3210199.1349999998</v>
      </c>
      <c r="K28" s="399">
        <f>SUM(C28:I28)</f>
        <v>47436563.599999994</v>
      </c>
    </row>
    <row r="29" spans="2:11" ht="18.75" hidden="1">
      <c r="B29" s="492" t="s">
        <v>259</v>
      </c>
      <c r="C29" s="948">
        <f>'Freezy '!G86+'Freezy '!G87</f>
        <v>67254422.870000005</v>
      </c>
      <c r="D29" s="894">
        <f>'Freezy '!M72</f>
        <v>31972702.804622222</v>
      </c>
      <c r="E29" s="895">
        <f>'Freezy '!S72</f>
        <v>19055071.538599979</v>
      </c>
      <c r="F29" s="896">
        <f>'Freezy '!Y72</f>
        <v>17587119.968622208</v>
      </c>
      <c r="G29" s="897">
        <f>'Freezy 2'!H61</f>
        <v>14531942.18533333</v>
      </c>
      <c r="H29" s="898">
        <f>'Freezy '!AE86+'Freezy '!AE87</f>
        <v>22752860.109999999</v>
      </c>
      <c r="I29" s="949">
        <f>'Freezy 2'!N78</f>
        <v>24447223.219999999</v>
      </c>
      <c r="K29" s="399">
        <f>SUM(C29:I29)</f>
        <v>197601342.69717774</v>
      </c>
    </row>
    <row r="30" spans="2:11">
      <c r="B30" s="365"/>
    </row>
    <row r="31" spans="2:11">
      <c r="B31" s="365"/>
      <c r="C31" s="399"/>
    </row>
  </sheetData>
  <pageMargins left="0.75" right="0.75" top="1" bottom="1" header="0.5" footer="0.5"/>
  <pageSetup fitToWidth="0" fitToHeight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31"/>
  <sheetViews>
    <sheetView topLeftCell="A2" workbookViewId="0">
      <selection activeCell="D14" sqref="D14"/>
    </sheetView>
  </sheetViews>
  <sheetFormatPr defaultColWidth="9" defaultRowHeight="15"/>
  <cols>
    <col min="1" max="1" width="3.7109375" customWidth="1"/>
    <col min="2" max="2" width="19" customWidth="1"/>
    <col min="3" max="7" width="16.42578125" customWidth="1"/>
    <col min="9" max="9" width="16.85546875" customWidth="1"/>
  </cols>
  <sheetData>
    <row r="1" spans="1:9" ht="15.75">
      <c r="A1" s="875" t="s">
        <v>168</v>
      </c>
    </row>
    <row r="2" spans="1:9" ht="15.75">
      <c r="A2" s="875" t="s">
        <v>267</v>
      </c>
    </row>
    <row r="3" spans="1:9" ht="15.75">
      <c r="A3" s="875" t="s">
        <v>275</v>
      </c>
    </row>
    <row r="4" spans="1:9" ht="15.75">
      <c r="A4" s="875" t="s">
        <v>270</v>
      </c>
    </row>
    <row r="6" spans="1:9" s="887" customFormat="1" ht="37.5">
      <c r="B6" s="888"/>
      <c r="C6" s="889" t="s">
        <v>246</v>
      </c>
      <c r="D6" s="889" t="s">
        <v>247</v>
      </c>
      <c r="E6" s="890" t="s">
        <v>248</v>
      </c>
      <c r="F6" s="891" t="s">
        <v>249</v>
      </c>
      <c r="G6" s="891" t="s">
        <v>250</v>
      </c>
      <c r="I6" s="891" t="s">
        <v>182</v>
      </c>
    </row>
    <row r="7" spans="1:9" ht="18.75">
      <c r="B7" s="892" t="s">
        <v>253</v>
      </c>
      <c r="C7" s="948">
        <f>'Store 1(SE'!AI9</f>
        <v>116928278.97</v>
      </c>
      <c r="D7" s="894">
        <f>'Store 2(GE'!AI9</f>
        <v>85327551.900000006</v>
      </c>
      <c r="E7" s="895">
        <f>'Store 3(AS'!AG9</f>
        <v>65924264.849999994</v>
      </c>
      <c r="F7" s="896">
        <f>'Store 4(SO'!AG9</f>
        <v>51641690.200000003</v>
      </c>
      <c r="G7" s="897">
        <f>'Store 6(PA'!AJ9</f>
        <v>55407617.549999997</v>
      </c>
      <c r="I7" s="399">
        <f>SUM(C7:G7)</f>
        <v>375229403.47000003</v>
      </c>
    </row>
    <row r="8" spans="1:9" ht="18.75">
      <c r="B8" s="492" t="s">
        <v>254</v>
      </c>
      <c r="C8" s="948">
        <f>'Store 1(SE'!AK9</f>
        <v>106494014.75</v>
      </c>
      <c r="D8" s="894">
        <f>'Store 2(GE'!AK9</f>
        <v>84398875.680000007</v>
      </c>
      <c r="E8" s="895">
        <f>'Store 3(AS'!AI9</f>
        <v>54907468</v>
      </c>
      <c r="F8" s="896">
        <f>'Store 4(SO'!AI9</f>
        <v>48391409.859999999</v>
      </c>
      <c r="G8" s="897">
        <f>'Store 6(PA'!AL9</f>
        <v>65035777.5</v>
      </c>
      <c r="I8" s="399">
        <f t="shared" ref="I8:I14" si="0">SUM(C8:G8)</f>
        <v>359227545.79000002</v>
      </c>
    </row>
    <row r="9" spans="1:9" ht="18.75">
      <c r="B9" s="492" t="s">
        <v>255</v>
      </c>
      <c r="C9" s="954">
        <f>C8/C7</f>
        <v>0.91076355256475561</v>
      </c>
      <c r="D9" s="901">
        <f>D8/D7</f>
        <v>0.98911633816603151</v>
      </c>
      <c r="E9" s="902">
        <f>E8/E7</f>
        <v>0.83288707314268984</v>
      </c>
      <c r="F9" s="903">
        <f>F8/F7</f>
        <v>0.93706092253347661</v>
      </c>
      <c r="G9" s="904">
        <f>G8/G7</f>
        <v>1.1737696074246744</v>
      </c>
      <c r="H9" s="447"/>
      <c r="I9" s="447">
        <f>I8/I7</f>
        <v>0.95735446760829501</v>
      </c>
    </row>
    <row r="10" spans="1:9" ht="18.75">
      <c r="B10" s="492" t="s">
        <v>29</v>
      </c>
      <c r="C10" s="948">
        <f>C8/1.125</f>
        <v>94661346.444444448</v>
      </c>
      <c r="D10" s="894">
        <f>D8/1.125</f>
        <v>75021222.826666668</v>
      </c>
      <c r="E10" s="895">
        <f>E8/1.125</f>
        <v>48806638.222222224</v>
      </c>
      <c r="F10" s="896">
        <f>F8/1.125</f>
        <v>43014586.542222224</v>
      </c>
      <c r="G10" s="897">
        <f>G8/1.125</f>
        <v>57809580</v>
      </c>
      <c r="I10" s="399">
        <f t="shared" si="0"/>
        <v>319313374.0355556</v>
      </c>
    </row>
    <row r="11" spans="1:9" ht="18.75">
      <c r="B11" s="492" t="s">
        <v>137</v>
      </c>
      <c r="C11" s="948">
        <f>'Store 1(SE'!AK19</f>
        <v>41888580.689999998</v>
      </c>
      <c r="D11" s="894">
        <f>'Store 2(GE'!AK19</f>
        <v>35144619.060000002</v>
      </c>
      <c r="E11" s="895">
        <f>'Store 3(AS'!AI19</f>
        <v>23576158.050000001</v>
      </c>
      <c r="F11" s="896">
        <f>'Store 4(SO'!AI19</f>
        <v>20352995.780000001</v>
      </c>
      <c r="G11" s="897">
        <f>'Store 6(PA'!AL19</f>
        <v>24920298.869999997</v>
      </c>
      <c r="I11" s="399">
        <f t="shared" si="0"/>
        <v>145882652.44999999</v>
      </c>
    </row>
    <row r="12" spans="1:9" ht="18.75">
      <c r="B12" s="492" t="s">
        <v>120</v>
      </c>
      <c r="C12" s="948">
        <f>'Store 1(SE'!AK44</f>
        <v>23957718.084444437</v>
      </c>
      <c r="D12" s="894">
        <f>'Store 2(GE'!AK44</f>
        <v>30243394.51315555</v>
      </c>
      <c r="E12" s="895">
        <f>'Store 3(AS'!AI44</f>
        <v>18963170.439166658</v>
      </c>
      <c r="F12" s="896">
        <f>'Store 4(SO'!AI44</f>
        <v>13899449.914977781</v>
      </c>
      <c r="G12" s="897">
        <f>'Store 6(PA'!AL44</f>
        <v>16532491.533333331</v>
      </c>
      <c r="I12" s="399">
        <f t="shared" si="0"/>
        <v>103596224.48507777</v>
      </c>
    </row>
    <row r="13" spans="1:9" ht="18.75">
      <c r="B13" s="492" t="s">
        <v>121</v>
      </c>
      <c r="C13" s="948">
        <f>'Store 1(SE'!AK73</f>
        <v>27827374.469999999</v>
      </c>
      <c r="D13" s="894">
        <f>+'Store 2(GE'!AK73</f>
        <v>5012081.6474999934</v>
      </c>
      <c r="E13" s="895">
        <f>'Store 3(AS'!AI73</f>
        <v>3711777.8875000002</v>
      </c>
      <c r="F13" s="896">
        <f>'Store 4(SO'!AI73</f>
        <v>3351514.5025000102</v>
      </c>
      <c r="G13" s="897">
        <f>'Store 6(PA'!AL70</f>
        <v>3551298.5724999998</v>
      </c>
      <c r="I13" s="399">
        <f t="shared" si="0"/>
        <v>43454047.080000006</v>
      </c>
    </row>
    <row r="14" spans="1:9" ht="18.75">
      <c r="B14" s="492" t="s">
        <v>122</v>
      </c>
      <c r="C14" s="948">
        <f>'Store 1(SE'!AK89</f>
        <v>987673.20000003232</v>
      </c>
      <c r="D14" s="894">
        <f>'Store 2(GE'!AK89</f>
        <v>4621127.6060111411</v>
      </c>
      <c r="E14" s="895">
        <f>'Store 3(AS'!AI89</f>
        <v>2555531.8455555523</v>
      </c>
      <c r="F14" s="896">
        <f>'Store 4(SO'!AI89</f>
        <v>5410626.3447444402</v>
      </c>
      <c r="G14" s="897">
        <f>'Store 6(PA'!AL83</f>
        <v>12805491.02416664</v>
      </c>
      <c r="I14" s="399">
        <f t="shared" si="0"/>
        <v>26380450.020477805</v>
      </c>
    </row>
    <row r="15" spans="1:9" ht="18.75">
      <c r="B15" s="492" t="s">
        <v>256</v>
      </c>
      <c r="C15" s="914">
        <f>+C11/C10</f>
        <v>0.44250987613602011</v>
      </c>
      <c r="D15" s="915">
        <f>+D11/D10</f>
        <v>0.46846235952725196</v>
      </c>
      <c r="E15" s="916">
        <f>+E11/E10</f>
        <v>0.48305228363926744</v>
      </c>
      <c r="F15" s="917">
        <f>+F11/F10</f>
        <v>0.47316497532812324</v>
      </c>
      <c r="G15" s="918">
        <f>+G11/G10</f>
        <v>0.4310755911044501</v>
      </c>
      <c r="I15" s="447">
        <f>I11/I10</f>
        <v>0.45686358390286508</v>
      </c>
    </row>
    <row r="16" spans="1:9" ht="18.75">
      <c r="B16" s="492" t="s">
        <v>257</v>
      </c>
      <c r="C16" s="914">
        <f>C14/C10</f>
        <v>1.0433753977709214E-2</v>
      </c>
      <c r="D16" s="915">
        <f>D14/D10</f>
        <v>6.1597604409728952E-2</v>
      </c>
      <c r="E16" s="916">
        <f>E14/E10</f>
        <v>5.2360333320232433E-2</v>
      </c>
      <c r="F16" s="917">
        <f>F14/F10</f>
        <v>0.12578585032855033</v>
      </c>
      <c r="G16" s="918">
        <f>G14/G10</f>
        <v>0.22151157341337957</v>
      </c>
      <c r="I16" s="447">
        <f>I14/I10</f>
        <v>8.261617635076049E-2</v>
      </c>
    </row>
    <row r="17" spans="2:9" ht="18.75">
      <c r="B17" s="492"/>
      <c r="C17" s="914"/>
      <c r="D17" s="915"/>
      <c r="E17" s="916"/>
      <c r="F17" s="917"/>
      <c r="G17" s="921"/>
    </row>
    <row r="18" spans="2:9" ht="18.75">
      <c r="B18" s="492"/>
      <c r="C18" s="923">
        <f>C10-C11-C12-C13</f>
        <v>987673.20000001416</v>
      </c>
      <c r="D18" s="924">
        <f>D10-D11-D12-D13</f>
        <v>4621127.6060111225</v>
      </c>
      <c r="E18" s="925">
        <f>E10-E11-E12-E13</f>
        <v>2555531.8455555653</v>
      </c>
      <c r="F18" s="926">
        <f>F10-F11-F12-F13</f>
        <v>5410626.3447444309</v>
      </c>
      <c r="G18" s="921">
        <f>G10-G11-G12-G13</f>
        <v>12805491.024166672</v>
      </c>
    </row>
    <row r="19" spans="2:9">
      <c r="B19" s="927"/>
      <c r="C19" s="923"/>
      <c r="D19" s="915"/>
      <c r="E19" s="916"/>
      <c r="F19" s="917"/>
      <c r="G19" s="928"/>
    </row>
    <row r="20" spans="2:9" ht="18.75">
      <c r="B20" s="492"/>
      <c r="C20" s="929"/>
      <c r="D20" s="930"/>
      <c r="E20" s="931"/>
      <c r="F20" s="932"/>
      <c r="G20" s="933"/>
    </row>
    <row r="21" spans="2:9" ht="18.75">
      <c r="B21" s="492" t="s">
        <v>258</v>
      </c>
      <c r="C21" s="929"/>
      <c r="D21" s="930"/>
      <c r="E21" s="931"/>
      <c r="F21" s="932"/>
      <c r="G21" s="933"/>
    </row>
    <row r="22" spans="2:9" ht="18.75">
      <c r="B22" s="492"/>
      <c r="C22" s="929" t="s">
        <v>43</v>
      </c>
      <c r="D22" s="936" t="s">
        <v>43</v>
      </c>
      <c r="E22" s="937" t="s">
        <v>43</v>
      </c>
      <c r="F22" s="938" t="s">
        <v>43</v>
      </c>
      <c r="G22" s="939" t="s">
        <v>189</v>
      </c>
    </row>
    <row r="23" spans="2:9" ht="18.75">
      <c r="B23" s="492"/>
      <c r="C23" s="929" t="s">
        <v>47</v>
      </c>
      <c r="D23" s="942" t="s">
        <v>47</v>
      </c>
      <c r="E23" s="943" t="s">
        <v>44</v>
      </c>
      <c r="F23" s="944" t="s">
        <v>44</v>
      </c>
      <c r="G23" s="945" t="s">
        <v>192</v>
      </c>
    </row>
    <row r="24" spans="2:9" ht="18.75">
      <c r="B24" s="492"/>
      <c r="C24" s="929" t="s">
        <v>51</v>
      </c>
      <c r="D24" s="942" t="s">
        <v>51</v>
      </c>
      <c r="E24" s="943" t="s">
        <v>47</v>
      </c>
      <c r="F24" s="944" t="s">
        <v>47</v>
      </c>
      <c r="G24" s="945" t="s">
        <v>195</v>
      </c>
    </row>
    <row r="25" spans="2:9" ht="18.75">
      <c r="B25" s="492"/>
      <c r="C25" s="929" t="s">
        <v>52</v>
      </c>
      <c r="D25" s="942" t="s">
        <v>52</v>
      </c>
      <c r="E25" s="943" t="s">
        <v>49</v>
      </c>
      <c r="F25" s="944" t="s">
        <v>49</v>
      </c>
      <c r="G25" s="945" t="s">
        <v>196</v>
      </c>
    </row>
    <row r="26" spans="2:9" ht="18.75">
      <c r="B26" s="492"/>
      <c r="C26" s="929" t="s">
        <v>57</v>
      </c>
      <c r="D26" s="942" t="s">
        <v>57</v>
      </c>
      <c r="E26" s="943" t="s">
        <v>57</v>
      </c>
      <c r="F26" s="944" t="s">
        <v>57</v>
      </c>
      <c r="G26" s="945" t="s">
        <v>202</v>
      </c>
    </row>
    <row r="27" spans="2:9" ht="18.75">
      <c r="B27" s="492"/>
      <c r="C27" s="492"/>
      <c r="D27" s="492"/>
      <c r="E27" s="492"/>
      <c r="F27" s="492"/>
      <c r="G27" s="492"/>
    </row>
    <row r="28" spans="2:9" ht="18.75" hidden="1">
      <c r="B28" s="492" t="s">
        <v>220</v>
      </c>
      <c r="C28" s="948">
        <f>'Freezy '!G71</f>
        <v>13523332.84</v>
      </c>
      <c r="D28" s="894">
        <f>'Freezy '!M71</f>
        <v>17616120</v>
      </c>
      <c r="E28" s="895">
        <f>'Freezy '!S71</f>
        <v>10258196.949999999</v>
      </c>
      <c r="F28" s="896">
        <f>'Freezy '!Y71</f>
        <v>0</v>
      </c>
      <c r="G28" s="897">
        <f>'Freezy 2'!H67</f>
        <v>0</v>
      </c>
      <c r="I28" s="399">
        <f>SUM(C28:G28)</f>
        <v>41397649.789999999</v>
      </c>
    </row>
    <row r="29" spans="2:9" ht="18.75" hidden="1">
      <c r="B29" s="492" t="s">
        <v>259</v>
      </c>
      <c r="C29" s="948">
        <f>'Freezy '!G86+'Freezy '!G87</f>
        <v>67254422.870000005</v>
      </c>
      <c r="D29" s="894">
        <f>'Freezy '!M72</f>
        <v>31972702.804622222</v>
      </c>
      <c r="E29" s="895">
        <f>'Freezy '!S72</f>
        <v>19055071.538599979</v>
      </c>
      <c r="F29" s="896">
        <f>'Freezy '!Y72</f>
        <v>17587119.968622208</v>
      </c>
      <c r="G29" s="897">
        <f>'Freezy 2'!H61</f>
        <v>14531942.18533333</v>
      </c>
      <c r="I29" s="399">
        <f>SUM(C29:G29)</f>
        <v>150401259.36717775</v>
      </c>
    </row>
    <row r="30" spans="2:9">
      <c r="B30" s="365"/>
    </row>
    <row r="31" spans="2:9">
      <c r="B31" s="365"/>
      <c r="C31" s="399"/>
    </row>
  </sheetData>
  <pageMargins left="0.75" right="0.75" top="1" bottom="1" header="0.5" footer="0.5"/>
  <pageSetup fitToWidth="0" fitToHeight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31"/>
  <sheetViews>
    <sheetView topLeftCell="A2" workbookViewId="0">
      <selection activeCell="K16" sqref="K16"/>
    </sheetView>
  </sheetViews>
  <sheetFormatPr defaultColWidth="9" defaultRowHeight="15"/>
  <cols>
    <col min="1" max="1" width="3.7109375" customWidth="1"/>
    <col min="2" max="2" width="19" customWidth="1"/>
    <col min="3" max="7" width="16.42578125" customWidth="1"/>
    <col min="8" max="8" width="15.28515625" customWidth="1"/>
    <col min="9" max="9" width="15" customWidth="1"/>
    <col min="11" max="11" width="16.85546875" customWidth="1"/>
  </cols>
  <sheetData>
    <row r="1" spans="1:11" ht="15.75">
      <c r="A1" s="875" t="s">
        <v>168</v>
      </c>
    </row>
    <row r="2" spans="1:11" ht="15.75">
      <c r="A2" s="875" t="s">
        <v>267</v>
      </c>
    </row>
    <row r="3" spans="1:11" ht="15.75">
      <c r="A3" s="875" t="s">
        <v>275</v>
      </c>
    </row>
    <row r="4" spans="1:11" ht="15.75">
      <c r="A4" s="875" t="s">
        <v>270</v>
      </c>
    </row>
    <row r="6" spans="1:11" s="887" customFormat="1" ht="37.5">
      <c r="B6" s="888"/>
      <c r="C6" s="889" t="s">
        <v>246</v>
      </c>
      <c r="D6" s="889" t="s">
        <v>247</v>
      </c>
      <c r="E6" s="890" t="s">
        <v>248</v>
      </c>
      <c r="F6" s="891" t="s">
        <v>249</v>
      </c>
      <c r="G6" s="891" t="s">
        <v>250</v>
      </c>
      <c r="H6" s="891" t="s">
        <v>251</v>
      </c>
      <c r="I6" s="891" t="s">
        <v>252</v>
      </c>
      <c r="K6" s="891" t="s">
        <v>182</v>
      </c>
    </row>
    <row r="7" spans="1:11" ht="18.75">
      <c r="B7" s="892" t="s">
        <v>253</v>
      </c>
      <c r="C7" s="948">
        <f>'Store 1(SE'!AI9</f>
        <v>116928278.97</v>
      </c>
      <c r="D7" s="894">
        <f>'Store 2(GE'!AI9</f>
        <v>85327551.900000006</v>
      </c>
      <c r="E7" s="895">
        <f>'Store 3(AS'!AG9</f>
        <v>65924264.849999994</v>
      </c>
      <c r="F7" s="896">
        <f>'Store 4(SO'!AG9</f>
        <v>51641690.200000003</v>
      </c>
      <c r="G7" s="897">
        <f>'Store 6(PA'!AJ9</f>
        <v>55407617.549999997</v>
      </c>
      <c r="H7" s="413">
        <f>'Store 5(ADS'!AJ8</f>
        <v>43038882.620000005</v>
      </c>
      <c r="I7" s="413">
        <f>'Store 7(ADP'!N10</f>
        <v>12461609.380000001</v>
      </c>
      <c r="K7" s="399">
        <f>SUM(C7:G7)</f>
        <v>375229403.47000003</v>
      </c>
    </row>
    <row r="8" spans="1:11" ht="18.75">
      <c r="B8" s="492" t="s">
        <v>254</v>
      </c>
      <c r="C8" s="948">
        <f>'Store 1(SE'!AK9</f>
        <v>106494014.75</v>
      </c>
      <c r="D8" s="894">
        <f>'Store 2(GE'!AK9</f>
        <v>84398875.680000007</v>
      </c>
      <c r="E8" s="895">
        <f>'Store 3(AS'!AI9</f>
        <v>54907468</v>
      </c>
      <c r="F8" s="896">
        <f>'Store 4(SO'!AI9</f>
        <v>48391409.859999999</v>
      </c>
      <c r="G8" s="897">
        <f>'Store 6(PA'!AL9</f>
        <v>65035777.5</v>
      </c>
      <c r="H8" s="898">
        <f>'Store 5(ADS'!AL8</f>
        <v>38218176.5</v>
      </c>
      <c r="I8" s="949">
        <f>'Store 7(ADP'!P10</f>
        <v>19223382.5</v>
      </c>
      <c r="K8" s="399">
        <f t="shared" ref="K8:K14" si="0">SUM(C8:I8)</f>
        <v>416669104.79000002</v>
      </c>
    </row>
    <row r="9" spans="1:11" ht="18.75">
      <c r="B9" s="492" t="s">
        <v>255</v>
      </c>
      <c r="C9" s="954">
        <f t="shared" ref="C9:I9" si="1">C8/C7</f>
        <v>0.91076355256475561</v>
      </c>
      <c r="D9" s="901">
        <f t="shared" si="1"/>
        <v>0.98911633816603151</v>
      </c>
      <c r="E9" s="902">
        <f t="shared" si="1"/>
        <v>0.83288707314268984</v>
      </c>
      <c r="F9" s="903">
        <f t="shared" si="1"/>
        <v>0.93706092253347661</v>
      </c>
      <c r="G9" s="904">
        <f t="shared" si="1"/>
        <v>1.1737696074246744</v>
      </c>
      <c r="H9" s="905">
        <f t="shared" si="1"/>
        <v>0.88799183839034335</v>
      </c>
      <c r="I9" s="955">
        <f t="shared" si="1"/>
        <v>1.5426083352325395</v>
      </c>
      <c r="J9" s="447"/>
      <c r="K9" s="447">
        <f>K8/K7</f>
        <v>1.1104383103690143</v>
      </c>
    </row>
    <row r="10" spans="1:11" ht="18.75">
      <c r="B10" s="492" t="s">
        <v>29</v>
      </c>
      <c r="C10" s="948">
        <f t="shared" ref="C10:I10" si="2">C8/1.125</f>
        <v>94661346.444444448</v>
      </c>
      <c r="D10" s="894">
        <f t="shared" si="2"/>
        <v>75021222.826666668</v>
      </c>
      <c r="E10" s="895">
        <f t="shared" si="2"/>
        <v>48806638.222222224</v>
      </c>
      <c r="F10" s="896">
        <f t="shared" si="2"/>
        <v>43014586.542222224</v>
      </c>
      <c r="G10" s="897">
        <f t="shared" si="2"/>
        <v>57809580</v>
      </c>
      <c r="H10" s="898">
        <f t="shared" si="2"/>
        <v>33971712.444444448</v>
      </c>
      <c r="I10" s="949">
        <f t="shared" si="2"/>
        <v>17087451.111111112</v>
      </c>
      <c r="K10" s="399">
        <f t="shared" si="0"/>
        <v>370372537.59111112</v>
      </c>
    </row>
    <row r="11" spans="1:11" ht="18.75">
      <c r="B11" s="492" t="s">
        <v>137</v>
      </c>
      <c r="C11" s="948">
        <f>'Store 1(SE'!AK19</f>
        <v>41888580.689999998</v>
      </c>
      <c r="D11" s="894">
        <f>'Store 2(GE'!AK19</f>
        <v>35144619.060000002</v>
      </c>
      <c r="E11" s="895">
        <f>'Store 3(AS'!AI19</f>
        <v>23576158.050000001</v>
      </c>
      <c r="F11" s="896">
        <f>'Store 4(SO'!AI19</f>
        <v>20352995.780000001</v>
      </c>
      <c r="G11" s="897">
        <f>'Store 6(PA'!AL19</f>
        <v>24920298.869999997</v>
      </c>
      <c r="H11" s="898">
        <f>'Store 5(ADS'!AL18</f>
        <v>18578988.1862</v>
      </c>
      <c r="I11" s="949">
        <f>'Store 7(ADP'!P20</f>
        <v>6592973.5999999996</v>
      </c>
      <c r="K11" s="399">
        <f t="shared" si="0"/>
        <v>171054614.23619998</v>
      </c>
    </row>
    <row r="12" spans="1:11" ht="18.75">
      <c r="B12" s="492" t="s">
        <v>120</v>
      </c>
      <c r="C12" s="948">
        <f>'Store 1(SE'!AK44</f>
        <v>23957718.084444437</v>
      </c>
      <c r="D12" s="894">
        <f>'Store 2(GE'!AK44</f>
        <v>30243394.51315555</v>
      </c>
      <c r="E12" s="895">
        <f>'Store 3(AS'!AI44</f>
        <v>18963170.439166658</v>
      </c>
      <c r="F12" s="896">
        <f>'Store 4(SO'!AI44</f>
        <v>13899449.914977781</v>
      </c>
      <c r="G12" s="897">
        <f>'Store 6(PA'!AL44</f>
        <v>16532491.533333331</v>
      </c>
      <c r="H12" s="898">
        <f>'Store 5(ADS'!AL43</f>
        <v>7102287.6371212127</v>
      </c>
      <c r="I12" s="949">
        <f>'Store 7(ADP'!P45</f>
        <v>2425834.4793111109</v>
      </c>
      <c r="K12" s="399">
        <f t="shared" si="0"/>
        <v>113124346.60151009</v>
      </c>
    </row>
    <row r="13" spans="1:11" ht="18.75">
      <c r="B13" s="492" t="s">
        <v>121</v>
      </c>
      <c r="C13" s="948">
        <f>'Store 1(SE'!AK73</f>
        <v>27827374.469999999</v>
      </c>
      <c r="D13" s="894">
        <f>+'Store 2(GE'!AK73</f>
        <v>5012081.6474999934</v>
      </c>
      <c r="E13" s="895">
        <f>'Store 3(AS'!AI73</f>
        <v>3711777.8875000002</v>
      </c>
      <c r="F13" s="896">
        <f>'Store 4(SO'!AI73</f>
        <v>3351514.5025000102</v>
      </c>
      <c r="G13" s="897">
        <f>'Store 6(PA'!AL70</f>
        <v>3551298.5724999998</v>
      </c>
      <c r="H13" s="898">
        <f>'Store 5(ADS'!AL71</f>
        <v>13178597.58</v>
      </c>
      <c r="I13" s="949">
        <f>'Store 7(ADP'!P70</f>
        <v>3777200.31</v>
      </c>
      <c r="K13" s="399">
        <f t="shared" si="0"/>
        <v>60409844.970000006</v>
      </c>
    </row>
    <row r="14" spans="1:11" ht="18.75">
      <c r="B14" s="492" t="s">
        <v>122</v>
      </c>
      <c r="C14" s="948">
        <f>'Store 1(SE'!AK89</f>
        <v>987673.20000003232</v>
      </c>
      <c r="D14" s="894">
        <f>'Store 2(GE'!AK89</f>
        <v>4621127.6060111411</v>
      </c>
      <c r="E14" s="895">
        <f>'Store 3(AS'!AI89</f>
        <v>2555531.8455555523</v>
      </c>
      <c r="F14" s="896">
        <f>'Store 4(SO'!AI89</f>
        <v>5410626.3447444402</v>
      </c>
      <c r="G14" s="897">
        <f>'Store 6(PA'!AL83</f>
        <v>12805491.02416664</v>
      </c>
      <c r="H14" s="898">
        <f>'Store 5(ADS'!AL86</f>
        <v>-4888160.9588767849</v>
      </c>
      <c r="I14" s="949">
        <f>'Store 7(ADP'!P81</f>
        <v>4329272.6131777801</v>
      </c>
      <c r="K14" s="399">
        <f t="shared" si="0"/>
        <v>25821561.6747788</v>
      </c>
    </row>
    <row r="15" spans="1:11" ht="18.75">
      <c r="B15" s="492" t="s">
        <v>256</v>
      </c>
      <c r="C15" s="914">
        <f t="shared" ref="C15:I15" si="3">+C11/C10</f>
        <v>0.44250987613602011</v>
      </c>
      <c r="D15" s="915">
        <f t="shared" si="3"/>
        <v>0.46846235952725196</v>
      </c>
      <c r="E15" s="916">
        <f t="shared" si="3"/>
        <v>0.48305228363926744</v>
      </c>
      <c r="F15" s="917">
        <f t="shared" si="3"/>
        <v>0.47316497532812324</v>
      </c>
      <c r="G15" s="918">
        <f t="shared" si="3"/>
        <v>0.4310755911044501</v>
      </c>
      <c r="H15" s="919">
        <f t="shared" si="3"/>
        <v>0.54689583919512741</v>
      </c>
      <c r="I15" s="953">
        <f t="shared" si="3"/>
        <v>0.38583715951133984</v>
      </c>
      <c r="K15" s="447">
        <f>K11/K10</f>
        <v>0.4618447559549978</v>
      </c>
    </row>
    <row r="16" spans="1:11" ht="18.75">
      <c r="B16" s="492" t="s">
        <v>257</v>
      </c>
      <c r="C16" s="914">
        <f t="shared" ref="C16:I16" si="4">C14/C10</f>
        <v>1.0433753977709214E-2</v>
      </c>
      <c r="D16" s="915">
        <f t="shared" si="4"/>
        <v>6.1597604409728952E-2</v>
      </c>
      <c r="E16" s="916">
        <f t="shared" si="4"/>
        <v>5.2360333320232433E-2</v>
      </c>
      <c r="F16" s="917">
        <f t="shared" si="4"/>
        <v>0.12578585032855033</v>
      </c>
      <c r="G16" s="918">
        <f t="shared" si="4"/>
        <v>0.22151157341337957</v>
      </c>
      <c r="H16" s="447">
        <f t="shared" si="4"/>
        <v>-0.14388915386207352</v>
      </c>
      <c r="I16" s="447">
        <f t="shared" si="4"/>
        <v>0.25335976589057635</v>
      </c>
      <c r="K16" s="447">
        <f>K14/K10</f>
        <v>6.9717808568424786E-2</v>
      </c>
    </row>
    <row r="17" spans="2:11" ht="18.75">
      <c r="B17" s="492"/>
      <c r="C17" s="914"/>
      <c r="D17" s="915"/>
      <c r="E17" s="916"/>
      <c r="F17" s="917"/>
      <c r="G17" s="921"/>
      <c r="H17" s="922"/>
      <c r="I17" s="920"/>
    </row>
    <row r="18" spans="2:11" ht="18.75">
      <c r="B18" s="492"/>
      <c r="C18" s="923">
        <f t="shared" ref="C18:I18" si="5">C10-C11-C12-C13</f>
        <v>987673.20000001416</v>
      </c>
      <c r="D18" s="924">
        <f t="shared" si="5"/>
        <v>4621127.6060111225</v>
      </c>
      <c r="E18" s="925">
        <f t="shared" si="5"/>
        <v>2555531.8455555653</v>
      </c>
      <c r="F18" s="926">
        <f t="shared" si="5"/>
        <v>5410626.3447444309</v>
      </c>
      <c r="G18" s="921">
        <f t="shared" si="5"/>
        <v>12805491.024166672</v>
      </c>
      <c r="H18" s="922">
        <f t="shared" si="5"/>
        <v>-4888160.9588767653</v>
      </c>
      <c r="I18" s="920">
        <f t="shared" si="5"/>
        <v>4291442.7218000013</v>
      </c>
    </row>
    <row r="19" spans="2:11">
      <c r="B19" s="927"/>
      <c r="C19" s="923"/>
      <c r="D19" s="915"/>
      <c r="E19" s="916"/>
      <c r="F19" s="917"/>
      <c r="G19" s="928"/>
      <c r="H19" s="922"/>
      <c r="I19" s="920"/>
    </row>
    <row r="20" spans="2:11" ht="18.75">
      <c r="B20" s="492"/>
      <c r="C20" s="929"/>
      <c r="D20" s="930"/>
      <c r="E20" s="931"/>
      <c r="F20" s="932"/>
      <c r="G20" s="933"/>
      <c r="H20" s="934"/>
      <c r="I20" s="935"/>
    </row>
    <row r="21" spans="2:11" ht="18.75">
      <c r="B21" s="492" t="s">
        <v>258</v>
      </c>
      <c r="C21" s="929"/>
      <c r="D21" s="930"/>
      <c r="E21" s="931"/>
      <c r="F21" s="932"/>
      <c r="G21" s="933"/>
      <c r="H21" s="934"/>
      <c r="I21" s="935"/>
    </row>
    <row r="22" spans="2:11" ht="18.75">
      <c r="B22" s="492"/>
      <c r="C22" s="929" t="s">
        <v>43</v>
      </c>
      <c r="D22" s="936" t="s">
        <v>43</v>
      </c>
      <c r="E22" s="937" t="s">
        <v>43</v>
      </c>
      <c r="F22" s="938" t="s">
        <v>43</v>
      </c>
      <c r="G22" s="939" t="s">
        <v>189</v>
      </c>
      <c r="H22" s="940" t="s">
        <v>43</v>
      </c>
      <c r="I22" s="941" t="s">
        <v>188</v>
      </c>
    </row>
    <row r="23" spans="2:11" ht="18.75">
      <c r="B23" s="492"/>
      <c r="C23" s="929" t="s">
        <v>47</v>
      </c>
      <c r="D23" s="942" t="s">
        <v>47</v>
      </c>
      <c r="E23" s="943" t="s">
        <v>44</v>
      </c>
      <c r="F23" s="944" t="s">
        <v>44</v>
      </c>
      <c r="G23" s="945" t="s">
        <v>192</v>
      </c>
      <c r="H23" s="946" t="s">
        <v>47</v>
      </c>
      <c r="I23" s="947" t="s">
        <v>189</v>
      </c>
    </row>
    <row r="24" spans="2:11" ht="18.75">
      <c r="B24" s="492"/>
      <c r="C24" s="929" t="s">
        <v>51</v>
      </c>
      <c r="D24" s="942" t="s">
        <v>51</v>
      </c>
      <c r="E24" s="943" t="s">
        <v>47</v>
      </c>
      <c r="F24" s="944" t="s">
        <v>47</v>
      </c>
      <c r="G24" s="945" t="s">
        <v>195</v>
      </c>
      <c r="H24" s="946" t="s">
        <v>49</v>
      </c>
      <c r="I24" s="947" t="s">
        <v>192</v>
      </c>
    </row>
    <row r="25" spans="2:11" ht="18.75">
      <c r="B25" s="492"/>
      <c r="C25" s="929" t="s">
        <v>52</v>
      </c>
      <c r="D25" s="942" t="s">
        <v>52</v>
      </c>
      <c r="E25" s="943" t="s">
        <v>49</v>
      </c>
      <c r="F25" s="944" t="s">
        <v>49</v>
      </c>
      <c r="G25" s="945" t="s">
        <v>196</v>
      </c>
      <c r="H25" s="946" t="s">
        <v>51</v>
      </c>
      <c r="I25" s="947" t="s">
        <v>195</v>
      </c>
    </row>
    <row r="26" spans="2:11" ht="18.75">
      <c r="B26" s="492"/>
      <c r="C26" s="929" t="s">
        <v>57</v>
      </c>
      <c r="D26" s="942" t="s">
        <v>57</v>
      </c>
      <c r="E26" s="943" t="s">
        <v>57</v>
      </c>
      <c r="F26" s="944" t="s">
        <v>57</v>
      </c>
      <c r="G26" s="945" t="s">
        <v>202</v>
      </c>
      <c r="H26" s="946" t="s">
        <v>52</v>
      </c>
      <c r="I26" s="947" t="s">
        <v>202</v>
      </c>
    </row>
    <row r="27" spans="2:11" ht="18.75">
      <c r="B27" s="492"/>
      <c r="C27" s="492"/>
      <c r="D27" s="492"/>
      <c r="E27" s="492"/>
      <c r="F27" s="492"/>
      <c r="G27" s="492"/>
    </row>
    <row r="28" spans="2:11" ht="18.75" hidden="1">
      <c r="B28" s="492" t="s">
        <v>220</v>
      </c>
      <c r="C28" s="948">
        <f>'Freezy '!G71</f>
        <v>13523332.84</v>
      </c>
      <c r="D28" s="894">
        <f>'Freezy '!M71</f>
        <v>17616120</v>
      </c>
      <c r="E28" s="895">
        <f>'Freezy '!S71</f>
        <v>10258196.949999999</v>
      </c>
      <c r="F28" s="896">
        <f>'Freezy '!Y71</f>
        <v>0</v>
      </c>
      <c r="G28" s="897">
        <f>'Freezy 2'!H67</f>
        <v>0</v>
      </c>
      <c r="H28" s="898">
        <f>'Freezy '!AE71</f>
        <v>2828714.6750000003</v>
      </c>
      <c r="I28" s="949">
        <f>'Freezy 2'!N67</f>
        <v>3210199.1349999998</v>
      </c>
      <c r="K28" s="399">
        <f>SUM(C28:I28)</f>
        <v>47436563.599999994</v>
      </c>
    </row>
    <row r="29" spans="2:11" ht="18.75" hidden="1">
      <c r="B29" s="492" t="s">
        <v>259</v>
      </c>
      <c r="C29" s="948">
        <f>'Freezy '!G86+'Freezy '!G87</f>
        <v>67254422.870000005</v>
      </c>
      <c r="D29" s="894">
        <f>'Freezy '!M72</f>
        <v>31972702.804622222</v>
      </c>
      <c r="E29" s="895">
        <f>'Freezy '!S72</f>
        <v>19055071.538599979</v>
      </c>
      <c r="F29" s="896">
        <f>'Freezy '!Y72</f>
        <v>17587119.968622208</v>
      </c>
      <c r="G29" s="897">
        <f>'Freezy 2'!H61</f>
        <v>14531942.18533333</v>
      </c>
      <c r="H29" s="898">
        <f>'Freezy '!AE86+'Freezy '!AE87</f>
        <v>22752860.109999999</v>
      </c>
      <c r="I29" s="949">
        <f>'Freezy 2'!N78</f>
        <v>24447223.219999999</v>
      </c>
      <c r="K29" s="399">
        <f>SUM(C29:I29)</f>
        <v>197601342.69717774</v>
      </c>
    </row>
    <row r="30" spans="2:11">
      <c r="B30" s="365"/>
    </row>
    <row r="31" spans="2:11">
      <c r="B31" s="365"/>
      <c r="C31" s="399"/>
    </row>
  </sheetData>
  <pageMargins left="0.75" right="0.75" top="1" bottom="1" header="0.5" footer="0.5"/>
  <pageSetup fitToWidth="0" fitToHeight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11</vt:i4>
      </vt:variant>
    </vt:vector>
  </HeadingPairs>
  <TitlesOfParts>
    <vt:vector size="38" baseType="lpstr">
      <vt:lpstr>Store 1(SE</vt:lpstr>
      <vt:lpstr>Store 2(GE</vt:lpstr>
      <vt:lpstr>Store 3(AS</vt:lpstr>
      <vt:lpstr>Store 4(SO</vt:lpstr>
      <vt:lpstr>Store 5(ADS</vt:lpstr>
      <vt:lpstr>Spur Qtr1</vt:lpstr>
      <vt:lpstr>Spur Qtr2</vt:lpstr>
      <vt:lpstr>Spur Q3</vt:lpstr>
      <vt:lpstr>Store 6(PA</vt:lpstr>
      <vt:lpstr>Store 7(ADP</vt:lpstr>
      <vt:lpstr>Pana Q1</vt:lpstr>
      <vt:lpstr>P Qtr 2</vt:lpstr>
      <vt:lpstr>Pana Q3</vt:lpstr>
      <vt:lpstr>sumQ3</vt:lpstr>
      <vt:lpstr>Freezy 2</vt:lpstr>
      <vt:lpstr>Freezy </vt:lpstr>
      <vt:lpstr>summ</vt:lpstr>
      <vt:lpstr>sheet</vt:lpstr>
      <vt:lpstr>Jan</vt:lpstr>
      <vt:lpstr>feb</vt:lpstr>
      <vt:lpstr>mar</vt:lpstr>
      <vt:lpstr>May</vt:lpstr>
      <vt:lpstr>Jun</vt:lpstr>
      <vt:lpstr>Jul</vt:lpstr>
      <vt:lpstr>Aug</vt:lpstr>
      <vt:lpstr>2nd Qtr (5Strs)</vt:lpstr>
      <vt:lpstr>2nd Qtr (7 strs)</vt:lpstr>
      <vt:lpstr>'Spur Qtr2'!Print_Area</vt:lpstr>
      <vt:lpstr>'Store 1(SE'!Print_Area</vt:lpstr>
      <vt:lpstr>'Store 2(GE'!Print_Area</vt:lpstr>
      <vt:lpstr>'Store 3(AS'!Print_Area</vt:lpstr>
      <vt:lpstr>'Store 4(SO'!Print_Area</vt:lpstr>
      <vt:lpstr>'Store 6(PA'!Print_Area</vt:lpstr>
      <vt:lpstr>'Store 1(SE'!Print_Titles</vt:lpstr>
      <vt:lpstr>'Store 2(GE'!Print_Titles</vt:lpstr>
      <vt:lpstr>'Store 3(AS'!Print_Titles</vt:lpstr>
      <vt:lpstr>'Store 4(SO'!Print_Titles</vt:lpstr>
      <vt:lpstr>'Store 6(PA'!Print_Titles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CTS005</cp:lastModifiedBy>
  <dcterms:created xsi:type="dcterms:W3CDTF">2021-04-07T11:49:00Z</dcterms:created>
  <dcterms:modified xsi:type="dcterms:W3CDTF">2023-01-29T03:40:29Z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C148CC5DE43544A8B679611499B53C8E</vt:lpwstr>
  </property>
  <property fmtid="{D5CDD505-2E9C-101B-9397-08002B2CF9AE}" pid="3" name="KSOProductBuildVer">
    <vt:lpwstr>1033-11.2.0.11341</vt:lpwstr>
  </property>
</Properties>
</file>