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ostDoc_Gdrive_CurrentWork\Paper\MethodPaper\Redaction\Submission\"/>
    </mc:Choice>
  </mc:AlternateContent>
  <xr:revisionPtr revIDLastSave="0" documentId="13_ncr:1_{302DAA5C-A9FF-4FD7-A4A2-4C0E7CD311C2}" xr6:coauthVersionLast="47" xr6:coauthVersionMax="47" xr10:uidLastSave="{00000000-0000-0000-0000-000000000000}"/>
  <bookViews>
    <workbookView xWindow="3936" yWindow="48" windowWidth="17280" windowHeight="10680" activeTab="1" xr2:uid="{00000000-000D-0000-FFFF-FFFF00000000}"/>
  </bookViews>
  <sheets>
    <sheet name="Total" sheetId="7" r:id="rId1"/>
    <sheet name="FreiBox" sheetId="1" r:id="rId2"/>
    <sheet name="Commutator" sheetId="2" r:id="rId3"/>
    <sheet name="Tools" sheetId="6" r:id="rId4"/>
    <sheet name="3D printed par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K6" i="1"/>
  <c r="I13" i="1"/>
  <c r="I14" i="1"/>
  <c r="I15" i="1"/>
  <c r="I23" i="1"/>
  <c r="I24" i="1"/>
  <c r="I25" i="1"/>
  <c r="I26" i="1"/>
  <c r="I27" i="1"/>
  <c r="I35" i="1"/>
  <c r="I36" i="1"/>
  <c r="I37" i="1"/>
  <c r="I38" i="1"/>
  <c r="I39" i="1"/>
  <c r="I60" i="1"/>
  <c r="I61" i="1"/>
  <c r="I62" i="1"/>
  <c r="I164" i="1"/>
  <c r="I165" i="1"/>
  <c r="I166" i="1"/>
  <c r="I119" i="1"/>
  <c r="I105" i="1"/>
  <c r="I106" i="1"/>
  <c r="I107" i="1"/>
  <c r="I108" i="1"/>
  <c r="I109" i="1"/>
  <c r="I136" i="1"/>
  <c r="I137" i="1"/>
  <c r="I138" i="1"/>
  <c r="I139" i="1"/>
  <c r="I140" i="1"/>
  <c r="I141" i="1"/>
  <c r="I142" i="1"/>
  <c r="I143" i="1"/>
  <c r="I163" i="1"/>
  <c r="I162" i="1"/>
  <c r="I159" i="1"/>
  <c r="I160" i="1"/>
  <c r="I161" i="1"/>
  <c r="I129" i="1"/>
  <c r="I74" i="1"/>
  <c r="I69" i="1"/>
  <c r="I70" i="1"/>
  <c r="I71" i="1"/>
  <c r="I72" i="1"/>
  <c r="I73" i="1"/>
  <c r="I103" i="1"/>
  <c r="I81" i="1"/>
  <c r="I83" i="1"/>
  <c r="I3" i="1" l="1"/>
  <c r="B8" i="7"/>
  <c r="B7" i="7" l="1"/>
  <c r="B6" i="7"/>
  <c r="I33" i="7"/>
  <c r="I34" i="7" s="1"/>
  <c r="C8" i="7" s="1"/>
  <c r="I24" i="7"/>
  <c r="I25" i="7"/>
  <c r="I26" i="7"/>
  <c r="I27" i="7"/>
  <c r="I18" i="7"/>
  <c r="I15" i="7"/>
  <c r="I16" i="7"/>
  <c r="I17" i="7"/>
  <c r="I10" i="6"/>
  <c r="I9" i="6"/>
  <c r="I8" i="6"/>
  <c r="I7" i="6"/>
  <c r="I6" i="6"/>
  <c r="I5" i="6"/>
  <c r="I4" i="6"/>
  <c r="I3" i="6"/>
  <c r="I28" i="7" l="1"/>
  <c r="C7" i="7" s="1"/>
  <c r="I19" i="7"/>
  <c r="C6" i="7" s="1"/>
  <c r="I12" i="6"/>
  <c r="C5" i="7" s="1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I13" i="2"/>
  <c r="M4" i="5"/>
  <c r="N4" i="5"/>
  <c r="O4" i="5"/>
  <c r="M5" i="5"/>
  <c r="N5" i="5"/>
  <c r="O5" i="5"/>
  <c r="M6" i="5"/>
  <c r="N6" i="5"/>
  <c r="O6" i="5"/>
  <c r="M7" i="5"/>
  <c r="N7" i="5"/>
  <c r="O7" i="5"/>
  <c r="M8" i="5"/>
  <c r="N8" i="5"/>
  <c r="O8" i="5"/>
  <c r="M9" i="5"/>
  <c r="N9" i="5"/>
  <c r="O9" i="5"/>
  <c r="M10" i="5"/>
  <c r="N10" i="5"/>
  <c r="O10" i="5"/>
  <c r="M11" i="5"/>
  <c r="N11" i="5"/>
  <c r="O11" i="5"/>
  <c r="M12" i="5"/>
  <c r="N12" i="5"/>
  <c r="O12" i="5"/>
  <c r="M13" i="5"/>
  <c r="N13" i="5"/>
  <c r="O13" i="5"/>
  <c r="M14" i="5"/>
  <c r="N14" i="5"/>
  <c r="O14" i="5"/>
  <c r="M15" i="5"/>
  <c r="N15" i="5"/>
  <c r="O15" i="5"/>
  <c r="M16" i="5"/>
  <c r="N16" i="5"/>
  <c r="O16" i="5"/>
  <c r="M17" i="5"/>
  <c r="N17" i="5"/>
  <c r="O17" i="5"/>
  <c r="M18" i="5"/>
  <c r="N18" i="5"/>
  <c r="O18" i="5"/>
  <c r="M19" i="5"/>
  <c r="N19" i="5"/>
  <c r="O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N26" i="5"/>
  <c r="O26" i="5"/>
  <c r="M27" i="5"/>
  <c r="N27" i="5"/>
  <c r="O27" i="5"/>
  <c r="M28" i="5"/>
  <c r="N28" i="5"/>
  <c r="O28" i="5"/>
  <c r="M29" i="5"/>
  <c r="N29" i="5"/>
  <c r="O29" i="5"/>
  <c r="M30" i="5"/>
  <c r="N30" i="5"/>
  <c r="O30" i="5"/>
  <c r="O3" i="5"/>
  <c r="N3" i="5"/>
  <c r="M3" i="5"/>
  <c r="I10" i="2"/>
  <c r="I11" i="2"/>
  <c r="I4" i="2"/>
  <c r="I5" i="2"/>
  <c r="I6" i="2"/>
  <c r="I7" i="2"/>
  <c r="I8" i="2"/>
  <c r="I12" i="2"/>
  <c r="I9" i="2"/>
  <c r="I3" i="2"/>
  <c r="I180" i="1"/>
  <c r="I179" i="1"/>
  <c r="I178" i="1"/>
  <c r="I177" i="1"/>
  <c r="I176" i="1"/>
  <c r="I175" i="1"/>
  <c r="I174" i="1"/>
  <c r="I173" i="1"/>
  <c r="I172" i="1"/>
  <c r="I92" i="1"/>
  <c r="H93" i="1"/>
  <c r="I93" i="1" s="1"/>
  <c r="K20" i="1"/>
  <c r="K19" i="1"/>
  <c r="K18" i="1"/>
  <c r="I158" i="1"/>
  <c r="I187" i="1"/>
  <c r="I186" i="1"/>
  <c r="K17" i="1"/>
  <c r="K16" i="1"/>
  <c r="K15" i="1"/>
  <c r="K14" i="1"/>
  <c r="I127" i="1"/>
  <c r="I128" i="1"/>
  <c r="I126" i="1"/>
  <c r="K13" i="1"/>
  <c r="K12" i="1"/>
  <c r="I118" i="1"/>
  <c r="I117" i="1"/>
  <c r="I116" i="1"/>
  <c r="I104" i="1"/>
  <c r="I102" i="1"/>
  <c r="I101" i="1"/>
  <c r="I100" i="1"/>
  <c r="K11" i="1"/>
  <c r="K10" i="1"/>
  <c r="I91" i="1"/>
  <c r="I94" i="1"/>
  <c r="I89" i="1"/>
  <c r="K9" i="1"/>
  <c r="I6" i="1"/>
  <c r="K8" i="1"/>
  <c r="I51" i="1"/>
  <c r="I53" i="1" s="1"/>
  <c r="K5" i="1"/>
  <c r="K4" i="1"/>
  <c r="K3" i="1"/>
  <c r="K2" i="1"/>
  <c r="I12" i="1"/>
  <c r="I34" i="1"/>
  <c r="I33" i="1"/>
  <c r="I22" i="1"/>
  <c r="I68" i="1"/>
  <c r="I5" i="1"/>
  <c r="I45" i="1"/>
  <c r="I47" i="1" s="1"/>
  <c r="L6" i="1" s="1"/>
  <c r="I4" i="1"/>
  <c r="I59" i="1"/>
  <c r="I58" i="1"/>
  <c r="I152" i="1"/>
  <c r="I150" i="1"/>
  <c r="I151" i="1"/>
  <c r="I90" i="1"/>
  <c r="I125" i="1"/>
  <c r="I57" i="1"/>
  <c r="I149" i="1"/>
  <c r="I135" i="1"/>
  <c r="I193" i="1"/>
  <c r="I80" i="1"/>
  <c r="I115" i="1"/>
  <c r="N6" i="1" l="1"/>
  <c r="L7" i="1"/>
  <c r="N7" i="1" s="1"/>
  <c r="M31" i="5"/>
  <c r="M44" i="5"/>
  <c r="N44" i="5"/>
  <c r="O44" i="5"/>
  <c r="N31" i="5"/>
  <c r="O31" i="5"/>
  <c r="I15" i="2"/>
  <c r="C4" i="7" s="1"/>
  <c r="I195" i="1"/>
  <c r="L20" i="1" s="1"/>
  <c r="N20" i="1" s="1"/>
  <c r="I189" i="1"/>
  <c r="L19" i="1" s="1"/>
  <c r="N19" i="1" s="1"/>
  <c r="I182" i="1"/>
  <c r="L18" i="1" s="1"/>
  <c r="N18" i="1" s="1"/>
  <c r="I168" i="1"/>
  <c r="L17" i="1" s="1"/>
  <c r="N17" i="1" s="1"/>
  <c r="I145" i="1"/>
  <c r="L15" i="1" s="1"/>
  <c r="N15" i="1" s="1"/>
  <c r="I154" i="1"/>
  <c r="L16" i="1" s="1"/>
  <c r="N16" i="1" s="1"/>
  <c r="I131" i="1"/>
  <c r="L14" i="1" s="1"/>
  <c r="N14" i="1" s="1"/>
  <c r="I111" i="1"/>
  <c r="L12" i="1" s="1"/>
  <c r="N12" i="1" s="1"/>
  <c r="I121" i="1"/>
  <c r="L13" i="1" s="1"/>
  <c r="N13" i="1" s="1"/>
  <c r="I96" i="1"/>
  <c r="L11" i="1" s="1"/>
  <c r="N11" i="1" s="1"/>
  <c r="I85" i="1"/>
  <c r="L10" i="1" s="1"/>
  <c r="N10" i="1" s="1"/>
  <c r="I76" i="1"/>
  <c r="L9" i="1" s="1"/>
  <c r="N9" i="1" s="1"/>
  <c r="I64" i="1"/>
  <c r="L8" i="1" s="1"/>
  <c r="N8" i="1" s="1"/>
  <c r="I8" i="1"/>
  <c r="L2" i="1" s="1"/>
  <c r="N2" i="1" s="1"/>
  <c r="I41" i="1"/>
  <c r="I29" i="1"/>
  <c r="L4" i="1" s="1"/>
  <c r="N4" i="1" s="1"/>
  <c r="I18" i="1"/>
  <c r="L3" i="1" s="1"/>
  <c r="N3" i="1" s="1"/>
  <c r="N21" i="1" l="1"/>
  <c r="L5" i="1"/>
  <c r="N5" i="1" s="1"/>
  <c r="C3" i="7" l="1"/>
  <c r="C10" i="7" s="1"/>
</calcChain>
</file>

<file path=xl/sharedStrings.xml><?xml version="1.0" encoding="utf-8"?>
<sst xmlns="http://schemas.openxmlformats.org/spreadsheetml/2006/main" count="868" uniqueCount="415">
  <si>
    <t>Name</t>
  </si>
  <si>
    <t>Reference</t>
  </si>
  <si>
    <t>Supplier</t>
  </si>
  <si>
    <t>Gate Servo motor</t>
  </si>
  <si>
    <t>Conrad</t>
  </si>
  <si>
    <t>Supplier ref</t>
  </si>
  <si>
    <t>Price (incl. taxes)</t>
  </si>
  <si>
    <t>1568-1898-ND</t>
  </si>
  <si>
    <t>Digikey</t>
  </si>
  <si>
    <t>Quantity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</si>
  <si>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2W</t>
    </r>
  </si>
  <si>
    <t>668-1191-ND</t>
  </si>
  <si>
    <t>PUI Audio / AS07008PO-2-R</t>
  </si>
  <si>
    <t>Hitec/HS-645MG</t>
  </si>
  <si>
    <t>475-2660-ND</t>
  </si>
  <si>
    <t>365-1041-ND</t>
  </si>
  <si>
    <t>181251 - 62</t>
  </si>
  <si>
    <t>149502 - 62</t>
  </si>
  <si>
    <t>IR emitting LED</t>
  </si>
  <si>
    <t>TTE/OP132</t>
  </si>
  <si>
    <t>Nichia/NSPL500DS</t>
  </si>
  <si>
    <t>LED house light</t>
  </si>
  <si>
    <t>ID</t>
  </si>
  <si>
    <t>LED reflector</t>
  </si>
  <si>
    <t>Mentor/2451.5100</t>
  </si>
  <si>
    <t>All Price (incl. taxes)</t>
  </si>
  <si>
    <t>Strain gauge (load cell, 100G)</t>
  </si>
  <si>
    <t>subtotal</t>
  </si>
  <si>
    <t xml:space="preserve">SHIELD - MEGA PROTO PCB REV3 </t>
  </si>
  <si>
    <t>Arduino/A000080</t>
  </si>
  <si>
    <t xml:space="preserve">1050-1030-ND </t>
  </si>
  <si>
    <t xml:space="preserve">3590S-2-103L-ND </t>
  </si>
  <si>
    <t>Precision potentiometer 10KΩ 2W (10 turns)</t>
  </si>
  <si>
    <t>Bourns/3590S-2-103L</t>
  </si>
  <si>
    <t>Filament PLA 2.85 mm 750 g</t>
  </si>
  <si>
    <t>Ultimaker/PLA - M0751 Black 750 - 211399</t>
  </si>
  <si>
    <t>1528665 - 62</t>
  </si>
  <si>
    <t>Connectors</t>
  </si>
  <si>
    <t>Arduino/A000067</t>
  </si>
  <si>
    <t>1050-1018-ND</t>
  </si>
  <si>
    <t>Arduino MEGA (ATMEGA2560)</t>
  </si>
  <si>
    <t>3D printing</t>
  </si>
  <si>
    <t>Arduino and accessories</t>
  </si>
  <si>
    <t>Hex Standoff Male/Female, 30mm, M3xM3</t>
  </si>
  <si>
    <t>RS</t>
  </si>
  <si>
    <t>806-6617</t>
  </si>
  <si>
    <t>Hex Standoff Male/Female, 10mm, M3xM3</t>
  </si>
  <si>
    <t>806-6613</t>
  </si>
  <si>
    <t>806-6588</t>
  </si>
  <si>
    <t>Hex Standoff Male/Female, 20mm, M3xM3</t>
  </si>
  <si>
    <t>806-6601</t>
  </si>
  <si>
    <t>Hex Standoff Male/Male, 5mm, M3xM3</t>
  </si>
  <si>
    <t>Hex Nut, M3</t>
  </si>
  <si>
    <t>560-293</t>
  </si>
  <si>
    <t>RS PRO</t>
  </si>
  <si>
    <t>M3, length 30mm (Countersunk Head)</t>
  </si>
  <si>
    <t>M3, length 16mm (Countersunk Head)</t>
  </si>
  <si>
    <t>528-952</t>
  </si>
  <si>
    <t>M3, length 12mm (Countersunk Head)</t>
  </si>
  <si>
    <t>908-7371</t>
  </si>
  <si>
    <t>Mechanical parts</t>
  </si>
  <si>
    <t>TE Connectivity/5-1634523-1</t>
  </si>
  <si>
    <t>50Ω BNC Connector, Straight, Panel Mount</t>
  </si>
  <si>
    <t>SBBTH1512-1-ND</t>
  </si>
  <si>
    <t>Chip Quik/SBBTH1512-1</t>
  </si>
  <si>
    <t>1738-1000-ND</t>
  </si>
  <si>
    <t>DFRobot/FIT0099</t>
  </si>
  <si>
    <t>Perforated Prototype Boards, 2.54mm (44.5 x 33 mm)</t>
  </si>
  <si>
    <t>Perforated Prototype Boards, 2.54mm (78 x 58 mm)</t>
  </si>
  <si>
    <t>Inside Box</t>
  </si>
  <si>
    <t>Adafruit/3174</t>
  </si>
  <si>
    <t>1528-1745-ND</t>
  </si>
  <si>
    <t>22AWG colored cable</t>
  </si>
  <si>
    <t>Water delivery MOSFET (N-CH 55V)</t>
  </si>
  <si>
    <t>Acrifix 192 Acrylglaskleber 539813 100 g</t>
  </si>
  <si>
    <t>539813 - VQ</t>
  </si>
  <si>
    <t>Plexiglas box</t>
  </si>
  <si>
    <t>Mean Well/RQ-50D</t>
  </si>
  <si>
    <t>Power supply, AC/DC Converter, 5V/12V/24V/-12V</t>
  </si>
  <si>
    <t>Powering</t>
  </si>
  <si>
    <t xml:space="preserve">	
1866-4115-ND</t>
  </si>
  <si>
    <t>02-534</t>
  </si>
  <si>
    <t>Edmund Optics</t>
  </si>
  <si>
    <t xml:space="preserve">Optical Grade Plastic Optical Fiber Unjacketed </t>
  </si>
  <si>
    <t>Digitus/AK-610201-050-E</t>
  </si>
  <si>
    <t>D-SUB 25 cable 5m, male/female</t>
  </si>
  <si>
    <t>Connfly/DS1033-25MBNSISS</t>
  </si>
  <si>
    <t>D-SUB 25 male plug</t>
  </si>
  <si>
    <t>Connfly/DS1033-25FBNSISS-CT</t>
  </si>
  <si>
    <t>D-SUB 25 female plug</t>
  </si>
  <si>
    <t>908-7481</t>
  </si>
  <si>
    <t>M3, length 8mm (Countersunk Head)</t>
  </si>
  <si>
    <t>HAL835UT-ACT-ND</t>
  </si>
  <si>
    <t>1528-1492-ND</t>
  </si>
  <si>
    <t>Audio amplifier (class D, 2.5W)</t>
  </si>
  <si>
    <t>Adafruit/2130</t>
  </si>
  <si>
    <t>Audio pure tone generator</t>
  </si>
  <si>
    <t>701-3230</t>
  </si>
  <si>
    <t>Solenoid Valve (24V)</t>
  </si>
  <si>
    <t>SMC/VDW250-5G-2-01F-Q</t>
  </si>
  <si>
    <t>Comchip/1N4001-G</t>
  </si>
  <si>
    <t>641-1310-1-ND</t>
  </si>
  <si>
    <t>Flyback diode (50V)</t>
  </si>
  <si>
    <t>Texas Instruments/INA125PA</t>
  </si>
  <si>
    <t>INA125PA-ND</t>
  </si>
  <si>
    <t>987-1502-ND</t>
  </si>
  <si>
    <t xml:space="preserve">LM7171BIN/NOPB </t>
  </si>
  <si>
    <t>High speed operational amplifier</t>
  </si>
  <si>
    <t>296-1389-5-ND</t>
  </si>
  <si>
    <t>Differential comparator</t>
  </si>
  <si>
    <t>Texas Instruments/LM311P</t>
  </si>
  <si>
    <t xml:space="preserve">Texas Instruments/LM7171BIN/NOPB </t>
  </si>
  <si>
    <t>TTE/67YR100LF</t>
  </si>
  <si>
    <t>490-2875-ND</t>
  </si>
  <si>
    <t>Bourns/PV36W103C01B00</t>
  </si>
  <si>
    <t xml:space="preserve">Trimmer 10kΩ 0.5W (25 turns) </t>
  </si>
  <si>
    <t>Strain gauge instrumental amplifier</t>
  </si>
  <si>
    <t>Trimmer 100Ω 0.5W (20 turns)</t>
  </si>
  <si>
    <t>Comments</t>
  </si>
  <si>
    <t>Broadcom/HCPL-2200-000E</t>
  </si>
  <si>
    <t>547-3908</t>
  </si>
  <si>
    <t>Optoisolator</t>
  </si>
  <si>
    <t>144-1933</t>
  </si>
  <si>
    <t>737-3936</t>
  </si>
  <si>
    <t>Ceramic capacitor 100nF</t>
  </si>
  <si>
    <t>AVX/SR205E104MAR</t>
  </si>
  <si>
    <r>
      <t>Electrolytic capacitor 100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</t>
    </r>
  </si>
  <si>
    <t>NIC/JL101M50V8x11.5F</t>
  </si>
  <si>
    <t>ON semiconductor/2N3904BU</t>
  </si>
  <si>
    <t>Light Module</t>
  </si>
  <si>
    <t>Transistor NPN</t>
  </si>
  <si>
    <t>Water delivery</t>
  </si>
  <si>
    <t xml:space="preserve">  TE Connectivity/ LR1F100K</t>
  </si>
  <si>
    <t>171-1691</t>
  </si>
  <si>
    <t>148-556</t>
  </si>
  <si>
    <t xml:space="preserve">TE Connectivity/LR1F1K6 </t>
  </si>
  <si>
    <t>Vishay/MBB02070C1002FCT00</t>
  </si>
  <si>
    <t>477-8246</t>
  </si>
  <si>
    <t>Resistor 10kΩ ±1%</t>
  </si>
  <si>
    <t>Resistor 100KΩ ±1%</t>
  </si>
  <si>
    <t>Resistor 100Ω ±1%</t>
  </si>
  <si>
    <t>Resistor 1.6KΩ ±1%</t>
  </si>
  <si>
    <t>Resistor 5kΩ ±1%</t>
  </si>
  <si>
    <t>477-7681</t>
  </si>
  <si>
    <t>Vishay/MBB02070C1000FCT00</t>
  </si>
  <si>
    <t>BC4514CT-ND</t>
  </si>
  <si>
    <t>Vishay/MBB0207VD5001BC100</t>
  </si>
  <si>
    <t>Yageo/MF0207F1M0H</t>
  </si>
  <si>
    <t>Resistor 1MΩ ±1%</t>
  </si>
  <si>
    <t>Yageo/MF0207F470KH</t>
  </si>
  <si>
    <t>1417688 - 62</t>
  </si>
  <si>
    <t>Resistor 470KΩ ±1%</t>
  </si>
  <si>
    <t>993-1038-ND</t>
  </si>
  <si>
    <t xml:space="preserve">Phihong USA/AC30UEU  </t>
  </si>
  <si>
    <t>Power cable</t>
  </si>
  <si>
    <t>connection type: IEC 320-C13</t>
  </si>
  <si>
    <t>Vishay/1N4148-TAP</t>
  </si>
  <si>
    <t>MOFSET resistor</t>
  </si>
  <si>
    <t>Ceramic capacitor 2.2nF</t>
  </si>
  <si>
    <t>Blocking diode</t>
  </si>
  <si>
    <t>To protect Arduino pin from reverse polarity induce by toogle activation</t>
  </si>
  <si>
    <t>Tru components/TC-K2,2NF5</t>
  </si>
  <si>
    <t>Vishay/BZX85C5V1-TR</t>
  </si>
  <si>
    <t>Limiting diode for licking signal divider. Limit output to [-5V; +5V]</t>
  </si>
  <si>
    <t>to set amplifcation gain of the Strain gauge instrumental amplifier</t>
  </si>
  <si>
    <t>To divide the licking signal and limit the output to [-5V; +5V]</t>
  </si>
  <si>
    <t>1557396 - VQ</t>
  </si>
  <si>
    <t>Tru components/1557396</t>
  </si>
  <si>
    <t>Resistor 1.5kΩ ±1%</t>
  </si>
  <si>
    <t>Voltage comparator</t>
  </si>
  <si>
    <t>Pull-up resistor</t>
  </si>
  <si>
    <t>to set easily the licking detection threshold (V REF)</t>
  </si>
  <si>
    <t>Zener limiting diode (5.1V)</t>
  </si>
  <si>
    <t xml:space="preserve">Licking detection </t>
  </si>
  <si>
    <t xml:space="preserve">Licking signal conditioning </t>
  </si>
  <si>
    <t xml:space="preserve">Head entry  detection </t>
  </si>
  <si>
    <t>IR receiver phototransistor</t>
  </si>
  <si>
    <t>Voltage reference for Head detection module</t>
  </si>
  <si>
    <t>Voltage reference for licking detection module</t>
  </si>
  <si>
    <t>Manual water delivery module</t>
  </si>
  <si>
    <t>IEC connector</t>
  </si>
  <si>
    <t>Tru components/781/SW</t>
  </si>
  <si>
    <t>Power plug, mount panel</t>
  </si>
  <si>
    <t>Tru components/1587515</t>
  </si>
  <si>
    <t xml:space="preserve">Power toggle switch </t>
  </si>
  <si>
    <t>E-Switch/PV5S24019</t>
  </si>
  <si>
    <t>EG5952-ND</t>
  </si>
  <si>
    <t>Push button</t>
  </si>
  <si>
    <t>Goobay/KNX 1</t>
  </si>
  <si>
    <t>701343 - 62</t>
  </si>
  <si>
    <t>Toggle switch</t>
  </si>
  <si>
    <t>Omnilab</t>
  </si>
  <si>
    <t>Saint Gobain/5205536</t>
  </si>
  <si>
    <t>Carl Roth/CT68.1</t>
  </si>
  <si>
    <t>To connect the licking spour to the strain gauge</t>
  </si>
  <si>
    <t>Acufirm/1464 LL</t>
  </si>
  <si>
    <t>To relay IR light in the licking chamber and nose poke</t>
  </si>
  <si>
    <t>Tubing, Tygon® (E-3603)</t>
  </si>
  <si>
    <t>Licking spout luer connectors (Rotilabo)</t>
  </si>
  <si>
    <t>Behavioral Box accessories</t>
  </si>
  <si>
    <t>Total</t>
  </si>
  <si>
    <t>Panel Mount 3,5mm Jack Socket</t>
  </si>
  <si>
    <t>Conrad/734136</t>
  </si>
  <si>
    <t xml:space="preserve"> SpeaKa Professional /SP-7870376</t>
  </si>
  <si>
    <t>Jack cable 3,5mm, 5.00 m</t>
  </si>
  <si>
    <t>Optoisolated Gate control circuit</t>
  </si>
  <si>
    <t>local provider</t>
  </si>
  <si>
    <t xml:space="preserve">WR-WTB Female Crimp Terminal Contact 22AWG </t>
  </si>
  <si>
    <t>Express Zuschnitt</t>
  </si>
  <si>
    <t>Female luer Bulkhead 1/4-28 UNF Thread, to 1/162" hose Barb</t>
  </si>
  <si>
    <t>Masterflex/45508-30</t>
  </si>
  <si>
    <t>Fisher</t>
  </si>
  <si>
    <t>262-3009</t>
  </si>
  <si>
    <t>Kingbright/RTF-5020</t>
  </si>
  <si>
    <t>LED Holder for Through-Hole 5mm LED</t>
  </si>
  <si>
    <t xml:space="preserve">Kingbright/L-57IID </t>
  </si>
  <si>
    <t>228-5821</t>
  </si>
  <si>
    <t>Red LED 5mm</t>
  </si>
  <si>
    <t>Water delivery LED</t>
  </si>
  <si>
    <t>Power LED</t>
  </si>
  <si>
    <t>247-1678</t>
  </si>
  <si>
    <t xml:space="preserve">Kingbright/L-53SGD </t>
  </si>
  <si>
    <t>Green LED 5mm</t>
  </si>
  <si>
    <t>Resistor 120Ω ±5%</t>
  </si>
  <si>
    <t>707-7599</t>
  </si>
  <si>
    <t>Resistor for LED</t>
  </si>
  <si>
    <t>to hold the electronic cards</t>
  </si>
  <si>
    <t>to hold the motor</t>
  </si>
  <si>
    <t>For holding the speaker</t>
  </si>
  <si>
    <t>914-1658</t>
  </si>
  <si>
    <t>Carl Roth</t>
  </si>
  <si>
    <t>Acufirm</t>
  </si>
  <si>
    <t>WR-WTB Female Connector, 2,54mm pitch, 3 pins</t>
  </si>
  <si>
    <t>WR-WTB Female Connector, 2,54mm pitch, 4 pins</t>
  </si>
  <si>
    <t>WR-WTB Female Connector, 2,54mm pitch, 5 pins</t>
  </si>
  <si>
    <t xml:space="preserve">Wurth Elektronik/61900113722DEC </t>
  </si>
  <si>
    <t>828-1452</t>
  </si>
  <si>
    <t>WR-WTB Pin Header, Right Angle, 2.54mm, 2 pins</t>
  </si>
  <si>
    <t>WR-WTB Pin Header, Right Angle, 2.54mm, 3 pins</t>
  </si>
  <si>
    <t>WR-WTB Pin Header, Right Angle, 2.54mm, 4 pins</t>
  </si>
  <si>
    <t>WR-WTB Pin Header, Right Angle, 2.54mm, 5 pins</t>
  </si>
  <si>
    <t>Wurth Elektronik/61900211621</t>
  </si>
  <si>
    <t>828-1468</t>
  </si>
  <si>
    <t>Wurth Elektronik/61900311621</t>
  </si>
  <si>
    <t>828-1478</t>
  </si>
  <si>
    <t>Wurth Elektronik/61900411621</t>
  </si>
  <si>
    <t>828-1493</t>
  </si>
  <si>
    <t>Wurth Elektronik/61900511621</t>
  </si>
  <si>
    <t>828-1503</t>
  </si>
  <si>
    <t>Wurth Elektronik/61900211021</t>
  </si>
  <si>
    <t>828-1456</t>
  </si>
  <si>
    <t>Wurth Elektronik/61900311021</t>
  </si>
  <si>
    <t>828-1471</t>
  </si>
  <si>
    <t>Wurth Elektronik/61900411021</t>
  </si>
  <si>
    <t>828-1480</t>
  </si>
  <si>
    <t>Wurth Elektronik/61900511021</t>
  </si>
  <si>
    <t xml:space="preserve">828-1490 </t>
  </si>
  <si>
    <t>Soldering station</t>
  </si>
  <si>
    <t>Tools</t>
  </si>
  <si>
    <t xml:space="preserve">Plexiglas box  (40x15x25cm), 4 walls and the floor plexiglass (75x35x0.8cm) </t>
  </si>
  <si>
    <t>Crimper</t>
  </si>
  <si>
    <t>Basetech/BT-1762766</t>
  </si>
  <si>
    <t>Wire stripper</t>
  </si>
  <si>
    <t>Power supply 5V</t>
  </si>
  <si>
    <t>Categories</t>
  </si>
  <si>
    <t>Price</t>
  </si>
  <si>
    <t>Quantities</t>
  </si>
  <si>
    <t>TDK-Micronas/HAL835UT-A</t>
  </si>
  <si>
    <t>Stepper motor Nema17</t>
  </si>
  <si>
    <t>Joy-it/Nema17-04</t>
  </si>
  <si>
    <t xml:space="preserve"> 	Hall Effect Senso</t>
  </si>
  <si>
    <t>Arduino Uno Rev3</t>
  </si>
  <si>
    <t>Arduino/A000073</t>
  </si>
  <si>
    <t>191789 - 62</t>
  </si>
  <si>
    <t xml:space="preserve"> Stepper motor driver A4988 </t>
  </si>
  <si>
    <t>Power supply 12V</t>
  </si>
  <si>
    <t>HN-Power/HNP06-UNI</t>
  </si>
  <si>
    <t>1528-1176-ND</t>
  </si>
  <si>
    <t>Adafruit/1196</t>
  </si>
  <si>
    <t>Slip Ring, 12 wires</t>
  </si>
  <si>
    <t>Qita/MO03018</t>
  </si>
  <si>
    <t>802287605 - 62</t>
  </si>
  <si>
    <t xml:space="preserve">UHU/45700 </t>
  </si>
  <si>
    <t>Epoxy glue 2 components</t>
  </si>
  <si>
    <t>Commutator</t>
  </si>
  <si>
    <t xml:space="preserve"> Licking spout, stainless steel cannula (2,00x120mm lg, end shape olive B)</t>
  </si>
  <si>
    <t>Freibox_InsideBox_Jan2021_FrontPart</t>
  </si>
  <si>
    <t>Freibox_InsideBox_Jan2021_Rear</t>
  </si>
  <si>
    <t>Freibox_LEDholder_Jan2021_Part1</t>
  </si>
  <si>
    <t>Freibox_LEDholder_Jan2021_Part2</t>
  </si>
  <si>
    <t>Freibox_LickingChamber_Jan2021_MotorGear</t>
  </si>
  <si>
    <t>Freibox_LickingChamberGate_Jan2021_gate</t>
  </si>
  <si>
    <t>Freibox_LickingChamberGate_Jan2021_gateSlider</t>
  </si>
  <si>
    <t>Freibox_LickingChamberGate_Jan2021_LickingChamber</t>
  </si>
  <si>
    <t>Freibox_LickingChamberGate_Jan2021_motorHolder_Part1</t>
  </si>
  <si>
    <t>Freibox_LickingChamberGate_Jan2021_motorHolder_Part2</t>
  </si>
  <si>
    <t>Freibox_LickingSpoutHolder_Jan2021_lickingSpoutHolder</t>
  </si>
  <si>
    <t>Freibox_LickingSpoutHolder_Jan2021_pipeSecuringConnector</t>
  </si>
  <si>
    <t>Freibox_LickingSpoutHolder_Jan2021_Plateforme_Part2</t>
  </si>
  <si>
    <t>Freibox_LickingSpoutHolder_Jan2021_Plateforme_Part1</t>
  </si>
  <si>
    <t>Freibox_LickingSpoutHolder_Jan2021_slidingTour</t>
  </si>
  <si>
    <t>Freibox_LickingSpoutHolder_Jan2021_strainGaugeHolder</t>
  </si>
  <si>
    <t>Freibox_NosePokePort_Jan2021</t>
  </si>
  <si>
    <t>Freibox_SyringeHolder_Jan2021</t>
  </si>
  <si>
    <t>m</t>
  </si>
  <si>
    <t>g</t>
  </si>
  <si>
    <t>time</t>
  </si>
  <si>
    <t>Infill</t>
  </si>
  <si>
    <t>Layer height</t>
  </si>
  <si>
    <t>38min</t>
  </si>
  <si>
    <t>1h52min</t>
  </si>
  <si>
    <t>16min</t>
  </si>
  <si>
    <t>17min</t>
  </si>
  <si>
    <t>20min</t>
  </si>
  <si>
    <t>support</t>
  </si>
  <si>
    <t>24min</t>
  </si>
  <si>
    <t>36min</t>
  </si>
  <si>
    <t>1h21min</t>
  </si>
  <si>
    <t>1h06min</t>
  </si>
  <si>
    <t>52min</t>
  </si>
  <si>
    <t>7min</t>
  </si>
  <si>
    <t>21min</t>
  </si>
  <si>
    <t>2h38</t>
  </si>
  <si>
    <t>1h56</t>
  </si>
  <si>
    <t>Qty</t>
  </si>
  <si>
    <t>58min</t>
  </si>
  <si>
    <t>30min</t>
  </si>
  <si>
    <t>42min</t>
  </si>
  <si>
    <t>Freibox_ArduinoHolder_Part1_Jan2021</t>
  </si>
  <si>
    <t>Freibox_ArduinoHolder_Part2_Jan2021</t>
  </si>
  <si>
    <t>1h20min</t>
  </si>
  <si>
    <t>Freibox_ElectronicBox_jan2021_Front</t>
  </si>
  <si>
    <t>Freibox_ElectronicBox_jan2021_Ground</t>
  </si>
  <si>
    <t>Freibox_ElectronicBox_jan2021_Left</t>
  </si>
  <si>
    <t>Freibox_ElectronicBox_jan2021_Rear</t>
  </si>
  <si>
    <t>Freibox_ElectronicBox_jan2021_Right</t>
  </si>
  <si>
    <t>Freibox_ElectronicBox_jan2021_top</t>
  </si>
  <si>
    <t>Freibox_AuditoryBox_Jan2021_Part1</t>
  </si>
  <si>
    <t>Freibox_AuditoryBox_Jan2021_Part2</t>
  </si>
  <si>
    <t>1h06</t>
  </si>
  <si>
    <t>4h23min</t>
  </si>
  <si>
    <t>5h16min</t>
  </si>
  <si>
    <t>4h31min</t>
  </si>
  <si>
    <t>4h25min</t>
  </si>
  <si>
    <t>4h22min</t>
  </si>
  <si>
    <t>4h41min</t>
  </si>
  <si>
    <t>34min</t>
  </si>
  <si>
    <t>time (hh:mm:ss)</t>
  </si>
  <si>
    <t>Box Parts</t>
  </si>
  <si>
    <t>Commutator Parts</t>
  </si>
  <si>
    <t xml:space="preserve">Magnet, Neodymium 8mm (Dia.) x 3mm </t>
  </si>
  <si>
    <t>Amazon</t>
  </si>
  <si>
    <t>MiniscopeCommutator_NemaDesign_Jan2021_Based</t>
  </si>
  <si>
    <t>MiniscopeCommutator_NemaDesign_Jan2021_Blocker</t>
  </si>
  <si>
    <t>MiniscopeCommutator_NemaDesign_Jan2021_DetectorRing</t>
  </si>
  <si>
    <t>MiniscopeCommutator_NemaDesign_Jan2021_Linker</t>
  </si>
  <si>
    <t>MiniscopeCommutator_NemaDesign_Jan2021_MotorGear</t>
  </si>
  <si>
    <t>MiniscopeCommutator_NemaDesign_Jan2021_SlipRingGear</t>
  </si>
  <si>
    <t>1h</t>
  </si>
  <si>
    <t>1h14min</t>
  </si>
  <si>
    <t>2h13min</t>
  </si>
  <si>
    <t>1h01min</t>
  </si>
  <si>
    <t>MiniscopeCommutator_NemaDesign_Jan2021_MagnetBall_Part1</t>
  </si>
  <si>
    <t>MiniscopeCommutator_NemaDesign_Jan2021_MagnetBall_Part2</t>
  </si>
  <si>
    <t>4min</t>
  </si>
  <si>
    <t>Parameters</t>
  </si>
  <si>
    <t>Individual parts</t>
  </si>
  <si>
    <t>Final parts</t>
  </si>
  <si>
    <t>Desoldering pump</t>
  </si>
  <si>
    <t>Toolcraft/816744</t>
  </si>
  <si>
    <t>Precision cutter plier</t>
  </si>
  <si>
    <t>Screwdriver sets</t>
  </si>
  <si>
    <t>Mannesmann/96058C</t>
  </si>
  <si>
    <t>Donau/3536</t>
  </si>
  <si>
    <t>817726 - 62</t>
  </si>
  <si>
    <t>Plier</t>
  </si>
  <si>
    <t>WR-WTB Female Connector, 2.54mm pitch, 2 pins</t>
  </si>
  <si>
    <t>Dremel</t>
  </si>
  <si>
    <t>Miniscope UCLA v4</t>
  </si>
  <si>
    <t>Miniscope V4 Base Plate (Variant 2)</t>
  </si>
  <si>
    <t xml:space="preserve">Miniscope V4 Assembly Kit </t>
  </si>
  <si>
    <t>New DAQ v3.3</t>
  </si>
  <si>
    <t>Miniscope V4 Coax Cable</t>
  </si>
  <si>
    <t>Intan/C3334</t>
  </si>
  <si>
    <t>Intan/C3203</t>
  </si>
  <si>
    <t>RHD 16-channel headstage</t>
  </si>
  <si>
    <t>RHD 3-ft (0.9 m) standard SPI interface cable</t>
  </si>
  <si>
    <t>Acquisition Board</t>
  </si>
  <si>
    <t>Open ephys</t>
  </si>
  <si>
    <t>I/O Board</t>
  </si>
  <si>
    <t>Intan</t>
  </si>
  <si>
    <t>Sanworks/1102</t>
  </si>
  <si>
    <t>Pulse Pal v2</t>
  </si>
  <si>
    <t>Comment</t>
  </si>
  <si>
    <t>Laser Controler</t>
  </si>
  <si>
    <t>Open ephys system</t>
  </si>
  <si>
    <t>Freibox</t>
  </si>
  <si>
    <t>Computer</t>
  </si>
  <si>
    <t>IRLZ44NPBF-ND</t>
  </si>
  <si>
    <t>Infineon Technologies /IRLZ44NPBF</t>
  </si>
  <si>
    <t>Osram/BPX43-4/5</t>
  </si>
  <si>
    <t>2015699-1</t>
  </si>
  <si>
    <t>163350-VQ</t>
  </si>
  <si>
    <t>RS PRO/707-7599</t>
  </si>
  <si>
    <t>Pack 250</t>
  </si>
  <si>
    <t>Pack 100</t>
  </si>
  <si>
    <t>512-1174</t>
  </si>
  <si>
    <t>BaseTech/BT-2147832</t>
  </si>
  <si>
    <t>2147832 - VQ</t>
  </si>
  <si>
    <t>Weicon/51000005</t>
  </si>
  <si>
    <t>Toolcraft/ZD-190</t>
  </si>
  <si>
    <t>Dremel/F0133000JA</t>
  </si>
  <si>
    <t>Pack of 100</t>
  </si>
  <si>
    <t>SparkFun/SEN-14727</t>
  </si>
  <si>
    <t>Table1: Freibox plateform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</si>
</sst>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theme="1"/>
      <name val="Arial"/>
      <family val="2"/>
    </font>
    <font>
      <u/>
      <sz val="1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/>
    <xf numFmtId="165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" fontId="0" fillId="3" borderId="0" xfId="0" applyNumberForma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Lien hypertexte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4A52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E8" sqref="E8"/>
    </sheetView>
  </sheetViews>
  <sheetFormatPr baseColWidth="10" defaultColWidth="11.44140625" defaultRowHeight="14.4" x14ac:dyDescent="0.3"/>
  <cols>
    <col min="1" max="1" width="2.6640625" bestFit="1" customWidth="1"/>
    <col min="2" max="2" width="37.6640625" bestFit="1" customWidth="1"/>
    <col min="3" max="3" width="11.44140625" bestFit="1" customWidth="1"/>
    <col min="5" max="5" width="13.5546875" bestFit="1" customWidth="1"/>
  </cols>
  <sheetData>
    <row r="1" spans="1:14" x14ac:dyDescent="0.3">
      <c r="A1" s="56" t="s">
        <v>414</v>
      </c>
      <c r="B1" s="56"/>
      <c r="C1" s="56"/>
      <c r="D1" s="43"/>
      <c r="E1" s="43"/>
      <c r="F1" s="43"/>
      <c r="G1" s="43"/>
      <c r="H1" s="43"/>
      <c r="I1" s="43"/>
      <c r="J1" s="44"/>
      <c r="K1" s="44"/>
    </row>
    <row r="2" spans="1:14" ht="18" customHeight="1" x14ac:dyDescent="0.3">
      <c r="A2" s="7" t="s">
        <v>22</v>
      </c>
      <c r="B2" s="7" t="s">
        <v>0</v>
      </c>
      <c r="C2" s="7" t="s">
        <v>265</v>
      </c>
      <c r="D2" s="19"/>
      <c r="E2" s="19"/>
      <c r="F2" s="19"/>
      <c r="G2" s="19"/>
      <c r="H2" s="45"/>
      <c r="I2" s="45"/>
      <c r="J2" s="44"/>
      <c r="K2" s="44"/>
    </row>
    <row r="3" spans="1:14" x14ac:dyDescent="0.3">
      <c r="A3">
        <v>1</v>
      </c>
      <c r="B3" t="s">
        <v>396</v>
      </c>
      <c r="C3" s="47">
        <f>FreiBox!N21</f>
        <v>902.81179999999995</v>
      </c>
      <c r="D3" s="46"/>
      <c r="E3" s="46"/>
      <c r="F3" s="46"/>
      <c r="G3" s="46"/>
      <c r="H3" s="46"/>
      <c r="I3" s="46"/>
      <c r="J3" s="44"/>
      <c r="K3" s="44"/>
    </row>
    <row r="4" spans="1:14" x14ac:dyDescent="0.3">
      <c r="A4">
        <v>2</v>
      </c>
      <c r="B4" t="s">
        <v>284</v>
      </c>
      <c r="C4" s="47">
        <f>Commutator!I15</f>
        <v>110.74000000000001</v>
      </c>
      <c r="D4" s="46"/>
      <c r="E4" s="46"/>
      <c r="F4" s="46"/>
      <c r="G4" s="46"/>
      <c r="H4" s="46"/>
      <c r="I4" s="46"/>
      <c r="J4" s="44"/>
      <c r="K4" s="44"/>
    </row>
    <row r="5" spans="1:14" x14ac:dyDescent="0.3">
      <c r="A5">
        <v>3</v>
      </c>
      <c r="B5" t="s">
        <v>258</v>
      </c>
      <c r="C5" s="47">
        <f>Tools!I12</f>
        <v>160.4</v>
      </c>
      <c r="D5" s="44"/>
      <c r="E5" s="44"/>
      <c r="F5" s="46"/>
      <c r="G5" s="46"/>
      <c r="H5" s="46"/>
      <c r="I5" s="46"/>
      <c r="J5" s="44"/>
      <c r="K5" s="44"/>
    </row>
    <row r="6" spans="1:14" x14ac:dyDescent="0.3">
      <c r="A6">
        <v>4</v>
      </c>
      <c r="B6" t="str">
        <f>A13</f>
        <v>Miniscope UCLA v4</v>
      </c>
      <c r="C6" s="47">
        <f>I19</f>
        <v>1580</v>
      </c>
      <c r="D6" s="44"/>
      <c r="E6" s="44"/>
      <c r="F6" s="46"/>
      <c r="G6" s="46"/>
      <c r="H6" s="46"/>
      <c r="I6" s="46"/>
      <c r="J6" s="44"/>
      <c r="K6" s="44"/>
    </row>
    <row r="7" spans="1:14" x14ac:dyDescent="0.3">
      <c r="A7">
        <v>5</v>
      </c>
      <c r="B7" t="str">
        <f>A22</f>
        <v>Open ephys system</v>
      </c>
      <c r="C7" s="47">
        <f>I28</f>
        <v>3479</v>
      </c>
      <c r="D7" s="44"/>
      <c r="E7" s="44"/>
      <c r="F7" s="46"/>
      <c r="G7" s="46"/>
      <c r="H7" s="46"/>
      <c r="I7" s="46"/>
      <c r="J7" s="44"/>
      <c r="K7" s="44"/>
    </row>
    <row r="8" spans="1:14" x14ac:dyDescent="0.3">
      <c r="A8">
        <v>6</v>
      </c>
      <c r="B8" t="str">
        <f>A31</f>
        <v>Laser Controler</v>
      </c>
      <c r="C8" s="47">
        <f>I34</f>
        <v>900</v>
      </c>
      <c r="D8" s="44"/>
      <c r="E8" s="44"/>
      <c r="F8" s="46"/>
      <c r="G8" s="46"/>
      <c r="H8" s="46"/>
      <c r="I8" s="46"/>
      <c r="J8" s="44"/>
      <c r="K8" s="44"/>
    </row>
    <row r="9" spans="1:14" x14ac:dyDescent="0.3">
      <c r="A9">
        <v>7</v>
      </c>
      <c r="B9" t="s">
        <v>397</v>
      </c>
      <c r="C9" s="47">
        <v>1500</v>
      </c>
      <c r="D9" s="44"/>
      <c r="E9" s="44"/>
      <c r="F9" s="46"/>
      <c r="G9" s="46"/>
      <c r="H9" s="46"/>
      <c r="I9" s="46"/>
      <c r="J9" s="44"/>
      <c r="K9" s="44"/>
    </row>
    <row r="10" spans="1:14" x14ac:dyDescent="0.3">
      <c r="B10" s="53" t="s">
        <v>200</v>
      </c>
      <c r="C10" s="55">
        <f>SUM(C3:C9)</f>
        <v>8632.9517999999989</v>
      </c>
      <c r="E10" s="44"/>
      <c r="F10" s="44"/>
      <c r="G10" s="44"/>
      <c r="H10" s="44"/>
      <c r="I10" s="44"/>
      <c r="J10" s="44"/>
      <c r="K10" s="44"/>
    </row>
    <row r="11" spans="1:14" x14ac:dyDescent="0.3">
      <c r="D11" s="44"/>
      <c r="E11" s="44"/>
      <c r="F11" s="44"/>
      <c r="G11" s="44"/>
      <c r="H11" s="44"/>
      <c r="I11" s="44"/>
      <c r="J11" s="44"/>
      <c r="K11" s="44"/>
    </row>
    <row r="13" spans="1:14" s="4" customFormat="1" x14ac:dyDescent="0.3">
      <c r="A13" s="56" t="s">
        <v>378</v>
      </c>
      <c r="B13" s="56"/>
      <c r="C13" s="56"/>
      <c r="D13" s="56"/>
      <c r="E13" s="56"/>
      <c r="F13" s="56"/>
      <c r="G13" s="56"/>
      <c r="H13" s="56"/>
      <c r="I13" s="56"/>
    </row>
    <row r="14" spans="1:14" s="4" customFormat="1" ht="14.4" customHeight="1" x14ac:dyDescent="0.3">
      <c r="A14" s="7" t="s">
        <v>22</v>
      </c>
      <c r="B14" s="7" t="s">
        <v>0</v>
      </c>
      <c r="C14" s="7" t="s">
        <v>393</v>
      </c>
      <c r="D14" s="7" t="s">
        <v>9</v>
      </c>
      <c r="E14" s="7" t="s">
        <v>1</v>
      </c>
      <c r="F14" s="7" t="s">
        <v>2</v>
      </c>
      <c r="G14" s="7" t="s">
        <v>5</v>
      </c>
      <c r="H14" s="10" t="s">
        <v>6</v>
      </c>
      <c r="I14" s="10" t="s">
        <v>25</v>
      </c>
      <c r="N14" s="33"/>
    </row>
    <row r="15" spans="1:14" x14ac:dyDescent="0.3">
      <c r="A15">
        <v>1</v>
      </c>
      <c r="B15" t="s">
        <v>380</v>
      </c>
      <c r="D15">
        <v>1</v>
      </c>
      <c r="F15" t="s">
        <v>388</v>
      </c>
      <c r="H15">
        <v>1095</v>
      </c>
      <c r="I15">
        <f t="shared" ref="I15:I16" si="0">H15*D15</f>
        <v>1095</v>
      </c>
    </row>
    <row r="16" spans="1:14" x14ac:dyDescent="0.3">
      <c r="A16">
        <v>2</v>
      </c>
      <c r="B16" t="s">
        <v>381</v>
      </c>
      <c r="D16">
        <v>1</v>
      </c>
      <c r="F16" t="s">
        <v>388</v>
      </c>
      <c r="H16">
        <v>350</v>
      </c>
      <c r="I16">
        <f t="shared" si="0"/>
        <v>350</v>
      </c>
    </row>
    <row r="17" spans="1:14" x14ac:dyDescent="0.3">
      <c r="A17">
        <v>3</v>
      </c>
      <c r="B17" t="s">
        <v>379</v>
      </c>
      <c r="D17">
        <v>1</v>
      </c>
      <c r="F17" t="s">
        <v>388</v>
      </c>
      <c r="H17">
        <v>35</v>
      </c>
      <c r="I17">
        <f>H17*D17</f>
        <v>35</v>
      </c>
    </row>
    <row r="18" spans="1:14" x14ac:dyDescent="0.3">
      <c r="A18">
        <v>4</v>
      </c>
      <c r="B18" t="s">
        <v>382</v>
      </c>
      <c r="D18">
        <v>1</v>
      </c>
      <c r="F18" t="s">
        <v>388</v>
      </c>
      <c r="H18">
        <v>100</v>
      </c>
      <c r="I18">
        <f>H18*D18</f>
        <v>100</v>
      </c>
    </row>
    <row r="19" spans="1:14" x14ac:dyDescent="0.3">
      <c r="H19" s="7" t="s">
        <v>200</v>
      </c>
      <c r="I19" s="7">
        <f>SUM(I15:I18)</f>
        <v>1580</v>
      </c>
    </row>
    <row r="22" spans="1:14" s="4" customFormat="1" x14ac:dyDescent="0.3">
      <c r="A22" s="56" t="s">
        <v>395</v>
      </c>
      <c r="B22" s="56"/>
      <c r="C22" s="56"/>
      <c r="D22" s="56"/>
      <c r="E22" s="56"/>
      <c r="F22" s="56"/>
      <c r="G22" s="56"/>
      <c r="H22" s="56"/>
      <c r="I22" s="56"/>
    </row>
    <row r="23" spans="1:14" s="4" customFormat="1" ht="14.4" customHeight="1" x14ac:dyDescent="0.3">
      <c r="A23" s="7" t="s">
        <v>22</v>
      </c>
      <c r="B23" s="7" t="s">
        <v>0</v>
      </c>
      <c r="C23" s="7" t="s">
        <v>393</v>
      </c>
      <c r="D23" s="7" t="s">
        <v>9</v>
      </c>
      <c r="E23" s="7" t="s">
        <v>1</v>
      </c>
      <c r="F23" s="7" t="s">
        <v>2</v>
      </c>
      <c r="G23" s="7" t="s">
        <v>5</v>
      </c>
      <c r="H23" s="10" t="s">
        <v>6</v>
      </c>
      <c r="I23" s="10" t="s">
        <v>25</v>
      </c>
      <c r="N23" s="33"/>
    </row>
    <row r="24" spans="1:14" x14ac:dyDescent="0.3">
      <c r="A24">
        <v>1</v>
      </c>
      <c r="B24" t="s">
        <v>387</v>
      </c>
      <c r="D24">
        <v>1</v>
      </c>
      <c r="F24" t="s">
        <v>388</v>
      </c>
      <c r="H24">
        <v>2464</v>
      </c>
      <c r="I24">
        <f t="shared" ref="I24:I25" si="1">H24*D24</f>
        <v>2464</v>
      </c>
      <c r="L24">
        <v>740</v>
      </c>
    </row>
    <row r="25" spans="1:14" x14ac:dyDescent="0.3">
      <c r="A25">
        <v>2</v>
      </c>
      <c r="B25" t="s">
        <v>389</v>
      </c>
      <c r="D25">
        <v>1</v>
      </c>
      <c r="F25" t="s">
        <v>388</v>
      </c>
      <c r="H25">
        <v>85</v>
      </c>
      <c r="I25">
        <f t="shared" si="1"/>
        <v>85</v>
      </c>
    </row>
    <row r="26" spans="1:14" x14ac:dyDescent="0.3">
      <c r="A26">
        <v>3</v>
      </c>
      <c r="B26" t="s">
        <v>385</v>
      </c>
      <c r="D26">
        <v>1</v>
      </c>
      <c r="E26" t="s">
        <v>383</v>
      </c>
      <c r="F26" t="s">
        <v>390</v>
      </c>
      <c r="H26">
        <v>720</v>
      </c>
      <c r="I26">
        <f>H26*D26</f>
        <v>720</v>
      </c>
    </row>
    <row r="27" spans="1:14" x14ac:dyDescent="0.3">
      <c r="A27">
        <v>4</v>
      </c>
      <c r="B27" t="s">
        <v>386</v>
      </c>
      <c r="D27">
        <v>1</v>
      </c>
      <c r="E27" t="s">
        <v>384</v>
      </c>
      <c r="F27" t="s">
        <v>390</v>
      </c>
      <c r="H27">
        <v>210</v>
      </c>
      <c r="I27">
        <f>H27*D27</f>
        <v>210</v>
      </c>
    </row>
    <row r="28" spans="1:14" x14ac:dyDescent="0.3">
      <c r="H28" s="7" t="s">
        <v>200</v>
      </c>
      <c r="I28" s="7">
        <f>SUM(I24:I27)</f>
        <v>3479</v>
      </c>
    </row>
    <row r="31" spans="1:14" s="4" customFormat="1" x14ac:dyDescent="0.3">
      <c r="A31" s="56" t="s">
        <v>394</v>
      </c>
      <c r="B31" s="56"/>
      <c r="C31" s="56"/>
      <c r="D31" s="56"/>
      <c r="E31" s="56"/>
      <c r="F31" s="56"/>
      <c r="G31" s="56"/>
      <c r="H31" s="56"/>
      <c r="I31" s="56"/>
    </row>
    <row r="32" spans="1:14" s="4" customFormat="1" ht="14.4" customHeight="1" x14ac:dyDescent="0.3">
      <c r="A32" s="7" t="s">
        <v>22</v>
      </c>
      <c r="B32" s="7" t="s">
        <v>0</v>
      </c>
      <c r="C32" s="7" t="s">
        <v>393</v>
      </c>
      <c r="D32" s="7" t="s">
        <v>9</v>
      </c>
      <c r="E32" s="7" t="s">
        <v>1</v>
      </c>
      <c r="F32" s="7" t="s">
        <v>2</v>
      </c>
      <c r="G32" s="7" t="s">
        <v>5</v>
      </c>
      <c r="H32" s="10" t="s">
        <v>6</v>
      </c>
      <c r="I32" s="10" t="s">
        <v>25</v>
      </c>
      <c r="N32" s="33"/>
    </row>
    <row r="33" spans="1:9" x14ac:dyDescent="0.3">
      <c r="A33">
        <v>1</v>
      </c>
      <c r="B33" t="s">
        <v>392</v>
      </c>
      <c r="D33">
        <v>1</v>
      </c>
      <c r="E33" t="s">
        <v>391</v>
      </c>
      <c r="H33">
        <v>900</v>
      </c>
      <c r="I33">
        <f>H33*D33</f>
        <v>900</v>
      </c>
    </row>
    <row r="34" spans="1:9" x14ac:dyDescent="0.3">
      <c r="H34" s="7" t="s">
        <v>200</v>
      </c>
      <c r="I34" s="7">
        <f>SUM(I33)</f>
        <v>900</v>
      </c>
    </row>
  </sheetData>
  <mergeCells count="4">
    <mergeCell ref="A13:I13"/>
    <mergeCell ref="A22:I22"/>
    <mergeCell ref="A31:I3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D1" zoomScale="60" zoomScaleNormal="60" workbookViewId="0">
      <selection activeCell="J5" sqref="J5"/>
    </sheetView>
  </sheetViews>
  <sheetFormatPr baseColWidth="10" defaultColWidth="11.5546875" defaultRowHeight="14.4" x14ac:dyDescent="0.3"/>
  <cols>
    <col min="1" max="1" width="4.5546875" style="4" customWidth="1"/>
    <col min="2" max="2" width="75.88671875" style="4" bestFit="1" customWidth="1"/>
    <col min="3" max="3" width="71" style="4" customWidth="1"/>
    <col min="4" max="4" width="9.33203125" style="4" bestFit="1" customWidth="1"/>
    <col min="5" max="5" width="41.33203125" style="4" customWidth="1"/>
    <col min="6" max="6" width="19" style="4" customWidth="1"/>
    <col min="7" max="7" width="18.6640625" style="4" bestFit="1" customWidth="1"/>
    <col min="8" max="8" width="18.109375" style="4" bestFit="1" customWidth="1"/>
    <col min="9" max="9" width="21.33203125" style="4" bestFit="1" customWidth="1"/>
    <col min="10" max="10" width="21.33203125" style="18" customWidth="1"/>
    <col min="11" max="11" width="46.21875" style="4" bestFit="1" customWidth="1"/>
    <col min="12" max="12" width="9" style="4" bestFit="1" customWidth="1"/>
    <col min="13" max="13" width="11" style="4" bestFit="1" customWidth="1"/>
    <col min="14" max="14" width="10.109375" style="4" bestFit="1" customWidth="1"/>
    <col min="15" max="16384" width="11.5546875" style="4"/>
  </cols>
  <sheetData>
    <row r="1" spans="1:14" x14ac:dyDescent="0.3">
      <c r="A1" s="56" t="s">
        <v>173</v>
      </c>
      <c r="B1" s="56"/>
      <c r="C1" s="56"/>
      <c r="D1" s="56"/>
      <c r="E1" s="56"/>
      <c r="F1" s="56"/>
      <c r="G1" s="56"/>
      <c r="H1" s="56"/>
      <c r="I1" s="56"/>
      <c r="K1" s="3" t="s">
        <v>264</v>
      </c>
      <c r="L1" s="3" t="s">
        <v>265</v>
      </c>
      <c r="M1" s="3" t="s">
        <v>266</v>
      </c>
      <c r="N1" s="3" t="s">
        <v>200</v>
      </c>
    </row>
    <row r="2" spans="1:14" x14ac:dyDescent="0.3">
      <c r="A2" s="7" t="s">
        <v>22</v>
      </c>
      <c r="B2" s="7" t="s">
        <v>0</v>
      </c>
      <c r="C2" s="7" t="s">
        <v>118</v>
      </c>
      <c r="D2" s="7" t="s">
        <v>9</v>
      </c>
      <c r="E2" s="7" t="s">
        <v>1</v>
      </c>
      <c r="F2" s="7" t="s">
        <v>2</v>
      </c>
      <c r="G2" s="7" t="s">
        <v>5</v>
      </c>
      <c r="H2" s="10" t="s">
        <v>6</v>
      </c>
      <c r="I2" s="10" t="s">
        <v>25</v>
      </c>
      <c r="J2" s="45"/>
      <c r="K2" s="36" t="str">
        <f>A1</f>
        <v xml:space="preserve">Licking detection </v>
      </c>
      <c r="L2" s="36">
        <f>I8</f>
        <v>44.1</v>
      </c>
      <c r="M2" s="36">
        <v>2</v>
      </c>
      <c r="N2" s="36">
        <f>M2*L2</f>
        <v>88.2</v>
      </c>
    </row>
    <row r="3" spans="1:14" x14ac:dyDescent="0.3">
      <c r="A3" s="4">
        <v>1</v>
      </c>
      <c r="B3" s="4" t="s">
        <v>26</v>
      </c>
      <c r="D3" s="4">
        <v>2</v>
      </c>
      <c r="E3" s="4" t="s">
        <v>413</v>
      </c>
      <c r="F3" s="4" t="s">
        <v>8</v>
      </c>
      <c r="G3" s="4" t="s">
        <v>7</v>
      </c>
      <c r="H3" s="4">
        <v>12.5</v>
      </c>
      <c r="I3" s="4">
        <f>H3*D3</f>
        <v>25</v>
      </c>
      <c r="K3" s="36" t="str">
        <f>A10</f>
        <v xml:space="preserve">Head entry  detection </v>
      </c>
      <c r="L3" s="36">
        <f>I18</f>
        <v>9.08</v>
      </c>
      <c r="M3" s="36">
        <v>2</v>
      </c>
      <c r="N3" s="36">
        <f t="shared" ref="N3:N5" si="0">M3*L3</f>
        <v>18.16</v>
      </c>
    </row>
    <row r="4" spans="1:14" x14ac:dyDescent="0.3">
      <c r="A4" s="4">
        <v>2</v>
      </c>
      <c r="B4" s="4" t="s">
        <v>116</v>
      </c>
      <c r="D4" s="4">
        <v>2</v>
      </c>
      <c r="E4" s="4" t="s">
        <v>103</v>
      </c>
      <c r="F4" s="4" t="s">
        <v>8</v>
      </c>
      <c r="G4" s="4" t="s">
        <v>104</v>
      </c>
      <c r="H4" s="4">
        <v>7.5</v>
      </c>
      <c r="I4" s="4">
        <f>H4*D4</f>
        <v>15</v>
      </c>
      <c r="K4" s="36" t="str">
        <f>A20</f>
        <v xml:space="preserve">Licking signal conditioning </v>
      </c>
      <c r="L4" s="36">
        <f>I29</f>
        <v>12.17</v>
      </c>
      <c r="M4" s="36">
        <v>2</v>
      </c>
      <c r="N4" s="36">
        <f t="shared" si="0"/>
        <v>24.34</v>
      </c>
    </row>
    <row r="5" spans="1:14" x14ac:dyDescent="0.3">
      <c r="A5" s="4">
        <v>3</v>
      </c>
      <c r="B5" s="4" t="s">
        <v>117</v>
      </c>
      <c r="C5" s="4" t="s">
        <v>164</v>
      </c>
      <c r="D5" s="4">
        <v>2</v>
      </c>
      <c r="E5" s="4" t="s">
        <v>112</v>
      </c>
      <c r="F5" s="4" t="s">
        <v>8</v>
      </c>
      <c r="G5" s="4" t="s">
        <v>105</v>
      </c>
      <c r="H5" s="4">
        <v>2.0499999999999998</v>
      </c>
      <c r="I5" s="4">
        <f>H5*D5</f>
        <v>4.0999999999999996</v>
      </c>
      <c r="K5" s="36" t="str">
        <f>A31</f>
        <v>Voltage comparator</v>
      </c>
      <c r="L5" s="36">
        <f>I41</f>
        <v>3.01</v>
      </c>
      <c r="M5" s="36">
        <v>4</v>
      </c>
      <c r="N5" s="36">
        <f t="shared" si="0"/>
        <v>12.04</v>
      </c>
    </row>
    <row r="6" spans="1:14" x14ac:dyDescent="0.3">
      <c r="A6" s="4">
        <v>4</v>
      </c>
      <c r="B6" s="4" t="s">
        <v>124</v>
      </c>
      <c r="D6" s="8">
        <v>2</v>
      </c>
      <c r="E6" s="4" t="s">
        <v>125</v>
      </c>
      <c r="F6" s="4" t="s">
        <v>44</v>
      </c>
      <c r="G6" s="4" t="s">
        <v>122</v>
      </c>
      <c r="H6" s="11">
        <v>0.5</v>
      </c>
      <c r="I6" s="4">
        <f t="shared" ref="I6" si="1">H6*D6</f>
        <v>1</v>
      </c>
      <c r="K6" s="36" t="str">
        <f>A43</f>
        <v>Voltage reference for licking detection module</v>
      </c>
      <c r="L6" s="36">
        <f>I47</f>
        <v>40.799999999999997</v>
      </c>
      <c r="M6" s="36">
        <v>2</v>
      </c>
      <c r="N6" s="36">
        <f t="shared" ref="N6:N20" si="2">M6*L6</f>
        <v>81.599999999999994</v>
      </c>
    </row>
    <row r="7" spans="1:14" x14ac:dyDescent="0.3">
      <c r="D7" s="8"/>
      <c r="H7" s="11"/>
      <c r="K7" s="36" t="str">
        <f>A49</f>
        <v>Voltage reference for Head detection module</v>
      </c>
      <c r="L7" s="36">
        <f>I53</f>
        <v>2</v>
      </c>
      <c r="M7" s="36">
        <v>2</v>
      </c>
      <c r="N7" s="36">
        <f t="shared" si="2"/>
        <v>4</v>
      </c>
    </row>
    <row r="8" spans="1:14" s="8" customFormat="1" x14ac:dyDescent="0.3">
      <c r="A8" s="4"/>
      <c r="B8" s="4"/>
      <c r="C8" s="4"/>
      <c r="D8" s="4"/>
      <c r="E8" s="4"/>
      <c r="F8" s="4"/>
      <c r="G8" s="4"/>
      <c r="H8" s="12" t="s">
        <v>27</v>
      </c>
      <c r="I8" s="12">
        <f>SUM(I3:I5)</f>
        <v>44.1</v>
      </c>
      <c r="J8" s="18"/>
      <c r="K8" s="36" t="str">
        <f>A55</f>
        <v>Water delivery</v>
      </c>
      <c r="L8" s="36">
        <f>I64</f>
        <v>29.86</v>
      </c>
      <c r="M8" s="36">
        <v>2</v>
      </c>
      <c r="N8" s="36">
        <f t="shared" si="2"/>
        <v>59.72</v>
      </c>
    </row>
    <row r="9" spans="1:14" x14ac:dyDescent="0.3">
      <c r="A9" s="8"/>
      <c r="B9" s="8"/>
      <c r="C9" s="8"/>
      <c r="D9" s="8"/>
      <c r="E9" s="8"/>
      <c r="F9" s="8"/>
      <c r="G9" s="8"/>
      <c r="H9" s="8"/>
      <c r="I9" s="8"/>
      <c r="K9" s="36" t="str">
        <f>A66</f>
        <v>Manual water delivery module</v>
      </c>
      <c r="L9" s="36">
        <f>I76</f>
        <v>8.58</v>
      </c>
      <c r="M9" s="36">
        <v>2</v>
      </c>
      <c r="N9" s="36">
        <f t="shared" si="2"/>
        <v>17.16</v>
      </c>
    </row>
    <row r="10" spans="1:14" x14ac:dyDescent="0.3">
      <c r="A10" s="56" t="s">
        <v>175</v>
      </c>
      <c r="B10" s="56"/>
      <c r="C10" s="56"/>
      <c r="D10" s="56"/>
      <c r="E10" s="56"/>
      <c r="F10" s="56"/>
      <c r="G10" s="56"/>
      <c r="H10" s="56"/>
      <c r="I10" s="56"/>
      <c r="K10" s="36" t="str">
        <f>A78</f>
        <v>Light Module</v>
      </c>
      <c r="L10" s="36">
        <f>I85</f>
        <v>3.19</v>
      </c>
      <c r="M10" s="36">
        <v>2</v>
      </c>
      <c r="N10" s="36">
        <f t="shared" si="2"/>
        <v>6.38</v>
      </c>
    </row>
    <row r="11" spans="1:14" x14ac:dyDescent="0.3">
      <c r="A11" s="7" t="s">
        <v>22</v>
      </c>
      <c r="B11" s="7" t="s">
        <v>0</v>
      </c>
      <c r="C11" s="7" t="s">
        <v>118</v>
      </c>
      <c r="D11" s="7" t="s">
        <v>9</v>
      </c>
      <c r="E11" s="7" t="s">
        <v>1</v>
      </c>
      <c r="F11" s="7" t="s">
        <v>2</v>
      </c>
      <c r="G11" s="7" t="s">
        <v>5</v>
      </c>
      <c r="H11" s="10" t="s">
        <v>6</v>
      </c>
      <c r="I11" s="10" t="s">
        <v>25</v>
      </c>
      <c r="J11" s="45"/>
      <c r="K11" s="36" t="str">
        <f>A87</f>
        <v>Behavioral Box accessories</v>
      </c>
      <c r="L11" s="36">
        <f>I96</f>
        <v>61.114800000000002</v>
      </c>
      <c r="M11" s="36">
        <v>1</v>
      </c>
      <c r="N11" s="36">
        <f t="shared" si="2"/>
        <v>61.114800000000002</v>
      </c>
    </row>
    <row r="12" spans="1:14" x14ac:dyDescent="0.3">
      <c r="A12" s="4">
        <v>5</v>
      </c>
      <c r="B12" s="4" t="s">
        <v>18</v>
      </c>
      <c r="D12" s="4">
        <v>1</v>
      </c>
      <c r="E12" s="4" t="s">
        <v>19</v>
      </c>
      <c r="F12" s="4" t="s">
        <v>8</v>
      </c>
      <c r="G12" s="4" t="s">
        <v>15</v>
      </c>
      <c r="H12" s="4">
        <v>3.25</v>
      </c>
      <c r="I12" s="4">
        <f t="shared" ref="I12:I15" si="3">H12*D12</f>
        <v>3.25</v>
      </c>
      <c r="K12" s="36" t="str">
        <f>A98</f>
        <v>Audio pure tone generator</v>
      </c>
      <c r="L12" s="36">
        <f>I111</f>
        <v>30.259999999999998</v>
      </c>
      <c r="M12" s="36">
        <v>1</v>
      </c>
      <c r="N12" s="36">
        <f t="shared" si="2"/>
        <v>30.259999999999998</v>
      </c>
    </row>
    <row r="13" spans="1:14" x14ac:dyDescent="0.3">
      <c r="A13" s="4">
        <v>6</v>
      </c>
      <c r="B13" s="4" t="s">
        <v>176</v>
      </c>
      <c r="D13" s="4">
        <v>1</v>
      </c>
      <c r="E13" s="8" t="s">
        <v>400</v>
      </c>
      <c r="F13" s="4" t="s">
        <v>8</v>
      </c>
      <c r="G13" s="4" t="s">
        <v>14</v>
      </c>
      <c r="H13" s="4">
        <v>5.4</v>
      </c>
      <c r="I13" s="4">
        <f t="shared" si="3"/>
        <v>5.4</v>
      </c>
      <c r="K13" s="36" t="str">
        <f>A113</f>
        <v>Optoisolated Gate control circuit</v>
      </c>
      <c r="L13" s="36">
        <f>I121</f>
        <v>48.550000000000004</v>
      </c>
      <c r="M13" s="36">
        <v>1</v>
      </c>
      <c r="N13" s="36">
        <f t="shared" si="2"/>
        <v>48.550000000000004</v>
      </c>
    </row>
    <row r="14" spans="1:14" s="8" customFormat="1" x14ac:dyDescent="0.3">
      <c r="A14" s="4">
        <v>7</v>
      </c>
      <c r="B14" s="8" t="s">
        <v>140</v>
      </c>
      <c r="C14" s="13"/>
      <c r="D14" s="4">
        <v>1</v>
      </c>
      <c r="E14" s="4" t="s">
        <v>144</v>
      </c>
      <c r="F14" s="4" t="s">
        <v>44</v>
      </c>
      <c r="G14" s="4" t="s">
        <v>143</v>
      </c>
      <c r="H14" s="4">
        <v>0.35</v>
      </c>
      <c r="I14" s="4">
        <f t="shared" si="3"/>
        <v>0.35</v>
      </c>
      <c r="J14" s="18"/>
      <c r="K14" s="36" t="str">
        <f>A123</f>
        <v>Powering</v>
      </c>
      <c r="L14" s="36">
        <f>I131</f>
        <v>45.021999999999998</v>
      </c>
      <c r="M14" s="36">
        <v>1</v>
      </c>
      <c r="N14" s="36">
        <f t="shared" si="2"/>
        <v>45.021999999999998</v>
      </c>
    </row>
    <row r="15" spans="1:14" s="8" customFormat="1" x14ac:dyDescent="0.3">
      <c r="A15" s="4">
        <v>8</v>
      </c>
      <c r="B15" s="8" t="s">
        <v>139</v>
      </c>
      <c r="D15" s="8">
        <v>1</v>
      </c>
      <c r="E15" s="8" t="s">
        <v>132</v>
      </c>
      <c r="F15" s="8" t="s">
        <v>44</v>
      </c>
      <c r="G15" s="8" t="s">
        <v>133</v>
      </c>
      <c r="H15" s="4">
        <v>0.08</v>
      </c>
      <c r="I15" s="4">
        <f t="shared" si="3"/>
        <v>0.08</v>
      </c>
      <c r="J15" s="18"/>
      <c r="K15" s="36" t="str">
        <f>A133</f>
        <v>Arduino and accessories</v>
      </c>
      <c r="L15" s="36">
        <f>I145</f>
        <v>145.9</v>
      </c>
      <c r="M15" s="36">
        <v>1</v>
      </c>
      <c r="N15" s="36">
        <f t="shared" si="2"/>
        <v>145.9</v>
      </c>
    </row>
    <row r="16" spans="1:14" s="8" customFormat="1" x14ac:dyDescent="0.3">
      <c r="J16" s="18"/>
      <c r="K16" s="36" t="str">
        <f>A147</f>
        <v>Inside Box</v>
      </c>
      <c r="L16" s="36">
        <f>I154</f>
        <v>13.940000000000001</v>
      </c>
      <c r="M16" s="36">
        <v>1</v>
      </c>
      <c r="N16" s="36">
        <f t="shared" si="2"/>
        <v>13.940000000000001</v>
      </c>
    </row>
    <row r="17" spans="1:14" x14ac:dyDescent="0.3">
      <c r="A17" s="8"/>
      <c r="B17" s="8"/>
      <c r="C17" s="8"/>
      <c r="D17" s="8"/>
      <c r="E17" s="8"/>
      <c r="F17" s="8"/>
      <c r="G17" s="8"/>
      <c r="H17" s="8"/>
      <c r="I17" s="8"/>
      <c r="K17" s="36" t="str">
        <f>A156</f>
        <v>Mechanical parts</v>
      </c>
      <c r="L17" s="36">
        <f>I168</f>
        <v>45.04</v>
      </c>
      <c r="M17" s="36">
        <v>1</v>
      </c>
      <c r="N17" s="36">
        <f t="shared" si="2"/>
        <v>45.04</v>
      </c>
    </row>
    <row r="18" spans="1:14" x14ac:dyDescent="0.3">
      <c r="H18" s="12" t="s">
        <v>27</v>
      </c>
      <c r="I18" s="14">
        <f>SUM(I12:I15)</f>
        <v>9.08</v>
      </c>
      <c r="J18" s="30"/>
      <c r="K18" s="36" t="str">
        <f>A170</f>
        <v>Connectors</v>
      </c>
      <c r="L18" s="36">
        <f>I182</f>
        <v>59.900000000000006</v>
      </c>
      <c r="M18" s="36">
        <v>1</v>
      </c>
      <c r="N18" s="36">
        <f t="shared" si="2"/>
        <v>59.900000000000006</v>
      </c>
    </row>
    <row r="19" spans="1:14" x14ac:dyDescent="0.3">
      <c r="K19" s="36" t="str">
        <f>A184</f>
        <v>Plexiglas box</v>
      </c>
      <c r="L19" s="36">
        <f>I189</f>
        <v>77</v>
      </c>
      <c r="M19" s="36">
        <v>1</v>
      </c>
      <c r="N19" s="36">
        <f t="shared" si="2"/>
        <v>77</v>
      </c>
    </row>
    <row r="20" spans="1:14" x14ac:dyDescent="0.3">
      <c r="A20" s="56" t="s">
        <v>174</v>
      </c>
      <c r="B20" s="56"/>
      <c r="C20" s="56"/>
      <c r="D20" s="56"/>
      <c r="E20" s="56"/>
      <c r="F20" s="56"/>
      <c r="G20" s="56"/>
      <c r="H20" s="56"/>
      <c r="I20" s="56"/>
      <c r="K20" s="36" t="str">
        <f>A191</f>
        <v>3D printing</v>
      </c>
      <c r="L20" s="36">
        <f>I195</f>
        <v>64.484999999999999</v>
      </c>
      <c r="M20" s="36">
        <v>1</v>
      </c>
      <c r="N20" s="36">
        <f t="shared" si="2"/>
        <v>64.484999999999999</v>
      </c>
    </row>
    <row r="21" spans="1:14" x14ac:dyDescent="0.3">
      <c r="A21" s="7" t="s">
        <v>22</v>
      </c>
      <c r="B21" s="7" t="s">
        <v>0</v>
      </c>
      <c r="C21" s="7" t="s">
        <v>118</v>
      </c>
      <c r="D21" s="7" t="s">
        <v>9</v>
      </c>
      <c r="E21" s="7" t="s">
        <v>1</v>
      </c>
      <c r="F21" s="7" t="s">
        <v>2</v>
      </c>
      <c r="G21" s="7" t="s">
        <v>5</v>
      </c>
      <c r="H21" s="10" t="s">
        <v>6</v>
      </c>
      <c r="I21" s="10" t="s">
        <v>25</v>
      </c>
      <c r="J21" s="45"/>
      <c r="K21" s="3"/>
      <c r="L21" s="3"/>
      <c r="M21" s="3" t="s">
        <v>200</v>
      </c>
      <c r="N21" s="54">
        <f>SUM(N2:N20)</f>
        <v>902.81179999999995</v>
      </c>
    </row>
    <row r="22" spans="1:14" x14ac:dyDescent="0.3">
      <c r="A22" s="4">
        <v>9</v>
      </c>
      <c r="B22" s="4" t="s">
        <v>107</v>
      </c>
      <c r="C22" s="4" t="s">
        <v>165</v>
      </c>
      <c r="D22" s="4">
        <v>2</v>
      </c>
      <c r="E22" s="8" t="s">
        <v>111</v>
      </c>
      <c r="F22" s="4" t="s">
        <v>8</v>
      </c>
      <c r="G22" s="4" t="s">
        <v>106</v>
      </c>
      <c r="H22" s="4">
        <v>4.8</v>
      </c>
      <c r="I22" s="4">
        <f>H22*D22</f>
        <v>9.6</v>
      </c>
      <c r="K22" s="8"/>
      <c r="L22" s="8"/>
    </row>
    <row r="23" spans="1:14" x14ac:dyDescent="0.3">
      <c r="A23" s="4">
        <v>10</v>
      </c>
      <c r="B23" s="8" t="s">
        <v>142</v>
      </c>
      <c r="C23" s="13"/>
      <c r="D23" s="4">
        <v>1</v>
      </c>
      <c r="E23" s="8" t="s">
        <v>146</v>
      </c>
      <c r="F23" s="4" t="s">
        <v>8</v>
      </c>
      <c r="G23" s="4" t="s">
        <v>145</v>
      </c>
      <c r="H23" s="4">
        <v>0.75</v>
      </c>
      <c r="I23" s="4">
        <f t="shared" ref="I23:I27" si="4">H23*D23</f>
        <v>0.75</v>
      </c>
    </row>
    <row r="24" spans="1:14" x14ac:dyDescent="0.3">
      <c r="A24" s="4">
        <v>11</v>
      </c>
      <c r="B24" s="8" t="s">
        <v>168</v>
      </c>
      <c r="C24" s="13"/>
      <c r="D24" s="4">
        <v>1</v>
      </c>
      <c r="E24" s="9" t="s">
        <v>167</v>
      </c>
      <c r="F24" s="4" t="s">
        <v>4</v>
      </c>
      <c r="G24" s="4" t="s">
        <v>166</v>
      </c>
      <c r="H24" s="4">
        <v>7.0000000000000007E-2</v>
      </c>
      <c r="I24" s="4">
        <f t="shared" si="4"/>
        <v>7.0000000000000007E-2</v>
      </c>
      <c r="K24" s="15"/>
    </row>
    <row r="25" spans="1:14" x14ac:dyDescent="0.3">
      <c r="A25" s="4">
        <v>12</v>
      </c>
      <c r="B25" s="8" t="s">
        <v>140</v>
      </c>
      <c r="C25" s="13"/>
      <c r="D25" s="4">
        <v>1</v>
      </c>
      <c r="E25" s="4" t="s">
        <v>144</v>
      </c>
      <c r="F25" s="4" t="s">
        <v>44</v>
      </c>
      <c r="G25" s="4" t="s">
        <v>143</v>
      </c>
      <c r="H25" s="4">
        <v>0.35</v>
      </c>
      <c r="I25" s="4">
        <f t="shared" si="4"/>
        <v>0.35</v>
      </c>
      <c r="M25" s="16"/>
    </row>
    <row r="26" spans="1:14" x14ac:dyDescent="0.3">
      <c r="A26" s="4">
        <v>13</v>
      </c>
      <c r="B26" s="4" t="s">
        <v>172</v>
      </c>
      <c r="C26" s="4" t="s">
        <v>163</v>
      </c>
      <c r="D26" s="4">
        <v>2</v>
      </c>
      <c r="E26" s="8" t="s">
        <v>162</v>
      </c>
      <c r="F26" s="4" t="s">
        <v>4</v>
      </c>
      <c r="G26" s="4">
        <v>180572</v>
      </c>
      <c r="H26" s="4">
        <v>0.2</v>
      </c>
      <c r="I26" s="4">
        <f t="shared" si="4"/>
        <v>0.4</v>
      </c>
    </row>
    <row r="27" spans="1:14" x14ac:dyDescent="0.3">
      <c r="A27" s="4">
        <v>14</v>
      </c>
      <c r="B27" s="4" t="s">
        <v>124</v>
      </c>
      <c r="D27" s="8">
        <v>2</v>
      </c>
      <c r="E27" s="4" t="s">
        <v>125</v>
      </c>
      <c r="F27" s="4" t="s">
        <v>44</v>
      </c>
      <c r="G27" s="4" t="s">
        <v>122</v>
      </c>
      <c r="H27" s="11">
        <v>0.5</v>
      </c>
      <c r="I27" s="4">
        <f t="shared" si="4"/>
        <v>1</v>
      </c>
      <c r="K27" s="15"/>
    </row>
    <row r="29" spans="1:14" s="8" customFormat="1" x14ac:dyDescent="0.3">
      <c r="A29" s="4"/>
      <c r="B29" s="4"/>
      <c r="C29" s="4"/>
      <c r="D29" s="4"/>
      <c r="E29" s="4"/>
      <c r="F29" s="4"/>
      <c r="G29" s="4"/>
      <c r="H29" s="12" t="s">
        <v>27</v>
      </c>
      <c r="I29" s="12">
        <f>SUM(I22:I28)</f>
        <v>12.17</v>
      </c>
      <c r="J29" s="18"/>
      <c r="K29" s="4"/>
      <c r="L29" s="4"/>
      <c r="M29" s="4"/>
      <c r="N29" s="4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14" x14ac:dyDescent="0.3">
      <c r="A31" s="56" t="s">
        <v>169</v>
      </c>
      <c r="B31" s="56"/>
      <c r="C31" s="56"/>
      <c r="D31" s="56"/>
      <c r="E31" s="56"/>
      <c r="F31" s="56"/>
      <c r="G31" s="56"/>
      <c r="H31" s="56"/>
      <c r="I31" s="56"/>
      <c r="K31" s="13"/>
      <c r="L31" s="13"/>
    </row>
    <row r="32" spans="1:14" x14ac:dyDescent="0.3">
      <c r="A32" s="7" t="s">
        <v>22</v>
      </c>
      <c r="B32" s="7" t="s">
        <v>0</v>
      </c>
      <c r="C32" s="7" t="s">
        <v>118</v>
      </c>
      <c r="D32" s="7" t="s">
        <v>9</v>
      </c>
      <c r="E32" s="7" t="s">
        <v>1</v>
      </c>
      <c r="F32" s="7" t="s">
        <v>2</v>
      </c>
      <c r="G32" s="7" t="s">
        <v>5</v>
      </c>
      <c r="H32" s="10" t="s">
        <v>6</v>
      </c>
      <c r="I32" s="10" t="s">
        <v>25</v>
      </c>
      <c r="J32" s="45"/>
      <c r="K32" s="15"/>
    </row>
    <row r="33" spans="1:18" x14ac:dyDescent="0.3">
      <c r="A33" s="4">
        <v>15</v>
      </c>
      <c r="B33" s="4" t="s">
        <v>109</v>
      </c>
      <c r="D33" s="4">
        <v>1</v>
      </c>
      <c r="E33" s="8" t="s">
        <v>110</v>
      </c>
      <c r="F33" s="4" t="s">
        <v>8</v>
      </c>
      <c r="G33" s="4" t="s">
        <v>108</v>
      </c>
      <c r="H33" s="4">
        <v>0.65</v>
      </c>
      <c r="I33" s="4">
        <f>H33*D33</f>
        <v>0.65</v>
      </c>
      <c r="K33" s="15"/>
    </row>
    <row r="34" spans="1:18" x14ac:dyDescent="0.3">
      <c r="A34" s="4">
        <v>16</v>
      </c>
      <c r="B34" s="4" t="s">
        <v>158</v>
      </c>
      <c r="D34" s="4">
        <v>1</v>
      </c>
      <c r="E34" s="8" t="s">
        <v>161</v>
      </c>
      <c r="F34" s="4" t="s">
        <v>4</v>
      </c>
      <c r="G34" s="4">
        <v>1589521</v>
      </c>
      <c r="H34" s="4">
        <v>0.09</v>
      </c>
      <c r="I34" s="4">
        <f>H34*D34</f>
        <v>0.09</v>
      </c>
      <c r="K34" s="15"/>
    </row>
    <row r="35" spans="1:18" x14ac:dyDescent="0.3">
      <c r="A35" s="4">
        <v>17</v>
      </c>
      <c r="B35" s="8" t="s">
        <v>140</v>
      </c>
      <c r="C35" s="13"/>
      <c r="D35" s="4">
        <v>1</v>
      </c>
      <c r="E35" s="4" t="s">
        <v>144</v>
      </c>
      <c r="F35" s="4" t="s">
        <v>44</v>
      </c>
      <c r="G35" s="4" t="s">
        <v>143</v>
      </c>
      <c r="H35" s="4">
        <v>0.35</v>
      </c>
      <c r="I35" s="4">
        <f t="shared" ref="I35:I39" si="5">H35*D35</f>
        <v>0.35</v>
      </c>
      <c r="K35" s="17"/>
      <c r="L35" s="8"/>
      <c r="M35" s="8"/>
      <c r="N35" s="8"/>
    </row>
    <row r="36" spans="1:18" x14ac:dyDescent="0.3">
      <c r="A36" s="4">
        <v>18</v>
      </c>
      <c r="B36" s="8" t="s">
        <v>148</v>
      </c>
      <c r="D36" s="4">
        <v>1</v>
      </c>
      <c r="E36" s="8" t="s">
        <v>147</v>
      </c>
      <c r="F36" s="4" t="s">
        <v>4</v>
      </c>
      <c r="G36" s="4">
        <v>1417625</v>
      </c>
      <c r="H36" s="4">
        <v>0.13</v>
      </c>
      <c r="I36" s="4">
        <f t="shared" si="5"/>
        <v>0.13</v>
      </c>
      <c r="M36" s="16"/>
    </row>
    <row r="37" spans="1:18" x14ac:dyDescent="0.3">
      <c r="A37" s="4">
        <v>19</v>
      </c>
      <c r="B37" s="8" t="s">
        <v>151</v>
      </c>
      <c r="D37" s="4">
        <v>1</v>
      </c>
      <c r="E37" s="8" t="s">
        <v>149</v>
      </c>
      <c r="F37" s="4" t="s">
        <v>4</v>
      </c>
      <c r="G37" s="4" t="s">
        <v>150</v>
      </c>
      <c r="H37" s="4">
        <v>0.04</v>
      </c>
      <c r="I37" s="4">
        <f t="shared" si="5"/>
        <v>0.04</v>
      </c>
      <c r="O37" s="18"/>
      <c r="P37" s="18"/>
      <c r="Q37" s="18"/>
      <c r="R37" s="18"/>
    </row>
    <row r="38" spans="1:18" x14ac:dyDescent="0.3">
      <c r="A38" s="4">
        <v>20</v>
      </c>
      <c r="B38" s="8" t="s">
        <v>142</v>
      </c>
      <c r="C38" s="13" t="s">
        <v>170</v>
      </c>
      <c r="D38" s="4">
        <v>1</v>
      </c>
      <c r="E38" s="8" t="s">
        <v>146</v>
      </c>
      <c r="F38" s="4" t="s">
        <v>8</v>
      </c>
      <c r="G38" s="4" t="s">
        <v>145</v>
      </c>
      <c r="H38" s="4">
        <v>0.75</v>
      </c>
      <c r="I38" s="4">
        <f t="shared" si="5"/>
        <v>0.75</v>
      </c>
      <c r="K38" s="15"/>
      <c r="O38" s="18"/>
      <c r="P38" s="18"/>
      <c r="Q38" s="18"/>
      <c r="R38" s="18"/>
    </row>
    <row r="39" spans="1:18" x14ac:dyDescent="0.3">
      <c r="A39" s="4">
        <v>21</v>
      </c>
      <c r="B39" s="4" t="s">
        <v>124</v>
      </c>
      <c r="D39" s="8">
        <v>2</v>
      </c>
      <c r="E39" s="4" t="s">
        <v>125</v>
      </c>
      <c r="F39" s="4" t="s">
        <v>44</v>
      </c>
      <c r="G39" s="4" t="s">
        <v>122</v>
      </c>
      <c r="H39" s="11">
        <v>0.5</v>
      </c>
      <c r="I39" s="4">
        <f t="shared" si="5"/>
        <v>1</v>
      </c>
      <c r="O39" s="18"/>
      <c r="P39" s="18"/>
      <c r="Q39" s="18"/>
      <c r="R39" s="18"/>
    </row>
    <row r="40" spans="1:18" x14ac:dyDescent="0.3">
      <c r="D40" s="8"/>
      <c r="H40" s="11"/>
      <c r="O40" s="18"/>
      <c r="P40" s="18"/>
      <c r="Q40" s="18"/>
      <c r="R40" s="18"/>
    </row>
    <row r="41" spans="1:18" x14ac:dyDescent="0.3">
      <c r="H41" s="12" t="s">
        <v>27</v>
      </c>
      <c r="I41" s="12">
        <f>SUM(I33:I39)</f>
        <v>3.01</v>
      </c>
      <c r="O41" s="18"/>
      <c r="P41" s="18"/>
      <c r="Q41" s="18"/>
      <c r="R41" s="18"/>
    </row>
    <row r="42" spans="1:18" x14ac:dyDescent="0.3">
      <c r="K42" s="18"/>
      <c r="L42" s="18"/>
      <c r="O42" s="18"/>
      <c r="P42" s="18"/>
      <c r="Q42" s="18"/>
      <c r="R42" s="18"/>
    </row>
    <row r="43" spans="1:18" x14ac:dyDescent="0.3">
      <c r="A43" s="56" t="s">
        <v>178</v>
      </c>
      <c r="B43" s="56"/>
      <c r="C43" s="56"/>
      <c r="D43" s="56"/>
      <c r="E43" s="56"/>
      <c r="F43" s="56"/>
      <c r="G43" s="56"/>
      <c r="H43" s="56"/>
      <c r="I43" s="56"/>
      <c r="K43" s="19"/>
      <c r="L43" s="19"/>
      <c r="M43" s="18"/>
      <c r="N43" s="18"/>
      <c r="O43" s="18"/>
      <c r="P43" s="18"/>
      <c r="Q43" s="18"/>
      <c r="R43" s="18"/>
    </row>
    <row r="44" spans="1:18" x14ac:dyDescent="0.3">
      <c r="A44" s="7" t="s">
        <v>22</v>
      </c>
      <c r="B44" s="7" t="s">
        <v>0</v>
      </c>
      <c r="C44" s="7" t="s">
        <v>118</v>
      </c>
      <c r="D44" s="7" t="s">
        <v>9</v>
      </c>
      <c r="E44" s="7" t="s">
        <v>1</v>
      </c>
      <c r="F44" s="7" t="s">
        <v>2</v>
      </c>
      <c r="G44" s="7" t="s">
        <v>5</v>
      </c>
      <c r="H44" s="10" t="s">
        <v>6</v>
      </c>
      <c r="I44" s="10" t="s">
        <v>25</v>
      </c>
      <c r="J44" s="45"/>
      <c r="K44" s="19"/>
      <c r="L44" s="19"/>
      <c r="M44" s="18"/>
      <c r="N44" s="18"/>
      <c r="O44" s="18"/>
      <c r="P44" s="18"/>
      <c r="Q44" s="18"/>
      <c r="R44" s="18"/>
    </row>
    <row r="45" spans="1:18" s="8" customFormat="1" x14ac:dyDescent="0.3">
      <c r="A45" s="4">
        <v>22</v>
      </c>
      <c r="B45" s="4" t="s">
        <v>32</v>
      </c>
      <c r="C45" s="4" t="s">
        <v>171</v>
      </c>
      <c r="D45" s="4">
        <v>2</v>
      </c>
      <c r="E45" s="8" t="s">
        <v>33</v>
      </c>
      <c r="F45" s="4" t="s">
        <v>8</v>
      </c>
      <c r="G45" s="4" t="s">
        <v>31</v>
      </c>
      <c r="H45" s="4">
        <v>20.399999999999999</v>
      </c>
      <c r="I45" s="4">
        <f t="shared" ref="I45" si="6">H45*D45</f>
        <v>40.799999999999997</v>
      </c>
      <c r="J45" s="18"/>
      <c r="K45" s="21"/>
      <c r="L45" s="18"/>
      <c r="M45" s="18"/>
      <c r="N45" s="18"/>
      <c r="O45" s="18"/>
      <c r="P45" s="18"/>
      <c r="Q45" s="18"/>
      <c r="R45" s="18"/>
    </row>
    <row r="46" spans="1:18" s="8" customFormat="1" x14ac:dyDescent="0.3">
      <c r="A46" s="9"/>
      <c r="B46" s="9"/>
      <c r="C46" s="9"/>
      <c r="D46" s="9"/>
      <c r="E46" s="9"/>
      <c r="F46" s="9"/>
      <c r="G46" s="9"/>
      <c r="H46" s="20"/>
      <c r="I46" s="20"/>
      <c r="J46" s="45"/>
      <c r="K46" s="21"/>
      <c r="L46" s="18"/>
      <c r="M46" s="18"/>
      <c r="N46" s="18"/>
      <c r="O46" s="18"/>
      <c r="P46" s="18"/>
      <c r="Q46" s="18"/>
      <c r="R46" s="18"/>
    </row>
    <row r="47" spans="1:18" s="8" customFormat="1" x14ac:dyDescent="0.3">
      <c r="A47" s="9"/>
      <c r="B47" s="9"/>
      <c r="C47" s="9"/>
      <c r="D47" s="9"/>
      <c r="E47" s="9"/>
      <c r="F47" s="9"/>
      <c r="G47" s="9"/>
      <c r="H47" s="12" t="s">
        <v>27</v>
      </c>
      <c r="I47" s="12">
        <f>SUM(I45:I46)</f>
        <v>40.799999999999997</v>
      </c>
      <c r="J47" s="18"/>
      <c r="K47" s="21"/>
      <c r="L47" s="18"/>
      <c r="M47" s="18"/>
      <c r="N47" s="18"/>
      <c r="O47" s="18"/>
      <c r="P47" s="18"/>
      <c r="Q47" s="18"/>
      <c r="R47" s="18"/>
    </row>
    <row r="48" spans="1:18" x14ac:dyDescent="0.3">
      <c r="A48" s="9"/>
      <c r="B48" s="9"/>
      <c r="C48" s="9"/>
      <c r="D48" s="9"/>
      <c r="E48" s="9"/>
      <c r="F48" s="9"/>
      <c r="G48" s="9"/>
      <c r="H48" s="20"/>
      <c r="I48" s="20"/>
      <c r="J48" s="45"/>
      <c r="K48" s="18"/>
      <c r="L48" s="18"/>
      <c r="M48" s="22"/>
      <c r="N48" s="18"/>
      <c r="O48" s="18"/>
      <c r="P48" s="18"/>
      <c r="Q48" s="18"/>
      <c r="R48" s="18"/>
    </row>
    <row r="49" spans="1:18" x14ac:dyDescent="0.3">
      <c r="A49" s="56" t="s">
        <v>177</v>
      </c>
      <c r="B49" s="56"/>
      <c r="C49" s="56"/>
      <c r="D49" s="56"/>
      <c r="E49" s="56"/>
      <c r="F49" s="56"/>
      <c r="G49" s="56"/>
      <c r="H49" s="56"/>
      <c r="I49" s="56"/>
      <c r="K49" s="18"/>
      <c r="L49" s="18"/>
      <c r="M49" s="18"/>
      <c r="N49" s="18"/>
      <c r="O49" s="18"/>
      <c r="P49" s="18"/>
      <c r="Q49" s="18"/>
      <c r="R49" s="18"/>
    </row>
    <row r="50" spans="1:18" x14ac:dyDescent="0.3">
      <c r="A50" s="7" t="s">
        <v>22</v>
      </c>
      <c r="B50" s="7" t="s">
        <v>0</v>
      </c>
      <c r="C50" s="7" t="s">
        <v>118</v>
      </c>
      <c r="D50" s="7" t="s">
        <v>9</v>
      </c>
      <c r="E50" s="7" t="s">
        <v>1</v>
      </c>
      <c r="F50" s="7" t="s">
        <v>2</v>
      </c>
      <c r="G50" s="7" t="s">
        <v>5</v>
      </c>
      <c r="H50" s="10" t="s">
        <v>6</v>
      </c>
      <c r="I50" s="10" t="s">
        <v>25</v>
      </c>
      <c r="J50" s="45"/>
      <c r="K50" s="18"/>
      <c r="L50" s="18"/>
      <c r="M50" s="18"/>
      <c r="N50" s="18"/>
      <c r="O50" s="18"/>
      <c r="P50" s="18"/>
      <c r="Q50" s="18"/>
      <c r="R50" s="18"/>
    </row>
    <row r="51" spans="1:18" s="8" customFormat="1" x14ac:dyDescent="0.3">
      <c r="A51" s="4">
        <v>23</v>
      </c>
      <c r="B51" s="4" t="s">
        <v>115</v>
      </c>
      <c r="C51" s="4"/>
      <c r="D51" s="4">
        <v>1</v>
      </c>
      <c r="E51" s="8" t="s">
        <v>114</v>
      </c>
      <c r="F51" s="4" t="s">
        <v>8</v>
      </c>
      <c r="G51" s="4" t="s">
        <v>113</v>
      </c>
      <c r="H51" s="4">
        <v>2</v>
      </c>
      <c r="I51" s="4">
        <f>H51*D51</f>
        <v>2</v>
      </c>
      <c r="J51" s="18"/>
      <c r="K51" s="18"/>
      <c r="L51" s="18"/>
      <c r="M51" s="18"/>
      <c r="N51" s="18"/>
      <c r="O51" s="18"/>
      <c r="P51" s="18"/>
      <c r="Q51" s="18"/>
      <c r="R51" s="18"/>
    </row>
    <row r="52" spans="1:18" s="8" customFormat="1" x14ac:dyDescent="0.3">
      <c r="A52" s="9"/>
      <c r="B52" s="9"/>
      <c r="C52" s="9"/>
      <c r="D52" s="9"/>
      <c r="E52" s="9"/>
      <c r="F52" s="9"/>
      <c r="G52" s="9"/>
      <c r="H52" s="20"/>
      <c r="I52" s="20"/>
      <c r="J52" s="45"/>
      <c r="K52" s="18"/>
      <c r="L52" s="18"/>
      <c r="M52" s="18"/>
      <c r="N52" s="18"/>
      <c r="O52" s="18"/>
      <c r="P52" s="18"/>
      <c r="Q52" s="18"/>
      <c r="R52" s="18"/>
    </row>
    <row r="53" spans="1:18" s="8" customFormat="1" x14ac:dyDescent="0.3">
      <c r="A53" s="9"/>
      <c r="B53" s="9"/>
      <c r="C53" s="9"/>
      <c r="D53" s="9"/>
      <c r="E53" s="9"/>
      <c r="F53" s="9"/>
      <c r="G53" s="9"/>
      <c r="H53" s="12" t="s">
        <v>27</v>
      </c>
      <c r="I53" s="12">
        <f>SUM(I51:I52)</f>
        <v>2</v>
      </c>
      <c r="J53" s="18"/>
      <c r="K53" s="21"/>
      <c r="L53" s="18"/>
      <c r="M53" s="18"/>
      <c r="N53" s="18"/>
      <c r="O53" s="18"/>
      <c r="P53" s="18"/>
      <c r="Q53" s="18"/>
      <c r="R53" s="18"/>
    </row>
    <row r="54" spans="1:18" x14ac:dyDescent="0.3">
      <c r="A54" s="9"/>
      <c r="B54" s="9"/>
      <c r="C54" s="9"/>
      <c r="D54" s="9"/>
      <c r="E54" s="9"/>
      <c r="F54" s="9"/>
      <c r="G54" s="9"/>
      <c r="H54" s="20"/>
      <c r="I54" s="20"/>
      <c r="J54" s="45"/>
      <c r="K54" s="18"/>
      <c r="L54" s="18"/>
      <c r="M54" s="22"/>
      <c r="N54" s="18"/>
      <c r="O54" s="18"/>
      <c r="P54" s="18"/>
      <c r="Q54" s="18"/>
      <c r="R54" s="18"/>
    </row>
    <row r="55" spans="1:18" s="13" customFormat="1" x14ac:dyDescent="0.3">
      <c r="A55" s="56" t="s">
        <v>131</v>
      </c>
      <c r="B55" s="56"/>
      <c r="C55" s="56"/>
      <c r="D55" s="56"/>
      <c r="E55" s="56"/>
      <c r="F55" s="56"/>
      <c r="G55" s="56"/>
      <c r="H55" s="56"/>
      <c r="I55" s="56"/>
      <c r="J55" s="18"/>
      <c r="K55" s="21"/>
      <c r="L55" s="18"/>
      <c r="M55" s="18"/>
      <c r="N55" s="18"/>
      <c r="O55" s="19"/>
      <c r="P55" s="19"/>
      <c r="Q55" s="19"/>
      <c r="R55" s="19"/>
    </row>
    <row r="56" spans="1:18" x14ac:dyDescent="0.3">
      <c r="A56" s="7" t="s">
        <v>22</v>
      </c>
      <c r="B56" s="7" t="s">
        <v>0</v>
      </c>
      <c r="C56" s="7" t="s">
        <v>118</v>
      </c>
      <c r="D56" s="7" t="s">
        <v>9</v>
      </c>
      <c r="E56" s="7" t="s">
        <v>1</v>
      </c>
      <c r="F56" s="7" t="s">
        <v>2</v>
      </c>
      <c r="G56" s="7" t="s">
        <v>5</v>
      </c>
      <c r="H56" s="10" t="s">
        <v>6</v>
      </c>
      <c r="I56" s="10" t="s">
        <v>25</v>
      </c>
      <c r="J56" s="45"/>
      <c r="K56" s="18"/>
      <c r="L56" s="18"/>
      <c r="M56" s="18"/>
      <c r="N56" s="18"/>
      <c r="O56" s="18"/>
      <c r="P56" s="18"/>
      <c r="Q56" s="18"/>
      <c r="R56" s="18"/>
    </row>
    <row r="57" spans="1:18" x14ac:dyDescent="0.3">
      <c r="A57" s="4">
        <v>24</v>
      </c>
      <c r="B57" s="13" t="s">
        <v>73</v>
      </c>
      <c r="C57" s="13"/>
      <c r="D57" s="4">
        <v>1</v>
      </c>
      <c r="E57" s="8" t="s">
        <v>399</v>
      </c>
      <c r="F57" s="4" t="s">
        <v>8</v>
      </c>
      <c r="G57" s="4" t="s">
        <v>398</v>
      </c>
      <c r="H57" s="4">
        <v>1.7</v>
      </c>
      <c r="I57" s="4">
        <f>H57*D57</f>
        <v>1.7</v>
      </c>
      <c r="K57" s="18"/>
      <c r="L57" s="18"/>
      <c r="M57" s="18"/>
      <c r="N57" s="18"/>
      <c r="O57" s="18"/>
      <c r="P57" s="18"/>
      <c r="Q57" s="18"/>
      <c r="R57" s="18"/>
    </row>
    <row r="58" spans="1:18" x14ac:dyDescent="0.3">
      <c r="A58" s="4">
        <v>25</v>
      </c>
      <c r="B58" s="13" t="s">
        <v>98</v>
      </c>
      <c r="C58" s="13"/>
      <c r="D58" s="4">
        <v>1</v>
      </c>
      <c r="E58" s="8" t="s">
        <v>99</v>
      </c>
      <c r="F58" s="4" t="s">
        <v>44</v>
      </c>
      <c r="G58" s="4" t="s">
        <v>97</v>
      </c>
      <c r="H58" s="4">
        <v>27.43</v>
      </c>
      <c r="I58" s="4">
        <f>H58*D58</f>
        <v>27.43</v>
      </c>
      <c r="K58" s="18"/>
      <c r="L58" s="18"/>
      <c r="M58" s="18"/>
      <c r="N58" s="18"/>
      <c r="O58" s="18"/>
      <c r="P58" s="18"/>
      <c r="Q58" s="18"/>
      <c r="R58" s="18"/>
    </row>
    <row r="59" spans="1:18" x14ac:dyDescent="0.3">
      <c r="A59" s="4">
        <v>26</v>
      </c>
      <c r="B59" s="13" t="s">
        <v>102</v>
      </c>
      <c r="C59" s="13"/>
      <c r="D59" s="4">
        <v>1</v>
      </c>
      <c r="E59" s="8" t="s">
        <v>100</v>
      </c>
      <c r="F59" s="4" t="s">
        <v>8</v>
      </c>
      <c r="G59" s="4" t="s">
        <v>101</v>
      </c>
      <c r="H59" s="4">
        <v>0.25</v>
      </c>
      <c r="I59" s="4">
        <f>H59*D59</f>
        <v>0.25</v>
      </c>
      <c r="K59" s="18"/>
      <c r="L59" s="18"/>
      <c r="M59" s="18"/>
      <c r="N59" s="18"/>
      <c r="O59" s="18"/>
      <c r="P59" s="18"/>
      <c r="Q59" s="18"/>
      <c r="R59" s="18"/>
    </row>
    <row r="60" spans="1:18" s="8" customFormat="1" x14ac:dyDescent="0.3">
      <c r="A60" s="4">
        <v>27</v>
      </c>
      <c r="B60" s="8" t="s">
        <v>140</v>
      </c>
      <c r="C60" s="13" t="s">
        <v>157</v>
      </c>
      <c r="D60" s="4">
        <v>1</v>
      </c>
      <c r="E60" s="4" t="s">
        <v>144</v>
      </c>
      <c r="F60" s="4" t="s">
        <v>44</v>
      </c>
      <c r="G60" s="4" t="s">
        <v>143</v>
      </c>
      <c r="H60" s="4">
        <v>0.35</v>
      </c>
      <c r="I60" s="4">
        <f t="shared" ref="I60:I62" si="7">H60*D60</f>
        <v>0.35</v>
      </c>
      <c r="J60" s="18"/>
      <c r="K60" s="18"/>
      <c r="L60" s="18"/>
      <c r="M60" s="18"/>
      <c r="N60" s="23"/>
      <c r="O60" s="18"/>
      <c r="P60" s="18"/>
      <c r="Q60" s="18"/>
      <c r="R60" s="18"/>
    </row>
    <row r="61" spans="1:18" x14ac:dyDescent="0.3">
      <c r="A61" s="4">
        <v>28</v>
      </c>
      <c r="B61" s="8" t="s">
        <v>139</v>
      </c>
      <c r="C61" s="8"/>
      <c r="D61" s="8">
        <v>1</v>
      </c>
      <c r="E61" s="8" t="s">
        <v>132</v>
      </c>
      <c r="F61" s="8" t="s">
        <v>44</v>
      </c>
      <c r="G61" s="8" t="s">
        <v>133</v>
      </c>
      <c r="H61" s="4">
        <v>0.08</v>
      </c>
      <c r="I61" s="4">
        <f t="shared" si="7"/>
        <v>0.08</v>
      </c>
      <c r="K61" s="18"/>
      <c r="L61" s="18"/>
      <c r="M61" s="19"/>
      <c r="N61" s="24"/>
      <c r="O61" s="18"/>
      <c r="P61" s="18"/>
      <c r="Q61" s="18"/>
      <c r="R61" s="18"/>
    </row>
    <row r="62" spans="1:18" x14ac:dyDescent="0.3">
      <c r="A62" s="4">
        <v>29</v>
      </c>
      <c r="B62" s="4" t="s">
        <v>159</v>
      </c>
      <c r="C62" s="13" t="s">
        <v>160</v>
      </c>
      <c r="D62" s="4">
        <v>1</v>
      </c>
      <c r="E62" s="8" t="s">
        <v>156</v>
      </c>
      <c r="F62" s="4" t="s">
        <v>4</v>
      </c>
      <c r="G62" s="4">
        <v>564851</v>
      </c>
      <c r="H62" s="4">
        <v>0.05</v>
      </c>
      <c r="I62" s="4">
        <f t="shared" si="7"/>
        <v>0.05</v>
      </c>
      <c r="K62" s="18"/>
      <c r="L62" s="18"/>
      <c r="M62" s="18"/>
      <c r="N62" s="18"/>
      <c r="O62" s="18"/>
      <c r="P62" s="18"/>
      <c r="Q62" s="18"/>
      <c r="R62" s="18"/>
    </row>
    <row r="63" spans="1:18" s="8" customFormat="1" x14ac:dyDescent="0.3">
      <c r="A63" s="4"/>
      <c r="B63" s="4"/>
      <c r="C63" s="13"/>
      <c r="D63" s="4"/>
      <c r="F63" s="4"/>
      <c r="G63" s="4"/>
      <c r="H63" s="4"/>
      <c r="I63" s="4"/>
      <c r="J63" s="18"/>
      <c r="K63" s="18"/>
      <c r="L63" s="18"/>
      <c r="M63" s="18"/>
      <c r="N63" s="18"/>
      <c r="O63" s="18"/>
      <c r="P63" s="18"/>
      <c r="Q63" s="18"/>
      <c r="R63" s="18"/>
    </row>
    <row r="64" spans="1:18" s="8" customFormat="1" x14ac:dyDescent="0.3">
      <c r="A64" s="9"/>
      <c r="B64" s="9"/>
      <c r="C64" s="9"/>
      <c r="D64" s="9"/>
      <c r="E64" s="9"/>
      <c r="F64" s="9"/>
      <c r="G64" s="9"/>
      <c r="H64" s="12" t="s">
        <v>27</v>
      </c>
      <c r="I64" s="12">
        <f>SUM(I57:I63)</f>
        <v>29.86</v>
      </c>
      <c r="J64" s="18"/>
      <c r="K64" s="18"/>
      <c r="L64" s="18"/>
      <c r="M64" s="18"/>
      <c r="N64" s="18"/>
      <c r="O64" s="18"/>
      <c r="P64" s="18"/>
      <c r="Q64" s="18"/>
      <c r="R64" s="18"/>
    </row>
    <row r="65" spans="1:18" x14ac:dyDescent="0.3">
      <c r="A65" s="9"/>
      <c r="B65" s="9"/>
      <c r="C65" s="9"/>
      <c r="D65" s="9"/>
      <c r="E65" s="9"/>
      <c r="F65" s="9"/>
      <c r="G65" s="9"/>
      <c r="H65" s="20"/>
      <c r="I65" s="20"/>
      <c r="J65" s="45"/>
      <c r="K65" s="18"/>
      <c r="L65" s="18"/>
      <c r="M65" s="18"/>
      <c r="N65" s="18"/>
      <c r="O65" s="18"/>
      <c r="P65" s="18"/>
      <c r="Q65" s="18"/>
      <c r="R65" s="18"/>
    </row>
    <row r="66" spans="1:18" s="13" customFormat="1" x14ac:dyDescent="0.3">
      <c r="A66" s="56" t="s">
        <v>179</v>
      </c>
      <c r="B66" s="56"/>
      <c r="C66" s="56"/>
      <c r="D66" s="56"/>
      <c r="E66" s="56"/>
      <c r="F66" s="56"/>
      <c r="G66" s="56"/>
      <c r="H66" s="56"/>
      <c r="I66" s="56"/>
      <c r="J66" s="18"/>
      <c r="K66" s="18"/>
      <c r="L66" s="18"/>
      <c r="M66" s="18"/>
      <c r="N66" s="18"/>
      <c r="O66" s="19"/>
      <c r="P66" s="19"/>
      <c r="Q66" s="19"/>
      <c r="R66" s="19"/>
    </row>
    <row r="67" spans="1:18" x14ac:dyDescent="0.3">
      <c r="A67" s="7" t="s">
        <v>22</v>
      </c>
      <c r="B67" s="7" t="s">
        <v>0</v>
      </c>
      <c r="C67" s="7" t="s">
        <v>118</v>
      </c>
      <c r="D67" s="7" t="s">
        <v>9</v>
      </c>
      <c r="E67" s="7" t="s">
        <v>1</v>
      </c>
      <c r="F67" s="7" t="s">
        <v>2</v>
      </c>
      <c r="G67" s="7" t="s">
        <v>5</v>
      </c>
      <c r="H67" s="10" t="s">
        <v>6</v>
      </c>
      <c r="I67" s="10" t="s">
        <v>25</v>
      </c>
      <c r="J67" s="45"/>
      <c r="K67" s="18"/>
      <c r="L67" s="18"/>
      <c r="M67" s="18"/>
      <c r="N67" s="18"/>
      <c r="O67" s="18"/>
      <c r="P67" s="18"/>
      <c r="Q67" s="18"/>
      <c r="R67" s="18"/>
    </row>
    <row r="68" spans="1:18" x14ac:dyDescent="0.3">
      <c r="A68" s="4">
        <v>30</v>
      </c>
      <c r="B68" s="13" t="s">
        <v>130</v>
      </c>
      <c r="C68" s="13"/>
      <c r="D68" s="4">
        <v>1</v>
      </c>
      <c r="E68" s="8" t="s">
        <v>128</v>
      </c>
      <c r="F68" s="4" t="s">
        <v>4</v>
      </c>
      <c r="G68" s="48" t="s">
        <v>402</v>
      </c>
      <c r="H68" s="4">
        <v>0.13</v>
      </c>
      <c r="I68" s="4">
        <f>H68*D68</f>
        <v>0.13</v>
      </c>
      <c r="K68" s="18"/>
      <c r="L68" s="18"/>
      <c r="M68" s="18"/>
      <c r="N68" s="18"/>
      <c r="O68" s="18"/>
      <c r="P68" s="18"/>
      <c r="Q68" s="18"/>
      <c r="R68" s="18"/>
    </row>
    <row r="69" spans="1:18" x14ac:dyDescent="0.3">
      <c r="A69" s="4">
        <v>31</v>
      </c>
      <c r="B69" s="4" t="s">
        <v>124</v>
      </c>
      <c r="D69" s="8">
        <v>1</v>
      </c>
      <c r="E69" s="4" t="s">
        <v>125</v>
      </c>
      <c r="F69" s="4" t="s">
        <v>44</v>
      </c>
      <c r="G69" s="4" t="s">
        <v>122</v>
      </c>
      <c r="H69" s="11">
        <v>0.5</v>
      </c>
      <c r="I69" s="4">
        <f t="shared" ref="I69:I74" si="8">H69*D69</f>
        <v>0.5</v>
      </c>
      <c r="K69" s="18"/>
      <c r="L69" s="18"/>
      <c r="M69" s="18"/>
      <c r="N69" s="18"/>
      <c r="O69" s="18"/>
      <c r="P69" s="18"/>
      <c r="Q69" s="18"/>
      <c r="R69" s="18"/>
    </row>
    <row r="70" spans="1:18" x14ac:dyDescent="0.3">
      <c r="A70" s="4">
        <v>32</v>
      </c>
      <c r="B70" s="8" t="s">
        <v>142</v>
      </c>
      <c r="C70" s="13"/>
      <c r="D70" s="4">
        <v>1</v>
      </c>
      <c r="E70" s="8" t="s">
        <v>146</v>
      </c>
      <c r="F70" s="4" t="s">
        <v>8</v>
      </c>
      <c r="G70" s="4" t="s">
        <v>145</v>
      </c>
      <c r="H70" s="4">
        <v>0.75</v>
      </c>
      <c r="I70" s="4">
        <f t="shared" si="8"/>
        <v>0.75</v>
      </c>
      <c r="K70" s="18"/>
      <c r="L70" s="18"/>
      <c r="M70" s="18"/>
      <c r="N70" s="18"/>
      <c r="O70" s="18"/>
      <c r="P70" s="18"/>
      <c r="Q70" s="18"/>
      <c r="R70" s="18"/>
    </row>
    <row r="71" spans="1:18" s="8" customFormat="1" x14ac:dyDescent="0.3">
      <c r="A71" s="4">
        <v>33</v>
      </c>
      <c r="B71" s="8" t="s">
        <v>138</v>
      </c>
      <c r="C71" s="13"/>
      <c r="D71" s="4">
        <v>1</v>
      </c>
      <c r="E71" s="8" t="s">
        <v>136</v>
      </c>
      <c r="F71" s="4" t="s">
        <v>44</v>
      </c>
      <c r="G71" s="4" t="s">
        <v>137</v>
      </c>
      <c r="H71" s="4">
        <v>0.3</v>
      </c>
      <c r="I71" s="4">
        <f t="shared" si="8"/>
        <v>0.3</v>
      </c>
      <c r="J71" s="18"/>
      <c r="K71" s="18"/>
      <c r="L71" s="18"/>
      <c r="M71" s="18"/>
      <c r="N71" s="23"/>
      <c r="O71" s="18"/>
      <c r="P71" s="18"/>
      <c r="Q71" s="18"/>
      <c r="R71" s="18"/>
    </row>
    <row r="72" spans="1:18" x14ac:dyDescent="0.3">
      <c r="A72" s="4">
        <v>34</v>
      </c>
      <c r="B72" s="8" t="s">
        <v>139</v>
      </c>
      <c r="C72" s="8"/>
      <c r="D72" s="8">
        <v>1</v>
      </c>
      <c r="E72" s="8" t="s">
        <v>132</v>
      </c>
      <c r="F72" s="8" t="s">
        <v>44</v>
      </c>
      <c r="G72" s="8" t="s">
        <v>133</v>
      </c>
      <c r="H72" s="4">
        <v>0.08</v>
      </c>
      <c r="I72" s="4">
        <f t="shared" si="8"/>
        <v>0.08</v>
      </c>
      <c r="K72" s="18"/>
      <c r="L72" s="18"/>
      <c r="M72" s="19"/>
      <c r="N72" s="24"/>
      <c r="O72" s="18"/>
      <c r="P72" s="18"/>
      <c r="Q72" s="18"/>
      <c r="R72" s="18"/>
    </row>
    <row r="73" spans="1:18" x14ac:dyDescent="0.3">
      <c r="A73" s="4">
        <v>35</v>
      </c>
      <c r="B73" s="4" t="s">
        <v>190</v>
      </c>
      <c r="C73" s="13"/>
      <c r="D73" s="4">
        <v>1</v>
      </c>
      <c r="E73" s="8" t="s">
        <v>188</v>
      </c>
      <c r="F73" s="4" t="s">
        <v>4</v>
      </c>
      <c r="G73" s="4" t="s">
        <v>189</v>
      </c>
      <c r="H73" s="4">
        <v>1.02</v>
      </c>
      <c r="I73" s="4">
        <f t="shared" si="8"/>
        <v>1.02</v>
      </c>
      <c r="K73" s="18"/>
      <c r="L73" s="18"/>
      <c r="M73" s="18"/>
      <c r="N73" s="18"/>
      <c r="O73" s="18"/>
      <c r="P73" s="18"/>
      <c r="Q73" s="18"/>
      <c r="R73" s="18"/>
    </row>
    <row r="74" spans="1:18" x14ac:dyDescent="0.3">
      <c r="A74" s="4">
        <v>36</v>
      </c>
      <c r="B74" s="13" t="s">
        <v>187</v>
      </c>
      <c r="C74" s="13"/>
      <c r="D74" s="4">
        <v>1</v>
      </c>
      <c r="E74" s="8" t="s">
        <v>185</v>
      </c>
      <c r="F74" s="4" t="s">
        <v>8</v>
      </c>
      <c r="G74" s="4" t="s">
        <v>186</v>
      </c>
      <c r="H74" s="4">
        <v>5.8</v>
      </c>
      <c r="I74" s="4">
        <f t="shared" si="8"/>
        <v>5.8</v>
      </c>
      <c r="K74" s="19"/>
      <c r="L74" s="19"/>
      <c r="M74" s="18"/>
      <c r="N74" s="18"/>
      <c r="O74" s="18"/>
      <c r="P74" s="18"/>
      <c r="Q74" s="18"/>
      <c r="R74" s="18"/>
    </row>
    <row r="75" spans="1:18" s="8" customFormat="1" x14ac:dyDescent="0.3">
      <c r="A75" s="9"/>
      <c r="B75" s="9"/>
      <c r="C75" s="9"/>
      <c r="D75" s="9"/>
      <c r="E75" s="9"/>
      <c r="F75" s="9"/>
      <c r="G75" s="9"/>
      <c r="H75" s="20"/>
      <c r="I75" s="20"/>
      <c r="J75" s="45"/>
      <c r="K75" s="18"/>
      <c r="L75" s="18"/>
      <c r="M75" s="18"/>
      <c r="N75" s="18"/>
      <c r="O75" s="18"/>
      <c r="P75" s="18"/>
      <c r="Q75" s="18"/>
      <c r="R75" s="18"/>
    </row>
    <row r="76" spans="1:18" s="8" customFormat="1" x14ac:dyDescent="0.3">
      <c r="A76" s="9"/>
      <c r="B76" s="9"/>
      <c r="C76" s="9"/>
      <c r="D76" s="9"/>
      <c r="E76" s="9"/>
      <c r="F76" s="9"/>
      <c r="G76" s="9"/>
      <c r="H76" s="12" t="s">
        <v>27</v>
      </c>
      <c r="I76" s="12">
        <f>SUM(I68:I75)</f>
        <v>8.58</v>
      </c>
      <c r="J76" s="18"/>
      <c r="K76" s="18"/>
      <c r="L76" s="18"/>
      <c r="M76" s="18"/>
      <c r="N76" s="18"/>
      <c r="O76" s="18"/>
      <c r="P76" s="18"/>
      <c r="Q76" s="18"/>
      <c r="R76" s="18"/>
    </row>
    <row r="77" spans="1:18" x14ac:dyDescent="0.3">
      <c r="A77" s="9"/>
      <c r="B77" s="9"/>
      <c r="C77" s="9"/>
      <c r="D77" s="9"/>
      <c r="E77" s="9"/>
      <c r="F77" s="9"/>
      <c r="G77" s="9"/>
      <c r="H77" s="20"/>
      <c r="I77" s="20"/>
      <c r="J77" s="45"/>
      <c r="K77" s="18"/>
      <c r="L77" s="18"/>
      <c r="M77" s="18"/>
      <c r="N77" s="18"/>
      <c r="O77" s="18"/>
      <c r="P77" s="18"/>
      <c r="Q77" s="18"/>
      <c r="R77" s="18"/>
    </row>
    <row r="78" spans="1:18" s="13" customFormat="1" x14ac:dyDescent="0.3">
      <c r="A78" s="56" t="s">
        <v>129</v>
      </c>
      <c r="B78" s="56"/>
      <c r="C78" s="56"/>
      <c r="D78" s="56"/>
      <c r="E78" s="56"/>
      <c r="F78" s="56"/>
      <c r="G78" s="56"/>
      <c r="H78" s="56"/>
      <c r="I78" s="56"/>
      <c r="J78" s="18"/>
      <c r="K78" s="19"/>
      <c r="L78" s="19"/>
      <c r="M78" s="18"/>
      <c r="N78" s="18"/>
      <c r="O78" s="19"/>
      <c r="P78" s="19"/>
      <c r="Q78" s="19"/>
      <c r="R78" s="19"/>
    </row>
    <row r="79" spans="1:18" x14ac:dyDescent="0.3">
      <c r="A79" s="7" t="s">
        <v>22</v>
      </c>
      <c r="B79" s="7" t="s">
        <v>0</v>
      </c>
      <c r="C79" s="7" t="s">
        <v>118</v>
      </c>
      <c r="D79" s="7" t="s">
        <v>9</v>
      </c>
      <c r="E79" s="7" t="s">
        <v>1</v>
      </c>
      <c r="F79" s="7" t="s">
        <v>2</v>
      </c>
      <c r="G79" s="7" t="s">
        <v>5</v>
      </c>
      <c r="H79" s="10" t="s">
        <v>6</v>
      </c>
      <c r="I79" s="10" t="s">
        <v>25</v>
      </c>
      <c r="J79" s="45"/>
      <c r="K79" s="18"/>
      <c r="L79" s="18"/>
      <c r="M79" s="18"/>
      <c r="N79" s="18"/>
      <c r="O79" s="18"/>
      <c r="P79" s="18"/>
      <c r="Q79" s="18"/>
      <c r="R79" s="18"/>
    </row>
    <row r="80" spans="1:18" x14ac:dyDescent="0.3">
      <c r="A80" s="4">
        <v>37</v>
      </c>
      <c r="B80" s="4" t="s">
        <v>21</v>
      </c>
      <c r="D80" s="4">
        <v>2</v>
      </c>
      <c r="E80" s="8" t="s">
        <v>20</v>
      </c>
      <c r="F80" s="4" t="s">
        <v>4</v>
      </c>
      <c r="G80" s="4" t="s">
        <v>16</v>
      </c>
      <c r="H80" s="4">
        <v>1.01</v>
      </c>
      <c r="I80" s="4">
        <f>H80*D80</f>
        <v>2.02</v>
      </c>
      <c r="K80" s="18"/>
      <c r="L80" s="18"/>
      <c r="M80" s="18"/>
      <c r="N80" s="18"/>
      <c r="O80" s="18"/>
      <c r="P80" s="18"/>
      <c r="Q80" s="18"/>
      <c r="R80" s="18"/>
    </row>
    <row r="81" spans="1:18" s="8" customFormat="1" x14ac:dyDescent="0.3">
      <c r="A81" s="4">
        <v>38</v>
      </c>
      <c r="B81" s="13" t="s">
        <v>130</v>
      </c>
      <c r="C81" s="13"/>
      <c r="D81" s="4">
        <v>4</v>
      </c>
      <c r="E81" s="8" t="s">
        <v>128</v>
      </c>
      <c r="F81" s="4" t="s">
        <v>4</v>
      </c>
      <c r="G81" s="48" t="s">
        <v>402</v>
      </c>
      <c r="H81" s="4">
        <v>0.13</v>
      </c>
      <c r="I81" s="4">
        <f>H81*D81</f>
        <v>0.52</v>
      </c>
      <c r="J81" s="18"/>
      <c r="K81" s="18"/>
      <c r="L81" s="18"/>
      <c r="M81" s="18"/>
      <c r="N81" s="18"/>
      <c r="O81" s="18"/>
      <c r="P81" s="18"/>
      <c r="Q81" s="18"/>
      <c r="R81" s="18"/>
    </row>
    <row r="82" spans="1:18" s="8" customFormat="1" x14ac:dyDescent="0.3">
      <c r="A82" s="4">
        <v>39</v>
      </c>
      <c r="B82" s="8" t="s">
        <v>140</v>
      </c>
      <c r="C82" s="13"/>
      <c r="D82" s="4">
        <v>1</v>
      </c>
      <c r="E82" s="4" t="s">
        <v>144</v>
      </c>
      <c r="F82" s="4" t="s">
        <v>44</v>
      </c>
      <c r="G82" s="4" t="s">
        <v>143</v>
      </c>
      <c r="H82" s="4">
        <v>0.35</v>
      </c>
      <c r="I82" s="4">
        <v>0.35</v>
      </c>
      <c r="J82" s="18"/>
      <c r="K82" s="18"/>
      <c r="L82" s="18"/>
      <c r="M82" s="18"/>
      <c r="N82" s="18"/>
      <c r="O82" s="18"/>
      <c r="P82" s="18"/>
      <c r="Q82" s="18"/>
      <c r="R82" s="18"/>
    </row>
    <row r="83" spans="1:18" s="8" customFormat="1" x14ac:dyDescent="0.3">
      <c r="A83" s="4">
        <v>40</v>
      </c>
      <c r="B83" s="8" t="s">
        <v>138</v>
      </c>
      <c r="C83" s="13"/>
      <c r="D83" s="4">
        <v>1</v>
      </c>
      <c r="E83" s="8" t="s">
        <v>136</v>
      </c>
      <c r="F83" s="4" t="s">
        <v>44</v>
      </c>
      <c r="G83" s="4" t="s">
        <v>137</v>
      </c>
      <c r="H83" s="4">
        <v>0.3</v>
      </c>
      <c r="I83" s="4">
        <f t="shared" ref="I83" si="9">H83*D83</f>
        <v>0.3</v>
      </c>
      <c r="J83" s="18"/>
      <c r="K83" s="18"/>
      <c r="L83" s="18"/>
      <c r="M83" s="18"/>
      <c r="N83" s="23"/>
      <c r="O83" s="18"/>
      <c r="P83" s="18"/>
      <c r="Q83" s="18"/>
      <c r="R83" s="18"/>
    </row>
    <row r="84" spans="1:18" s="8" customFormat="1" x14ac:dyDescent="0.3">
      <c r="A84" s="9"/>
      <c r="B84" s="9"/>
      <c r="C84" s="9"/>
      <c r="D84" s="9"/>
      <c r="E84" s="9"/>
      <c r="F84" s="9"/>
      <c r="G84" s="9"/>
      <c r="H84" s="20"/>
      <c r="I84" s="20"/>
      <c r="J84" s="45"/>
      <c r="K84" s="18"/>
      <c r="L84" s="18"/>
      <c r="M84" s="19"/>
      <c r="N84" s="24"/>
      <c r="O84" s="18"/>
      <c r="P84" s="18"/>
      <c r="Q84" s="18"/>
      <c r="R84" s="18"/>
    </row>
    <row r="85" spans="1:18" s="8" customFormat="1" x14ac:dyDescent="0.3">
      <c r="A85" s="9"/>
      <c r="B85" s="9"/>
      <c r="C85" s="9"/>
      <c r="D85" s="9"/>
      <c r="E85" s="9"/>
      <c r="F85" s="9"/>
      <c r="G85" s="9"/>
      <c r="H85" s="12" t="s">
        <v>27</v>
      </c>
      <c r="I85" s="12">
        <f>SUM(I80:I84)</f>
        <v>3.19</v>
      </c>
      <c r="J85" s="18"/>
      <c r="K85" s="18"/>
      <c r="L85" s="18"/>
      <c r="M85" s="18"/>
      <c r="N85" s="18"/>
      <c r="O85" s="18"/>
      <c r="P85" s="18"/>
      <c r="Q85" s="18"/>
      <c r="R85" s="18"/>
    </row>
    <row r="86" spans="1:18" x14ac:dyDescent="0.3">
      <c r="A86" s="9"/>
      <c r="B86" s="9"/>
      <c r="C86" s="9"/>
      <c r="D86" s="9"/>
      <c r="E86" s="9"/>
      <c r="F86" s="9"/>
      <c r="G86" s="9"/>
      <c r="H86" s="20"/>
      <c r="I86" s="20"/>
      <c r="J86" s="45"/>
      <c r="K86" s="18"/>
      <c r="L86" s="18"/>
      <c r="M86" s="18"/>
      <c r="N86" s="18"/>
      <c r="O86" s="18"/>
      <c r="P86" s="18"/>
      <c r="Q86" s="18"/>
      <c r="R86" s="18"/>
    </row>
    <row r="87" spans="1:18" s="13" customFormat="1" x14ac:dyDescent="0.3">
      <c r="A87" s="56" t="s">
        <v>199</v>
      </c>
      <c r="B87" s="56"/>
      <c r="C87" s="56"/>
      <c r="D87" s="56"/>
      <c r="E87" s="56"/>
      <c r="F87" s="56"/>
      <c r="G87" s="56"/>
      <c r="H87" s="56"/>
      <c r="I87" s="56"/>
      <c r="J87" s="18"/>
      <c r="K87" s="18"/>
      <c r="L87" s="18"/>
      <c r="M87" s="18"/>
      <c r="N87" s="18"/>
      <c r="O87" s="19"/>
      <c r="P87" s="19"/>
      <c r="Q87" s="19"/>
      <c r="R87" s="19"/>
    </row>
    <row r="88" spans="1:18" x14ac:dyDescent="0.3">
      <c r="A88" s="7" t="s">
        <v>22</v>
      </c>
      <c r="B88" s="7" t="s">
        <v>0</v>
      </c>
      <c r="C88" s="7" t="s">
        <v>118</v>
      </c>
      <c r="D88" s="7" t="s">
        <v>9</v>
      </c>
      <c r="E88" s="7" t="s">
        <v>1</v>
      </c>
      <c r="F88" s="7" t="s">
        <v>2</v>
      </c>
      <c r="G88" s="7" t="s">
        <v>5</v>
      </c>
      <c r="H88" s="10" t="s">
        <v>6</v>
      </c>
      <c r="I88" s="10" t="s">
        <v>25</v>
      </c>
      <c r="J88" s="45"/>
      <c r="K88" s="18"/>
      <c r="L88" s="18"/>
      <c r="M88" s="18"/>
      <c r="N88" s="18"/>
    </row>
    <row r="89" spans="1:18" x14ac:dyDescent="0.3">
      <c r="A89" s="4">
        <v>41</v>
      </c>
      <c r="B89" s="4" t="s">
        <v>23</v>
      </c>
      <c r="D89" s="4">
        <v>2</v>
      </c>
      <c r="E89" s="8" t="s">
        <v>24</v>
      </c>
      <c r="F89" s="4" t="s">
        <v>4</v>
      </c>
      <c r="G89" s="4" t="s">
        <v>17</v>
      </c>
      <c r="H89" s="4">
        <v>0.64</v>
      </c>
      <c r="I89" s="4">
        <f>H89*D89</f>
        <v>1.28</v>
      </c>
      <c r="K89" s="18"/>
      <c r="L89" s="18"/>
      <c r="M89" s="18"/>
      <c r="N89" s="18"/>
      <c r="O89" s="18"/>
      <c r="P89" s="18"/>
      <c r="Q89" s="18"/>
      <c r="R89" s="18"/>
    </row>
    <row r="90" spans="1:18" x14ac:dyDescent="0.3">
      <c r="A90" s="4">
        <v>42</v>
      </c>
      <c r="B90" s="4" t="s">
        <v>83</v>
      </c>
      <c r="C90" s="4" t="s">
        <v>196</v>
      </c>
      <c r="D90" s="4">
        <v>1</v>
      </c>
      <c r="E90" s="8" t="s">
        <v>82</v>
      </c>
      <c r="F90" s="4" t="s">
        <v>82</v>
      </c>
      <c r="G90" s="4" t="s">
        <v>81</v>
      </c>
      <c r="H90" s="4">
        <v>1.6</v>
      </c>
      <c r="I90" s="4">
        <f>H90*D90</f>
        <v>1.6</v>
      </c>
      <c r="K90" s="21"/>
      <c r="L90" s="18"/>
      <c r="M90" s="18"/>
      <c r="N90" s="18"/>
      <c r="O90" s="18"/>
      <c r="P90" s="18"/>
      <c r="Q90" s="18"/>
      <c r="R90" s="18"/>
    </row>
    <row r="91" spans="1:18" x14ac:dyDescent="0.3">
      <c r="A91" s="4">
        <v>43</v>
      </c>
      <c r="B91" s="25" t="s">
        <v>285</v>
      </c>
      <c r="C91" s="25"/>
      <c r="D91" s="25">
        <v>2</v>
      </c>
      <c r="E91" s="26" t="s">
        <v>195</v>
      </c>
      <c r="F91" s="25" t="s">
        <v>231</v>
      </c>
      <c r="G91" s="25"/>
      <c r="H91" s="25">
        <v>17.46</v>
      </c>
      <c r="I91" s="4">
        <f t="shared" ref="I91:I94" si="10">H91*D91</f>
        <v>34.92</v>
      </c>
      <c r="K91" s="18"/>
      <c r="L91" s="18"/>
      <c r="M91" s="18"/>
      <c r="N91" s="23"/>
      <c r="O91" s="18"/>
      <c r="P91" s="18"/>
      <c r="Q91" s="18"/>
      <c r="R91" s="18"/>
    </row>
    <row r="92" spans="1:18" x14ac:dyDescent="0.3">
      <c r="A92" s="4">
        <v>44</v>
      </c>
      <c r="B92" s="25" t="s">
        <v>198</v>
      </c>
      <c r="C92" s="25" t="s">
        <v>194</v>
      </c>
      <c r="D92" s="25">
        <v>2</v>
      </c>
      <c r="E92" s="26" t="s">
        <v>193</v>
      </c>
      <c r="F92" s="25" t="s">
        <v>230</v>
      </c>
      <c r="G92" s="25"/>
      <c r="H92" s="25">
        <v>1.7</v>
      </c>
      <c r="I92" s="4">
        <f t="shared" si="10"/>
        <v>3.4</v>
      </c>
      <c r="M92" s="19"/>
      <c r="N92" s="24"/>
      <c r="O92" s="18"/>
      <c r="P92" s="18"/>
      <c r="Q92" s="18"/>
      <c r="R92" s="18"/>
    </row>
    <row r="93" spans="1:18" x14ac:dyDescent="0.3">
      <c r="A93" s="4">
        <v>45</v>
      </c>
      <c r="B93" s="8" t="s">
        <v>209</v>
      </c>
      <c r="C93" s="8"/>
      <c r="D93" s="8">
        <v>4</v>
      </c>
      <c r="E93" s="8" t="s">
        <v>210</v>
      </c>
      <c r="F93" s="8" t="s">
        <v>211</v>
      </c>
      <c r="G93" s="9">
        <v>15253265</v>
      </c>
      <c r="H93" s="8">
        <f>26.53/25</f>
        <v>1.0612000000000001</v>
      </c>
      <c r="I93" s="8">
        <f>H93*D93</f>
        <v>4.2448000000000006</v>
      </c>
      <c r="K93" s="18"/>
      <c r="L93" s="18"/>
      <c r="O93" s="18"/>
      <c r="P93" s="18"/>
      <c r="Q93" s="18"/>
      <c r="R93" s="18"/>
    </row>
    <row r="94" spans="1:18" x14ac:dyDescent="0.3">
      <c r="A94" s="4">
        <v>46</v>
      </c>
      <c r="B94" s="25" t="s">
        <v>197</v>
      </c>
      <c r="D94" s="4">
        <v>1</v>
      </c>
      <c r="E94" s="26" t="s">
        <v>192</v>
      </c>
      <c r="F94" s="11" t="s">
        <v>191</v>
      </c>
      <c r="G94" s="4">
        <v>5205536</v>
      </c>
      <c r="H94" s="25">
        <v>15.67</v>
      </c>
      <c r="I94" s="4">
        <f t="shared" si="10"/>
        <v>15.67</v>
      </c>
      <c r="K94" s="18"/>
      <c r="L94" s="18"/>
      <c r="M94" s="18"/>
      <c r="N94" s="18"/>
      <c r="O94" s="18"/>
      <c r="P94" s="18"/>
      <c r="Q94" s="18"/>
      <c r="R94" s="18"/>
    </row>
    <row r="95" spans="1:18" x14ac:dyDescent="0.3">
      <c r="B95" s="25"/>
      <c r="E95" s="26"/>
      <c r="F95" s="11"/>
      <c r="H95" s="25"/>
      <c r="K95" s="18"/>
      <c r="L95" s="18"/>
      <c r="M95" s="18"/>
      <c r="N95" s="18"/>
      <c r="O95" s="18"/>
      <c r="P95" s="18"/>
      <c r="Q95" s="18"/>
      <c r="R95" s="18"/>
    </row>
    <row r="96" spans="1:18" s="8" customFormat="1" x14ac:dyDescent="0.3">
      <c r="A96" s="4"/>
      <c r="B96" s="25"/>
      <c r="C96" s="4"/>
      <c r="D96" s="4"/>
      <c r="E96" s="25"/>
      <c r="F96" s="11"/>
      <c r="G96" s="4"/>
      <c r="H96" s="12" t="s">
        <v>27</v>
      </c>
      <c r="I96" s="12">
        <f>SUM(I89:I94)</f>
        <v>61.114800000000002</v>
      </c>
      <c r="J96" s="18"/>
      <c r="K96" s="18"/>
      <c r="L96" s="18"/>
      <c r="M96" s="18"/>
      <c r="N96" s="18"/>
      <c r="O96" s="18"/>
      <c r="P96" s="18"/>
      <c r="Q96" s="18"/>
      <c r="R96" s="18"/>
    </row>
    <row r="97" spans="1:18" s="8" customFormat="1" x14ac:dyDescent="0.3">
      <c r="B97" s="26"/>
      <c r="E97" s="26"/>
      <c r="F97" s="27"/>
      <c r="J97" s="18"/>
      <c r="K97" s="18"/>
      <c r="L97" s="18"/>
      <c r="M97" s="18"/>
      <c r="N97" s="18"/>
      <c r="O97" s="18"/>
      <c r="P97" s="18"/>
      <c r="Q97" s="18"/>
      <c r="R97" s="18"/>
    </row>
    <row r="98" spans="1:18" s="8" customFormat="1" x14ac:dyDescent="0.3">
      <c r="A98" s="56" t="s">
        <v>96</v>
      </c>
      <c r="B98" s="56"/>
      <c r="C98" s="56"/>
      <c r="D98" s="56"/>
      <c r="E98" s="56"/>
      <c r="F98" s="56"/>
      <c r="G98" s="56"/>
      <c r="H98" s="56"/>
      <c r="I98" s="56"/>
      <c r="J98" s="18"/>
      <c r="K98" s="18"/>
      <c r="L98" s="18"/>
      <c r="M98" s="18"/>
      <c r="N98" s="18"/>
      <c r="O98" s="18"/>
      <c r="P98" s="18"/>
      <c r="Q98" s="18"/>
      <c r="R98" s="18"/>
    </row>
    <row r="99" spans="1:18" s="8" customFormat="1" x14ac:dyDescent="0.3">
      <c r="A99" s="7" t="s">
        <v>22</v>
      </c>
      <c r="B99" s="7" t="s">
        <v>0</v>
      </c>
      <c r="C99" s="7" t="s">
        <v>118</v>
      </c>
      <c r="D99" s="7" t="s">
        <v>9</v>
      </c>
      <c r="E99" s="7" t="s">
        <v>1</v>
      </c>
      <c r="F99" s="7" t="s">
        <v>2</v>
      </c>
      <c r="G99" s="7" t="s">
        <v>5</v>
      </c>
      <c r="H99" s="10" t="s">
        <v>6</v>
      </c>
      <c r="I99" s="10" t="s">
        <v>25</v>
      </c>
      <c r="J99" s="45"/>
      <c r="K99" s="18"/>
      <c r="L99" s="18"/>
      <c r="M99" s="18"/>
      <c r="N99" s="18"/>
      <c r="O99" s="18"/>
      <c r="P99" s="18"/>
      <c r="Q99" s="18"/>
      <c r="R99" s="18"/>
    </row>
    <row r="100" spans="1:18" s="8" customFormat="1" x14ac:dyDescent="0.3">
      <c r="A100" s="4">
        <v>47</v>
      </c>
      <c r="B100" s="11" t="s">
        <v>94</v>
      </c>
      <c r="C100" s="11"/>
      <c r="D100" s="4">
        <v>1</v>
      </c>
      <c r="E100" s="8" t="s">
        <v>95</v>
      </c>
      <c r="F100" s="11" t="s">
        <v>8</v>
      </c>
      <c r="G100" s="4" t="s">
        <v>93</v>
      </c>
      <c r="H100" s="4">
        <v>4.4000000000000004</v>
      </c>
      <c r="I100" s="4">
        <f t="shared" ref="I100:I109" si="11">H100*D100</f>
        <v>4.4000000000000004</v>
      </c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s="8" customFormat="1" x14ac:dyDescent="0.3">
      <c r="A101" s="4">
        <v>48</v>
      </c>
      <c r="B101" s="4" t="s">
        <v>10</v>
      </c>
      <c r="C101" s="4"/>
      <c r="D101" s="4">
        <v>1</v>
      </c>
      <c r="E101" s="8" t="s">
        <v>12</v>
      </c>
      <c r="F101" s="4" t="s">
        <v>8</v>
      </c>
      <c r="G101" s="4" t="s">
        <v>11</v>
      </c>
      <c r="H101" s="4">
        <v>4.55</v>
      </c>
      <c r="I101" s="4">
        <f t="shared" si="11"/>
        <v>4.55</v>
      </c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x14ac:dyDescent="0.3">
      <c r="A102" s="4">
        <v>49</v>
      </c>
      <c r="B102" s="13" t="s">
        <v>121</v>
      </c>
      <c r="C102" s="13"/>
      <c r="D102" s="4">
        <v>1</v>
      </c>
      <c r="E102" s="8" t="s">
        <v>119</v>
      </c>
      <c r="F102" s="4" t="s">
        <v>44</v>
      </c>
      <c r="G102" s="4" t="s">
        <v>120</v>
      </c>
      <c r="H102" s="4">
        <v>4.88</v>
      </c>
      <c r="I102" s="4">
        <f t="shared" si="11"/>
        <v>4.88</v>
      </c>
      <c r="K102" s="18"/>
      <c r="L102" s="18"/>
      <c r="M102" s="18"/>
      <c r="N102" s="18"/>
      <c r="O102" s="18"/>
      <c r="P102" s="18"/>
      <c r="Q102" s="18"/>
      <c r="R102" s="18"/>
    </row>
    <row r="103" spans="1:18" x14ac:dyDescent="0.3">
      <c r="A103" s="4">
        <v>50</v>
      </c>
      <c r="B103" s="13" t="s">
        <v>130</v>
      </c>
      <c r="C103" s="13"/>
      <c r="D103" s="4">
        <v>6</v>
      </c>
      <c r="E103" s="8" t="s">
        <v>128</v>
      </c>
      <c r="F103" s="4" t="s">
        <v>4</v>
      </c>
      <c r="G103" s="48" t="s">
        <v>402</v>
      </c>
      <c r="H103" s="4">
        <v>0.13</v>
      </c>
      <c r="I103" s="4">
        <f>H103*D103</f>
        <v>0.78</v>
      </c>
      <c r="K103" s="18"/>
      <c r="L103" s="18"/>
      <c r="M103" s="18"/>
      <c r="N103" s="18"/>
      <c r="O103" s="18"/>
      <c r="P103" s="18"/>
      <c r="Q103" s="18"/>
      <c r="R103" s="18"/>
    </row>
    <row r="104" spans="1:18" s="13" customFormat="1" x14ac:dyDescent="0.3">
      <c r="A104" s="4">
        <v>51</v>
      </c>
      <c r="B104" s="13" t="s">
        <v>141</v>
      </c>
      <c r="D104" s="4">
        <v>1</v>
      </c>
      <c r="E104" s="8" t="s">
        <v>135</v>
      </c>
      <c r="F104" s="4" t="s">
        <v>44</v>
      </c>
      <c r="G104" s="4" t="s">
        <v>134</v>
      </c>
      <c r="H104" s="4">
        <v>0.17</v>
      </c>
      <c r="I104" s="4">
        <f t="shared" si="11"/>
        <v>0.17</v>
      </c>
      <c r="J104" s="18"/>
      <c r="K104" s="18"/>
      <c r="L104" s="18"/>
      <c r="M104" s="18"/>
      <c r="N104" s="18"/>
      <c r="O104" s="19"/>
      <c r="P104" s="19"/>
      <c r="Q104" s="19"/>
      <c r="R104" s="19"/>
    </row>
    <row r="105" spans="1:18" x14ac:dyDescent="0.3">
      <c r="A105" s="4">
        <v>52</v>
      </c>
      <c r="B105" s="8" t="s">
        <v>140</v>
      </c>
      <c r="C105" s="13"/>
      <c r="D105" s="4">
        <v>2</v>
      </c>
      <c r="E105" s="4" t="s">
        <v>144</v>
      </c>
      <c r="F105" s="4" t="s">
        <v>44</v>
      </c>
      <c r="G105" s="4" t="s">
        <v>143</v>
      </c>
      <c r="H105" s="4">
        <v>0.35</v>
      </c>
      <c r="I105" s="4">
        <f t="shared" si="11"/>
        <v>0.7</v>
      </c>
      <c r="K105" s="18"/>
      <c r="L105" s="18"/>
      <c r="M105" s="18"/>
      <c r="N105" s="18"/>
      <c r="O105" s="18"/>
      <c r="P105" s="18"/>
      <c r="Q105" s="18"/>
      <c r="R105" s="18"/>
    </row>
    <row r="106" spans="1:18" x14ac:dyDescent="0.3">
      <c r="A106" s="4">
        <v>53</v>
      </c>
      <c r="B106" s="4" t="s">
        <v>124</v>
      </c>
      <c r="D106" s="8">
        <v>1</v>
      </c>
      <c r="E106" s="4" t="s">
        <v>125</v>
      </c>
      <c r="F106" s="4" t="s">
        <v>44</v>
      </c>
      <c r="G106" s="4" t="s">
        <v>122</v>
      </c>
      <c r="H106" s="11">
        <v>0.5</v>
      </c>
      <c r="I106" s="4">
        <f t="shared" si="11"/>
        <v>0.5</v>
      </c>
      <c r="K106" s="18"/>
      <c r="L106" s="18"/>
      <c r="M106" s="18"/>
      <c r="N106" s="18"/>
      <c r="O106" s="18"/>
      <c r="P106" s="18"/>
      <c r="Q106" s="18"/>
      <c r="R106" s="18"/>
    </row>
    <row r="107" spans="1:18" x14ac:dyDescent="0.3">
      <c r="A107" s="4">
        <v>54</v>
      </c>
      <c r="B107" s="4" t="s">
        <v>204</v>
      </c>
      <c r="D107" s="8">
        <v>1</v>
      </c>
      <c r="E107" s="8" t="s">
        <v>203</v>
      </c>
      <c r="F107" s="4" t="s">
        <v>4</v>
      </c>
      <c r="G107" s="4">
        <v>1967594</v>
      </c>
      <c r="H107" s="4">
        <v>6.5</v>
      </c>
      <c r="I107" s="4">
        <f t="shared" si="11"/>
        <v>6.5</v>
      </c>
      <c r="K107" s="18"/>
      <c r="L107" s="18"/>
      <c r="M107" s="18"/>
      <c r="N107" s="18"/>
      <c r="O107" s="18"/>
      <c r="P107" s="18"/>
      <c r="Q107" s="18"/>
      <c r="R107" s="18"/>
    </row>
    <row r="108" spans="1:18" x14ac:dyDescent="0.3">
      <c r="A108" s="4">
        <v>55</v>
      </c>
      <c r="B108" s="4" t="s">
        <v>201</v>
      </c>
      <c r="D108" s="8">
        <v>2</v>
      </c>
      <c r="E108" s="8" t="s">
        <v>202</v>
      </c>
      <c r="F108" s="4" t="s">
        <v>4</v>
      </c>
      <c r="G108" s="4">
        <v>734136</v>
      </c>
      <c r="H108" s="28">
        <v>1.39</v>
      </c>
      <c r="I108" s="4">
        <f t="shared" si="11"/>
        <v>2.78</v>
      </c>
      <c r="K108" s="18"/>
      <c r="L108" s="18"/>
      <c r="M108" s="22"/>
      <c r="N108" s="18"/>
      <c r="O108" s="18"/>
      <c r="P108" s="18"/>
      <c r="Q108" s="18"/>
      <c r="R108" s="18"/>
    </row>
    <row r="109" spans="1:18" x14ac:dyDescent="0.3">
      <c r="A109" s="4">
        <v>56</v>
      </c>
      <c r="B109" s="29" t="s">
        <v>263</v>
      </c>
      <c r="D109" s="8">
        <v>1</v>
      </c>
      <c r="E109" s="8" t="s">
        <v>206</v>
      </c>
      <c r="H109" s="28">
        <v>5</v>
      </c>
      <c r="I109" s="4">
        <f t="shared" si="11"/>
        <v>5</v>
      </c>
      <c r="K109" s="21"/>
      <c r="L109" s="18"/>
      <c r="M109" s="18"/>
      <c r="N109" s="30"/>
      <c r="O109" s="18"/>
      <c r="P109" s="18"/>
      <c r="Q109" s="18"/>
      <c r="R109" s="18"/>
    </row>
    <row r="110" spans="1:18" x14ac:dyDescent="0.3">
      <c r="D110" s="8"/>
      <c r="H110" s="11"/>
      <c r="K110" s="18"/>
      <c r="L110" s="18"/>
      <c r="M110" s="19"/>
      <c r="N110" s="24"/>
      <c r="O110" s="18"/>
      <c r="P110" s="18"/>
      <c r="Q110" s="18"/>
      <c r="R110" s="18"/>
    </row>
    <row r="111" spans="1:18" x14ac:dyDescent="0.3">
      <c r="D111" s="8"/>
      <c r="H111" s="12" t="s">
        <v>27</v>
      </c>
      <c r="I111" s="12">
        <f>SUM(I100:I110)</f>
        <v>30.259999999999998</v>
      </c>
      <c r="K111" s="18"/>
      <c r="L111" s="18"/>
      <c r="M111" s="18"/>
      <c r="N111" s="18"/>
      <c r="O111" s="18"/>
      <c r="P111" s="18"/>
      <c r="Q111" s="18"/>
      <c r="R111" s="18"/>
    </row>
    <row r="112" spans="1:18" s="8" customFormat="1" x14ac:dyDescent="0.3">
      <c r="H112" s="4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s="8" customFormat="1" x14ac:dyDescent="0.3">
      <c r="A113" s="56" t="s">
        <v>205</v>
      </c>
      <c r="B113" s="56"/>
      <c r="C113" s="56"/>
      <c r="D113" s="56"/>
      <c r="E113" s="56"/>
      <c r="F113" s="56"/>
      <c r="G113" s="56"/>
      <c r="H113" s="56"/>
      <c r="I113" s="56"/>
      <c r="J113" s="18"/>
      <c r="K113" s="19"/>
      <c r="L113" s="19"/>
      <c r="M113" s="18"/>
      <c r="N113" s="18"/>
      <c r="O113" s="18"/>
      <c r="P113" s="18"/>
      <c r="Q113" s="18"/>
      <c r="R113" s="18"/>
    </row>
    <row r="114" spans="1:18" x14ac:dyDescent="0.3">
      <c r="A114" s="7" t="s">
        <v>22</v>
      </c>
      <c r="B114" s="7" t="s">
        <v>0</v>
      </c>
      <c r="C114" s="7" t="s">
        <v>118</v>
      </c>
      <c r="D114" s="7" t="s">
        <v>9</v>
      </c>
      <c r="E114" s="7" t="s">
        <v>1</v>
      </c>
      <c r="F114" s="7" t="s">
        <v>2</v>
      </c>
      <c r="G114" s="7" t="s">
        <v>5</v>
      </c>
      <c r="H114" s="10" t="s">
        <v>6</v>
      </c>
      <c r="I114" s="10" t="s">
        <v>25</v>
      </c>
      <c r="J114" s="45"/>
      <c r="K114" s="19"/>
      <c r="L114" s="19"/>
      <c r="M114" s="18"/>
      <c r="N114" s="18"/>
      <c r="O114" s="18"/>
      <c r="P114" s="18"/>
      <c r="Q114" s="18"/>
      <c r="R114" s="18"/>
    </row>
    <row r="115" spans="1:18" s="8" customFormat="1" x14ac:dyDescent="0.3">
      <c r="A115" s="4">
        <v>57</v>
      </c>
      <c r="B115" s="4" t="s">
        <v>3</v>
      </c>
      <c r="C115" s="4"/>
      <c r="D115" s="4">
        <v>1</v>
      </c>
      <c r="E115" s="8" t="s">
        <v>13</v>
      </c>
      <c r="F115" s="4" t="s">
        <v>4</v>
      </c>
      <c r="G115" s="4">
        <v>209899</v>
      </c>
      <c r="H115" s="4">
        <v>38</v>
      </c>
      <c r="I115" s="4">
        <f>H115*D115</f>
        <v>38</v>
      </c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x14ac:dyDescent="0.3">
      <c r="A116" s="4">
        <v>58</v>
      </c>
      <c r="B116" s="13" t="s">
        <v>121</v>
      </c>
      <c r="C116" s="13"/>
      <c r="D116" s="4">
        <v>1</v>
      </c>
      <c r="E116" s="8" t="s">
        <v>119</v>
      </c>
      <c r="F116" s="4" t="s">
        <v>44</v>
      </c>
      <c r="G116" s="4" t="s">
        <v>120</v>
      </c>
      <c r="H116" s="4">
        <v>4.88</v>
      </c>
      <c r="I116" s="4">
        <f>H116*D116</f>
        <v>4.88</v>
      </c>
      <c r="K116" s="18"/>
      <c r="L116" s="18"/>
      <c r="M116" s="18"/>
      <c r="N116" s="18"/>
      <c r="O116" s="18"/>
      <c r="P116" s="18"/>
      <c r="Q116" s="18"/>
      <c r="R116" s="18"/>
    </row>
    <row r="117" spans="1:18" x14ac:dyDescent="0.3">
      <c r="A117" s="4">
        <v>59</v>
      </c>
      <c r="B117" s="13" t="s">
        <v>141</v>
      </c>
      <c r="C117" s="13"/>
      <c r="D117" s="4">
        <v>1</v>
      </c>
      <c r="E117" s="8" t="s">
        <v>135</v>
      </c>
      <c r="F117" s="4" t="s">
        <v>44</v>
      </c>
      <c r="G117" s="4" t="s">
        <v>134</v>
      </c>
      <c r="H117" s="4">
        <v>0.17</v>
      </c>
      <c r="I117" s="4">
        <f>H117*D117</f>
        <v>0.17</v>
      </c>
      <c r="K117" s="18"/>
      <c r="L117" s="18"/>
      <c r="M117" s="18"/>
      <c r="N117" s="18"/>
      <c r="O117" s="18"/>
      <c r="P117" s="18"/>
      <c r="Q117" s="18"/>
      <c r="R117" s="18"/>
    </row>
    <row r="118" spans="1:18" x14ac:dyDescent="0.3">
      <c r="A118" s="4">
        <v>60</v>
      </c>
      <c r="B118" s="29" t="s">
        <v>124</v>
      </c>
      <c r="C118" s="29"/>
      <c r="D118" s="18">
        <v>1</v>
      </c>
      <c r="E118" s="8" t="s">
        <v>125</v>
      </c>
      <c r="F118" s="4" t="s">
        <v>44</v>
      </c>
      <c r="G118" s="4" t="s">
        <v>122</v>
      </c>
      <c r="H118" s="11">
        <v>0.5</v>
      </c>
      <c r="I118" s="4">
        <f>H118*D118</f>
        <v>0.5</v>
      </c>
      <c r="K118" s="18"/>
      <c r="L118" s="18"/>
      <c r="M118" s="18"/>
      <c r="N118" s="18"/>
      <c r="O118" s="18"/>
      <c r="P118" s="18"/>
      <c r="Q118" s="18"/>
      <c r="R118" s="18"/>
    </row>
    <row r="119" spans="1:18" x14ac:dyDescent="0.3">
      <c r="A119" s="4">
        <v>61</v>
      </c>
      <c r="B119" s="29" t="s">
        <v>263</v>
      </c>
      <c r="C119" s="29"/>
      <c r="D119" s="18">
        <v>1</v>
      </c>
      <c r="E119" s="18" t="s">
        <v>206</v>
      </c>
      <c r="F119" s="29"/>
      <c r="G119" s="29"/>
      <c r="H119" s="29">
        <v>5</v>
      </c>
      <c r="I119" s="4">
        <f>H119*D119</f>
        <v>5</v>
      </c>
      <c r="K119" s="19"/>
      <c r="L119" s="19"/>
      <c r="M119" s="18"/>
      <c r="N119" s="18"/>
      <c r="O119" s="18"/>
      <c r="P119" s="18"/>
      <c r="Q119" s="18"/>
      <c r="R119" s="18"/>
    </row>
    <row r="120" spans="1:18" x14ac:dyDescent="0.3">
      <c r="D120" s="8"/>
      <c r="E120" s="8"/>
      <c r="H120" s="28"/>
      <c r="K120" s="18"/>
      <c r="L120" s="18"/>
      <c r="M120" s="18"/>
      <c r="N120" s="18"/>
      <c r="O120" s="18"/>
      <c r="P120" s="18"/>
      <c r="Q120" s="18"/>
      <c r="R120" s="18"/>
    </row>
    <row r="121" spans="1:18" x14ac:dyDescent="0.3">
      <c r="D121" s="8"/>
      <c r="H121" s="12" t="s">
        <v>27</v>
      </c>
      <c r="I121" s="12">
        <f>SUM(I115:I120)</f>
        <v>48.550000000000004</v>
      </c>
      <c r="K121" s="18"/>
      <c r="L121" s="18"/>
      <c r="M121" s="18"/>
      <c r="N121" s="18"/>
      <c r="O121" s="18"/>
      <c r="P121" s="18"/>
      <c r="Q121" s="18"/>
      <c r="R121" s="18"/>
    </row>
    <row r="122" spans="1:18" s="13" customForma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18"/>
      <c r="K122" s="18"/>
      <c r="L122" s="18"/>
      <c r="M122" s="18"/>
      <c r="N122" s="23"/>
    </row>
    <row r="123" spans="1:18" x14ac:dyDescent="0.3">
      <c r="A123" s="56" t="s">
        <v>79</v>
      </c>
      <c r="B123" s="56"/>
      <c r="C123" s="56"/>
      <c r="D123" s="56"/>
      <c r="E123" s="56"/>
      <c r="F123" s="56"/>
      <c r="G123" s="56"/>
      <c r="H123" s="56"/>
      <c r="I123" s="56"/>
      <c r="K123" s="19"/>
      <c r="L123" s="19"/>
      <c r="M123" s="18"/>
      <c r="N123" s="18"/>
    </row>
    <row r="124" spans="1:18" x14ac:dyDescent="0.3">
      <c r="A124" s="7" t="s">
        <v>22</v>
      </c>
      <c r="B124" s="7" t="s">
        <v>0</v>
      </c>
      <c r="C124" s="7" t="s">
        <v>118</v>
      </c>
      <c r="D124" s="7" t="s">
        <v>9</v>
      </c>
      <c r="E124" s="7" t="s">
        <v>1</v>
      </c>
      <c r="F124" s="7" t="s">
        <v>2</v>
      </c>
      <c r="G124" s="7" t="s">
        <v>5</v>
      </c>
      <c r="H124" s="10" t="s">
        <v>6</v>
      </c>
      <c r="I124" s="10" t="s">
        <v>25</v>
      </c>
      <c r="J124" s="45"/>
      <c r="K124" s="18"/>
      <c r="L124" s="18"/>
      <c r="M124" s="18"/>
      <c r="N124" s="18"/>
    </row>
    <row r="125" spans="1:18" x14ac:dyDescent="0.3">
      <c r="A125" s="4">
        <v>62</v>
      </c>
      <c r="B125" s="4" t="s">
        <v>78</v>
      </c>
      <c r="D125" s="4">
        <v>1</v>
      </c>
      <c r="E125" s="8" t="s">
        <v>77</v>
      </c>
      <c r="F125" s="4" t="s">
        <v>8</v>
      </c>
      <c r="G125" s="4" t="s">
        <v>80</v>
      </c>
      <c r="H125" s="4">
        <v>31</v>
      </c>
      <c r="I125" s="4">
        <f>H125*D125</f>
        <v>31</v>
      </c>
      <c r="K125" s="18"/>
      <c r="L125" s="18"/>
      <c r="M125" s="18"/>
      <c r="N125" s="18"/>
    </row>
    <row r="126" spans="1:18" x14ac:dyDescent="0.3">
      <c r="A126" s="4">
        <v>63</v>
      </c>
      <c r="B126" s="4" t="s">
        <v>126</v>
      </c>
      <c r="C126" s="11"/>
      <c r="D126" s="4">
        <v>4</v>
      </c>
      <c r="E126" s="50" t="s">
        <v>127</v>
      </c>
      <c r="F126" s="4" t="s">
        <v>44</v>
      </c>
      <c r="G126" s="11" t="s">
        <v>123</v>
      </c>
      <c r="H126" s="11">
        <v>0.19800000000000001</v>
      </c>
      <c r="I126" s="11">
        <f>H126*D126</f>
        <v>0.79200000000000004</v>
      </c>
      <c r="J126" s="52"/>
      <c r="K126" s="21"/>
      <c r="L126" s="18"/>
      <c r="M126" s="18"/>
      <c r="N126" s="18"/>
    </row>
    <row r="127" spans="1:18" x14ac:dyDescent="0.3">
      <c r="A127" s="4">
        <v>64</v>
      </c>
      <c r="B127" s="4" t="s">
        <v>154</v>
      </c>
      <c r="C127" s="11" t="s">
        <v>155</v>
      </c>
      <c r="D127" s="4">
        <v>1</v>
      </c>
      <c r="E127" s="8" t="s">
        <v>153</v>
      </c>
      <c r="F127" s="4" t="s">
        <v>8</v>
      </c>
      <c r="G127" s="11" t="s">
        <v>152</v>
      </c>
      <c r="H127" s="11">
        <v>6.27</v>
      </c>
      <c r="I127" s="11">
        <f t="shared" ref="I127:I128" si="12">H127*D127</f>
        <v>6.27</v>
      </c>
      <c r="J127" s="52"/>
      <c r="M127" s="18"/>
      <c r="N127" s="18"/>
    </row>
    <row r="128" spans="1:18" x14ac:dyDescent="0.3">
      <c r="A128" s="4">
        <v>65</v>
      </c>
      <c r="B128" s="4" t="s">
        <v>182</v>
      </c>
      <c r="C128" s="31" t="s">
        <v>180</v>
      </c>
      <c r="D128" s="4">
        <v>1</v>
      </c>
      <c r="E128" s="49" t="s">
        <v>181</v>
      </c>
      <c r="F128" s="4" t="s">
        <v>4</v>
      </c>
      <c r="G128" s="11">
        <v>1567149</v>
      </c>
      <c r="H128" s="31">
        <v>1.29</v>
      </c>
      <c r="I128" s="11">
        <f t="shared" si="12"/>
        <v>1.29</v>
      </c>
      <c r="J128" s="52"/>
      <c r="M128" s="13"/>
      <c r="N128" s="32"/>
    </row>
    <row r="129" spans="1:18" x14ac:dyDescent="0.3">
      <c r="A129" s="4">
        <v>66</v>
      </c>
      <c r="B129" s="4" t="s">
        <v>184</v>
      </c>
      <c r="C129" s="11"/>
      <c r="D129" s="4">
        <v>3</v>
      </c>
      <c r="E129" s="50" t="s">
        <v>183</v>
      </c>
      <c r="F129" s="4" t="s">
        <v>4</v>
      </c>
      <c r="G129" s="11">
        <v>1587515</v>
      </c>
      <c r="H129">
        <v>1.89</v>
      </c>
      <c r="I129" s="11">
        <f>H129*D129</f>
        <v>5.67</v>
      </c>
      <c r="J129" s="52"/>
    </row>
    <row r="130" spans="1:18" x14ac:dyDescent="0.3">
      <c r="C130" s="11"/>
      <c r="E130" s="31"/>
      <c r="G130" s="11"/>
      <c r="H130" s="11"/>
      <c r="I130" s="11"/>
      <c r="J130" s="52"/>
    </row>
    <row r="131" spans="1:18" x14ac:dyDescent="0.3">
      <c r="H131" s="12" t="s">
        <v>27</v>
      </c>
      <c r="I131" s="12">
        <f>SUM(I125:I129)</f>
        <v>45.021999999999998</v>
      </c>
      <c r="O131" s="18"/>
      <c r="P131" s="18"/>
      <c r="Q131" s="18"/>
      <c r="R131" s="18"/>
    </row>
    <row r="132" spans="1:18" x14ac:dyDescent="0.3">
      <c r="O132" s="18"/>
      <c r="P132" s="18"/>
      <c r="Q132" s="18"/>
      <c r="R132" s="18"/>
    </row>
    <row r="133" spans="1:18" x14ac:dyDescent="0.3">
      <c r="A133" s="56" t="s">
        <v>42</v>
      </c>
      <c r="B133" s="56"/>
      <c r="C133" s="56"/>
      <c r="D133" s="56"/>
      <c r="E133" s="56"/>
      <c r="F133" s="56"/>
      <c r="G133" s="56"/>
      <c r="H133" s="56"/>
      <c r="I133" s="56"/>
      <c r="K133" s="21"/>
      <c r="L133" s="18"/>
      <c r="O133" s="18"/>
      <c r="P133" s="18"/>
      <c r="Q133" s="18"/>
      <c r="R133" s="18"/>
    </row>
    <row r="134" spans="1:18" x14ac:dyDescent="0.3">
      <c r="A134" s="7" t="s">
        <v>22</v>
      </c>
      <c r="B134" s="7" t="s">
        <v>0</v>
      </c>
      <c r="C134" s="7" t="s">
        <v>118</v>
      </c>
      <c r="D134" s="7" t="s">
        <v>9</v>
      </c>
      <c r="E134" s="7" t="s">
        <v>1</v>
      </c>
      <c r="F134" s="7" t="s">
        <v>2</v>
      </c>
      <c r="G134" s="7" t="s">
        <v>5</v>
      </c>
      <c r="H134" s="10" t="s">
        <v>6</v>
      </c>
      <c r="I134" s="10" t="s">
        <v>25</v>
      </c>
      <c r="J134" s="45"/>
      <c r="K134" s="21"/>
      <c r="L134" s="18"/>
      <c r="M134" s="18"/>
      <c r="N134" s="18"/>
      <c r="O134" s="18"/>
      <c r="P134" s="18"/>
      <c r="Q134" s="18"/>
      <c r="R134" s="18"/>
    </row>
    <row r="135" spans="1:18" x14ac:dyDescent="0.3">
      <c r="A135" s="4">
        <v>67</v>
      </c>
      <c r="B135" s="4" t="s">
        <v>40</v>
      </c>
      <c r="D135" s="4">
        <v>1</v>
      </c>
      <c r="E135" s="8" t="s">
        <v>38</v>
      </c>
      <c r="F135" s="4" t="s">
        <v>8</v>
      </c>
      <c r="G135" s="4" t="s">
        <v>39</v>
      </c>
      <c r="H135" s="4">
        <v>44.75</v>
      </c>
      <c r="I135" s="4">
        <f>H135*D135</f>
        <v>44.75</v>
      </c>
      <c r="K135" s="18"/>
      <c r="L135" s="18"/>
      <c r="M135" s="18"/>
      <c r="N135" s="23"/>
      <c r="O135" s="18"/>
      <c r="P135" s="18"/>
      <c r="Q135" s="18"/>
      <c r="R135" s="18"/>
    </row>
    <row r="136" spans="1:18" x14ac:dyDescent="0.3">
      <c r="A136" s="4">
        <v>68</v>
      </c>
      <c r="B136" s="4" t="s">
        <v>28</v>
      </c>
      <c r="D136" s="4">
        <v>1</v>
      </c>
      <c r="E136" s="8" t="s">
        <v>29</v>
      </c>
      <c r="F136" s="4" t="s">
        <v>8</v>
      </c>
      <c r="G136" s="4" t="s">
        <v>30</v>
      </c>
      <c r="H136" s="4">
        <v>5.55</v>
      </c>
      <c r="I136" s="4">
        <f t="shared" ref="I136:I143" si="13">H136*D136</f>
        <v>5.55</v>
      </c>
      <c r="K136" s="18"/>
      <c r="L136" s="18"/>
      <c r="M136" s="19"/>
      <c r="N136" s="24"/>
      <c r="O136" s="18"/>
      <c r="P136" s="18"/>
      <c r="Q136" s="18"/>
      <c r="R136" s="18"/>
    </row>
    <row r="137" spans="1:18" x14ac:dyDescent="0.3">
      <c r="A137" s="4">
        <v>69</v>
      </c>
      <c r="B137" s="4" t="s">
        <v>68</v>
      </c>
      <c r="D137" s="29">
        <v>10</v>
      </c>
      <c r="E137" s="8" t="s">
        <v>66</v>
      </c>
      <c r="F137" s="4" t="s">
        <v>8</v>
      </c>
      <c r="G137" s="4" t="s">
        <v>65</v>
      </c>
      <c r="H137" s="4">
        <v>1.7</v>
      </c>
      <c r="I137" s="4">
        <f t="shared" si="13"/>
        <v>17</v>
      </c>
      <c r="K137" s="18"/>
      <c r="L137" s="18"/>
      <c r="M137" s="18"/>
      <c r="N137" s="18"/>
      <c r="O137" s="18"/>
      <c r="P137" s="18"/>
      <c r="Q137" s="18"/>
      <c r="R137" s="18"/>
    </row>
    <row r="138" spans="1:18" x14ac:dyDescent="0.3">
      <c r="A138" s="4">
        <v>70</v>
      </c>
      <c r="B138" s="4" t="s">
        <v>72</v>
      </c>
      <c r="D138" s="29">
        <v>1</v>
      </c>
      <c r="E138" s="8" t="s">
        <v>70</v>
      </c>
      <c r="F138" s="4" t="s">
        <v>8</v>
      </c>
      <c r="G138" s="4" t="s">
        <v>71</v>
      </c>
      <c r="H138" s="4">
        <v>33.25</v>
      </c>
      <c r="I138" s="4">
        <f t="shared" si="13"/>
        <v>33.25</v>
      </c>
      <c r="K138" s="18"/>
      <c r="L138" s="18"/>
      <c r="M138" s="18"/>
      <c r="N138" s="18"/>
    </row>
    <row r="139" spans="1:18" s="9" customFormat="1" x14ac:dyDescent="0.3">
      <c r="A139" s="4">
        <v>71</v>
      </c>
      <c r="B139" s="4" t="s">
        <v>62</v>
      </c>
      <c r="C139" s="4"/>
      <c r="D139" s="29">
        <v>10</v>
      </c>
      <c r="E139" s="8" t="s">
        <v>61</v>
      </c>
      <c r="F139" s="4" t="s">
        <v>44</v>
      </c>
      <c r="G139" s="4" t="s">
        <v>406</v>
      </c>
      <c r="H139" s="4">
        <v>3.02</v>
      </c>
      <c r="I139" s="4">
        <f t="shared" si="13"/>
        <v>30.2</v>
      </c>
      <c r="J139" s="18"/>
      <c r="K139" s="4"/>
      <c r="L139" s="4"/>
      <c r="M139" s="18"/>
      <c r="N139" s="18"/>
      <c r="O139" s="19"/>
      <c r="P139" s="19"/>
      <c r="Q139" s="19"/>
      <c r="R139" s="19"/>
    </row>
    <row r="140" spans="1:18" s="9" customFormat="1" x14ac:dyDescent="0.3">
      <c r="A140" s="4">
        <v>72</v>
      </c>
      <c r="B140" s="9" t="s">
        <v>214</v>
      </c>
      <c r="C140" s="8"/>
      <c r="D140" s="18">
        <v>3</v>
      </c>
      <c r="E140" s="8" t="s">
        <v>213</v>
      </c>
      <c r="F140" s="8" t="s">
        <v>44</v>
      </c>
      <c r="G140" s="4" t="s">
        <v>212</v>
      </c>
      <c r="H140" s="8">
        <v>0.75</v>
      </c>
      <c r="I140" s="4">
        <f t="shared" si="13"/>
        <v>2.25</v>
      </c>
      <c r="J140" s="18"/>
      <c r="K140" s="18"/>
      <c r="L140" s="18"/>
      <c r="M140" s="4"/>
      <c r="N140" s="33"/>
      <c r="O140" s="19"/>
      <c r="P140" s="19"/>
      <c r="Q140" s="19"/>
      <c r="R140" s="19"/>
    </row>
    <row r="141" spans="1:18" s="8" customFormat="1" x14ac:dyDescent="0.3">
      <c r="A141" s="4">
        <v>73</v>
      </c>
      <c r="B141" s="9" t="s">
        <v>217</v>
      </c>
      <c r="C141" s="8" t="s">
        <v>218</v>
      </c>
      <c r="D141" s="8">
        <v>10</v>
      </c>
      <c r="E141" s="8" t="s">
        <v>215</v>
      </c>
      <c r="F141" s="8" t="s">
        <v>44</v>
      </c>
      <c r="G141" s="4" t="s">
        <v>216</v>
      </c>
      <c r="H141" s="8">
        <v>0.4</v>
      </c>
      <c r="I141" s="4">
        <f t="shared" si="13"/>
        <v>4</v>
      </c>
      <c r="J141" s="18"/>
      <c r="K141" s="18"/>
      <c r="L141" s="18"/>
      <c r="M141" s="18"/>
      <c r="N141" s="18"/>
      <c r="O141" s="18"/>
      <c r="P141" s="18"/>
      <c r="Q141" s="18"/>
      <c r="R141" s="18"/>
    </row>
    <row r="142" spans="1:18" x14ac:dyDescent="0.3">
      <c r="A142" s="4">
        <v>74</v>
      </c>
      <c r="B142" s="9" t="s">
        <v>222</v>
      </c>
      <c r="C142" s="8" t="s">
        <v>219</v>
      </c>
      <c r="D142" s="8">
        <v>10</v>
      </c>
      <c r="E142" s="8" t="s">
        <v>221</v>
      </c>
      <c r="F142" s="8" t="s">
        <v>44</v>
      </c>
      <c r="G142" s="8" t="s">
        <v>220</v>
      </c>
      <c r="H142" s="8">
        <v>0.35</v>
      </c>
      <c r="I142" s="4">
        <f t="shared" si="13"/>
        <v>3.5</v>
      </c>
      <c r="K142" s="18"/>
      <c r="L142" s="18"/>
      <c r="M142" s="18"/>
      <c r="N142" s="18"/>
    </row>
    <row r="143" spans="1:18" x14ac:dyDescent="0.3">
      <c r="A143" s="4">
        <v>75</v>
      </c>
      <c r="B143" s="8" t="s">
        <v>223</v>
      </c>
      <c r="C143" s="8" t="s">
        <v>225</v>
      </c>
      <c r="D143" s="8">
        <v>20</v>
      </c>
      <c r="E143" s="8" t="s">
        <v>403</v>
      </c>
      <c r="F143" s="8" t="s">
        <v>44</v>
      </c>
      <c r="G143" s="4" t="s">
        <v>224</v>
      </c>
      <c r="H143" s="4">
        <v>0.27</v>
      </c>
      <c r="I143" s="4">
        <f t="shared" si="13"/>
        <v>5.4</v>
      </c>
      <c r="K143" s="18"/>
      <c r="L143" s="18"/>
      <c r="M143" s="18"/>
      <c r="N143" s="18"/>
    </row>
    <row r="144" spans="1:18" x14ac:dyDescent="0.3">
      <c r="A144" s="8"/>
      <c r="B144" s="8"/>
      <c r="C144" s="8"/>
      <c r="D144" s="8"/>
      <c r="E144" s="8"/>
      <c r="F144" s="8"/>
      <c r="I144" s="8"/>
      <c r="K144" s="18"/>
      <c r="L144" s="18"/>
      <c r="M144" s="18"/>
      <c r="N144" s="18"/>
    </row>
    <row r="145" spans="1:18" s="9" customFormat="1" x14ac:dyDescent="0.3">
      <c r="A145" s="4"/>
      <c r="B145" s="4"/>
      <c r="C145" s="4"/>
      <c r="D145" s="4"/>
      <c r="E145" s="4"/>
      <c r="F145" s="4"/>
      <c r="G145" s="4"/>
      <c r="H145" s="12" t="s">
        <v>27</v>
      </c>
      <c r="I145" s="12">
        <f>SUM(I135:I144)</f>
        <v>145.9</v>
      </c>
      <c r="J145" s="18"/>
      <c r="K145" s="18"/>
      <c r="L145" s="18"/>
      <c r="M145" s="18"/>
      <c r="N145" s="18"/>
      <c r="O145" s="19"/>
      <c r="P145" s="19"/>
      <c r="Q145" s="19"/>
      <c r="R145" s="19"/>
    </row>
    <row r="146" spans="1:18" x14ac:dyDescent="0.3">
      <c r="A146" s="8"/>
      <c r="B146" s="8"/>
      <c r="C146" s="8"/>
      <c r="D146" s="8"/>
      <c r="E146" s="8"/>
      <c r="F146" s="8"/>
      <c r="G146" s="8"/>
      <c r="H146" s="8"/>
      <c r="I146" s="8"/>
      <c r="K146" s="18"/>
      <c r="L146" s="18"/>
      <c r="M146" s="18"/>
      <c r="N146" s="18"/>
      <c r="O146" s="18"/>
      <c r="P146" s="18"/>
      <c r="Q146" s="18"/>
      <c r="R146" s="18"/>
    </row>
    <row r="147" spans="1:18" x14ac:dyDescent="0.3">
      <c r="A147" s="56" t="s">
        <v>69</v>
      </c>
      <c r="B147" s="56"/>
      <c r="C147" s="56"/>
      <c r="D147" s="56"/>
      <c r="E147" s="56"/>
      <c r="F147" s="56"/>
      <c r="G147" s="56"/>
      <c r="H147" s="56"/>
      <c r="I147" s="56"/>
      <c r="K147" s="18"/>
      <c r="L147" s="18"/>
      <c r="M147" s="18"/>
      <c r="N147" s="18"/>
      <c r="O147" s="18"/>
      <c r="P147" s="18"/>
      <c r="Q147" s="18"/>
      <c r="R147" s="18"/>
    </row>
    <row r="148" spans="1:18" x14ac:dyDescent="0.3">
      <c r="A148" s="7" t="s">
        <v>22</v>
      </c>
      <c r="B148" s="7" t="s">
        <v>0</v>
      </c>
      <c r="C148" s="7" t="s">
        <v>118</v>
      </c>
      <c r="D148" s="7" t="s">
        <v>9</v>
      </c>
      <c r="E148" s="7" t="s">
        <v>1</v>
      </c>
      <c r="F148" s="7" t="s">
        <v>2</v>
      </c>
      <c r="G148" s="7" t="s">
        <v>5</v>
      </c>
      <c r="H148" s="10" t="s">
        <v>6</v>
      </c>
      <c r="I148" s="10" t="s">
        <v>25</v>
      </c>
      <c r="J148" s="45"/>
      <c r="K148" s="18"/>
      <c r="L148" s="18"/>
      <c r="M148" s="18"/>
      <c r="N148" s="18"/>
      <c r="O148" s="18"/>
      <c r="P148" s="18"/>
      <c r="Q148" s="18"/>
      <c r="R148" s="18"/>
    </row>
    <row r="149" spans="1:18" x14ac:dyDescent="0.3">
      <c r="A149" s="4">
        <v>76</v>
      </c>
      <c r="B149" s="4" t="s">
        <v>67</v>
      </c>
      <c r="D149" s="4">
        <v>1</v>
      </c>
      <c r="E149" s="8" t="s">
        <v>64</v>
      </c>
      <c r="F149" s="4" t="s">
        <v>8</v>
      </c>
      <c r="G149" s="4" t="s">
        <v>63</v>
      </c>
      <c r="H149" s="4">
        <v>3</v>
      </c>
      <c r="I149" s="4">
        <f>H149*D149</f>
        <v>3</v>
      </c>
      <c r="K149" s="18"/>
      <c r="L149" s="18"/>
      <c r="M149" s="18"/>
      <c r="N149" s="23"/>
      <c r="O149" s="18"/>
      <c r="P149" s="18"/>
      <c r="Q149" s="18"/>
      <c r="R149" s="18"/>
    </row>
    <row r="150" spans="1:18" x14ac:dyDescent="0.3">
      <c r="A150" s="4">
        <v>77</v>
      </c>
      <c r="B150" s="4" t="s">
        <v>87</v>
      </c>
      <c r="D150" s="4">
        <v>1</v>
      </c>
      <c r="E150" s="8" t="s">
        <v>86</v>
      </c>
      <c r="F150" s="4" t="s">
        <v>4</v>
      </c>
      <c r="G150" s="4">
        <v>1389980</v>
      </c>
      <c r="H150" s="4">
        <v>0.45</v>
      </c>
      <c r="I150" s="4">
        <f>H150*D150</f>
        <v>0.45</v>
      </c>
      <c r="K150" s="18"/>
      <c r="L150" s="18"/>
      <c r="M150" s="19"/>
      <c r="N150" s="24"/>
      <c r="O150" s="18"/>
      <c r="P150" s="18"/>
      <c r="Q150" s="18"/>
      <c r="R150" s="18"/>
    </row>
    <row r="151" spans="1:18" x14ac:dyDescent="0.3">
      <c r="A151" s="4">
        <v>78</v>
      </c>
      <c r="B151" s="4" t="s">
        <v>85</v>
      </c>
      <c r="D151" s="4">
        <v>1</v>
      </c>
      <c r="E151" s="8" t="s">
        <v>84</v>
      </c>
      <c r="F151" s="4" t="s">
        <v>4</v>
      </c>
      <c r="G151" s="4">
        <v>972302</v>
      </c>
      <c r="H151" s="4">
        <v>9.99</v>
      </c>
      <c r="I151" s="4">
        <f>H151*D151</f>
        <v>9.99</v>
      </c>
      <c r="K151" s="18"/>
      <c r="L151" s="18"/>
      <c r="M151" s="18"/>
      <c r="N151" s="18"/>
      <c r="O151" s="18"/>
      <c r="P151" s="18"/>
      <c r="Q151" s="18"/>
      <c r="R151" s="18"/>
    </row>
    <row r="152" spans="1:18" x14ac:dyDescent="0.3">
      <c r="A152" s="4">
        <v>79</v>
      </c>
      <c r="B152" s="4" t="s">
        <v>89</v>
      </c>
      <c r="D152" s="4">
        <v>1</v>
      </c>
      <c r="E152" s="8" t="s">
        <v>88</v>
      </c>
      <c r="F152" s="4" t="s">
        <v>4</v>
      </c>
      <c r="G152" s="4">
        <v>1389965</v>
      </c>
      <c r="H152" s="4">
        <v>0.5</v>
      </c>
      <c r="I152" s="4">
        <f>H152*D152</f>
        <v>0.5</v>
      </c>
      <c r="K152" s="18"/>
      <c r="L152" s="18"/>
      <c r="M152" s="18"/>
      <c r="N152" s="18"/>
      <c r="O152" s="18"/>
      <c r="P152" s="18"/>
      <c r="Q152" s="18"/>
      <c r="R152" s="18"/>
    </row>
    <row r="153" spans="1:18" x14ac:dyDescent="0.3">
      <c r="K153" s="18"/>
      <c r="L153" s="18"/>
      <c r="M153" s="18"/>
      <c r="N153" s="18"/>
    </row>
    <row r="154" spans="1:18" s="9" customFormat="1" x14ac:dyDescent="0.3">
      <c r="A154" s="8"/>
      <c r="B154" s="8"/>
      <c r="C154" s="8"/>
      <c r="D154" s="8"/>
      <c r="E154" s="8"/>
      <c r="F154" s="8"/>
      <c r="G154" s="8"/>
      <c r="H154" s="12" t="s">
        <v>27</v>
      </c>
      <c r="I154" s="12">
        <f>SUM(I149:I153)</f>
        <v>13.940000000000001</v>
      </c>
      <c r="J154" s="18"/>
      <c r="K154" s="18"/>
      <c r="L154" s="18"/>
      <c r="M154" s="18"/>
      <c r="N154" s="18"/>
      <c r="O154" s="19"/>
      <c r="P154" s="19"/>
      <c r="Q154" s="19"/>
      <c r="R154" s="19"/>
    </row>
    <row r="155" spans="1:18" x14ac:dyDescent="0.3">
      <c r="A155" s="8"/>
      <c r="B155" s="8"/>
      <c r="C155" s="8"/>
      <c r="D155" s="8"/>
      <c r="E155" s="8"/>
      <c r="F155" s="8"/>
      <c r="G155" s="8"/>
      <c r="H155" s="8"/>
      <c r="I155" s="8"/>
      <c r="K155" s="18"/>
      <c r="L155" s="18"/>
      <c r="M155" s="18"/>
      <c r="N155" s="18"/>
    </row>
    <row r="156" spans="1:18" x14ac:dyDescent="0.3">
      <c r="A156" s="56" t="s">
        <v>60</v>
      </c>
      <c r="B156" s="56"/>
      <c r="C156" s="56"/>
      <c r="D156" s="56"/>
      <c r="E156" s="56"/>
      <c r="F156" s="56"/>
      <c r="G156" s="56"/>
      <c r="H156" s="56"/>
      <c r="I156" s="56"/>
      <c r="M156" s="18"/>
      <c r="N156" s="18"/>
    </row>
    <row r="157" spans="1:18" x14ac:dyDescent="0.3">
      <c r="A157" s="7" t="s">
        <v>22</v>
      </c>
      <c r="B157" s="7" t="s">
        <v>0</v>
      </c>
      <c r="C157" s="7"/>
      <c r="D157" s="7" t="s">
        <v>9</v>
      </c>
      <c r="E157" s="7" t="s">
        <v>1</v>
      </c>
      <c r="F157" s="7" t="s">
        <v>2</v>
      </c>
      <c r="G157" s="7" t="s">
        <v>5</v>
      </c>
      <c r="H157" s="10" t="s">
        <v>6</v>
      </c>
      <c r="I157" s="10" t="s">
        <v>25</v>
      </c>
      <c r="J157" s="45"/>
    </row>
    <row r="158" spans="1:18" x14ac:dyDescent="0.3">
      <c r="A158" s="4">
        <v>80</v>
      </c>
      <c r="B158" s="4" t="s">
        <v>43</v>
      </c>
      <c r="C158" s="4" t="s">
        <v>226</v>
      </c>
      <c r="D158" s="4">
        <v>10</v>
      </c>
      <c r="E158" s="8" t="s">
        <v>54</v>
      </c>
      <c r="F158" s="4" t="s">
        <v>44</v>
      </c>
      <c r="G158" s="4" t="s">
        <v>45</v>
      </c>
      <c r="H158" s="4">
        <v>0.35</v>
      </c>
      <c r="I158" s="4">
        <f>H158*D158</f>
        <v>3.5</v>
      </c>
    </row>
    <row r="159" spans="1:18" x14ac:dyDescent="0.3">
      <c r="A159" s="4">
        <v>81</v>
      </c>
      <c r="B159" s="4" t="s">
        <v>49</v>
      </c>
      <c r="C159" s="4" t="s">
        <v>227</v>
      </c>
      <c r="D159" s="4">
        <v>2</v>
      </c>
      <c r="E159" s="8" t="s">
        <v>54</v>
      </c>
      <c r="F159" s="4" t="s">
        <v>44</v>
      </c>
      <c r="G159" s="4" t="s">
        <v>47</v>
      </c>
      <c r="H159" s="4">
        <v>0.27</v>
      </c>
      <c r="I159" s="4">
        <f t="shared" ref="I159:I166" si="14">H159*D159</f>
        <v>0.54</v>
      </c>
    </row>
    <row r="160" spans="1:18" x14ac:dyDescent="0.3">
      <c r="A160" s="4">
        <v>82</v>
      </c>
      <c r="B160" s="4" t="s">
        <v>46</v>
      </c>
      <c r="C160" s="4" t="s">
        <v>228</v>
      </c>
      <c r="D160" s="4">
        <v>4</v>
      </c>
      <c r="E160" s="8" t="s">
        <v>54</v>
      </c>
      <c r="F160" s="8" t="s">
        <v>44</v>
      </c>
      <c r="G160" s="8" t="s">
        <v>48</v>
      </c>
      <c r="H160" s="8">
        <v>0.19</v>
      </c>
      <c r="I160" s="4">
        <f t="shared" si="14"/>
        <v>0.76</v>
      </c>
    </row>
    <row r="161" spans="1:18" x14ac:dyDescent="0.3">
      <c r="A161" s="4">
        <v>83</v>
      </c>
      <c r="B161" s="4" t="s">
        <v>51</v>
      </c>
      <c r="D161" s="4">
        <v>50</v>
      </c>
      <c r="E161" s="8" t="s">
        <v>54</v>
      </c>
      <c r="F161" s="8" t="s">
        <v>44</v>
      </c>
      <c r="G161" s="8" t="s">
        <v>50</v>
      </c>
      <c r="H161" s="8">
        <v>0.17</v>
      </c>
      <c r="I161" s="4">
        <f t="shared" si="14"/>
        <v>8.5</v>
      </c>
    </row>
    <row r="162" spans="1:18" x14ac:dyDescent="0.3">
      <c r="A162" s="4">
        <v>84</v>
      </c>
      <c r="B162" s="4" t="s">
        <v>52</v>
      </c>
      <c r="C162" s="4" t="s">
        <v>404</v>
      </c>
      <c r="D162" s="4">
        <v>1</v>
      </c>
      <c r="E162" s="51" t="s">
        <v>54</v>
      </c>
      <c r="F162" s="4" t="s">
        <v>44</v>
      </c>
      <c r="G162" s="4" t="s">
        <v>53</v>
      </c>
      <c r="H162" s="4">
        <v>5.71</v>
      </c>
      <c r="I162" s="4">
        <f t="shared" si="14"/>
        <v>5.71</v>
      </c>
    </row>
    <row r="163" spans="1:18" x14ac:dyDescent="0.3">
      <c r="A163" s="4">
        <v>85</v>
      </c>
      <c r="B163" s="4" t="s">
        <v>55</v>
      </c>
      <c r="C163" s="4" t="s">
        <v>405</v>
      </c>
      <c r="D163" s="4">
        <v>1</v>
      </c>
      <c r="E163" s="8" t="s">
        <v>54</v>
      </c>
      <c r="F163" s="4" t="s">
        <v>44</v>
      </c>
      <c r="G163" s="4" t="s">
        <v>229</v>
      </c>
      <c r="H163" s="4">
        <v>10.1</v>
      </c>
      <c r="I163" s="4">
        <f t="shared" si="14"/>
        <v>10.1</v>
      </c>
    </row>
    <row r="164" spans="1:18" x14ac:dyDescent="0.3">
      <c r="A164" s="4">
        <v>86</v>
      </c>
      <c r="B164" s="4" t="s">
        <v>56</v>
      </c>
      <c r="C164" s="4" t="s">
        <v>405</v>
      </c>
      <c r="D164" s="4">
        <v>1</v>
      </c>
      <c r="E164" s="8" t="s">
        <v>54</v>
      </c>
      <c r="F164" s="4" t="s">
        <v>44</v>
      </c>
      <c r="G164" s="4" t="s">
        <v>59</v>
      </c>
      <c r="H164" s="4">
        <v>3.43</v>
      </c>
      <c r="I164" s="4">
        <f t="shared" si="14"/>
        <v>3.43</v>
      </c>
    </row>
    <row r="165" spans="1:18" x14ac:dyDescent="0.3">
      <c r="A165" s="4">
        <v>87</v>
      </c>
      <c r="B165" s="4" t="s">
        <v>58</v>
      </c>
      <c r="C165" s="4" t="s">
        <v>405</v>
      </c>
      <c r="D165" s="4">
        <v>1</v>
      </c>
      <c r="E165" s="8" t="s">
        <v>54</v>
      </c>
      <c r="F165" s="4" t="s">
        <v>44</v>
      </c>
      <c r="G165" s="4" t="s">
        <v>57</v>
      </c>
      <c r="H165" s="4">
        <v>8.9</v>
      </c>
      <c r="I165" s="4">
        <f t="shared" si="14"/>
        <v>8.9</v>
      </c>
    </row>
    <row r="166" spans="1:18" x14ac:dyDescent="0.3">
      <c r="A166" s="4">
        <v>88</v>
      </c>
      <c r="B166" s="4" t="s">
        <v>91</v>
      </c>
      <c r="C166" s="4" t="s">
        <v>405</v>
      </c>
      <c r="D166" s="4">
        <v>1</v>
      </c>
      <c r="E166" s="8" t="s">
        <v>54</v>
      </c>
      <c r="F166" s="4" t="s">
        <v>44</v>
      </c>
      <c r="G166" s="4" t="s">
        <v>90</v>
      </c>
      <c r="H166" s="4">
        <v>3.6</v>
      </c>
      <c r="I166" s="4">
        <f t="shared" si="14"/>
        <v>3.6</v>
      </c>
    </row>
    <row r="168" spans="1:18" s="9" customFormat="1" x14ac:dyDescent="0.3">
      <c r="A168" s="4"/>
      <c r="B168" s="4"/>
      <c r="C168" s="4"/>
      <c r="D168" s="4"/>
      <c r="E168" s="4"/>
      <c r="F168" s="4"/>
      <c r="G168" s="4"/>
      <c r="H168" s="12" t="s">
        <v>27</v>
      </c>
      <c r="I168" s="12">
        <f>SUM(I158:I166)</f>
        <v>45.04</v>
      </c>
      <c r="J168" s="18"/>
      <c r="K168" s="4"/>
      <c r="L168" s="4"/>
      <c r="M168" s="4"/>
      <c r="N168" s="4"/>
      <c r="O168" s="19"/>
      <c r="P168" s="19"/>
      <c r="Q168" s="19"/>
      <c r="R168" s="19"/>
    </row>
    <row r="169" spans="1:18" s="9" customForma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18"/>
      <c r="K169" s="18"/>
      <c r="L169" s="18"/>
      <c r="M169" s="4"/>
      <c r="N169" s="4"/>
      <c r="O169" s="19"/>
      <c r="P169" s="19"/>
      <c r="Q169" s="19"/>
      <c r="R169" s="19"/>
    </row>
    <row r="170" spans="1:18" x14ac:dyDescent="0.3">
      <c r="A170" s="56" t="s">
        <v>37</v>
      </c>
      <c r="B170" s="56"/>
      <c r="C170" s="56"/>
      <c r="D170" s="56"/>
      <c r="E170" s="56"/>
      <c r="F170" s="56"/>
      <c r="G170" s="56"/>
      <c r="H170" s="56"/>
      <c r="I170" s="56"/>
      <c r="K170" s="19"/>
      <c r="L170" s="19"/>
      <c r="M170" s="18"/>
      <c r="N170" s="18"/>
    </row>
    <row r="171" spans="1:18" x14ac:dyDescent="0.3">
      <c r="A171" s="7" t="s">
        <v>22</v>
      </c>
      <c r="B171" s="7" t="s">
        <v>0</v>
      </c>
      <c r="C171" s="7" t="s">
        <v>118</v>
      </c>
      <c r="D171" s="7" t="s">
        <v>9</v>
      </c>
      <c r="E171" s="7" t="s">
        <v>1</v>
      </c>
      <c r="F171" s="7" t="s">
        <v>2</v>
      </c>
      <c r="G171" s="7" t="s">
        <v>5</v>
      </c>
      <c r="H171" s="10" t="s">
        <v>6</v>
      </c>
      <c r="I171" s="10" t="s">
        <v>25</v>
      </c>
      <c r="J171" s="45"/>
      <c r="M171" s="18"/>
      <c r="N171" s="18"/>
    </row>
    <row r="172" spans="1:18" x14ac:dyDescent="0.3">
      <c r="A172" s="4">
        <v>89</v>
      </c>
      <c r="B172" s="4" t="s">
        <v>376</v>
      </c>
      <c r="D172" s="4">
        <v>15</v>
      </c>
      <c r="E172" s="8" t="s">
        <v>241</v>
      </c>
      <c r="F172" s="4" t="s">
        <v>44</v>
      </c>
      <c r="G172" s="4" t="s">
        <v>242</v>
      </c>
      <c r="H172" s="4">
        <v>0.14000000000000001</v>
      </c>
      <c r="I172" s="4">
        <f>H172*D172</f>
        <v>2.1</v>
      </c>
    </row>
    <row r="173" spans="1:18" x14ac:dyDescent="0.3">
      <c r="A173" s="4">
        <v>90</v>
      </c>
      <c r="B173" s="4" t="s">
        <v>232</v>
      </c>
      <c r="D173" s="4">
        <v>10</v>
      </c>
      <c r="E173" s="8" t="s">
        <v>243</v>
      </c>
      <c r="F173" s="4" t="s">
        <v>44</v>
      </c>
      <c r="G173" s="4" t="s">
        <v>244</v>
      </c>
      <c r="H173" s="4">
        <v>0.16</v>
      </c>
      <c r="I173" s="4">
        <f t="shared" ref="I173:I176" si="15">H173*D173</f>
        <v>1.6</v>
      </c>
    </row>
    <row r="174" spans="1:18" x14ac:dyDescent="0.3">
      <c r="A174" s="4">
        <v>91</v>
      </c>
      <c r="B174" s="4" t="s">
        <v>233</v>
      </c>
      <c r="D174" s="4">
        <v>15</v>
      </c>
      <c r="E174" s="8" t="s">
        <v>245</v>
      </c>
      <c r="F174" s="4" t="s">
        <v>44</v>
      </c>
      <c r="G174" s="4" t="s">
        <v>246</v>
      </c>
      <c r="H174" s="4">
        <v>0.31</v>
      </c>
      <c r="I174" s="4">
        <f t="shared" si="15"/>
        <v>4.6500000000000004</v>
      </c>
    </row>
    <row r="175" spans="1:18" x14ac:dyDescent="0.3">
      <c r="A175" s="4">
        <v>92</v>
      </c>
      <c r="B175" s="4" t="s">
        <v>234</v>
      </c>
      <c r="D175" s="4">
        <v>5</v>
      </c>
      <c r="E175" s="8" t="s">
        <v>247</v>
      </c>
      <c r="F175" s="4" t="s">
        <v>44</v>
      </c>
      <c r="G175" s="4" t="s">
        <v>248</v>
      </c>
      <c r="H175" s="4">
        <v>0.21</v>
      </c>
      <c r="I175" s="4">
        <f t="shared" si="15"/>
        <v>1.05</v>
      </c>
    </row>
    <row r="176" spans="1:18" x14ac:dyDescent="0.3">
      <c r="A176" s="4">
        <v>93</v>
      </c>
      <c r="B176" s="4" t="s">
        <v>207</v>
      </c>
      <c r="D176" s="4">
        <v>50</v>
      </c>
      <c r="E176" s="8" t="s">
        <v>235</v>
      </c>
      <c r="F176" s="4" t="s">
        <v>44</v>
      </c>
      <c r="G176" s="4" t="s">
        <v>236</v>
      </c>
      <c r="H176" s="4">
        <v>0.18</v>
      </c>
      <c r="I176" s="4">
        <f t="shared" si="15"/>
        <v>9</v>
      </c>
    </row>
    <row r="177" spans="1:26" x14ac:dyDescent="0.3">
      <c r="A177" s="4">
        <v>94</v>
      </c>
      <c r="B177" s="4" t="s">
        <v>237</v>
      </c>
      <c r="D177" s="4">
        <v>15</v>
      </c>
      <c r="E177" s="8" t="s">
        <v>249</v>
      </c>
      <c r="F177" s="4" t="s">
        <v>44</v>
      </c>
      <c r="G177" s="4" t="s">
        <v>250</v>
      </c>
      <c r="H177" s="4">
        <v>0.65</v>
      </c>
      <c r="I177" s="4">
        <f>H177*D177</f>
        <v>9.75</v>
      </c>
    </row>
    <row r="178" spans="1:26" x14ac:dyDescent="0.3">
      <c r="A178" s="4">
        <v>95</v>
      </c>
      <c r="B178" s="4" t="s">
        <v>238</v>
      </c>
      <c r="D178" s="4">
        <v>10</v>
      </c>
      <c r="E178" s="8" t="s">
        <v>251</v>
      </c>
      <c r="F178" s="4" t="s">
        <v>44</v>
      </c>
      <c r="G178" s="4" t="s">
        <v>252</v>
      </c>
      <c r="H178" s="4">
        <v>0.85</v>
      </c>
      <c r="I178" s="4">
        <f t="shared" ref="I178:I180" si="16">H178*D178</f>
        <v>8.5</v>
      </c>
    </row>
    <row r="179" spans="1:26" x14ac:dyDescent="0.3">
      <c r="A179" s="4">
        <v>96</v>
      </c>
      <c r="B179" s="4" t="s">
        <v>239</v>
      </c>
      <c r="D179" s="4">
        <v>15</v>
      </c>
      <c r="E179" s="8" t="s">
        <v>253</v>
      </c>
      <c r="F179" s="4" t="s">
        <v>44</v>
      </c>
      <c r="G179" s="4" t="s">
        <v>254</v>
      </c>
      <c r="H179" s="4">
        <v>1.1000000000000001</v>
      </c>
      <c r="I179" s="4">
        <f t="shared" si="16"/>
        <v>16.5</v>
      </c>
    </row>
    <row r="180" spans="1:26" x14ac:dyDescent="0.3">
      <c r="A180" s="4">
        <v>97</v>
      </c>
      <c r="B180" s="4" t="s">
        <v>240</v>
      </c>
      <c r="D180" s="4">
        <v>5</v>
      </c>
      <c r="E180" s="8" t="s">
        <v>255</v>
      </c>
      <c r="F180" s="4" t="s">
        <v>44</v>
      </c>
      <c r="G180" s="4" t="s">
        <v>256</v>
      </c>
      <c r="H180" s="4">
        <v>1.35</v>
      </c>
      <c r="I180" s="4">
        <f t="shared" si="16"/>
        <v>6.75</v>
      </c>
    </row>
    <row r="181" spans="1:26" s="13" customForma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18"/>
      <c r="M181" s="4"/>
      <c r="N181" s="4"/>
    </row>
    <row r="182" spans="1:26" x14ac:dyDescent="0.3">
      <c r="H182" s="12" t="s">
        <v>27</v>
      </c>
      <c r="I182" s="12">
        <f>SUM(I172:I181)</f>
        <v>59.900000000000006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56" t="s">
        <v>76</v>
      </c>
      <c r="B184" s="56"/>
      <c r="C184" s="56"/>
      <c r="D184" s="56"/>
      <c r="E184" s="56"/>
      <c r="F184" s="56"/>
      <c r="G184" s="56"/>
      <c r="H184" s="56"/>
      <c r="I184" s="56"/>
    </row>
    <row r="185" spans="1:26" x14ac:dyDescent="0.3">
      <c r="A185" s="7" t="s">
        <v>22</v>
      </c>
      <c r="B185" s="7" t="s">
        <v>0</v>
      </c>
      <c r="C185" s="7"/>
      <c r="D185" s="7" t="s">
        <v>9</v>
      </c>
      <c r="E185" s="7" t="s">
        <v>1</v>
      </c>
      <c r="F185" s="7" t="s">
        <v>2</v>
      </c>
      <c r="G185" s="7" t="s">
        <v>5</v>
      </c>
      <c r="H185" s="10" t="s">
        <v>6</v>
      </c>
      <c r="I185" s="10" t="s">
        <v>25</v>
      </c>
      <c r="J185" s="45"/>
      <c r="N185" s="33"/>
    </row>
    <row r="186" spans="1:26" x14ac:dyDescent="0.3">
      <c r="A186" s="4">
        <v>98</v>
      </c>
      <c r="B186" s="4" t="s">
        <v>259</v>
      </c>
      <c r="D186" s="4">
        <v>1</v>
      </c>
      <c r="F186" s="4" t="s">
        <v>208</v>
      </c>
      <c r="H186" s="4">
        <v>66</v>
      </c>
      <c r="I186" s="4">
        <f>H186*D186</f>
        <v>66</v>
      </c>
      <c r="M186" s="13"/>
      <c r="N186" s="32"/>
    </row>
    <row r="187" spans="1:26" x14ac:dyDescent="0.3">
      <c r="A187" s="4">
        <v>99</v>
      </c>
      <c r="B187" s="4" t="s">
        <v>74</v>
      </c>
      <c r="D187" s="4">
        <v>1</v>
      </c>
      <c r="F187" s="34" t="s">
        <v>4</v>
      </c>
      <c r="G187" s="4" t="s">
        <v>75</v>
      </c>
      <c r="H187" s="4">
        <v>11</v>
      </c>
      <c r="I187" s="4">
        <f>H187*D187</f>
        <v>11</v>
      </c>
      <c r="M187" s="11"/>
      <c r="N187" s="11"/>
    </row>
    <row r="188" spans="1:26" x14ac:dyDescent="0.3">
      <c r="K188" s="25"/>
      <c r="L188" s="25"/>
    </row>
    <row r="189" spans="1:26" x14ac:dyDescent="0.3">
      <c r="H189" s="12" t="s">
        <v>27</v>
      </c>
      <c r="I189" s="12">
        <f>SUM(I186:I188)</f>
        <v>77</v>
      </c>
      <c r="K189" s="35"/>
      <c r="L189" s="35"/>
      <c r="M189" s="35"/>
      <c r="N189" s="35"/>
    </row>
    <row r="190" spans="1:26" x14ac:dyDescent="0.3">
      <c r="M190" s="35"/>
      <c r="N190" s="35"/>
    </row>
    <row r="191" spans="1:26" x14ac:dyDescent="0.3">
      <c r="A191" s="56" t="s">
        <v>41</v>
      </c>
      <c r="B191" s="56"/>
      <c r="C191" s="56"/>
      <c r="D191" s="56"/>
      <c r="E191" s="56"/>
      <c r="F191" s="56"/>
      <c r="G191" s="56"/>
      <c r="H191" s="56"/>
      <c r="I191" s="56"/>
    </row>
    <row r="192" spans="1:26" x14ac:dyDescent="0.3">
      <c r="A192" s="7" t="s">
        <v>22</v>
      </c>
      <c r="B192" s="7" t="s">
        <v>0</v>
      </c>
      <c r="C192" s="7"/>
      <c r="D192" s="7" t="s">
        <v>9</v>
      </c>
      <c r="E192" s="7" t="s">
        <v>1</v>
      </c>
      <c r="F192" s="7" t="s">
        <v>2</v>
      </c>
      <c r="G192" s="7" t="s">
        <v>5</v>
      </c>
      <c r="H192" s="10" t="s">
        <v>6</v>
      </c>
      <c r="I192" s="10" t="s">
        <v>25</v>
      </c>
      <c r="J192" s="45"/>
    </row>
    <row r="193" spans="1:9" x14ac:dyDescent="0.3">
      <c r="A193" s="4">
        <v>100</v>
      </c>
      <c r="B193" s="4" t="s">
        <v>34</v>
      </c>
      <c r="D193" s="4">
        <v>1.5</v>
      </c>
      <c r="E193" s="4" t="s">
        <v>35</v>
      </c>
      <c r="F193" s="4" t="s">
        <v>4</v>
      </c>
      <c r="G193" s="4" t="s">
        <v>36</v>
      </c>
      <c r="H193" s="4">
        <v>42.99</v>
      </c>
      <c r="I193" s="4">
        <f t="shared" ref="I193" si="17">H193*D193</f>
        <v>64.484999999999999</v>
      </c>
    </row>
    <row r="195" spans="1:9" x14ac:dyDescent="0.3">
      <c r="H195" s="12" t="s">
        <v>27</v>
      </c>
      <c r="I195" s="12">
        <f>SUM(I193:I194)</f>
        <v>64.484999999999999</v>
      </c>
    </row>
    <row r="201" spans="1:9" x14ac:dyDescent="0.3">
      <c r="A201" s="8"/>
    </row>
  </sheetData>
  <mergeCells count="19">
    <mergeCell ref="A1:I1"/>
    <mergeCell ref="A55:I55"/>
    <mergeCell ref="A78:I78"/>
    <mergeCell ref="A123:I123"/>
    <mergeCell ref="A170:I170"/>
    <mergeCell ref="A156:I156"/>
    <mergeCell ref="A20:I20"/>
    <mergeCell ref="A10:I10"/>
    <mergeCell ref="A43:I43"/>
    <mergeCell ref="A49:I49"/>
    <mergeCell ref="A66:I66"/>
    <mergeCell ref="A31:I31"/>
    <mergeCell ref="A191:I191"/>
    <mergeCell ref="A113:I113"/>
    <mergeCell ref="A133:I133"/>
    <mergeCell ref="A87:I87"/>
    <mergeCell ref="A147:I147"/>
    <mergeCell ref="A98:I98"/>
    <mergeCell ref="A184:I18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zoomScale="80" zoomScaleNormal="80" workbookViewId="0">
      <selection activeCell="E14" sqref="E14"/>
    </sheetView>
  </sheetViews>
  <sheetFormatPr baseColWidth="10" defaultColWidth="11.5546875" defaultRowHeight="14.4" x14ac:dyDescent="0.3"/>
  <cols>
    <col min="1" max="1" width="3" style="4" bestFit="1" customWidth="1"/>
    <col min="2" max="2" width="38.21875" style="4" bestFit="1" customWidth="1"/>
    <col min="3" max="3" width="23.44140625" style="4" bestFit="1" customWidth="1"/>
    <col min="4" max="4" width="8" style="4" bestFit="1" customWidth="1"/>
    <col min="5" max="5" width="23.6640625" style="4" bestFit="1" customWidth="1"/>
    <col min="6" max="6" width="7.5546875" style="4" bestFit="1" customWidth="1"/>
    <col min="7" max="7" width="16.6640625" style="4" bestFit="1" customWidth="1"/>
    <col min="8" max="8" width="14.6640625" style="4" bestFit="1" customWidth="1"/>
    <col min="9" max="9" width="17.33203125" style="4" bestFit="1" customWidth="1"/>
    <col min="10" max="16384" width="11.5546875" style="4"/>
  </cols>
  <sheetData>
    <row r="1" spans="1:12" x14ac:dyDescent="0.3">
      <c r="A1" s="56" t="s">
        <v>284</v>
      </c>
      <c r="B1" s="56"/>
      <c r="C1" s="56"/>
      <c r="D1" s="56"/>
      <c r="E1" s="56"/>
      <c r="F1" s="56"/>
      <c r="G1" s="56"/>
      <c r="H1" s="56"/>
      <c r="I1" s="56"/>
    </row>
    <row r="2" spans="1:12" x14ac:dyDescent="0.3">
      <c r="A2" s="7" t="s">
        <v>22</v>
      </c>
      <c r="B2" s="7" t="s">
        <v>0</v>
      </c>
      <c r="C2" s="7" t="s">
        <v>118</v>
      </c>
      <c r="D2" s="7" t="s">
        <v>9</v>
      </c>
      <c r="E2" s="7" t="s">
        <v>1</v>
      </c>
      <c r="F2" s="7" t="s">
        <v>2</v>
      </c>
      <c r="G2" s="7" t="s">
        <v>5</v>
      </c>
      <c r="H2" s="10" t="s">
        <v>6</v>
      </c>
      <c r="I2" s="10" t="s">
        <v>25</v>
      </c>
      <c r="K2" s="13"/>
      <c r="L2" s="13"/>
    </row>
    <row r="3" spans="1:12" x14ac:dyDescent="0.3">
      <c r="A3" s="4">
        <v>1</v>
      </c>
      <c r="B3" s="4" t="s">
        <v>270</v>
      </c>
      <c r="D3" s="4">
        <v>3</v>
      </c>
      <c r="E3" s="4" t="s">
        <v>267</v>
      </c>
      <c r="F3" s="4" t="s">
        <v>8</v>
      </c>
      <c r="G3" s="4" t="s">
        <v>92</v>
      </c>
      <c r="H3" s="4">
        <v>3.3</v>
      </c>
      <c r="I3" s="4">
        <f>H3*D3</f>
        <v>9.8999999999999986</v>
      </c>
    </row>
    <row r="4" spans="1:12" x14ac:dyDescent="0.3">
      <c r="A4" s="4">
        <v>2</v>
      </c>
      <c r="B4" s="4" t="s">
        <v>268</v>
      </c>
      <c r="D4" s="4">
        <v>1</v>
      </c>
      <c r="E4" s="4" t="s">
        <v>269</v>
      </c>
      <c r="F4" s="4" t="s">
        <v>4</v>
      </c>
      <c r="G4" s="4">
        <v>2148834</v>
      </c>
      <c r="H4" s="4">
        <v>16</v>
      </c>
      <c r="I4" s="4">
        <f t="shared" ref="I4:I13" si="0">H4*D4</f>
        <v>16</v>
      </c>
    </row>
    <row r="5" spans="1:12" x14ac:dyDescent="0.3">
      <c r="A5" s="4">
        <v>3</v>
      </c>
      <c r="B5" s="4" t="s">
        <v>271</v>
      </c>
      <c r="D5" s="4">
        <v>1</v>
      </c>
      <c r="E5" s="4" t="s">
        <v>272</v>
      </c>
      <c r="F5" s="4" t="s">
        <v>4</v>
      </c>
      <c r="G5" s="8" t="s">
        <v>273</v>
      </c>
      <c r="H5" s="4">
        <v>23</v>
      </c>
      <c r="I5" s="4">
        <f t="shared" si="0"/>
        <v>23</v>
      </c>
    </row>
    <row r="6" spans="1:12" x14ac:dyDescent="0.3">
      <c r="A6" s="4">
        <v>4</v>
      </c>
      <c r="B6" s="4" t="s">
        <v>274</v>
      </c>
      <c r="D6" s="4">
        <v>1</v>
      </c>
      <c r="E6" s="4" t="s">
        <v>280</v>
      </c>
      <c r="F6" s="4" t="s">
        <v>4</v>
      </c>
      <c r="G6" s="8" t="s">
        <v>281</v>
      </c>
      <c r="H6" s="4">
        <v>5.95</v>
      </c>
      <c r="I6" s="4">
        <f t="shared" si="0"/>
        <v>5.95</v>
      </c>
    </row>
    <row r="7" spans="1:12" x14ac:dyDescent="0.3">
      <c r="A7" s="4">
        <v>5</v>
      </c>
      <c r="B7" s="4" t="s">
        <v>279</v>
      </c>
      <c r="D7" s="4">
        <v>1</v>
      </c>
      <c r="E7" s="4" t="s">
        <v>278</v>
      </c>
      <c r="F7" s="4" t="s">
        <v>8</v>
      </c>
      <c r="G7" s="8" t="s">
        <v>277</v>
      </c>
      <c r="H7" s="4">
        <v>22.14</v>
      </c>
      <c r="I7" s="4">
        <f t="shared" si="0"/>
        <v>22.14</v>
      </c>
    </row>
    <row r="8" spans="1:12" x14ac:dyDescent="0.3">
      <c r="A8" s="4">
        <v>6</v>
      </c>
      <c r="B8" s="4" t="s">
        <v>275</v>
      </c>
      <c r="D8" s="4">
        <v>1</v>
      </c>
      <c r="E8" s="4" t="s">
        <v>276</v>
      </c>
      <c r="F8" s="4" t="s">
        <v>4</v>
      </c>
      <c r="G8" s="8">
        <v>2161762</v>
      </c>
      <c r="H8" s="4">
        <v>11</v>
      </c>
      <c r="I8" s="4">
        <f t="shared" si="0"/>
        <v>11</v>
      </c>
    </row>
    <row r="9" spans="1:12" x14ac:dyDescent="0.3">
      <c r="A9" s="4">
        <v>7</v>
      </c>
      <c r="B9" s="4" t="s">
        <v>43</v>
      </c>
      <c r="C9" s="4" t="s">
        <v>226</v>
      </c>
      <c r="D9" s="4">
        <v>2</v>
      </c>
      <c r="E9" s="4" t="s">
        <v>54</v>
      </c>
      <c r="F9" s="4" t="s">
        <v>44</v>
      </c>
      <c r="G9" s="4" t="s">
        <v>45</v>
      </c>
      <c r="H9" s="4">
        <v>0.35</v>
      </c>
      <c r="I9" s="4">
        <f t="shared" si="0"/>
        <v>0.7</v>
      </c>
    </row>
    <row r="10" spans="1:12" x14ac:dyDescent="0.3">
      <c r="A10" s="4">
        <v>8</v>
      </c>
      <c r="B10" s="4" t="s">
        <v>91</v>
      </c>
      <c r="C10" s="4" t="s">
        <v>412</v>
      </c>
      <c r="D10" s="4">
        <v>1</v>
      </c>
      <c r="E10" s="4" t="s">
        <v>54</v>
      </c>
      <c r="F10" s="4" t="s">
        <v>44</v>
      </c>
      <c r="G10" s="8" t="s">
        <v>90</v>
      </c>
      <c r="H10" s="4">
        <v>3.6</v>
      </c>
      <c r="I10" s="4">
        <f t="shared" si="0"/>
        <v>3.6</v>
      </c>
    </row>
    <row r="11" spans="1:12" x14ac:dyDescent="0.3">
      <c r="A11" s="4">
        <v>9</v>
      </c>
      <c r="B11" s="4" t="s">
        <v>56</v>
      </c>
      <c r="C11" s="4" t="s">
        <v>412</v>
      </c>
      <c r="D11" s="4">
        <v>1</v>
      </c>
      <c r="E11" s="4" t="s">
        <v>54</v>
      </c>
      <c r="F11" s="4" t="s">
        <v>44</v>
      </c>
      <c r="G11" s="8" t="s">
        <v>59</v>
      </c>
      <c r="H11" s="4">
        <v>3.45</v>
      </c>
      <c r="I11" s="4">
        <f t="shared" si="0"/>
        <v>3.45</v>
      </c>
    </row>
    <row r="12" spans="1:12" x14ac:dyDescent="0.3">
      <c r="A12" s="4">
        <v>10</v>
      </c>
      <c r="B12" s="4" t="s">
        <v>283</v>
      </c>
      <c r="D12" s="4">
        <v>1</v>
      </c>
      <c r="E12" s="4" t="s">
        <v>282</v>
      </c>
      <c r="F12" s="4" t="s">
        <v>4</v>
      </c>
      <c r="G12" s="8">
        <v>478703</v>
      </c>
      <c r="H12" s="4">
        <v>14</v>
      </c>
      <c r="I12" s="4">
        <f t="shared" si="0"/>
        <v>14</v>
      </c>
    </row>
    <row r="13" spans="1:12" x14ac:dyDescent="0.3">
      <c r="A13" s="4">
        <v>11</v>
      </c>
      <c r="B13" s="4" t="s">
        <v>350</v>
      </c>
      <c r="D13" s="4">
        <v>1</v>
      </c>
      <c r="F13" s="4" t="s">
        <v>351</v>
      </c>
      <c r="H13" s="4">
        <v>1</v>
      </c>
      <c r="I13" s="4">
        <f t="shared" si="0"/>
        <v>1</v>
      </c>
    </row>
    <row r="14" spans="1:12" x14ac:dyDescent="0.3">
      <c r="E14" s="57" t="s">
        <v>401</v>
      </c>
      <c r="F14" s="4" t="s">
        <v>8</v>
      </c>
    </row>
    <row r="15" spans="1:12" x14ac:dyDescent="0.3">
      <c r="H15" s="12" t="s">
        <v>200</v>
      </c>
      <c r="I15" s="12">
        <f>SUM(I3:I14)</f>
        <v>110.74000000000001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Normal="100" workbookViewId="0">
      <selection activeCell="C33" sqref="C33"/>
    </sheetView>
  </sheetViews>
  <sheetFormatPr baseColWidth="10" defaultColWidth="11.44140625" defaultRowHeight="14.4" x14ac:dyDescent="0.3"/>
  <cols>
    <col min="1" max="1" width="2.6640625" bestFit="1" customWidth="1"/>
    <col min="2" max="2" width="17.6640625" bestFit="1" customWidth="1"/>
    <col min="4" max="4" width="8" bestFit="1" customWidth="1"/>
    <col min="5" max="5" width="19.109375" bestFit="1" customWidth="1"/>
    <col min="6" max="6" width="7.44140625" bestFit="1" customWidth="1"/>
    <col min="7" max="7" width="12" bestFit="1" customWidth="1"/>
    <col min="8" max="8" width="14.6640625" bestFit="1" customWidth="1"/>
    <col min="9" max="9" width="17.33203125" bestFit="1" customWidth="1"/>
  </cols>
  <sheetData>
    <row r="1" spans="1:14" s="4" customFormat="1" x14ac:dyDescent="0.3">
      <c r="A1" s="56" t="s">
        <v>258</v>
      </c>
      <c r="B1" s="56"/>
      <c r="C1" s="56"/>
      <c r="D1" s="56"/>
      <c r="E1" s="56"/>
      <c r="F1" s="56"/>
      <c r="G1" s="56"/>
      <c r="H1" s="56"/>
      <c r="I1" s="56"/>
    </row>
    <row r="2" spans="1:14" s="4" customFormat="1" ht="28.8" x14ac:dyDescent="0.3">
      <c r="A2" s="7" t="s">
        <v>22</v>
      </c>
      <c r="B2" s="7" t="s">
        <v>0</v>
      </c>
      <c r="C2" s="7"/>
      <c r="D2" s="7" t="s">
        <v>9</v>
      </c>
      <c r="E2" s="7" t="s">
        <v>1</v>
      </c>
      <c r="F2" s="7" t="s">
        <v>2</v>
      </c>
      <c r="G2" s="7" t="s">
        <v>5</v>
      </c>
      <c r="H2" s="10" t="s">
        <v>6</v>
      </c>
      <c r="I2" s="10" t="s">
        <v>25</v>
      </c>
      <c r="N2" s="33"/>
    </row>
    <row r="3" spans="1:14" s="1" customFormat="1" x14ac:dyDescent="0.3">
      <c r="A3" s="1">
        <v>1</v>
      </c>
      <c r="B3" s="1" t="s">
        <v>257</v>
      </c>
      <c r="D3" s="1">
        <v>1</v>
      </c>
      <c r="E3" s="1" t="s">
        <v>407</v>
      </c>
      <c r="F3" s="1" t="s">
        <v>4</v>
      </c>
      <c r="G3" t="s">
        <v>408</v>
      </c>
      <c r="H3" s="1">
        <v>40</v>
      </c>
      <c r="I3" s="1">
        <f t="shared" ref="I3:I10" si="0">H3*D3</f>
        <v>40</v>
      </c>
    </row>
    <row r="4" spans="1:14" s="1" customFormat="1" x14ac:dyDescent="0.3">
      <c r="A4" s="1">
        <v>2</v>
      </c>
      <c r="B4" s="1" t="s">
        <v>260</v>
      </c>
      <c r="D4" s="1">
        <v>1</v>
      </c>
      <c r="E4" s="1" t="s">
        <v>261</v>
      </c>
      <c r="F4" s="1" t="s">
        <v>4</v>
      </c>
      <c r="G4" s="1">
        <v>1762766</v>
      </c>
      <c r="H4">
        <v>12</v>
      </c>
      <c r="I4" s="1">
        <f t="shared" si="0"/>
        <v>12</v>
      </c>
    </row>
    <row r="5" spans="1:14" s="1" customFormat="1" x14ac:dyDescent="0.3">
      <c r="A5" s="1">
        <v>3</v>
      </c>
      <c r="B5" s="1" t="s">
        <v>262</v>
      </c>
      <c r="D5" s="1">
        <v>1</v>
      </c>
      <c r="E5" s="1" t="s">
        <v>409</v>
      </c>
      <c r="F5" s="1" t="s">
        <v>4</v>
      </c>
      <c r="G5">
        <v>804037</v>
      </c>
      <c r="H5">
        <v>19</v>
      </c>
      <c r="I5" s="1">
        <f t="shared" si="0"/>
        <v>19</v>
      </c>
    </row>
    <row r="6" spans="1:14" x14ac:dyDescent="0.3">
      <c r="A6" s="1">
        <v>4</v>
      </c>
      <c r="B6" s="1" t="s">
        <v>368</v>
      </c>
      <c r="D6" s="1">
        <v>1</v>
      </c>
      <c r="E6" t="s">
        <v>410</v>
      </c>
      <c r="F6" s="1" t="s">
        <v>4</v>
      </c>
      <c r="G6">
        <v>2253839</v>
      </c>
      <c r="H6">
        <v>5.9</v>
      </c>
      <c r="I6" s="1">
        <f t="shared" si="0"/>
        <v>5.9</v>
      </c>
    </row>
    <row r="7" spans="1:14" x14ac:dyDescent="0.3">
      <c r="A7" s="1">
        <v>5</v>
      </c>
      <c r="B7" s="1" t="s">
        <v>370</v>
      </c>
      <c r="D7" s="1">
        <v>1</v>
      </c>
      <c r="E7" t="s">
        <v>369</v>
      </c>
      <c r="F7" s="1" t="s">
        <v>4</v>
      </c>
      <c r="G7">
        <v>816744</v>
      </c>
      <c r="H7">
        <v>12</v>
      </c>
      <c r="I7" s="1">
        <f t="shared" si="0"/>
        <v>12</v>
      </c>
    </row>
    <row r="8" spans="1:14" x14ac:dyDescent="0.3">
      <c r="A8" s="1">
        <v>6</v>
      </c>
      <c r="B8" s="1" t="s">
        <v>371</v>
      </c>
      <c r="D8" s="1">
        <v>1</v>
      </c>
      <c r="E8" s="1" t="s">
        <v>372</v>
      </c>
      <c r="F8" s="1" t="s">
        <v>4</v>
      </c>
      <c r="G8">
        <v>801950</v>
      </c>
      <c r="H8">
        <v>9.5</v>
      </c>
      <c r="I8" s="1">
        <f t="shared" si="0"/>
        <v>9.5</v>
      </c>
    </row>
    <row r="9" spans="1:14" x14ac:dyDescent="0.3">
      <c r="A9" s="1">
        <v>7</v>
      </c>
      <c r="B9" s="1" t="s">
        <v>375</v>
      </c>
      <c r="D9" s="1">
        <v>1</v>
      </c>
      <c r="E9" t="s">
        <v>373</v>
      </c>
      <c r="F9" s="1" t="s">
        <v>4</v>
      </c>
      <c r="G9" t="s">
        <v>374</v>
      </c>
      <c r="H9">
        <v>5</v>
      </c>
      <c r="I9" s="1">
        <f t="shared" si="0"/>
        <v>5</v>
      </c>
    </row>
    <row r="10" spans="1:14" x14ac:dyDescent="0.3">
      <c r="A10" s="1">
        <v>8</v>
      </c>
      <c r="B10" s="1" t="s">
        <v>377</v>
      </c>
      <c r="D10" s="1">
        <v>1</v>
      </c>
      <c r="E10" t="s">
        <v>411</v>
      </c>
      <c r="F10" s="1" t="s">
        <v>4</v>
      </c>
      <c r="G10">
        <v>817680</v>
      </c>
      <c r="H10">
        <v>57</v>
      </c>
      <c r="I10" s="1">
        <f t="shared" si="0"/>
        <v>57</v>
      </c>
    </row>
    <row r="12" spans="1:14" x14ac:dyDescent="0.3">
      <c r="H12" s="53" t="s">
        <v>200</v>
      </c>
      <c r="I12" s="53">
        <f>SUM(I3:I11)</f>
        <v>160.4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4"/>
  <sheetViews>
    <sheetView zoomScale="70" zoomScaleNormal="70" workbookViewId="0">
      <selection activeCell="B1" sqref="B1:B2"/>
    </sheetView>
  </sheetViews>
  <sheetFormatPr baseColWidth="10" defaultColWidth="11.5546875" defaultRowHeight="14.4" x14ac:dyDescent="0.3"/>
  <cols>
    <col min="1" max="1" width="3.33203125" style="4" bestFit="1" customWidth="1"/>
    <col min="2" max="2" width="59" style="4" bestFit="1" customWidth="1"/>
    <col min="3" max="3" width="1.109375" style="4" customWidth="1"/>
    <col min="4" max="4" width="11.5546875" style="4"/>
    <col min="5" max="5" width="5.33203125" style="4" bestFit="1" customWidth="1"/>
    <col min="6" max="6" width="1" style="4" customWidth="1"/>
    <col min="7" max="7" width="8.88671875" style="4" bestFit="1" customWidth="1"/>
    <col min="8" max="8" width="14.88671875" style="6" bestFit="1" customWidth="1"/>
    <col min="9" max="9" width="4.44140625" style="4" bestFit="1" customWidth="1"/>
    <col min="10" max="10" width="6" style="4" customWidth="1"/>
    <col min="11" max="11" width="1.109375" style="4" customWidth="1"/>
    <col min="12" max="12" width="4.109375" style="4" bestFit="1" customWidth="1"/>
    <col min="13" max="13" width="14.88671875" style="4" bestFit="1" customWidth="1"/>
    <col min="14" max="14" width="4.44140625" style="5" bestFit="1" customWidth="1"/>
    <col min="15" max="15" width="6.6640625" style="5" bestFit="1" customWidth="1"/>
    <col min="16" max="16" width="1.109375" style="4" customWidth="1"/>
    <col min="17" max="17" width="10.109375" style="4" bestFit="1" customWidth="1"/>
    <col min="18" max="18" width="3.33203125" style="4" customWidth="1"/>
    <col min="19" max="16384" width="11.5546875" style="4"/>
  </cols>
  <sheetData>
    <row r="1" spans="1:18" x14ac:dyDescent="0.3">
      <c r="A1" s="56" t="s">
        <v>22</v>
      </c>
      <c r="B1" s="56" t="s">
        <v>348</v>
      </c>
      <c r="C1" s="3"/>
      <c r="D1" s="56" t="s">
        <v>365</v>
      </c>
      <c r="E1" s="56"/>
      <c r="F1" s="3"/>
      <c r="G1" s="56" t="s">
        <v>366</v>
      </c>
      <c r="H1" s="56"/>
      <c r="I1" s="56"/>
      <c r="J1" s="56"/>
      <c r="K1" s="3"/>
      <c r="L1" s="56" t="s">
        <v>367</v>
      </c>
      <c r="M1" s="56"/>
      <c r="N1" s="56"/>
      <c r="O1" s="56"/>
      <c r="P1" s="3"/>
      <c r="Q1" s="56" t="s">
        <v>118</v>
      </c>
      <c r="R1" s="37"/>
    </row>
    <row r="2" spans="1:18" x14ac:dyDescent="0.3">
      <c r="A2" s="56"/>
      <c r="B2" s="56"/>
      <c r="C2" s="3"/>
      <c r="D2" s="2" t="s">
        <v>308</v>
      </c>
      <c r="E2" s="2" t="s">
        <v>307</v>
      </c>
      <c r="F2" s="2"/>
      <c r="G2" s="3" t="s">
        <v>306</v>
      </c>
      <c r="H2" s="3" t="s">
        <v>347</v>
      </c>
      <c r="I2" s="3" t="s">
        <v>305</v>
      </c>
      <c r="J2" s="3" t="s">
        <v>304</v>
      </c>
      <c r="K2" s="3"/>
      <c r="L2" s="2" t="s">
        <v>324</v>
      </c>
      <c r="M2" s="3" t="s">
        <v>347</v>
      </c>
      <c r="N2" s="3" t="s">
        <v>305</v>
      </c>
      <c r="O2" s="3" t="s">
        <v>304</v>
      </c>
      <c r="P2" s="3"/>
      <c r="Q2" s="56"/>
      <c r="R2" s="37"/>
    </row>
    <row r="3" spans="1:18" x14ac:dyDescent="0.3">
      <c r="A3" s="3">
        <v>1</v>
      </c>
      <c r="B3" s="4" t="s">
        <v>286</v>
      </c>
      <c r="C3" s="37"/>
      <c r="D3" s="4">
        <v>0.2</v>
      </c>
      <c r="E3" s="4">
        <v>20</v>
      </c>
      <c r="F3" s="37"/>
      <c r="G3" s="4" t="s">
        <v>310</v>
      </c>
      <c r="H3" s="6">
        <v>7.7777777777777779E-2</v>
      </c>
      <c r="I3" s="4">
        <v>23</v>
      </c>
      <c r="J3" s="4">
        <v>2.89</v>
      </c>
      <c r="K3" s="37"/>
      <c r="L3" s="4">
        <v>1</v>
      </c>
      <c r="M3" s="6">
        <f t="shared" ref="M3:M30" si="0">L3*H3</f>
        <v>7.7777777777777779E-2</v>
      </c>
      <c r="N3" s="5">
        <f t="shared" ref="N3:N30" si="1">L3*I3</f>
        <v>23</v>
      </c>
      <c r="O3" s="5">
        <f t="shared" ref="O3:O30" si="2">L3*J3</f>
        <v>2.89</v>
      </c>
      <c r="P3" s="37"/>
      <c r="R3" s="37"/>
    </row>
    <row r="4" spans="1:18" x14ac:dyDescent="0.3">
      <c r="A4" s="3">
        <v>2</v>
      </c>
      <c r="B4" s="4" t="s">
        <v>287</v>
      </c>
      <c r="C4" s="37"/>
      <c r="D4" s="4">
        <v>0.2</v>
      </c>
      <c r="E4" s="4">
        <v>20</v>
      </c>
      <c r="F4" s="37"/>
      <c r="G4" s="4" t="s">
        <v>309</v>
      </c>
      <c r="H4" s="6">
        <v>2.6388888888888889E-2</v>
      </c>
      <c r="I4" s="4">
        <v>6</v>
      </c>
      <c r="J4" s="4">
        <v>0.78</v>
      </c>
      <c r="K4" s="37"/>
      <c r="L4" s="4">
        <v>1</v>
      </c>
      <c r="M4" s="6">
        <f t="shared" si="0"/>
        <v>2.6388888888888889E-2</v>
      </c>
      <c r="N4" s="5">
        <f t="shared" si="1"/>
        <v>6</v>
      </c>
      <c r="O4" s="5">
        <f t="shared" si="2"/>
        <v>0.78</v>
      </c>
      <c r="P4" s="37"/>
      <c r="R4" s="37"/>
    </row>
    <row r="5" spans="1:18" x14ac:dyDescent="0.3">
      <c r="A5" s="3">
        <v>3</v>
      </c>
      <c r="B5" s="4" t="s">
        <v>288</v>
      </c>
      <c r="C5" s="37"/>
      <c r="D5" s="4">
        <v>0.2</v>
      </c>
      <c r="E5" s="4">
        <v>20</v>
      </c>
      <c r="F5" s="37"/>
      <c r="G5" s="4" t="s">
        <v>311</v>
      </c>
      <c r="H5" s="6">
        <v>1.1111111111111112E-2</v>
      </c>
      <c r="I5" s="4">
        <v>3</v>
      </c>
      <c r="J5" s="4">
        <v>0.35</v>
      </c>
      <c r="K5" s="37"/>
      <c r="L5" s="4">
        <v>1</v>
      </c>
      <c r="M5" s="6">
        <f t="shared" si="0"/>
        <v>1.1111111111111112E-2</v>
      </c>
      <c r="N5" s="5">
        <f t="shared" si="1"/>
        <v>3</v>
      </c>
      <c r="O5" s="5">
        <f t="shared" si="2"/>
        <v>0.35</v>
      </c>
      <c r="P5" s="37"/>
      <c r="R5" s="37"/>
    </row>
    <row r="6" spans="1:18" x14ac:dyDescent="0.3">
      <c r="A6" s="3">
        <v>4</v>
      </c>
      <c r="B6" s="4" t="s">
        <v>289</v>
      </c>
      <c r="C6" s="37"/>
      <c r="D6" s="4">
        <v>0.2</v>
      </c>
      <c r="E6" s="4">
        <v>20</v>
      </c>
      <c r="F6" s="37"/>
      <c r="G6" s="4" t="s">
        <v>312</v>
      </c>
      <c r="H6" s="6">
        <v>1.1805555555555555E-2</v>
      </c>
      <c r="I6" s="4">
        <v>3</v>
      </c>
      <c r="J6" s="4">
        <v>0.34</v>
      </c>
      <c r="K6" s="37"/>
      <c r="L6" s="4">
        <v>1</v>
      </c>
      <c r="M6" s="6">
        <f t="shared" si="0"/>
        <v>1.1805555555555555E-2</v>
      </c>
      <c r="N6" s="5">
        <f t="shared" si="1"/>
        <v>3</v>
      </c>
      <c r="O6" s="5">
        <f t="shared" si="2"/>
        <v>0.34</v>
      </c>
      <c r="P6" s="37"/>
      <c r="R6" s="37"/>
    </row>
    <row r="7" spans="1:18" x14ac:dyDescent="0.3">
      <c r="A7" s="3">
        <v>5</v>
      </c>
      <c r="B7" s="4" t="s">
        <v>290</v>
      </c>
      <c r="C7" s="37"/>
      <c r="D7" s="4">
        <v>0.2</v>
      </c>
      <c r="E7" s="4">
        <v>20</v>
      </c>
      <c r="F7" s="37"/>
      <c r="G7" s="4" t="s">
        <v>313</v>
      </c>
      <c r="H7" s="6">
        <v>1.3888888888888888E-2</v>
      </c>
      <c r="I7" s="4">
        <v>3</v>
      </c>
      <c r="J7" s="4">
        <v>0.33</v>
      </c>
      <c r="K7" s="37"/>
      <c r="L7" s="4">
        <v>1</v>
      </c>
      <c r="M7" s="6">
        <f t="shared" si="0"/>
        <v>1.3888888888888888E-2</v>
      </c>
      <c r="N7" s="5">
        <f t="shared" si="1"/>
        <v>3</v>
      </c>
      <c r="O7" s="5">
        <f t="shared" si="2"/>
        <v>0.33</v>
      </c>
      <c r="P7" s="37"/>
      <c r="R7" s="37"/>
    </row>
    <row r="8" spans="1:18" x14ac:dyDescent="0.3">
      <c r="A8" s="3">
        <v>6</v>
      </c>
      <c r="B8" s="4" t="s">
        <v>291</v>
      </c>
      <c r="C8" s="37"/>
      <c r="D8" s="4">
        <v>0.2</v>
      </c>
      <c r="E8" s="4">
        <v>20</v>
      </c>
      <c r="F8" s="37"/>
      <c r="G8" s="4" t="s">
        <v>315</v>
      </c>
      <c r="H8" s="6">
        <v>1.6666666666666666E-2</v>
      </c>
      <c r="I8" s="4">
        <v>4</v>
      </c>
      <c r="J8" s="4">
        <v>0.47</v>
      </c>
      <c r="K8" s="37"/>
      <c r="L8" s="4">
        <v>1</v>
      </c>
      <c r="M8" s="6">
        <f t="shared" si="0"/>
        <v>1.6666666666666666E-2</v>
      </c>
      <c r="N8" s="5">
        <f t="shared" si="1"/>
        <v>4</v>
      </c>
      <c r="O8" s="5">
        <f t="shared" si="2"/>
        <v>0.47</v>
      </c>
      <c r="P8" s="37"/>
      <c r="Q8" s="4" t="s">
        <v>314</v>
      </c>
      <c r="R8" s="37"/>
    </row>
    <row r="9" spans="1:18" x14ac:dyDescent="0.3">
      <c r="A9" s="3">
        <v>7</v>
      </c>
      <c r="B9" s="4" t="s">
        <v>292</v>
      </c>
      <c r="C9" s="37"/>
      <c r="D9" s="4">
        <v>0.2</v>
      </c>
      <c r="E9" s="4">
        <v>20</v>
      </c>
      <c r="F9" s="37"/>
      <c r="G9" s="4" t="s">
        <v>316</v>
      </c>
      <c r="H9" s="6">
        <v>2.4999999999999998E-2</v>
      </c>
      <c r="I9" s="4">
        <v>5</v>
      </c>
      <c r="J9" s="4">
        <v>0.64</v>
      </c>
      <c r="K9" s="37"/>
      <c r="L9" s="4">
        <v>1</v>
      </c>
      <c r="M9" s="6">
        <f t="shared" si="0"/>
        <v>2.4999999999999998E-2</v>
      </c>
      <c r="N9" s="5">
        <f t="shared" si="1"/>
        <v>5</v>
      </c>
      <c r="O9" s="5">
        <f t="shared" si="2"/>
        <v>0.64</v>
      </c>
      <c r="P9" s="37"/>
      <c r="R9" s="37"/>
    </row>
    <row r="10" spans="1:18" x14ac:dyDescent="0.3">
      <c r="A10" s="3">
        <v>8</v>
      </c>
      <c r="B10" s="4" t="s">
        <v>293</v>
      </c>
      <c r="C10" s="37"/>
      <c r="D10" s="4">
        <v>0.2</v>
      </c>
      <c r="E10" s="4">
        <v>20</v>
      </c>
      <c r="F10" s="37"/>
      <c r="G10" s="4" t="s">
        <v>317</v>
      </c>
      <c r="H10" s="6">
        <v>5.6250000000000001E-2</v>
      </c>
      <c r="I10" s="4">
        <v>14</v>
      </c>
      <c r="J10" s="4">
        <v>1.74</v>
      </c>
      <c r="K10" s="37"/>
      <c r="L10" s="4">
        <v>11</v>
      </c>
      <c r="M10" s="6">
        <f t="shared" si="0"/>
        <v>0.61875000000000002</v>
      </c>
      <c r="N10" s="5">
        <f t="shared" si="1"/>
        <v>154</v>
      </c>
      <c r="O10" s="5">
        <f t="shared" si="2"/>
        <v>19.14</v>
      </c>
      <c r="P10" s="37"/>
      <c r="R10" s="37"/>
    </row>
    <row r="11" spans="1:18" x14ac:dyDescent="0.3">
      <c r="A11" s="3">
        <v>9</v>
      </c>
      <c r="B11" s="4" t="s">
        <v>294</v>
      </c>
      <c r="C11" s="37"/>
      <c r="D11" s="4">
        <v>0.2</v>
      </c>
      <c r="E11" s="4">
        <v>20</v>
      </c>
      <c r="F11" s="37"/>
      <c r="G11" s="4" t="s">
        <v>318</v>
      </c>
      <c r="H11" s="6">
        <v>4.5833333333333337E-2</v>
      </c>
      <c r="I11" s="4">
        <v>11</v>
      </c>
      <c r="J11" s="4">
        <v>1.4</v>
      </c>
      <c r="K11" s="37"/>
      <c r="L11" s="4">
        <v>1</v>
      </c>
      <c r="M11" s="6">
        <f t="shared" si="0"/>
        <v>4.5833333333333337E-2</v>
      </c>
      <c r="N11" s="5">
        <f t="shared" si="1"/>
        <v>11</v>
      </c>
      <c r="O11" s="5">
        <f t="shared" si="2"/>
        <v>1.4</v>
      </c>
      <c r="P11" s="37"/>
      <c r="R11" s="37"/>
    </row>
    <row r="12" spans="1:18" x14ac:dyDescent="0.3">
      <c r="A12" s="3">
        <v>10</v>
      </c>
      <c r="B12" s="4" t="s">
        <v>295</v>
      </c>
      <c r="C12" s="37"/>
      <c r="D12" s="4">
        <v>0.2</v>
      </c>
      <c r="E12" s="4">
        <v>20</v>
      </c>
      <c r="F12" s="37"/>
      <c r="G12" s="4" t="s">
        <v>319</v>
      </c>
      <c r="H12" s="6">
        <v>3.6111111111111115E-2</v>
      </c>
      <c r="I12" s="4">
        <v>9</v>
      </c>
      <c r="J12" s="4">
        <v>1.1200000000000001</v>
      </c>
      <c r="K12" s="37"/>
      <c r="L12" s="4">
        <v>1</v>
      </c>
      <c r="M12" s="6">
        <f t="shared" si="0"/>
        <v>3.6111111111111115E-2</v>
      </c>
      <c r="N12" s="5">
        <f t="shared" si="1"/>
        <v>9</v>
      </c>
      <c r="O12" s="5">
        <f t="shared" si="2"/>
        <v>1.1200000000000001</v>
      </c>
      <c r="P12" s="37"/>
      <c r="R12" s="37"/>
    </row>
    <row r="13" spans="1:18" x14ac:dyDescent="0.3">
      <c r="A13" s="3">
        <v>11</v>
      </c>
      <c r="B13" s="4" t="s">
        <v>296</v>
      </c>
      <c r="C13" s="37"/>
      <c r="D13" s="4">
        <v>0.2</v>
      </c>
      <c r="E13" s="4">
        <v>20</v>
      </c>
      <c r="F13" s="37"/>
      <c r="G13" s="4" t="s">
        <v>320</v>
      </c>
      <c r="H13" s="6">
        <v>4.8611111111111112E-3</v>
      </c>
      <c r="I13" s="4">
        <v>1</v>
      </c>
      <c r="J13" s="4">
        <v>0.13</v>
      </c>
      <c r="K13" s="37"/>
      <c r="L13" s="4">
        <v>2</v>
      </c>
      <c r="M13" s="6">
        <f t="shared" si="0"/>
        <v>9.7222222222222224E-3</v>
      </c>
      <c r="N13" s="5">
        <f t="shared" si="1"/>
        <v>2</v>
      </c>
      <c r="O13" s="5">
        <f t="shared" si="2"/>
        <v>0.26</v>
      </c>
      <c r="P13" s="37"/>
      <c r="R13" s="37"/>
    </row>
    <row r="14" spans="1:18" x14ac:dyDescent="0.3">
      <c r="A14" s="3">
        <v>12</v>
      </c>
      <c r="B14" s="4" t="s">
        <v>297</v>
      </c>
      <c r="C14" s="37"/>
      <c r="D14" s="4">
        <v>0.2</v>
      </c>
      <c r="E14" s="4">
        <v>20</v>
      </c>
      <c r="F14" s="37"/>
      <c r="G14" s="4" t="s">
        <v>321</v>
      </c>
      <c r="H14" s="6">
        <v>1.4583333333333332E-2</v>
      </c>
      <c r="I14" s="4">
        <v>4</v>
      </c>
      <c r="J14" s="4">
        <v>0.46</v>
      </c>
      <c r="K14" s="37"/>
      <c r="L14" s="4">
        <v>2</v>
      </c>
      <c r="M14" s="6">
        <f t="shared" si="0"/>
        <v>2.9166666666666664E-2</v>
      </c>
      <c r="N14" s="5">
        <f t="shared" si="1"/>
        <v>8</v>
      </c>
      <c r="O14" s="5">
        <f t="shared" si="2"/>
        <v>0.92</v>
      </c>
      <c r="P14" s="37"/>
      <c r="R14" s="37"/>
    </row>
    <row r="15" spans="1:18" x14ac:dyDescent="0.3">
      <c r="A15" s="3">
        <v>13</v>
      </c>
      <c r="B15" s="4" t="s">
        <v>299</v>
      </c>
      <c r="C15" s="37"/>
      <c r="D15" s="4">
        <v>0.2</v>
      </c>
      <c r="E15" s="4">
        <v>20</v>
      </c>
      <c r="F15" s="37"/>
      <c r="G15" s="4" t="s">
        <v>322</v>
      </c>
      <c r="H15" s="6">
        <v>0.10972222222222222</v>
      </c>
      <c r="I15" s="4">
        <v>31</v>
      </c>
      <c r="J15" s="4">
        <v>3.88</v>
      </c>
      <c r="K15" s="37"/>
      <c r="L15" s="4">
        <v>1</v>
      </c>
      <c r="M15" s="6">
        <f t="shared" si="0"/>
        <v>0.10972222222222222</v>
      </c>
      <c r="N15" s="5">
        <f t="shared" si="1"/>
        <v>31</v>
      </c>
      <c r="O15" s="5">
        <f t="shared" si="2"/>
        <v>3.88</v>
      </c>
      <c r="P15" s="37"/>
      <c r="R15" s="37"/>
    </row>
    <row r="16" spans="1:18" x14ac:dyDescent="0.3">
      <c r="A16" s="3">
        <v>14</v>
      </c>
      <c r="B16" s="4" t="s">
        <v>298</v>
      </c>
      <c r="C16" s="37"/>
      <c r="D16" s="4">
        <v>0.2</v>
      </c>
      <c r="E16" s="4">
        <v>20</v>
      </c>
      <c r="F16" s="37"/>
      <c r="G16" s="4" t="s">
        <v>323</v>
      </c>
      <c r="H16" s="6">
        <v>8.0555555555555561E-2</v>
      </c>
      <c r="I16" s="4">
        <v>21</v>
      </c>
      <c r="J16" s="4">
        <v>2.64</v>
      </c>
      <c r="K16" s="37"/>
      <c r="L16" s="4">
        <v>1</v>
      </c>
      <c r="M16" s="6">
        <f t="shared" si="0"/>
        <v>8.0555555555555561E-2</v>
      </c>
      <c r="N16" s="5">
        <f t="shared" si="1"/>
        <v>21</v>
      </c>
      <c r="O16" s="5">
        <f t="shared" si="2"/>
        <v>2.64</v>
      </c>
      <c r="P16" s="37"/>
      <c r="R16" s="37"/>
    </row>
    <row r="17" spans="1:18" x14ac:dyDescent="0.3">
      <c r="A17" s="3">
        <v>15</v>
      </c>
      <c r="B17" s="4" t="s">
        <v>300</v>
      </c>
      <c r="C17" s="37"/>
      <c r="D17" s="4">
        <v>0.2</v>
      </c>
      <c r="E17" s="4">
        <v>20</v>
      </c>
      <c r="F17" s="37"/>
      <c r="G17" s="4" t="s">
        <v>325</v>
      </c>
      <c r="H17" s="6">
        <v>4.027777777777778E-2</v>
      </c>
      <c r="I17" s="4">
        <v>11</v>
      </c>
      <c r="J17" s="4">
        <v>1.45</v>
      </c>
      <c r="K17" s="37"/>
      <c r="L17" s="4">
        <v>2</v>
      </c>
      <c r="M17" s="6">
        <f t="shared" si="0"/>
        <v>8.0555555555555561E-2</v>
      </c>
      <c r="N17" s="5">
        <f t="shared" si="1"/>
        <v>22</v>
      </c>
      <c r="O17" s="5">
        <f t="shared" si="2"/>
        <v>2.9</v>
      </c>
      <c r="P17" s="37"/>
      <c r="R17" s="37"/>
    </row>
    <row r="18" spans="1:18" x14ac:dyDescent="0.3">
      <c r="A18" s="3">
        <v>16</v>
      </c>
      <c r="B18" s="4" t="s">
        <v>301</v>
      </c>
      <c r="C18" s="37"/>
      <c r="D18" s="4">
        <v>0.2</v>
      </c>
      <c r="E18" s="4">
        <v>20</v>
      </c>
      <c r="F18" s="37"/>
      <c r="G18" s="4" t="s">
        <v>326</v>
      </c>
      <c r="H18" s="6">
        <v>2.0833333333333332E-2</v>
      </c>
      <c r="I18" s="4">
        <v>5</v>
      </c>
      <c r="J18" s="4">
        <v>0.63</v>
      </c>
      <c r="K18" s="37"/>
      <c r="L18" s="4">
        <v>2</v>
      </c>
      <c r="M18" s="6">
        <f t="shared" si="0"/>
        <v>4.1666666666666664E-2</v>
      </c>
      <c r="N18" s="5">
        <f t="shared" si="1"/>
        <v>10</v>
      </c>
      <c r="O18" s="5">
        <f t="shared" si="2"/>
        <v>1.26</v>
      </c>
      <c r="P18" s="37"/>
      <c r="R18" s="37"/>
    </row>
    <row r="19" spans="1:18" x14ac:dyDescent="0.3">
      <c r="A19" s="3">
        <v>17</v>
      </c>
      <c r="B19" s="4" t="s">
        <v>302</v>
      </c>
      <c r="C19" s="37"/>
      <c r="D19" s="4">
        <v>0.2</v>
      </c>
      <c r="E19" s="4">
        <v>20</v>
      </c>
      <c r="F19" s="37"/>
      <c r="G19" s="4" t="s">
        <v>327</v>
      </c>
      <c r="H19" s="6">
        <v>2.9166666666666664E-2</v>
      </c>
      <c r="I19" s="4">
        <v>7</v>
      </c>
      <c r="J19" s="4">
        <v>0.93</v>
      </c>
      <c r="K19" s="37"/>
      <c r="L19" s="4">
        <v>1</v>
      </c>
      <c r="M19" s="6">
        <f t="shared" si="0"/>
        <v>2.9166666666666664E-2</v>
      </c>
      <c r="N19" s="5">
        <f t="shared" si="1"/>
        <v>7</v>
      </c>
      <c r="O19" s="5">
        <f t="shared" si="2"/>
        <v>0.93</v>
      </c>
      <c r="P19" s="37"/>
      <c r="R19" s="37"/>
    </row>
    <row r="20" spans="1:18" x14ac:dyDescent="0.3">
      <c r="A20" s="3">
        <v>18</v>
      </c>
      <c r="B20" s="4" t="s">
        <v>303</v>
      </c>
      <c r="C20" s="37"/>
      <c r="D20" s="4">
        <v>0.2</v>
      </c>
      <c r="E20" s="4">
        <v>20</v>
      </c>
      <c r="F20" s="37"/>
      <c r="G20" s="4" t="s">
        <v>346</v>
      </c>
      <c r="H20" s="6">
        <v>2.361111111111111E-2</v>
      </c>
      <c r="I20" s="4">
        <v>7</v>
      </c>
      <c r="J20" s="4">
        <v>0.84</v>
      </c>
      <c r="K20" s="37"/>
      <c r="L20" s="4">
        <v>2</v>
      </c>
      <c r="M20" s="6">
        <f t="shared" si="0"/>
        <v>4.7222222222222221E-2</v>
      </c>
      <c r="N20" s="5">
        <f t="shared" si="1"/>
        <v>14</v>
      </c>
      <c r="O20" s="5">
        <f t="shared" si="2"/>
        <v>1.68</v>
      </c>
      <c r="P20" s="37"/>
      <c r="R20" s="37"/>
    </row>
    <row r="21" spans="1:18" x14ac:dyDescent="0.3">
      <c r="A21" s="3">
        <v>19</v>
      </c>
      <c r="B21" s="4" t="s">
        <v>328</v>
      </c>
      <c r="C21" s="37"/>
      <c r="D21" s="4">
        <v>0.2</v>
      </c>
      <c r="E21" s="4">
        <v>20</v>
      </c>
      <c r="F21" s="37"/>
      <c r="G21" s="4" t="s">
        <v>330</v>
      </c>
      <c r="H21" s="6">
        <v>5.5555555555555552E-2</v>
      </c>
      <c r="I21" s="4">
        <v>12</v>
      </c>
      <c r="J21" s="4">
        <v>1.58</v>
      </c>
      <c r="K21" s="37"/>
      <c r="L21" s="4">
        <v>1</v>
      </c>
      <c r="M21" s="6">
        <f t="shared" si="0"/>
        <v>5.5555555555555552E-2</v>
      </c>
      <c r="N21" s="5">
        <f t="shared" si="1"/>
        <v>12</v>
      </c>
      <c r="O21" s="5">
        <f t="shared" si="2"/>
        <v>1.58</v>
      </c>
      <c r="P21" s="37"/>
      <c r="R21" s="37"/>
    </row>
    <row r="22" spans="1:18" x14ac:dyDescent="0.3">
      <c r="A22" s="3">
        <v>20</v>
      </c>
      <c r="B22" s="4" t="s">
        <v>329</v>
      </c>
      <c r="C22" s="37"/>
      <c r="D22" s="4">
        <v>0.2</v>
      </c>
      <c r="E22" s="4">
        <v>20</v>
      </c>
      <c r="F22" s="37"/>
      <c r="G22" s="4" t="s">
        <v>309</v>
      </c>
      <c r="H22" s="6">
        <v>2.6388888888888889E-2</v>
      </c>
      <c r="I22" s="4">
        <v>7</v>
      </c>
      <c r="J22" s="4">
        <v>0.89</v>
      </c>
      <c r="K22" s="37"/>
      <c r="L22" s="4">
        <v>1</v>
      </c>
      <c r="M22" s="6">
        <f t="shared" si="0"/>
        <v>2.6388888888888889E-2</v>
      </c>
      <c r="N22" s="5">
        <f t="shared" si="1"/>
        <v>7</v>
      </c>
      <c r="O22" s="5">
        <f t="shared" si="2"/>
        <v>0.89</v>
      </c>
      <c r="P22" s="37"/>
      <c r="R22" s="37"/>
    </row>
    <row r="23" spans="1:18" x14ac:dyDescent="0.3">
      <c r="A23" s="3">
        <v>21</v>
      </c>
      <c r="B23" s="4" t="s">
        <v>331</v>
      </c>
      <c r="C23" s="37"/>
      <c r="D23" s="4">
        <v>0.2</v>
      </c>
      <c r="E23" s="4">
        <v>20</v>
      </c>
      <c r="F23" s="37"/>
      <c r="G23" s="4" t="s">
        <v>340</v>
      </c>
      <c r="H23" s="6">
        <v>0.18263888888888891</v>
      </c>
      <c r="I23" s="4">
        <v>49</v>
      </c>
      <c r="J23" s="4">
        <v>6.16</v>
      </c>
      <c r="K23" s="37"/>
      <c r="L23" s="4">
        <v>1</v>
      </c>
      <c r="M23" s="6">
        <f t="shared" si="0"/>
        <v>0.18263888888888891</v>
      </c>
      <c r="N23" s="5">
        <f t="shared" si="1"/>
        <v>49</v>
      </c>
      <c r="O23" s="5">
        <f t="shared" si="2"/>
        <v>6.16</v>
      </c>
      <c r="P23" s="37"/>
      <c r="R23" s="37"/>
    </row>
    <row r="24" spans="1:18" x14ac:dyDescent="0.3">
      <c r="A24" s="3">
        <v>22</v>
      </c>
      <c r="B24" s="4" t="s">
        <v>332</v>
      </c>
      <c r="C24" s="37"/>
      <c r="D24" s="4">
        <v>0.2</v>
      </c>
      <c r="E24" s="4">
        <v>20</v>
      </c>
      <c r="F24" s="37"/>
      <c r="G24" s="4" t="s">
        <v>341</v>
      </c>
      <c r="H24" s="6">
        <v>0.21944444444444444</v>
      </c>
      <c r="I24" s="4">
        <v>63</v>
      </c>
      <c r="J24" s="4">
        <v>8</v>
      </c>
      <c r="K24" s="37"/>
      <c r="L24" s="4">
        <v>1</v>
      </c>
      <c r="M24" s="6">
        <f t="shared" si="0"/>
        <v>0.21944444444444444</v>
      </c>
      <c r="N24" s="5">
        <f t="shared" si="1"/>
        <v>63</v>
      </c>
      <c r="O24" s="5">
        <f t="shared" si="2"/>
        <v>8</v>
      </c>
      <c r="P24" s="37"/>
      <c r="R24" s="37"/>
    </row>
    <row r="25" spans="1:18" x14ac:dyDescent="0.3">
      <c r="A25" s="3">
        <v>23</v>
      </c>
      <c r="B25" s="4" t="s">
        <v>333</v>
      </c>
      <c r="C25" s="37"/>
      <c r="D25" s="4">
        <v>0.2</v>
      </c>
      <c r="E25" s="4">
        <v>20</v>
      </c>
      <c r="F25" s="37"/>
      <c r="G25" s="4" t="s">
        <v>342</v>
      </c>
      <c r="H25" s="6">
        <v>0.18819444444444444</v>
      </c>
      <c r="I25" s="4">
        <v>51</v>
      </c>
      <c r="J25" s="4">
        <v>6.4</v>
      </c>
      <c r="K25" s="37"/>
      <c r="L25" s="4">
        <v>1</v>
      </c>
      <c r="M25" s="6">
        <f t="shared" si="0"/>
        <v>0.18819444444444444</v>
      </c>
      <c r="N25" s="5">
        <f t="shared" si="1"/>
        <v>51</v>
      </c>
      <c r="O25" s="5">
        <f t="shared" si="2"/>
        <v>6.4</v>
      </c>
      <c r="P25" s="37"/>
      <c r="R25" s="37"/>
    </row>
    <row r="26" spans="1:18" x14ac:dyDescent="0.3">
      <c r="A26" s="3">
        <v>24</v>
      </c>
      <c r="B26" s="4" t="s">
        <v>334</v>
      </c>
      <c r="C26" s="37"/>
      <c r="D26" s="4">
        <v>0.2</v>
      </c>
      <c r="E26" s="4">
        <v>20</v>
      </c>
      <c r="F26" s="37"/>
      <c r="G26" s="4" t="s">
        <v>343</v>
      </c>
      <c r="H26" s="6">
        <v>0.18402777777777779</v>
      </c>
      <c r="I26" s="4">
        <v>49</v>
      </c>
      <c r="J26" s="4">
        <v>6.17</v>
      </c>
      <c r="K26" s="37"/>
      <c r="L26" s="4">
        <v>1</v>
      </c>
      <c r="M26" s="6">
        <f t="shared" si="0"/>
        <v>0.18402777777777779</v>
      </c>
      <c r="N26" s="5">
        <f t="shared" si="1"/>
        <v>49</v>
      </c>
      <c r="O26" s="5">
        <f t="shared" si="2"/>
        <v>6.17</v>
      </c>
      <c r="P26" s="37"/>
      <c r="R26" s="37"/>
    </row>
    <row r="27" spans="1:18" x14ac:dyDescent="0.3">
      <c r="A27" s="3">
        <v>25</v>
      </c>
      <c r="B27" s="4" t="s">
        <v>335</v>
      </c>
      <c r="C27" s="37"/>
      <c r="D27" s="4">
        <v>0.2</v>
      </c>
      <c r="E27" s="4">
        <v>20</v>
      </c>
      <c r="F27" s="37"/>
      <c r="G27" s="4" t="s">
        <v>344</v>
      </c>
      <c r="H27" s="6">
        <v>0.18194444444444444</v>
      </c>
      <c r="I27" s="4">
        <v>48</v>
      </c>
      <c r="J27" s="4">
        <v>6.12</v>
      </c>
      <c r="K27" s="37"/>
      <c r="L27" s="4">
        <v>1</v>
      </c>
      <c r="M27" s="6">
        <f t="shared" si="0"/>
        <v>0.18194444444444444</v>
      </c>
      <c r="N27" s="5">
        <f t="shared" si="1"/>
        <v>48</v>
      </c>
      <c r="O27" s="5">
        <f t="shared" si="2"/>
        <v>6.12</v>
      </c>
      <c r="P27" s="37"/>
      <c r="R27" s="37"/>
    </row>
    <row r="28" spans="1:18" x14ac:dyDescent="0.3">
      <c r="A28" s="3">
        <v>26</v>
      </c>
      <c r="B28" s="4" t="s">
        <v>336</v>
      </c>
      <c r="C28" s="37"/>
      <c r="D28" s="4">
        <v>0.2</v>
      </c>
      <c r="E28" s="4">
        <v>20</v>
      </c>
      <c r="F28" s="37"/>
      <c r="G28" s="4" t="s">
        <v>345</v>
      </c>
      <c r="H28" s="6">
        <v>0.19513888888888889</v>
      </c>
      <c r="I28" s="4">
        <v>52</v>
      </c>
      <c r="J28" s="4">
        <v>6.55</v>
      </c>
      <c r="K28" s="37"/>
      <c r="L28" s="4">
        <v>1</v>
      </c>
      <c r="M28" s="6">
        <f t="shared" si="0"/>
        <v>0.19513888888888889</v>
      </c>
      <c r="N28" s="5">
        <f t="shared" si="1"/>
        <v>52</v>
      </c>
      <c r="O28" s="5">
        <f t="shared" si="2"/>
        <v>6.55</v>
      </c>
      <c r="P28" s="37"/>
      <c r="R28" s="37"/>
    </row>
    <row r="29" spans="1:18" x14ac:dyDescent="0.3">
      <c r="A29" s="3">
        <v>27</v>
      </c>
      <c r="B29" s="4" t="s">
        <v>337</v>
      </c>
      <c r="C29" s="37"/>
      <c r="D29" s="4">
        <v>0.2</v>
      </c>
      <c r="E29" s="4">
        <v>20</v>
      </c>
      <c r="F29" s="37"/>
      <c r="G29" s="4" t="s">
        <v>344</v>
      </c>
      <c r="H29" s="6">
        <v>0.18194444444444444</v>
      </c>
      <c r="I29" s="4">
        <v>50</v>
      </c>
      <c r="J29" s="4">
        <v>6.29</v>
      </c>
      <c r="K29" s="37"/>
      <c r="L29" s="4">
        <v>1</v>
      </c>
      <c r="M29" s="6">
        <f t="shared" si="0"/>
        <v>0.18194444444444444</v>
      </c>
      <c r="N29" s="5">
        <f t="shared" si="1"/>
        <v>50</v>
      </c>
      <c r="O29" s="5">
        <f t="shared" si="2"/>
        <v>6.29</v>
      </c>
      <c r="P29" s="37"/>
      <c r="R29" s="37"/>
    </row>
    <row r="30" spans="1:18" x14ac:dyDescent="0.3">
      <c r="A30" s="3">
        <v>28</v>
      </c>
      <c r="B30" s="4" t="s">
        <v>338</v>
      </c>
      <c r="C30" s="37"/>
      <c r="D30" s="4">
        <v>0.2</v>
      </c>
      <c r="E30" s="4">
        <v>20</v>
      </c>
      <c r="F30" s="37"/>
      <c r="G30" s="4" t="s">
        <v>339</v>
      </c>
      <c r="H30" s="6">
        <v>4.5833333333333337E-2</v>
      </c>
      <c r="I30" s="4">
        <v>12</v>
      </c>
      <c r="J30" s="4">
        <v>1.54</v>
      </c>
      <c r="K30" s="37"/>
      <c r="L30" s="4">
        <v>1</v>
      </c>
      <c r="M30" s="6">
        <f t="shared" si="0"/>
        <v>4.5833333333333337E-2</v>
      </c>
      <c r="N30" s="5">
        <f t="shared" si="1"/>
        <v>12</v>
      </c>
      <c r="O30" s="5">
        <f t="shared" si="2"/>
        <v>1.54</v>
      </c>
      <c r="P30" s="37"/>
      <c r="R30" s="37"/>
    </row>
    <row r="31" spans="1:18" x14ac:dyDescent="0.3">
      <c r="A31" s="3"/>
      <c r="B31" s="3"/>
      <c r="C31" s="3"/>
      <c r="D31" s="3"/>
      <c r="E31" s="3"/>
      <c r="F31" s="3"/>
      <c r="G31" s="3"/>
      <c r="H31" s="40"/>
      <c r="I31" s="41"/>
      <c r="J31" s="41"/>
      <c r="K31" s="3"/>
      <c r="L31" s="3"/>
      <c r="M31" s="42">
        <f>SUM(M3:M30)</f>
        <v>2.7722222222222221</v>
      </c>
      <c r="N31" s="41">
        <f>SUM(N3:N30)</f>
        <v>729</v>
      </c>
      <c r="O31" s="41">
        <f>SUM(O3:O30)</f>
        <v>91.630000000000024</v>
      </c>
      <c r="P31" s="41"/>
      <c r="Q31" s="3"/>
      <c r="R31" s="3"/>
    </row>
    <row r="33" spans="1:18" x14ac:dyDescent="0.3">
      <c r="A33" s="56" t="s">
        <v>22</v>
      </c>
      <c r="B33" s="56" t="s">
        <v>349</v>
      </c>
      <c r="C33" s="37"/>
      <c r="D33" s="56" t="s">
        <v>365</v>
      </c>
      <c r="E33" s="56"/>
      <c r="F33" s="37"/>
      <c r="G33" s="56" t="s">
        <v>366</v>
      </c>
      <c r="H33" s="56"/>
      <c r="I33" s="56"/>
      <c r="J33" s="56"/>
      <c r="K33" s="37"/>
      <c r="L33" s="56" t="s">
        <v>367</v>
      </c>
      <c r="M33" s="56"/>
      <c r="N33" s="56"/>
      <c r="O33" s="56"/>
      <c r="P33" s="37"/>
      <c r="Q33" s="56" t="s">
        <v>118</v>
      </c>
      <c r="R33" s="37"/>
    </row>
    <row r="34" spans="1:18" x14ac:dyDescent="0.3">
      <c r="A34" s="56"/>
      <c r="B34" s="56"/>
      <c r="C34" s="3"/>
      <c r="D34" s="3" t="s">
        <v>308</v>
      </c>
      <c r="E34" s="3" t="s">
        <v>307</v>
      </c>
      <c r="F34" s="3"/>
      <c r="G34" s="3" t="s">
        <v>306</v>
      </c>
      <c r="H34" s="3" t="s">
        <v>347</v>
      </c>
      <c r="I34" s="3" t="s">
        <v>305</v>
      </c>
      <c r="J34" s="3" t="s">
        <v>304</v>
      </c>
      <c r="K34" s="3"/>
      <c r="L34" s="2" t="s">
        <v>324</v>
      </c>
      <c r="M34" s="3" t="s">
        <v>347</v>
      </c>
      <c r="N34" s="3" t="s">
        <v>305</v>
      </c>
      <c r="O34" s="3" t="s">
        <v>304</v>
      </c>
      <c r="P34" s="3"/>
      <c r="Q34" s="56"/>
      <c r="R34" s="37"/>
    </row>
    <row r="35" spans="1:18" x14ac:dyDescent="0.3">
      <c r="A35" s="3">
        <v>1</v>
      </c>
      <c r="B35" s="4" t="s">
        <v>352</v>
      </c>
      <c r="C35" s="37"/>
      <c r="D35" s="4">
        <v>0.2</v>
      </c>
      <c r="E35" s="4">
        <v>20</v>
      </c>
      <c r="F35" s="37"/>
      <c r="G35" s="4" t="s">
        <v>360</v>
      </c>
      <c r="H35" s="6">
        <v>9.2361111111111116E-2</v>
      </c>
      <c r="I35" s="4">
        <v>29</v>
      </c>
      <c r="J35" s="4">
        <v>3.72</v>
      </c>
      <c r="K35" s="37"/>
      <c r="L35" s="4">
        <v>1</v>
      </c>
      <c r="M35" s="6">
        <f t="shared" ref="M35:M42" si="3">L35*H35</f>
        <v>9.2361111111111116E-2</v>
      </c>
      <c r="N35" s="5">
        <f t="shared" ref="N35:N42" si="4">L35*I35</f>
        <v>29</v>
      </c>
      <c r="O35" s="5">
        <f t="shared" ref="O35:O42" si="5">L35*J35</f>
        <v>3.72</v>
      </c>
      <c r="P35" s="37"/>
      <c r="R35" s="37"/>
    </row>
    <row r="36" spans="1:18" x14ac:dyDescent="0.3">
      <c r="A36" s="3">
        <v>2</v>
      </c>
      <c r="B36" s="4" t="s">
        <v>353</v>
      </c>
      <c r="C36" s="37"/>
      <c r="D36" s="4">
        <v>0.2</v>
      </c>
      <c r="E36" s="4">
        <v>20</v>
      </c>
      <c r="F36" s="37"/>
      <c r="G36" s="4" t="s">
        <v>359</v>
      </c>
      <c r="H36" s="6">
        <v>5.1388888888888894E-2</v>
      </c>
      <c r="I36" s="4">
        <v>14</v>
      </c>
      <c r="J36" s="4">
        <v>1.72</v>
      </c>
      <c r="K36" s="37"/>
      <c r="L36" s="4">
        <v>1</v>
      </c>
      <c r="M36" s="6">
        <f t="shared" si="3"/>
        <v>5.1388888888888894E-2</v>
      </c>
      <c r="N36" s="5">
        <f t="shared" si="4"/>
        <v>14</v>
      </c>
      <c r="O36" s="5">
        <f t="shared" si="5"/>
        <v>1.72</v>
      </c>
      <c r="P36" s="37"/>
      <c r="R36" s="37"/>
    </row>
    <row r="37" spans="1:18" x14ac:dyDescent="0.3">
      <c r="A37" s="3">
        <v>3</v>
      </c>
      <c r="B37" s="4" t="s">
        <v>354</v>
      </c>
      <c r="C37" s="37"/>
      <c r="D37" s="4">
        <v>0.2</v>
      </c>
      <c r="E37" s="4">
        <v>20</v>
      </c>
      <c r="F37" s="37"/>
      <c r="G37" s="4" t="s">
        <v>358</v>
      </c>
      <c r="H37" s="6">
        <v>4.1666666666666664E-2</v>
      </c>
      <c r="I37" s="4">
        <v>6</v>
      </c>
      <c r="J37" s="4">
        <v>0.75</v>
      </c>
      <c r="K37" s="37"/>
      <c r="L37" s="4">
        <v>1</v>
      </c>
      <c r="M37" s="6">
        <f t="shared" si="3"/>
        <v>4.1666666666666664E-2</v>
      </c>
      <c r="N37" s="5">
        <f t="shared" si="4"/>
        <v>6</v>
      </c>
      <c r="O37" s="5">
        <f t="shared" si="5"/>
        <v>0.75</v>
      </c>
      <c r="P37" s="37"/>
      <c r="R37" s="37"/>
    </row>
    <row r="38" spans="1:18" x14ac:dyDescent="0.3">
      <c r="A38" s="3">
        <v>4</v>
      </c>
      <c r="B38" s="4" t="s">
        <v>355</v>
      </c>
      <c r="C38" s="37"/>
      <c r="D38" s="4">
        <v>0.2</v>
      </c>
      <c r="E38" s="4">
        <v>20</v>
      </c>
      <c r="F38" s="37"/>
      <c r="G38" s="4" t="s">
        <v>320</v>
      </c>
      <c r="H38" s="6">
        <v>4.8611111111111112E-3</v>
      </c>
      <c r="I38" s="4">
        <v>1</v>
      </c>
      <c r="J38" s="4">
        <v>0.08</v>
      </c>
      <c r="K38" s="37"/>
      <c r="L38" s="4">
        <v>1</v>
      </c>
      <c r="M38" s="6">
        <f t="shared" si="3"/>
        <v>4.8611111111111112E-3</v>
      </c>
      <c r="N38" s="5">
        <f t="shared" si="4"/>
        <v>1</v>
      </c>
      <c r="O38" s="5">
        <f t="shared" si="5"/>
        <v>0.08</v>
      </c>
      <c r="P38" s="37"/>
      <c r="R38" s="37"/>
    </row>
    <row r="39" spans="1:18" x14ac:dyDescent="0.3">
      <c r="A39" s="3">
        <v>5</v>
      </c>
      <c r="B39" s="4" t="s">
        <v>362</v>
      </c>
      <c r="C39" s="37"/>
      <c r="D39" s="4">
        <v>0.2</v>
      </c>
      <c r="E39" s="4">
        <v>20</v>
      </c>
      <c r="F39" s="37"/>
      <c r="G39" s="4" t="s">
        <v>364</v>
      </c>
      <c r="H39" s="6">
        <v>2.7777777777777779E-3</v>
      </c>
      <c r="I39" s="4">
        <v>1</v>
      </c>
      <c r="J39" s="4">
        <v>0.08</v>
      </c>
      <c r="K39" s="37"/>
      <c r="L39" s="4">
        <v>1</v>
      </c>
      <c r="M39" s="6">
        <f t="shared" si="3"/>
        <v>2.7777777777777779E-3</v>
      </c>
      <c r="N39" s="5">
        <f t="shared" si="4"/>
        <v>1</v>
      </c>
      <c r="O39" s="5">
        <f t="shared" si="5"/>
        <v>0.08</v>
      </c>
      <c r="P39" s="37"/>
      <c r="R39" s="37"/>
    </row>
    <row r="40" spans="1:18" x14ac:dyDescent="0.3">
      <c r="A40" s="3">
        <v>6</v>
      </c>
      <c r="B40" s="4" t="s">
        <v>363</v>
      </c>
      <c r="C40" s="37"/>
      <c r="D40" s="4">
        <v>0.2</v>
      </c>
      <c r="E40" s="4">
        <v>20</v>
      </c>
      <c r="F40" s="37"/>
      <c r="G40" s="4" t="s">
        <v>364</v>
      </c>
      <c r="H40" s="6">
        <v>2.7777777777777779E-3</v>
      </c>
      <c r="I40" s="4">
        <v>1</v>
      </c>
      <c r="J40" s="4">
        <v>7.0000000000000007E-2</v>
      </c>
      <c r="K40" s="37"/>
      <c r="L40" s="4">
        <v>1</v>
      </c>
      <c r="M40" s="6">
        <f t="shared" si="3"/>
        <v>2.7777777777777779E-3</v>
      </c>
      <c r="N40" s="5">
        <f t="shared" si="4"/>
        <v>1</v>
      </c>
      <c r="O40" s="5">
        <f t="shared" si="5"/>
        <v>7.0000000000000007E-2</v>
      </c>
      <c r="P40" s="37"/>
      <c r="R40" s="37"/>
    </row>
    <row r="41" spans="1:18" x14ac:dyDescent="0.3">
      <c r="A41" s="3">
        <v>7</v>
      </c>
      <c r="B41" s="4" t="s">
        <v>356</v>
      </c>
      <c r="C41" s="37"/>
      <c r="D41" s="4">
        <v>0.2</v>
      </c>
      <c r="E41" s="4">
        <v>20</v>
      </c>
      <c r="F41" s="37"/>
      <c r="G41" s="4" t="s">
        <v>361</v>
      </c>
      <c r="H41" s="6">
        <v>4.2361111111111106E-2</v>
      </c>
      <c r="I41" s="4">
        <v>11</v>
      </c>
      <c r="J41" s="4">
        <v>1.34</v>
      </c>
      <c r="K41" s="37"/>
      <c r="L41" s="4">
        <v>1</v>
      </c>
      <c r="M41" s="6">
        <f t="shared" si="3"/>
        <v>4.2361111111111106E-2</v>
      </c>
      <c r="N41" s="5">
        <f t="shared" si="4"/>
        <v>11</v>
      </c>
      <c r="O41" s="5">
        <f t="shared" si="5"/>
        <v>1.34</v>
      </c>
      <c r="P41" s="37"/>
      <c r="R41" s="37"/>
    </row>
    <row r="42" spans="1:18" x14ac:dyDescent="0.3">
      <c r="A42" s="3">
        <v>8</v>
      </c>
      <c r="B42" s="4" t="s">
        <v>357</v>
      </c>
      <c r="C42" s="37"/>
      <c r="D42" s="4">
        <v>0.2</v>
      </c>
      <c r="E42" s="4">
        <v>20</v>
      </c>
      <c r="F42" s="37"/>
      <c r="G42" s="4" t="s">
        <v>361</v>
      </c>
      <c r="H42" s="6">
        <v>4.2361111111111106E-2</v>
      </c>
      <c r="I42" s="4">
        <v>11</v>
      </c>
      <c r="J42" s="4">
        <v>1.34</v>
      </c>
      <c r="K42" s="37"/>
      <c r="L42" s="4">
        <v>1</v>
      </c>
      <c r="M42" s="6">
        <f t="shared" si="3"/>
        <v>4.2361111111111106E-2</v>
      </c>
      <c r="N42" s="5">
        <f t="shared" si="4"/>
        <v>11</v>
      </c>
      <c r="O42" s="5">
        <f t="shared" si="5"/>
        <v>1.34</v>
      </c>
      <c r="P42" s="37"/>
      <c r="R42" s="37"/>
    </row>
    <row r="43" spans="1:18" ht="6" customHeight="1" x14ac:dyDescent="0.3">
      <c r="A43" s="3"/>
      <c r="B43" s="37"/>
      <c r="C43" s="37"/>
      <c r="D43" s="37"/>
      <c r="E43" s="37"/>
      <c r="F43" s="37"/>
      <c r="G43" s="37"/>
      <c r="H43" s="38"/>
      <c r="I43" s="37"/>
      <c r="J43" s="37"/>
      <c r="K43" s="37"/>
      <c r="L43" s="37"/>
      <c r="M43" s="37"/>
      <c r="N43" s="39"/>
      <c r="O43" s="39"/>
      <c r="P43" s="37"/>
      <c r="Q43" s="37"/>
      <c r="R43" s="37"/>
    </row>
    <row r="44" spans="1:18" x14ac:dyDescent="0.3">
      <c r="A44" s="3"/>
      <c r="B44" s="3"/>
      <c r="C44" s="3"/>
      <c r="D44" s="3"/>
      <c r="E44" s="3"/>
      <c r="F44" s="3"/>
      <c r="G44" s="3"/>
      <c r="H44" s="40"/>
      <c r="I44" s="41"/>
      <c r="J44" s="41"/>
      <c r="K44" s="3"/>
      <c r="L44" s="3"/>
      <c r="M44" s="40">
        <f>SUM(M35:M43)</f>
        <v>0.28055555555555556</v>
      </c>
      <c r="N44" s="41">
        <f t="shared" ref="N44:O44" si="6">SUM(N35:N43)</f>
        <v>74</v>
      </c>
      <c r="O44" s="41">
        <f t="shared" si="6"/>
        <v>9.1000000000000014</v>
      </c>
      <c r="P44" s="41"/>
      <c r="Q44" s="3"/>
      <c r="R44" s="3"/>
    </row>
  </sheetData>
  <mergeCells count="12">
    <mergeCell ref="A33:A34"/>
    <mergeCell ref="D33:E33"/>
    <mergeCell ref="G33:J33"/>
    <mergeCell ref="Q33:Q34"/>
    <mergeCell ref="B1:B2"/>
    <mergeCell ref="A1:A2"/>
    <mergeCell ref="G1:J1"/>
    <mergeCell ref="L1:O1"/>
    <mergeCell ref="L33:O33"/>
    <mergeCell ref="Q1:Q2"/>
    <mergeCell ref="D1:E1"/>
    <mergeCell ref="B33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FreiBox</vt:lpstr>
      <vt:lpstr>Commutator</vt:lpstr>
      <vt:lpstr>Tools</vt:lpstr>
      <vt:lpstr>3D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de la Crompe</dc:creator>
  <cp:lastModifiedBy>Brice de la Crompe</cp:lastModifiedBy>
  <dcterms:created xsi:type="dcterms:W3CDTF">2021-01-31T17:44:23Z</dcterms:created>
  <dcterms:modified xsi:type="dcterms:W3CDTF">2022-11-16T19:05:57Z</dcterms:modified>
</cp:coreProperties>
</file>