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uco\cuatri2\tef\"/>
    </mc:Choice>
  </mc:AlternateContent>
  <xr:revisionPtr revIDLastSave="0" documentId="8_{E0ECDBAF-6B21-4A4F-9C3B-CA6E6CBCECE5}" xr6:coauthVersionLast="43" xr6:coauthVersionMax="43" xr10:uidLastSave="{00000000-0000-0000-0000-000000000000}"/>
  <bookViews>
    <workbookView xWindow="-120" yWindow="-120" windowWidth="29040" windowHeight="15840" activeTab="1"/>
  </bookViews>
  <sheets>
    <sheet name="Sin redondear" sheetId="1" r:id="rId1"/>
    <sheet name="Redondead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5" i="1" l="1"/>
  <c r="K34" i="1"/>
  <c r="D37" i="1"/>
  <c r="I35" i="1" s="1"/>
  <c r="J35" i="1" s="1"/>
  <c r="C37" i="1"/>
  <c r="C4" i="1"/>
  <c r="F4" i="1" s="1"/>
  <c r="E4" i="1"/>
  <c r="H4" i="1" s="1"/>
  <c r="I4" i="1" s="1"/>
  <c r="G4" i="1"/>
  <c r="J4" i="1" s="1"/>
  <c r="G29" i="1"/>
  <c r="J29" i="1" s="1"/>
  <c r="E29" i="1"/>
  <c r="H29" i="1" s="1"/>
  <c r="I29" i="1" s="1"/>
  <c r="C29" i="1"/>
  <c r="F29" i="1" s="1"/>
  <c r="G28" i="1"/>
  <c r="J28" i="1" s="1"/>
  <c r="E28" i="1"/>
  <c r="H28" i="1" s="1"/>
  <c r="I28" i="1" s="1"/>
  <c r="C28" i="1"/>
  <c r="F28" i="1" s="1"/>
  <c r="G27" i="1"/>
  <c r="K27" i="1" s="1"/>
  <c r="E27" i="1"/>
  <c r="H27" i="1" s="1"/>
  <c r="I27" i="1" s="1"/>
  <c r="C27" i="1"/>
  <c r="F27" i="1" s="1"/>
  <c r="G26" i="1"/>
  <c r="K26" i="1" s="1"/>
  <c r="E26" i="1"/>
  <c r="H26" i="1" s="1"/>
  <c r="I26" i="1" s="1"/>
  <c r="C26" i="1"/>
  <c r="F26" i="1" s="1"/>
  <c r="G25" i="1"/>
  <c r="K25" i="1" s="1"/>
  <c r="E25" i="1"/>
  <c r="H25" i="1" s="1"/>
  <c r="I25" i="1" s="1"/>
  <c r="C25" i="1"/>
  <c r="F25" i="1" s="1"/>
  <c r="G24" i="1"/>
  <c r="J24" i="1" s="1"/>
  <c r="E24" i="1"/>
  <c r="H24" i="1" s="1"/>
  <c r="I24" i="1" s="1"/>
  <c r="C24" i="1"/>
  <c r="F24" i="1" s="1"/>
  <c r="G23" i="1"/>
  <c r="K23" i="1" s="1"/>
  <c r="E23" i="1"/>
  <c r="H23" i="1" s="1"/>
  <c r="I23" i="1" s="1"/>
  <c r="C23" i="1"/>
  <c r="F23" i="1" s="1"/>
  <c r="G22" i="1"/>
  <c r="K22" i="1" s="1"/>
  <c r="E22" i="1"/>
  <c r="H22" i="1" s="1"/>
  <c r="I22" i="1" s="1"/>
  <c r="C22" i="1"/>
  <c r="F22" i="1" s="1"/>
  <c r="G21" i="1"/>
  <c r="K21" i="1" s="1"/>
  <c r="E21" i="1"/>
  <c r="H21" i="1" s="1"/>
  <c r="I21" i="1" s="1"/>
  <c r="C21" i="1"/>
  <c r="F21" i="1" s="1"/>
  <c r="G20" i="1"/>
  <c r="K20" i="1" s="1"/>
  <c r="E20" i="1"/>
  <c r="H20" i="1" s="1"/>
  <c r="I20" i="1" s="1"/>
  <c r="C20" i="1"/>
  <c r="F20" i="1" s="1"/>
  <c r="G19" i="1"/>
  <c r="K19" i="1" s="1"/>
  <c r="E19" i="1"/>
  <c r="H19" i="1" s="1"/>
  <c r="I19" i="1" s="1"/>
  <c r="C19" i="1"/>
  <c r="F19" i="1" s="1"/>
  <c r="G5" i="1"/>
  <c r="K5" i="1" s="1"/>
  <c r="G6" i="1"/>
  <c r="K6" i="1" s="1"/>
  <c r="G7" i="1"/>
  <c r="K7" i="1" s="1"/>
  <c r="G8" i="1"/>
  <c r="K8" i="1" s="1"/>
  <c r="G9" i="1"/>
  <c r="K9" i="1" s="1"/>
  <c r="G10" i="1"/>
  <c r="J10" i="1" s="1"/>
  <c r="G11" i="1"/>
  <c r="J11" i="1" s="1"/>
  <c r="G12" i="1"/>
  <c r="K12" i="1" s="1"/>
  <c r="G13" i="1"/>
  <c r="K13" i="1" s="1"/>
  <c r="G14" i="1"/>
  <c r="K14" i="1" s="1"/>
  <c r="E5" i="1"/>
  <c r="H5" i="1" s="1"/>
  <c r="E6" i="1"/>
  <c r="H6" i="1" s="1"/>
  <c r="I6" i="1" s="1"/>
  <c r="E7" i="1"/>
  <c r="H7" i="1" s="1"/>
  <c r="I7" i="1" s="1"/>
  <c r="E8" i="1"/>
  <c r="H8" i="1" s="1"/>
  <c r="I8" i="1" s="1"/>
  <c r="E9" i="1"/>
  <c r="H9" i="1" s="1"/>
  <c r="I9" i="1" s="1"/>
  <c r="E10" i="1"/>
  <c r="H10" i="1" s="1"/>
  <c r="I10" i="1" s="1"/>
  <c r="E11" i="1"/>
  <c r="H11" i="1" s="1"/>
  <c r="I11" i="1" s="1"/>
  <c r="E12" i="1"/>
  <c r="H12" i="1" s="1"/>
  <c r="I12" i="1" s="1"/>
  <c r="E13" i="1"/>
  <c r="H13" i="1" s="1"/>
  <c r="I13" i="1" s="1"/>
  <c r="E14" i="1"/>
  <c r="H14" i="1" s="1"/>
  <c r="I14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K4" i="1" l="1"/>
  <c r="I34" i="1"/>
  <c r="J34" i="1" s="1"/>
  <c r="J20" i="1"/>
  <c r="K28" i="1"/>
  <c r="J21" i="1"/>
  <c r="J23" i="1"/>
  <c r="K24" i="1"/>
  <c r="J25" i="1"/>
  <c r="J19" i="1"/>
  <c r="U22" i="1" s="1" a="1"/>
  <c r="U22" i="1" s="1"/>
  <c r="D34" i="1" s="1"/>
  <c r="J13" i="1"/>
  <c r="J9" i="1"/>
  <c r="J5" i="1"/>
  <c r="I5" i="1"/>
  <c r="K11" i="1"/>
  <c r="J7" i="1"/>
  <c r="K10" i="1"/>
  <c r="J8" i="1"/>
  <c r="J14" i="1"/>
  <c r="J6" i="1"/>
  <c r="J12" i="1"/>
  <c r="K29" i="1"/>
  <c r="J27" i="1"/>
  <c r="J26" i="1"/>
  <c r="J22" i="1"/>
  <c r="U8" i="1" l="1" a="1"/>
  <c r="U8" i="1" s="1"/>
  <c r="C34" i="1" s="1"/>
  <c r="G34" i="1" s="1"/>
  <c r="G35" i="1"/>
  <c r="V22" i="1"/>
  <c r="V26" i="1"/>
  <c r="V24" i="1"/>
  <c r="U26" i="1"/>
  <c r="U25" i="1"/>
  <c r="V25" i="1"/>
  <c r="V23" i="1"/>
  <c r="U23" i="1"/>
  <c r="D35" i="1" s="1"/>
  <c r="H35" i="1" s="1"/>
  <c r="K40" i="1" s="1"/>
  <c r="U24" i="1"/>
  <c r="V10" i="1" l="1"/>
  <c r="V9" i="1"/>
  <c r="U12" i="1"/>
  <c r="U9" i="1"/>
  <c r="C35" i="1" s="1"/>
  <c r="H34" i="1" s="1"/>
  <c r="K39" i="1" s="1"/>
  <c r="U11" i="1"/>
  <c r="U10" i="1"/>
  <c r="V11" i="1"/>
  <c r="V12" i="1"/>
  <c r="V8" i="1"/>
  <c r="J39" i="1"/>
  <c r="J40" i="1"/>
</calcChain>
</file>

<file path=xl/sharedStrings.xml><?xml version="1.0" encoding="utf-8"?>
<sst xmlns="http://schemas.openxmlformats.org/spreadsheetml/2006/main" count="86" uniqueCount="25">
  <si>
    <t>Error</t>
  </si>
  <si>
    <t>î(rad, ±0,017)</t>
  </si>
  <si>
    <t>r(rad, ±0,017)</t>
  </si>
  <si>
    <t>t(rad, ±0,017)</t>
  </si>
  <si>
    <t>sen(i)</t>
  </si>
  <si>
    <t>error</t>
  </si>
  <si>
    <t>sen(t)</t>
  </si>
  <si>
    <t>error2</t>
  </si>
  <si>
    <t>Experiencia 1</t>
  </si>
  <si>
    <t>Experiencia 2</t>
  </si>
  <si>
    <t>Ángulo Límite(º, ±1)</t>
  </si>
  <si>
    <t>î(º, ±1)</t>
  </si>
  <si>
    <t>r(º, ±1)</t>
  </si>
  <si>
    <t>t(º, ±1)</t>
  </si>
  <si>
    <t>Ángulo Límite(rad, ±0,017)</t>
  </si>
  <si>
    <t>n(Snell)</t>
  </si>
  <si>
    <t>m</t>
  </si>
  <si>
    <t>Δm</t>
  </si>
  <si>
    <t xml:space="preserve"> </t>
  </si>
  <si>
    <t>Regresiones</t>
  </si>
  <si>
    <t>n(Regresión)</t>
  </si>
  <si>
    <t>sen(Ángulo Límite)</t>
  </si>
  <si>
    <t>Datos</t>
  </si>
  <si>
    <t>Media Ponderada</t>
  </si>
  <si>
    <t>Índice de refracción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</si>
</sst>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4" formatCode="0.0"/>
  </numFmts>
  <fonts count="6" x14ac:knownFonts="1">
    <font>
      <sz val="10"/>
      <name val="Arial"/>
    </font>
    <font>
      <b/>
      <sz val="10"/>
      <color theme="9" tint="-0.249977111117893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9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5" xfId="0" applyFont="1" applyBorder="1"/>
    <xf numFmtId="0" fontId="3" fillId="0" borderId="0" xfId="0" applyFont="1"/>
    <xf numFmtId="0" fontId="0" fillId="0" borderId="0" xfId="0" applyFont="1" applyFill="1" applyBorder="1"/>
    <xf numFmtId="0" fontId="3" fillId="0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0" borderId="4" xfId="0" applyFont="1" applyBorder="1"/>
    <xf numFmtId="0" fontId="5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5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0" borderId="0" xfId="0" applyFont="1" applyFill="1" applyBorder="1"/>
    <xf numFmtId="0" fontId="5" fillId="0" borderId="4" xfId="0" applyFont="1" applyFill="1" applyBorder="1"/>
    <xf numFmtId="0" fontId="2" fillId="0" borderId="5" xfId="0" applyFont="1" applyFill="1" applyBorder="1"/>
    <xf numFmtId="0" fontId="1" fillId="3" borderId="6" xfId="0" applyFont="1" applyFill="1" applyBorder="1"/>
    <xf numFmtId="0" fontId="2" fillId="3" borderId="4" xfId="0" applyFont="1" applyFill="1" applyBorder="1"/>
    <xf numFmtId="0" fontId="1" fillId="0" borderId="4" xfId="0" applyFont="1" applyFill="1" applyBorder="1"/>
    <xf numFmtId="0" fontId="0" fillId="3" borderId="11" xfId="0" applyFill="1" applyBorder="1"/>
    <xf numFmtId="0" fontId="1" fillId="3" borderId="0" xfId="0" applyFont="1" applyFill="1"/>
    <xf numFmtId="0" fontId="1" fillId="0" borderId="13" xfId="0" applyFont="1" applyBorder="1"/>
    <xf numFmtId="0" fontId="1" fillId="3" borderId="10" xfId="0" applyFont="1" applyFill="1" applyBorder="1"/>
    <xf numFmtId="0" fontId="1" fillId="0" borderId="10" xfId="0" applyFont="1" applyBorder="1"/>
    <xf numFmtId="0" fontId="1" fillId="3" borderId="9" xfId="0" applyFont="1" applyFill="1" applyBorder="1"/>
    <xf numFmtId="0" fontId="1" fillId="3" borderId="1" xfId="0" applyFont="1" applyFill="1" applyBorder="1"/>
    <xf numFmtId="0" fontId="4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2" xfId="0" applyFont="1" applyFill="1" applyBorder="1"/>
    <xf numFmtId="172" fontId="0" fillId="0" borderId="0" xfId="0" applyNumberFormat="1"/>
    <xf numFmtId="172" fontId="2" fillId="0" borderId="0" xfId="0" applyNumberFormat="1" applyFont="1" applyBorder="1"/>
    <xf numFmtId="2" fontId="2" fillId="0" borderId="0" xfId="0" applyNumberFormat="1" applyFont="1" applyBorder="1"/>
    <xf numFmtId="2" fontId="2" fillId="0" borderId="5" xfId="0" applyNumberFormat="1" applyFont="1" applyBorder="1"/>
    <xf numFmtId="2" fontId="2" fillId="3" borderId="0" xfId="0" applyNumberFormat="1" applyFont="1" applyFill="1" applyBorder="1"/>
    <xf numFmtId="2" fontId="2" fillId="3" borderId="5" xfId="0" applyNumberFormat="1" applyFont="1" applyFill="1" applyBorder="1"/>
    <xf numFmtId="172" fontId="2" fillId="3" borderId="7" xfId="0" applyNumberFormat="1" applyFont="1" applyFill="1" applyBorder="1"/>
    <xf numFmtId="2" fontId="2" fillId="3" borderId="7" xfId="0" applyNumberFormat="1" applyFont="1" applyFill="1" applyBorder="1"/>
    <xf numFmtId="174" fontId="2" fillId="0" borderId="0" xfId="0" applyNumberFormat="1" applyFont="1" applyBorder="1"/>
    <xf numFmtId="174" fontId="2" fillId="3" borderId="7" xfId="0" applyNumberFormat="1" applyFont="1" applyFill="1" applyBorder="1"/>
  </cellXfs>
  <cellStyles count="1">
    <cellStyle name="Normal" xfId="0" builtinId="0"/>
  </cellStyles>
  <dxfs count="20"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0" formatCode="General"/>
    </dxf>
  </dxfs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'Sin redondear'!$J$3</c:f>
              <c:strCache>
                <c:ptCount val="1"/>
                <c:pt idx="0">
                  <c:v>sen(t)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'Sin redondear'!$I$4:$I$14</c:f>
                <c:numCache>
                  <c:formatCode>General</c:formatCode>
                  <c:ptCount val="11"/>
                  <c:pt idx="0">
                    <c:v>1.6935473811561359E-2</c:v>
                  </c:pt>
                  <c:pt idx="1">
                    <c:v>1.6744337039880059E-2</c:v>
                  </c:pt>
                  <c:pt idx="2">
                    <c:v>1.6433779380083165E-2</c:v>
                  </c:pt>
                  <c:pt idx="3">
                    <c:v>1.6015343859907823E-2</c:v>
                  </c:pt>
                  <c:pt idx="4">
                    <c:v>1.5504309199289114E-2</c:v>
                  </c:pt>
                  <c:pt idx="5">
                    <c:v>1.4918903552136337E-2</c:v>
                  </c:pt>
                  <c:pt idx="6">
                    <c:v>1.4279415799636335E-2</c:v>
                  </c:pt>
                  <c:pt idx="7">
                    <c:v>1.3607274228520826E-2</c:v>
                  </c:pt>
                  <c:pt idx="8">
                    <c:v>1.2924158150285714E-2</c:v>
                  </c:pt>
                  <c:pt idx="9">
                    <c:v>1.2251197026221529E-2</c:v>
                  </c:pt>
                  <c:pt idx="10">
                    <c:v>1.1608296000856449E-2</c:v>
                  </c:pt>
                </c:numCache>
              </c:numRef>
            </c:plus>
            <c:minus>
              <c:numRef>
                <c:f>'Sin redondear'!$I$4:$I$14</c:f>
                <c:numCache>
                  <c:formatCode>General</c:formatCode>
                  <c:ptCount val="11"/>
                  <c:pt idx="0">
                    <c:v>1.6935473811561359E-2</c:v>
                  </c:pt>
                  <c:pt idx="1">
                    <c:v>1.6744337039880059E-2</c:v>
                  </c:pt>
                  <c:pt idx="2">
                    <c:v>1.6433779380083165E-2</c:v>
                  </c:pt>
                  <c:pt idx="3">
                    <c:v>1.6015343859907823E-2</c:v>
                  </c:pt>
                  <c:pt idx="4">
                    <c:v>1.5504309199289114E-2</c:v>
                  </c:pt>
                  <c:pt idx="5">
                    <c:v>1.4918903552136337E-2</c:v>
                  </c:pt>
                  <c:pt idx="6">
                    <c:v>1.4279415799636335E-2</c:v>
                  </c:pt>
                  <c:pt idx="7">
                    <c:v>1.3607274228520826E-2</c:v>
                  </c:pt>
                  <c:pt idx="8">
                    <c:v>1.2924158150285714E-2</c:v>
                  </c:pt>
                  <c:pt idx="9">
                    <c:v>1.2251197026221529E-2</c:v>
                  </c:pt>
                  <c:pt idx="10">
                    <c:v>1.1608296000856449E-2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'Sin redondear'!$K$4:$K$14</c:f>
                <c:numCache>
                  <c:formatCode>General</c:formatCode>
                  <c:ptCount val="11"/>
                  <c:pt idx="0">
                    <c:v>1.6976702090827755E-2</c:v>
                  </c:pt>
                  <c:pt idx="1">
                    <c:v>1.6873284577902475E-2</c:v>
                  </c:pt>
                  <c:pt idx="2">
                    <c:v>1.6741731801207537E-2</c:v>
                  </c:pt>
                  <c:pt idx="3">
                    <c:v>1.6495027346691941E-2</c:v>
                  </c:pt>
                  <c:pt idx="4">
                    <c:v>1.6341448830951424E-2</c:v>
                  </c:pt>
                  <c:pt idx="5">
                    <c:v>1.5974774553360445E-2</c:v>
                  </c:pt>
                  <c:pt idx="6">
                    <c:v>1.5648582508691486E-2</c:v>
                  </c:pt>
                  <c:pt idx="7">
                    <c:v>1.527949878708584E-2</c:v>
                  </c:pt>
                  <c:pt idx="8">
                    <c:v>1.4868535021369729E-2</c:v>
                  </c:pt>
                  <c:pt idx="9">
                    <c:v>1.4722431864335458E-2</c:v>
                  </c:pt>
                  <c:pt idx="10">
                    <c:v>1.425739965507221E-2</c:v>
                  </c:pt>
                </c:numCache>
              </c:numRef>
            </c:plus>
            <c:minus>
              <c:numRef>
                <c:f>'Sin redondear'!$K$4:$K$14</c:f>
                <c:numCache>
                  <c:formatCode>General</c:formatCode>
                  <c:ptCount val="11"/>
                  <c:pt idx="0">
                    <c:v>1.6976702090827755E-2</c:v>
                  </c:pt>
                  <c:pt idx="1">
                    <c:v>1.6873284577902475E-2</c:v>
                  </c:pt>
                  <c:pt idx="2">
                    <c:v>1.6741731801207537E-2</c:v>
                  </c:pt>
                  <c:pt idx="3">
                    <c:v>1.6495027346691941E-2</c:v>
                  </c:pt>
                  <c:pt idx="4">
                    <c:v>1.6341448830951424E-2</c:v>
                  </c:pt>
                  <c:pt idx="5">
                    <c:v>1.5974774553360445E-2</c:v>
                  </c:pt>
                  <c:pt idx="6">
                    <c:v>1.5648582508691486E-2</c:v>
                  </c:pt>
                  <c:pt idx="7">
                    <c:v>1.527949878708584E-2</c:v>
                  </c:pt>
                  <c:pt idx="8">
                    <c:v>1.4868535021369729E-2</c:v>
                  </c:pt>
                  <c:pt idx="9">
                    <c:v>1.4722431864335458E-2</c:v>
                  </c:pt>
                  <c:pt idx="10">
                    <c:v>1.425739965507221E-2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'Sin redondear'!$H$4:$H$14</c:f>
              <c:numCache>
                <c:formatCode>General</c:formatCode>
                <c:ptCount val="11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</c:numCache>
            </c:numRef>
          </c:xVal>
          <c:yVal>
            <c:numRef>
              <c:f>'Sin redondear'!$J$4:$J$14</c:f>
              <c:numCache>
                <c:formatCode>General</c:formatCode>
                <c:ptCount val="11"/>
                <c:pt idx="0">
                  <c:v>5.2335956242943828E-2</c:v>
                </c:pt>
                <c:pt idx="1">
                  <c:v>0.12186934340514748</c:v>
                </c:pt>
                <c:pt idx="2">
                  <c:v>0.17364817766693033</c:v>
                </c:pt>
                <c:pt idx="3">
                  <c:v>0.24192189559966773</c:v>
                </c:pt>
                <c:pt idx="4">
                  <c:v>0.27563735581699916</c:v>
                </c:pt>
                <c:pt idx="5">
                  <c:v>0.34202014332566871</c:v>
                </c:pt>
                <c:pt idx="6">
                  <c:v>0.39073112848927372</c:v>
                </c:pt>
                <c:pt idx="7">
                  <c:v>0.4383711467890774</c:v>
                </c:pt>
                <c:pt idx="8">
                  <c:v>0.48480962024633706</c:v>
                </c:pt>
                <c:pt idx="9">
                  <c:v>0.49999999999999994</c:v>
                </c:pt>
                <c:pt idx="10">
                  <c:v>0.54463903501502708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8-484D-902E-EFFF2FE97F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345120"/>
        <c:axId val="226318576"/>
      </c:scatterChart>
      <c:valAx>
        <c:axId val="23234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Seno del ángulo incidente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6318576"/>
        <c:crosses val="autoZero"/>
        <c:crossBetween val="midCat"/>
      </c:valAx>
      <c:valAx>
        <c:axId val="226318576"/>
        <c:scaling>
          <c:orientation val="minMax"/>
        </c:scaling>
        <c:delete val="0"/>
        <c:axPos val="l"/>
        <c:majorGridlines>
          <c:spPr>
            <a:ln w="9525" cap="flat" cmpd="dbl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Seno</a:t>
                </a:r>
                <a:r>
                  <a:rPr lang="es-ES" baseline="0"/>
                  <a:t> del ángulo transmitido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234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'Sin redondear'!$I$19:$I$29</c:f>
                <c:numCache>
                  <c:formatCode>General</c:formatCode>
                  <c:ptCount val="11"/>
                  <c:pt idx="0">
                    <c:v>1.6935473811561359E-2</c:v>
                  </c:pt>
                  <c:pt idx="1">
                    <c:v>1.6744337039880059E-2</c:v>
                  </c:pt>
                  <c:pt idx="2">
                    <c:v>1.6433779380083165E-2</c:v>
                  </c:pt>
                  <c:pt idx="3">
                    <c:v>1.6015343859907823E-2</c:v>
                  </c:pt>
                  <c:pt idx="4">
                    <c:v>1.5504309199289114E-2</c:v>
                  </c:pt>
                  <c:pt idx="5">
                    <c:v>1.4918903552136337E-2</c:v>
                  </c:pt>
                  <c:pt idx="6">
                    <c:v>1.4279415799636335E-2</c:v>
                  </c:pt>
                  <c:pt idx="7">
                    <c:v>1.3607274228520826E-2</c:v>
                  </c:pt>
                  <c:pt idx="8">
                    <c:v>1.2924158150285714E-2</c:v>
                  </c:pt>
                  <c:pt idx="9">
                    <c:v>1.2251197026221529E-2</c:v>
                  </c:pt>
                  <c:pt idx="10">
                    <c:v>1.1608296000856449E-2</c:v>
                  </c:pt>
                </c:numCache>
              </c:numRef>
            </c:plus>
            <c:minus>
              <c:numRef>
                <c:f>'Sin redondear'!$I$19:$I$29</c:f>
                <c:numCache>
                  <c:formatCode>General</c:formatCode>
                  <c:ptCount val="11"/>
                  <c:pt idx="0">
                    <c:v>1.6935473811561359E-2</c:v>
                  </c:pt>
                  <c:pt idx="1">
                    <c:v>1.6744337039880059E-2</c:v>
                  </c:pt>
                  <c:pt idx="2">
                    <c:v>1.6433779380083165E-2</c:v>
                  </c:pt>
                  <c:pt idx="3">
                    <c:v>1.6015343859907823E-2</c:v>
                  </c:pt>
                  <c:pt idx="4">
                    <c:v>1.5504309199289114E-2</c:v>
                  </c:pt>
                  <c:pt idx="5">
                    <c:v>1.4918903552136337E-2</c:v>
                  </c:pt>
                  <c:pt idx="6">
                    <c:v>1.4279415799636335E-2</c:v>
                  </c:pt>
                  <c:pt idx="7">
                    <c:v>1.3607274228520826E-2</c:v>
                  </c:pt>
                  <c:pt idx="8">
                    <c:v>1.2924158150285714E-2</c:v>
                  </c:pt>
                  <c:pt idx="9">
                    <c:v>1.2251197026221529E-2</c:v>
                  </c:pt>
                  <c:pt idx="10">
                    <c:v>1.1608296000856449E-2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'Sin redondear'!$K$19:$K$29</c:f>
                <c:numCache>
                  <c:formatCode>General</c:formatCode>
                  <c:ptCount val="11"/>
                  <c:pt idx="0">
                    <c:v>1.6958588854417013E-2</c:v>
                  </c:pt>
                  <c:pt idx="1">
                    <c:v>1.6873284577902475E-2</c:v>
                  </c:pt>
                  <c:pt idx="2">
                    <c:v>1.6741731801207537E-2</c:v>
                  </c:pt>
                  <c:pt idx="3">
                    <c:v>1.6628509212474697E-2</c:v>
                  </c:pt>
                  <c:pt idx="4">
                    <c:v>1.6341448830951424E-2</c:v>
                  </c:pt>
                  <c:pt idx="5">
                    <c:v>1.5974774553360445E-2</c:v>
                  </c:pt>
                  <c:pt idx="6">
                    <c:v>1.5762125527635389E-2</c:v>
                  </c:pt>
                  <c:pt idx="7">
                    <c:v>1.5648582508691486E-2</c:v>
                  </c:pt>
                  <c:pt idx="8">
                    <c:v>1.5010109078601759E-2</c:v>
                  </c:pt>
                  <c:pt idx="9">
                    <c:v>1.4722431864335458E-2</c:v>
                  </c:pt>
                  <c:pt idx="10">
                    <c:v>1.4416817634659242E-2</c:v>
                  </c:pt>
                </c:numCache>
              </c:numRef>
            </c:plus>
            <c:minus>
              <c:numRef>
                <c:f>'Sin redondear'!$K$19:$K$29</c:f>
                <c:numCache>
                  <c:formatCode>General</c:formatCode>
                  <c:ptCount val="11"/>
                  <c:pt idx="0">
                    <c:v>1.6958588854417013E-2</c:v>
                  </c:pt>
                  <c:pt idx="1">
                    <c:v>1.6873284577902475E-2</c:v>
                  </c:pt>
                  <c:pt idx="2">
                    <c:v>1.6741731801207537E-2</c:v>
                  </c:pt>
                  <c:pt idx="3">
                    <c:v>1.6628509212474697E-2</c:v>
                  </c:pt>
                  <c:pt idx="4">
                    <c:v>1.6341448830951424E-2</c:v>
                  </c:pt>
                  <c:pt idx="5">
                    <c:v>1.5974774553360445E-2</c:v>
                  </c:pt>
                  <c:pt idx="6">
                    <c:v>1.5762125527635389E-2</c:v>
                  </c:pt>
                  <c:pt idx="7">
                    <c:v>1.5648582508691486E-2</c:v>
                  </c:pt>
                  <c:pt idx="8">
                    <c:v>1.5010109078601759E-2</c:v>
                  </c:pt>
                  <c:pt idx="9">
                    <c:v>1.4722431864335458E-2</c:v>
                  </c:pt>
                  <c:pt idx="10">
                    <c:v>1.4416817634659242E-2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'Sin redondear'!$H$19:$H$29</c:f>
              <c:numCache>
                <c:formatCode>General</c:formatCode>
                <c:ptCount val="11"/>
                <c:pt idx="0">
                  <c:v>8.7155742747658166E-2</c:v>
                </c:pt>
                <c:pt idx="1">
                  <c:v>0.17364817766693033</c:v>
                </c:pt>
                <c:pt idx="2">
                  <c:v>0.25881904510252074</c:v>
                </c:pt>
                <c:pt idx="3">
                  <c:v>0.34202014332566871</c:v>
                </c:pt>
                <c:pt idx="4">
                  <c:v>0.42261826174069944</c:v>
                </c:pt>
                <c:pt idx="5">
                  <c:v>0.49999999999999994</c:v>
                </c:pt>
                <c:pt idx="6">
                  <c:v>0.57357643635104605</c:v>
                </c:pt>
                <c:pt idx="7">
                  <c:v>0.64278760968653925</c:v>
                </c:pt>
                <c:pt idx="8">
                  <c:v>0.70710678118654746</c:v>
                </c:pt>
                <c:pt idx="9">
                  <c:v>0.76604444311897801</c:v>
                </c:pt>
                <c:pt idx="10">
                  <c:v>0.8191520442889918</c:v>
                </c:pt>
              </c:numCache>
            </c:numRef>
          </c:xVal>
          <c:yVal>
            <c:numRef>
              <c:f>'Sin redondear'!$J$19:$J$29</c:f>
              <c:numCache>
                <c:formatCode>General</c:formatCode>
                <c:ptCount val="11"/>
                <c:pt idx="0">
                  <c:v>6.9756473744125302E-2</c:v>
                </c:pt>
                <c:pt idx="1">
                  <c:v>0.12186934340514748</c:v>
                </c:pt>
                <c:pt idx="2">
                  <c:v>0.17364817766693033</c:v>
                </c:pt>
                <c:pt idx="3">
                  <c:v>0.20791169081775931</c:v>
                </c:pt>
                <c:pt idx="4">
                  <c:v>0.27563735581699916</c:v>
                </c:pt>
                <c:pt idx="5">
                  <c:v>0.34202014332566871</c:v>
                </c:pt>
                <c:pt idx="6">
                  <c:v>0.37460659341591201</c:v>
                </c:pt>
                <c:pt idx="7">
                  <c:v>0.39073112848927372</c:v>
                </c:pt>
                <c:pt idx="8">
                  <c:v>0.46947156278589081</c:v>
                </c:pt>
                <c:pt idx="9">
                  <c:v>0.49999999999999994</c:v>
                </c:pt>
                <c:pt idx="10">
                  <c:v>0.5299192642332049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8-4883-95D4-FEBD8B029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345120"/>
        <c:axId val="226318576"/>
      </c:scatterChart>
      <c:valAx>
        <c:axId val="232345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Seno del ángulo incidente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6318576"/>
        <c:crosses val="autoZero"/>
        <c:crossBetween val="midCat"/>
      </c:valAx>
      <c:valAx>
        <c:axId val="226318576"/>
        <c:scaling>
          <c:orientation val="minMax"/>
        </c:scaling>
        <c:delete val="0"/>
        <c:axPos val="l"/>
        <c:majorGridlines>
          <c:spPr>
            <a:ln w="9525" cap="flat" cmpd="dbl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Seno del ángulo tansmitido</a:t>
                </a:r>
              </a:p>
            </c:rich>
          </c:tx>
          <c:layout>
            <c:manualLayout>
              <c:xMode val="edge"/>
              <c:yMode val="edge"/>
              <c:x val="1.5973619988838231E-2"/>
              <c:y val="0.23052812011619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234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15103</xdr:colOff>
      <xdr:row>0</xdr:row>
      <xdr:rowOff>139341</xdr:rowOff>
    </xdr:from>
    <xdr:to>
      <xdr:col>18</xdr:col>
      <xdr:colOff>629478</xdr:colOff>
      <xdr:row>19</xdr:row>
      <xdr:rowOff>155906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BA4C65-87BB-495C-9551-06E9BB0B8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719614</xdr:colOff>
      <xdr:row>21</xdr:row>
      <xdr:rowOff>9257</xdr:rowOff>
    </xdr:from>
    <xdr:to>
      <xdr:col>18</xdr:col>
      <xdr:colOff>603657</xdr:colOff>
      <xdr:row>40</xdr:row>
      <xdr:rowOff>95389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D670E1A-1B61-4402-AB48-85B9F3ECB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0" name="Tabla10" displayName="Tabla10" ref="B3:K14" totalsRowShown="0" headerRowDxfId="18">
  <autoFilter ref="B3:K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î(º, ±1)"/>
    <tableColumn id="2" name="r(º, ±1)">
      <calculatedColumnFormula>B4</calculatedColumnFormula>
    </tableColumn>
    <tableColumn id="3" name="t(º, ±1)"/>
    <tableColumn id="4" name="î(rad, ±0,017)">
      <calculatedColumnFormula>B4*PI()/180</calculatedColumnFormula>
    </tableColumn>
    <tableColumn id="5" name="r(rad, ±0,017)">
      <calculatedColumnFormula>C4*PI()/180</calculatedColumnFormula>
    </tableColumn>
    <tableColumn id="6" name="t(rad, ±0,017)">
      <calculatedColumnFormula>D4*PI()/180</calculatedColumnFormula>
    </tableColumn>
    <tableColumn id="7" name="sen(i)" dataDxfId="17">
      <calculatedColumnFormula>SIN(E4)</calculatedColumnFormula>
    </tableColumn>
    <tableColumn id="8" name="error" dataDxfId="16">
      <calculatedColumnFormula>ABS(COS(H4)*0.017)</calculatedColumnFormula>
    </tableColumn>
    <tableColumn id="9" name="sen(t)" dataDxfId="15">
      <calculatedColumnFormula>SIN(G4)</calculatedColumnFormula>
    </tableColumn>
    <tableColumn id="10" name="error2" dataDxfId="14">
      <calculatedColumnFormula>COS(G4)*0.017</calculatedColumnFormula>
    </tableColumn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12" name="Tabla1113" displayName="Tabla1113" ref="B18:K29" totalsRowShown="0">
  <autoFilter ref="B18:K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î(º, ±1)"/>
    <tableColumn id="2" name="r(º, ±1)">
      <calculatedColumnFormula>B19</calculatedColumnFormula>
    </tableColumn>
    <tableColumn id="3" name="t(º, ±1)"/>
    <tableColumn id="4" name="î(rad, ±0,017)">
      <calculatedColumnFormula>B19*PI()/180</calculatedColumnFormula>
    </tableColumn>
    <tableColumn id="5" name="r(rad, ±0,017)">
      <calculatedColumnFormula>C19*PI()/180</calculatedColumnFormula>
    </tableColumn>
    <tableColumn id="6" name="t(rad, ±0,017)">
      <calculatedColumnFormula>D19*PI()/180</calculatedColumnFormula>
    </tableColumn>
    <tableColumn id="7" name="sen(i)">
      <calculatedColumnFormula>SIN(E19)</calculatedColumnFormula>
    </tableColumn>
    <tableColumn id="8" name="error" dataDxfId="19">
      <calculatedColumnFormula>ABS(COS(H19)*0.017)</calculatedColumnFormula>
    </tableColumn>
    <tableColumn id="9" name="sen(t)">
      <calculatedColumnFormula>SIN(G19)</calculatedColumnFormula>
    </tableColumn>
    <tableColumn id="10" name="error2">
      <calculatedColumnFormula>COS(G19)*0.017</calculatedColumnFormula>
    </tableColumn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id="32" name="Tabla32" displayName="Tabla32" ref="B3:K14" totalsRowShown="0">
  <autoFilter ref="B3:K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î(º, ±1)"/>
    <tableColumn id="2" name="r(º, ±1)"/>
    <tableColumn id="3" name="t(º, ±1)"/>
    <tableColumn id="4" name="î(rad, ±0,017)" dataDxfId="10"/>
    <tableColumn id="5" name="r(rad, ±0,017)" dataDxfId="9"/>
    <tableColumn id="6" name="t(rad, ±0,017)" dataDxfId="7"/>
    <tableColumn id="7" name="sen(i)" dataDxfId="8"/>
    <tableColumn id="8" name="error" dataDxfId="13"/>
    <tableColumn id="9" name="sen(t)" dataDxfId="12"/>
    <tableColumn id="10" name="error2" dataDxfId="11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id="33" name="Tabla33" displayName="Tabla33" ref="B18:K29" totalsRowShown="0">
  <autoFilter ref="B18:K2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î(º, ±1)"/>
    <tableColumn id="2" name="r(º, ±1)"/>
    <tableColumn id="3" name="t(º, ±1)"/>
    <tableColumn id="4" name="î(rad, ±0,017)" dataDxfId="6"/>
    <tableColumn id="5" name="r(rad, ±0,017)" dataDxfId="5"/>
    <tableColumn id="6" name="t(rad, ±0,017)" dataDxfId="4"/>
    <tableColumn id="7" name="sen(i)" dataDxfId="3"/>
    <tableColumn id="8" name="error" dataDxfId="2"/>
    <tableColumn id="9" name="sen(t)" dataDxfId="1"/>
    <tableColumn id="10" name="error2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0"/>
  <sheetViews>
    <sheetView zoomScale="85" zoomScaleNormal="85" workbookViewId="0">
      <selection activeCell="E48" sqref="E48"/>
    </sheetView>
  </sheetViews>
  <sheetFormatPr baseColWidth="10" defaultRowHeight="12.75" x14ac:dyDescent="0.2"/>
  <cols>
    <col min="2" max="2" width="16.7109375" bestFit="1" customWidth="1"/>
    <col min="4" max="4" width="13.42578125" bestFit="1" customWidth="1"/>
    <col min="5" max="5" width="14.28515625" customWidth="1"/>
    <col min="6" max="6" width="15.5703125" bestFit="1" customWidth="1"/>
    <col min="7" max="8" width="14.140625" customWidth="1"/>
    <col min="9" max="9" width="19.140625" bestFit="1" customWidth="1"/>
    <col min="10" max="10" width="17.42578125" bestFit="1" customWidth="1"/>
    <col min="17" max="17" width="14" customWidth="1"/>
    <col min="18" max="19" width="14.140625" customWidth="1"/>
    <col min="20" max="20" width="12" customWidth="1"/>
    <col min="24" max="24" width="12" customWidth="1"/>
  </cols>
  <sheetData>
    <row r="3" spans="2:22" x14ac:dyDescent="0.2">
      <c r="B3" s="4" t="s">
        <v>11</v>
      </c>
      <c r="C3" s="4" t="s">
        <v>12</v>
      </c>
      <c r="D3" s="4" t="s">
        <v>13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/>
      <c r="M3" s="4"/>
    </row>
    <row r="4" spans="2:22" x14ac:dyDescent="0.2">
      <c r="B4">
        <v>5</v>
      </c>
      <c r="C4">
        <f>B4</f>
        <v>5</v>
      </c>
      <c r="D4">
        <v>3</v>
      </c>
      <c r="E4">
        <f>B4*PI()/180</f>
        <v>8.7266462599716474E-2</v>
      </c>
      <c r="F4">
        <f t="shared" ref="F4:G14" si="0">C4*PI()/180</f>
        <v>8.7266462599716474E-2</v>
      </c>
      <c r="G4">
        <f t="shared" si="0"/>
        <v>5.2359877559829883E-2</v>
      </c>
      <c r="H4">
        <f t="shared" ref="H4:H14" si="1">SIN(E4)</f>
        <v>8.7155742747658166E-2</v>
      </c>
      <c r="I4">
        <f t="shared" ref="I4:I14" si="2">ABS(COS(H4)*0.017)</f>
        <v>1.6935473811561359E-2</v>
      </c>
      <c r="J4">
        <f t="shared" ref="J4:J14" si="3">SIN(G4)</f>
        <v>5.2335956242943828E-2</v>
      </c>
      <c r="K4">
        <f t="shared" ref="K4:K14" si="4">COS(G4)*0.017</f>
        <v>1.6976702090827755E-2</v>
      </c>
    </row>
    <row r="5" spans="2:22" x14ac:dyDescent="0.2">
      <c r="B5">
        <v>10</v>
      </c>
      <c r="C5">
        <f t="shared" ref="C5:C14" si="5">B5</f>
        <v>10</v>
      </c>
      <c r="D5">
        <v>7</v>
      </c>
      <c r="E5">
        <f t="shared" ref="E5:E14" si="6">B5*PI()/180</f>
        <v>0.17453292519943295</v>
      </c>
      <c r="F5">
        <f t="shared" si="0"/>
        <v>0.17453292519943295</v>
      </c>
      <c r="G5">
        <f t="shared" si="0"/>
        <v>0.12217304763960307</v>
      </c>
      <c r="H5">
        <f t="shared" si="1"/>
        <v>0.17364817766693033</v>
      </c>
      <c r="I5">
        <f t="shared" si="2"/>
        <v>1.6744337039880059E-2</v>
      </c>
      <c r="J5">
        <f t="shared" si="3"/>
        <v>0.12186934340514748</v>
      </c>
      <c r="K5">
        <f t="shared" si="4"/>
        <v>1.6873284577902475E-2</v>
      </c>
    </row>
    <row r="6" spans="2:22" x14ac:dyDescent="0.2">
      <c r="B6">
        <v>15</v>
      </c>
      <c r="C6">
        <f t="shared" si="5"/>
        <v>15</v>
      </c>
      <c r="D6">
        <v>10</v>
      </c>
      <c r="E6">
        <f t="shared" si="6"/>
        <v>0.26179938779914941</v>
      </c>
      <c r="F6">
        <f t="shared" si="0"/>
        <v>0.26179938779914941</v>
      </c>
      <c r="G6">
        <f t="shared" si="0"/>
        <v>0.17453292519943295</v>
      </c>
      <c r="H6">
        <f t="shared" si="1"/>
        <v>0.25881904510252074</v>
      </c>
      <c r="I6">
        <f t="shared" si="2"/>
        <v>1.6433779380083165E-2</v>
      </c>
      <c r="J6">
        <f t="shared" si="3"/>
        <v>0.17364817766693033</v>
      </c>
      <c r="K6">
        <f t="shared" si="4"/>
        <v>1.6741731801207537E-2</v>
      </c>
    </row>
    <row r="7" spans="2:22" x14ac:dyDescent="0.2">
      <c r="B7">
        <v>20</v>
      </c>
      <c r="C7">
        <f t="shared" si="5"/>
        <v>20</v>
      </c>
      <c r="D7">
        <v>14</v>
      </c>
      <c r="E7">
        <f t="shared" si="6"/>
        <v>0.3490658503988659</v>
      </c>
      <c r="F7">
        <f t="shared" si="0"/>
        <v>0.3490658503988659</v>
      </c>
      <c r="G7">
        <f t="shared" si="0"/>
        <v>0.24434609527920614</v>
      </c>
      <c r="H7">
        <f t="shared" si="1"/>
        <v>0.34202014332566871</v>
      </c>
      <c r="I7">
        <f t="shared" si="2"/>
        <v>1.6015343859907823E-2</v>
      </c>
      <c r="J7">
        <f t="shared" si="3"/>
        <v>0.24192189559966773</v>
      </c>
      <c r="K7">
        <f t="shared" si="4"/>
        <v>1.6495027346691941E-2</v>
      </c>
      <c r="U7" s="4" t="s">
        <v>8</v>
      </c>
    </row>
    <row r="8" spans="2:22" x14ac:dyDescent="0.2">
      <c r="B8">
        <v>25</v>
      </c>
      <c r="C8">
        <f t="shared" si="5"/>
        <v>25</v>
      </c>
      <c r="D8">
        <v>16</v>
      </c>
      <c r="E8">
        <f t="shared" si="6"/>
        <v>0.43633231299858238</v>
      </c>
      <c r="F8">
        <f t="shared" si="0"/>
        <v>0.43633231299858238</v>
      </c>
      <c r="G8">
        <f t="shared" si="0"/>
        <v>0.27925268031909273</v>
      </c>
      <c r="H8">
        <f t="shared" si="1"/>
        <v>0.42261826174069944</v>
      </c>
      <c r="I8">
        <f t="shared" si="2"/>
        <v>1.5504309199289114E-2</v>
      </c>
      <c r="J8">
        <f t="shared" si="3"/>
        <v>0.27563735581699916</v>
      </c>
      <c r="K8">
        <f t="shared" si="4"/>
        <v>1.6341448830951424E-2</v>
      </c>
      <c r="U8">
        <f t="array" ref="U8:V12">LINEST(J4:J14,H4:H14,0,1)</f>
        <v>0.67255973619301879</v>
      </c>
      <c r="V8">
        <v>0</v>
      </c>
    </row>
    <row r="9" spans="2:22" x14ac:dyDescent="0.2">
      <c r="B9">
        <v>30</v>
      </c>
      <c r="C9">
        <f t="shared" si="5"/>
        <v>30</v>
      </c>
      <c r="D9">
        <v>20</v>
      </c>
      <c r="E9">
        <f t="shared" si="6"/>
        <v>0.52359877559829882</v>
      </c>
      <c r="F9">
        <f t="shared" si="0"/>
        <v>0.52359877559829882</v>
      </c>
      <c r="G9">
        <f t="shared" si="0"/>
        <v>0.3490658503988659</v>
      </c>
      <c r="H9">
        <f t="shared" si="1"/>
        <v>0.49999999999999994</v>
      </c>
      <c r="I9">
        <f t="shared" si="2"/>
        <v>1.4918903552136337E-2</v>
      </c>
      <c r="J9">
        <f t="shared" si="3"/>
        <v>0.34202014332566871</v>
      </c>
      <c r="K9">
        <f t="shared" si="4"/>
        <v>1.5974774553360445E-2</v>
      </c>
      <c r="U9">
        <v>4.8184076905376993E-3</v>
      </c>
      <c r="V9" t="e">
        <v>#N/A</v>
      </c>
    </row>
    <row r="10" spans="2:22" x14ac:dyDescent="0.2">
      <c r="B10">
        <v>35</v>
      </c>
      <c r="C10">
        <f t="shared" si="5"/>
        <v>35</v>
      </c>
      <c r="D10">
        <v>23</v>
      </c>
      <c r="E10">
        <f t="shared" si="6"/>
        <v>0.6108652381980153</v>
      </c>
      <c r="F10">
        <f t="shared" si="0"/>
        <v>0.6108652381980153</v>
      </c>
      <c r="G10">
        <f t="shared" si="0"/>
        <v>0.40142572795869574</v>
      </c>
      <c r="H10">
        <f t="shared" si="1"/>
        <v>0.57357643635104605</v>
      </c>
      <c r="I10">
        <f t="shared" si="2"/>
        <v>1.4279415799636335E-2</v>
      </c>
      <c r="J10">
        <f t="shared" si="3"/>
        <v>0.39073112848927372</v>
      </c>
      <c r="K10">
        <f t="shared" si="4"/>
        <v>1.5648582508691486E-2</v>
      </c>
      <c r="U10">
        <v>0.99948699392780815</v>
      </c>
      <c r="V10">
        <v>8.5522611372891195E-3</v>
      </c>
    </row>
    <row r="11" spans="2:22" x14ac:dyDescent="0.2">
      <c r="B11">
        <v>40</v>
      </c>
      <c r="C11">
        <f t="shared" si="5"/>
        <v>40</v>
      </c>
      <c r="D11">
        <v>26</v>
      </c>
      <c r="E11">
        <f t="shared" si="6"/>
        <v>0.69813170079773179</v>
      </c>
      <c r="F11">
        <f t="shared" si="0"/>
        <v>0.69813170079773179</v>
      </c>
      <c r="G11">
        <f t="shared" si="0"/>
        <v>0.4537856055185257</v>
      </c>
      <c r="H11">
        <f t="shared" si="1"/>
        <v>0.64278760968653925</v>
      </c>
      <c r="I11">
        <f t="shared" si="2"/>
        <v>1.3607274228520826E-2</v>
      </c>
      <c r="J11">
        <f t="shared" si="3"/>
        <v>0.4383711467890774</v>
      </c>
      <c r="K11">
        <f t="shared" si="4"/>
        <v>1.527949878708584E-2</v>
      </c>
      <c r="U11">
        <v>19482.946657092642</v>
      </c>
      <c r="V11">
        <v>10</v>
      </c>
    </row>
    <row r="12" spans="2:22" x14ac:dyDescent="0.2">
      <c r="B12">
        <v>45</v>
      </c>
      <c r="C12">
        <f t="shared" si="5"/>
        <v>45</v>
      </c>
      <c r="D12">
        <v>29</v>
      </c>
      <c r="E12">
        <f t="shared" si="6"/>
        <v>0.78539816339744828</v>
      </c>
      <c r="F12">
        <f t="shared" si="0"/>
        <v>0.78539816339744828</v>
      </c>
      <c r="G12">
        <f t="shared" si="0"/>
        <v>0.50614548307835561</v>
      </c>
      <c r="H12">
        <f t="shared" si="1"/>
        <v>0.70710678118654746</v>
      </c>
      <c r="I12">
        <f t="shared" si="2"/>
        <v>1.2924158150285714E-2</v>
      </c>
      <c r="J12">
        <f t="shared" si="3"/>
        <v>0.48480962024633706</v>
      </c>
      <c r="K12">
        <f t="shared" si="4"/>
        <v>1.4868535021369729E-2</v>
      </c>
      <c r="U12">
        <v>1.425005524465311</v>
      </c>
      <c r="V12">
        <v>7.3141170560385785E-4</v>
      </c>
    </row>
    <row r="13" spans="2:22" x14ac:dyDescent="0.2">
      <c r="B13">
        <v>50</v>
      </c>
      <c r="C13">
        <f t="shared" si="5"/>
        <v>50</v>
      </c>
      <c r="D13">
        <v>30</v>
      </c>
      <c r="E13">
        <f t="shared" si="6"/>
        <v>0.87266462599716477</v>
      </c>
      <c r="F13">
        <f t="shared" si="0"/>
        <v>0.87266462599716477</v>
      </c>
      <c r="G13">
        <f t="shared" si="0"/>
        <v>0.52359877559829882</v>
      </c>
      <c r="H13">
        <f t="shared" si="1"/>
        <v>0.76604444311897801</v>
      </c>
      <c r="I13">
        <f t="shared" si="2"/>
        <v>1.2251197026221529E-2</v>
      </c>
      <c r="J13">
        <f t="shared" si="3"/>
        <v>0.49999999999999994</v>
      </c>
      <c r="K13">
        <f t="shared" si="4"/>
        <v>1.4722431864335458E-2</v>
      </c>
    </row>
    <row r="14" spans="2:22" x14ac:dyDescent="0.2">
      <c r="B14">
        <v>55</v>
      </c>
      <c r="C14">
        <f t="shared" si="5"/>
        <v>55</v>
      </c>
      <c r="D14">
        <v>33</v>
      </c>
      <c r="E14">
        <f t="shared" si="6"/>
        <v>0.95993108859688125</v>
      </c>
      <c r="F14">
        <f t="shared" si="0"/>
        <v>0.95993108859688125</v>
      </c>
      <c r="G14">
        <f t="shared" si="0"/>
        <v>0.57595865315812877</v>
      </c>
      <c r="H14">
        <f t="shared" si="1"/>
        <v>0.8191520442889918</v>
      </c>
      <c r="I14">
        <f t="shared" si="2"/>
        <v>1.1608296000856449E-2</v>
      </c>
      <c r="J14">
        <f t="shared" si="3"/>
        <v>0.54463903501502708</v>
      </c>
      <c r="K14">
        <f t="shared" si="4"/>
        <v>1.425739965507221E-2</v>
      </c>
    </row>
    <row r="18" spans="2:22" x14ac:dyDescent="0.2">
      <c r="B18" s="6" t="s">
        <v>11</v>
      </c>
      <c r="C18" s="6" t="s">
        <v>12</v>
      </c>
      <c r="D18" s="6" t="s">
        <v>13</v>
      </c>
      <c r="E18" s="5" t="s">
        <v>1</v>
      </c>
      <c r="F18" s="5" t="s">
        <v>2</v>
      </c>
      <c r="G18" s="5" t="s">
        <v>3</v>
      </c>
      <c r="H18" s="4" t="s">
        <v>4</v>
      </c>
      <c r="I18" s="4" t="s">
        <v>5</v>
      </c>
      <c r="J18" s="4" t="s">
        <v>6</v>
      </c>
      <c r="K18" s="4" t="s">
        <v>7</v>
      </c>
    </row>
    <row r="19" spans="2:22" x14ac:dyDescent="0.2">
      <c r="B19" s="5">
        <v>5</v>
      </c>
      <c r="C19" s="5">
        <f>B19</f>
        <v>5</v>
      </c>
      <c r="D19" s="5">
        <v>4</v>
      </c>
      <c r="E19" s="5">
        <f>B19*PI()/180</f>
        <v>8.7266462599716474E-2</v>
      </c>
      <c r="F19" s="5">
        <f t="shared" ref="F19:F29" si="7">C19*PI()/180</f>
        <v>8.7266462599716474E-2</v>
      </c>
      <c r="G19" s="5">
        <f t="shared" ref="G19:G29" si="8">D19*PI()/180</f>
        <v>6.9813170079773182E-2</v>
      </c>
      <c r="H19">
        <f t="shared" ref="H19:H29" si="9">SIN(E19)</f>
        <v>8.7155742747658166E-2</v>
      </c>
      <c r="I19">
        <f t="shared" ref="I19:I29" si="10">ABS(COS(H19)*0.017)</f>
        <v>1.6935473811561359E-2</v>
      </c>
      <c r="J19">
        <f t="shared" ref="J19:J29" si="11">SIN(G19)</f>
        <v>6.9756473744125302E-2</v>
      </c>
      <c r="K19">
        <f t="shared" ref="K19:K29" si="12">COS(G19)*0.017</f>
        <v>1.6958588854417013E-2</v>
      </c>
    </row>
    <row r="20" spans="2:22" x14ac:dyDescent="0.2">
      <c r="B20" s="5">
        <v>10</v>
      </c>
      <c r="C20" s="5">
        <f t="shared" ref="C20:C29" si="13">B20</f>
        <v>10</v>
      </c>
      <c r="D20" s="5">
        <v>7</v>
      </c>
      <c r="E20" s="5">
        <f t="shared" ref="E20:E29" si="14">B20*PI()/180</f>
        <v>0.17453292519943295</v>
      </c>
      <c r="F20" s="5">
        <f t="shared" si="7"/>
        <v>0.17453292519943295</v>
      </c>
      <c r="G20" s="5">
        <f t="shared" si="8"/>
        <v>0.12217304763960307</v>
      </c>
      <c r="H20">
        <f t="shared" si="9"/>
        <v>0.17364817766693033</v>
      </c>
      <c r="I20">
        <f t="shared" si="10"/>
        <v>1.6744337039880059E-2</v>
      </c>
      <c r="J20">
        <f t="shared" si="11"/>
        <v>0.12186934340514748</v>
      </c>
      <c r="K20">
        <f t="shared" si="12"/>
        <v>1.6873284577902475E-2</v>
      </c>
    </row>
    <row r="21" spans="2:22" x14ac:dyDescent="0.2">
      <c r="B21" s="5">
        <v>15</v>
      </c>
      <c r="C21" s="5">
        <f t="shared" si="13"/>
        <v>15</v>
      </c>
      <c r="D21" s="5">
        <v>10</v>
      </c>
      <c r="E21" s="5">
        <f t="shared" si="14"/>
        <v>0.26179938779914941</v>
      </c>
      <c r="F21" s="5">
        <f t="shared" si="7"/>
        <v>0.26179938779914941</v>
      </c>
      <c r="G21" s="5">
        <f t="shared" si="8"/>
        <v>0.17453292519943295</v>
      </c>
      <c r="H21">
        <f t="shared" si="9"/>
        <v>0.25881904510252074</v>
      </c>
      <c r="I21">
        <f t="shared" si="10"/>
        <v>1.6433779380083165E-2</v>
      </c>
      <c r="J21">
        <f t="shared" si="11"/>
        <v>0.17364817766693033</v>
      </c>
      <c r="K21">
        <f t="shared" si="12"/>
        <v>1.6741731801207537E-2</v>
      </c>
      <c r="U21" s="4" t="s">
        <v>9</v>
      </c>
    </row>
    <row r="22" spans="2:22" x14ac:dyDescent="0.2">
      <c r="B22" s="5">
        <v>20</v>
      </c>
      <c r="C22" s="5">
        <f t="shared" si="13"/>
        <v>20</v>
      </c>
      <c r="D22" s="5">
        <v>12</v>
      </c>
      <c r="E22" s="5">
        <f t="shared" si="14"/>
        <v>0.3490658503988659</v>
      </c>
      <c r="F22" s="5">
        <f t="shared" si="7"/>
        <v>0.3490658503988659</v>
      </c>
      <c r="G22" s="5">
        <f t="shared" si="8"/>
        <v>0.20943951023931953</v>
      </c>
      <c r="H22">
        <f t="shared" si="9"/>
        <v>0.34202014332566871</v>
      </c>
      <c r="I22">
        <f t="shared" si="10"/>
        <v>1.6015343859907823E-2</v>
      </c>
      <c r="J22">
        <f t="shared" si="11"/>
        <v>0.20791169081775931</v>
      </c>
      <c r="K22">
        <f t="shared" si="12"/>
        <v>1.6628509212474697E-2</v>
      </c>
      <c r="U22">
        <f t="array" ref="U22:V26">LINEST(J19:J29,H19:H29,0,1)</f>
        <v>0.64942294580515125</v>
      </c>
      <c r="V22">
        <v>0</v>
      </c>
    </row>
    <row r="23" spans="2:22" x14ac:dyDescent="0.2">
      <c r="B23" s="5">
        <v>25</v>
      </c>
      <c r="C23" s="5">
        <f t="shared" si="13"/>
        <v>25</v>
      </c>
      <c r="D23" s="5">
        <v>16</v>
      </c>
      <c r="E23" s="5">
        <f t="shared" si="14"/>
        <v>0.43633231299858238</v>
      </c>
      <c r="F23" s="5">
        <f t="shared" si="7"/>
        <v>0.43633231299858238</v>
      </c>
      <c r="G23" s="5">
        <f t="shared" si="8"/>
        <v>0.27925268031909273</v>
      </c>
      <c r="H23">
        <f t="shared" si="9"/>
        <v>0.42261826174069944</v>
      </c>
      <c r="I23">
        <f t="shared" si="10"/>
        <v>1.5504309199289114E-2</v>
      </c>
      <c r="J23">
        <f t="shared" si="11"/>
        <v>0.27563735581699916</v>
      </c>
      <c r="K23">
        <f t="shared" si="12"/>
        <v>1.6341448830951424E-2</v>
      </c>
      <c r="U23">
        <v>7.1782035641392867E-3</v>
      </c>
      <c r="V23" t="e">
        <v>#N/A</v>
      </c>
    </row>
    <row r="24" spans="2:22" x14ac:dyDescent="0.2">
      <c r="B24" s="5">
        <v>30</v>
      </c>
      <c r="C24" s="5">
        <f t="shared" si="13"/>
        <v>30</v>
      </c>
      <c r="D24" s="5">
        <v>20</v>
      </c>
      <c r="E24" s="5">
        <f t="shared" si="14"/>
        <v>0.52359877559829882</v>
      </c>
      <c r="F24" s="5">
        <f t="shared" si="7"/>
        <v>0.52359877559829882</v>
      </c>
      <c r="G24" s="5">
        <f t="shared" si="8"/>
        <v>0.3490658503988659</v>
      </c>
      <c r="H24">
        <f t="shared" si="9"/>
        <v>0.49999999999999994</v>
      </c>
      <c r="I24">
        <f t="shared" si="10"/>
        <v>1.4918903552136337E-2</v>
      </c>
      <c r="J24">
        <f t="shared" si="11"/>
        <v>0.34202014332566871</v>
      </c>
      <c r="K24">
        <f t="shared" si="12"/>
        <v>1.5974774553360445E-2</v>
      </c>
      <c r="U24">
        <v>0.99877975787459616</v>
      </c>
      <c r="V24">
        <v>1.2740696786138494E-2</v>
      </c>
    </row>
    <row r="25" spans="2:22" x14ac:dyDescent="0.2">
      <c r="B25" s="5">
        <v>35</v>
      </c>
      <c r="C25" s="5">
        <f t="shared" si="13"/>
        <v>35</v>
      </c>
      <c r="D25" s="5">
        <v>22</v>
      </c>
      <c r="E25" s="5">
        <f t="shared" si="14"/>
        <v>0.6108652381980153</v>
      </c>
      <c r="F25" s="5">
        <f t="shared" si="7"/>
        <v>0.6108652381980153</v>
      </c>
      <c r="G25" s="5">
        <f t="shared" si="8"/>
        <v>0.38397243543875248</v>
      </c>
      <c r="H25">
        <f t="shared" si="9"/>
        <v>0.57357643635104605</v>
      </c>
      <c r="I25">
        <f t="shared" si="10"/>
        <v>1.4279415799636335E-2</v>
      </c>
      <c r="J25">
        <f t="shared" si="11"/>
        <v>0.37460659341591201</v>
      </c>
      <c r="K25">
        <f t="shared" si="12"/>
        <v>1.5762125527635389E-2</v>
      </c>
      <c r="U25">
        <v>8185.0948847068375</v>
      </c>
      <c r="V25">
        <v>10</v>
      </c>
    </row>
    <row r="26" spans="2:22" x14ac:dyDescent="0.2">
      <c r="B26" s="5">
        <v>40</v>
      </c>
      <c r="C26" s="5">
        <f t="shared" si="13"/>
        <v>40</v>
      </c>
      <c r="D26" s="5">
        <v>23</v>
      </c>
      <c r="E26" s="5">
        <f t="shared" si="14"/>
        <v>0.69813170079773179</v>
      </c>
      <c r="F26" s="5">
        <f t="shared" si="7"/>
        <v>0.69813170079773179</v>
      </c>
      <c r="G26" s="5">
        <f t="shared" si="8"/>
        <v>0.40142572795869574</v>
      </c>
      <c r="H26">
        <f t="shared" si="9"/>
        <v>0.64278760968653925</v>
      </c>
      <c r="I26">
        <f t="shared" si="10"/>
        <v>1.3607274228520826E-2</v>
      </c>
      <c r="J26">
        <f t="shared" si="11"/>
        <v>0.39073112848927372</v>
      </c>
      <c r="K26">
        <f t="shared" si="12"/>
        <v>1.5648582508691486E-2</v>
      </c>
      <c r="U26">
        <v>1.3286484295645602</v>
      </c>
      <c r="V26">
        <v>1.6232535459631972E-3</v>
      </c>
    </row>
    <row r="27" spans="2:22" x14ac:dyDescent="0.2">
      <c r="B27" s="5">
        <v>45</v>
      </c>
      <c r="C27" s="5">
        <f t="shared" si="13"/>
        <v>45</v>
      </c>
      <c r="D27" s="5">
        <v>28</v>
      </c>
      <c r="E27" s="5">
        <f t="shared" si="14"/>
        <v>0.78539816339744828</v>
      </c>
      <c r="F27" s="5">
        <f t="shared" si="7"/>
        <v>0.78539816339744828</v>
      </c>
      <c r="G27" s="5">
        <f t="shared" si="8"/>
        <v>0.48869219055841229</v>
      </c>
      <c r="H27">
        <f t="shared" si="9"/>
        <v>0.70710678118654746</v>
      </c>
      <c r="I27">
        <f t="shared" si="10"/>
        <v>1.2924158150285714E-2</v>
      </c>
      <c r="J27">
        <f t="shared" si="11"/>
        <v>0.46947156278589081</v>
      </c>
      <c r="K27">
        <f t="shared" si="12"/>
        <v>1.5010109078601759E-2</v>
      </c>
    </row>
    <row r="28" spans="2:22" x14ac:dyDescent="0.2">
      <c r="B28" s="5">
        <v>50</v>
      </c>
      <c r="C28" s="5">
        <f t="shared" si="13"/>
        <v>50</v>
      </c>
      <c r="D28" s="5">
        <v>30</v>
      </c>
      <c r="E28" s="5">
        <f t="shared" si="14"/>
        <v>0.87266462599716477</v>
      </c>
      <c r="F28" s="5">
        <f t="shared" si="7"/>
        <v>0.87266462599716477</v>
      </c>
      <c r="G28" s="5">
        <f t="shared" si="8"/>
        <v>0.52359877559829882</v>
      </c>
      <c r="H28">
        <f t="shared" si="9"/>
        <v>0.76604444311897801</v>
      </c>
      <c r="I28">
        <f t="shared" si="10"/>
        <v>1.2251197026221529E-2</v>
      </c>
      <c r="J28">
        <f t="shared" si="11"/>
        <v>0.49999999999999994</v>
      </c>
      <c r="K28">
        <f t="shared" si="12"/>
        <v>1.4722431864335458E-2</v>
      </c>
    </row>
    <row r="29" spans="2:22" x14ac:dyDescent="0.2">
      <c r="B29" s="5">
        <v>55</v>
      </c>
      <c r="C29" s="5">
        <f t="shared" si="13"/>
        <v>55</v>
      </c>
      <c r="D29" s="5">
        <v>32</v>
      </c>
      <c r="E29" s="5">
        <f t="shared" si="14"/>
        <v>0.95993108859688125</v>
      </c>
      <c r="F29" s="5">
        <f t="shared" si="7"/>
        <v>0.95993108859688125</v>
      </c>
      <c r="G29" s="5">
        <f t="shared" si="8"/>
        <v>0.55850536063818546</v>
      </c>
      <c r="H29">
        <f t="shared" si="9"/>
        <v>0.8191520442889918</v>
      </c>
      <c r="I29">
        <f t="shared" si="10"/>
        <v>1.1608296000856449E-2</v>
      </c>
      <c r="J29">
        <f t="shared" si="11"/>
        <v>0.5299192642332049</v>
      </c>
      <c r="K29">
        <f t="shared" si="12"/>
        <v>1.4416817634659242E-2</v>
      </c>
    </row>
    <row r="32" spans="2:22" ht="18" customHeight="1" x14ac:dyDescent="0.2">
      <c r="B32" s="7" t="s">
        <v>22</v>
      </c>
      <c r="C32" s="8"/>
      <c r="D32" s="9"/>
      <c r="F32" s="7" t="s">
        <v>19</v>
      </c>
      <c r="G32" s="8"/>
      <c r="H32" s="8"/>
      <c r="I32" s="17"/>
      <c r="J32" s="8"/>
      <c r="K32" s="9"/>
    </row>
    <row r="33" spans="2:11" x14ac:dyDescent="0.2">
      <c r="B33" s="10" t="s">
        <v>18</v>
      </c>
      <c r="C33" s="11" t="s">
        <v>8</v>
      </c>
      <c r="D33" s="12" t="s">
        <v>9</v>
      </c>
      <c r="E33" s="4"/>
      <c r="F33" s="10" t="s">
        <v>18</v>
      </c>
      <c r="G33" s="11" t="s">
        <v>20</v>
      </c>
      <c r="H33" s="11" t="s">
        <v>5</v>
      </c>
      <c r="I33" s="18" t="s">
        <v>21</v>
      </c>
      <c r="J33" s="11" t="s">
        <v>15</v>
      </c>
      <c r="K33" s="12" t="s">
        <v>5</v>
      </c>
    </row>
    <row r="34" spans="2:11" x14ac:dyDescent="0.2">
      <c r="B34" s="13" t="s">
        <v>16</v>
      </c>
      <c r="C34" s="2">
        <f>U8</f>
        <v>0.67255973619301879</v>
      </c>
      <c r="D34" s="3">
        <f>U22</f>
        <v>0.64942294580515125</v>
      </c>
      <c r="F34" s="13" t="s">
        <v>8</v>
      </c>
      <c r="G34" s="2">
        <f>1/C34</f>
        <v>1.4868567744784067</v>
      </c>
      <c r="H34" s="2">
        <f>1/C34^2 * C35</f>
        <v>1.0652261399749846E-2</v>
      </c>
      <c r="I34" s="2">
        <f>SIN(C37)</f>
        <v>0.66913060635885824</v>
      </c>
      <c r="J34" s="2">
        <f>1/I34</f>
        <v>1.4944765498646086</v>
      </c>
      <c r="K34" s="3">
        <f>COS(C37)/SIN(C37)^2*0.017</f>
        <v>2.8216334109772607E-2</v>
      </c>
    </row>
    <row r="35" spans="2:11" x14ac:dyDescent="0.2">
      <c r="B35" s="19" t="s">
        <v>17</v>
      </c>
      <c r="C35" s="20">
        <f>U9</f>
        <v>4.8184076905376993E-3</v>
      </c>
      <c r="D35" s="21">
        <f>U23</f>
        <v>7.1782035641392867E-3</v>
      </c>
      <c r="F35" s="25" t="s">
        <v>9</v>
      </c>
      <c r="G35" s="15">
        <f>1/D34</f>
        <v>1.5398285608159488</v>
      </c>
      <c r="H35" s="15">
        <f>1/D34*D35</f>
        <v>1.1053202863412511E-2</v>
      </c>
      <c r="I35" s="15">
        <f>SIN(D37)</f>
        <v>0.65605902899050716</v>
      </c>
      <c r="J35" s="15">
        <f>1/I35</f>
        <v>1.5242530867058146</v>
      </c>
      <c r="K35" s="3">
        <f>COS(D37)/SIN(D37)^2*0.017</f>
        <v>2.9808694124443091E-2</v>
      </c>
    </row>
    <row r="36" spans="2:11" ht="12" customHeight="1" x14ac:dyDescent="0.2">
      <c r="B36" s="23" t="s">
        <v>10</v>
      </c>
      <c r="C36" s="22">
        <v>42</v>
      </c>
      <c r="D36" s="24">
        <v>41</v>
      </c>
    </row>
    <row r="37" spans="2:11" x14ac:dyDescent="0.2">
      <c r="B37" s="14" t="s">
        <v>14</v>
      </c>
      <c r="C37" s="15">
        <f>C36*PI()/180</f>
        <v>0.73303828583761843</v>
      </c>
      <c r="D37" s="15">
        <f>D36*PI()/180</f>
        <v>0.715584993317675</v>
      </c>
      <c r="I37" s="7" t="s">
        <v>23</v>
      </c>
      <c r="J37" s="8"/>
      <c r="K37" s="9"/>
    </row>
    <row r="38" spans="2:11" x14ac:dyDescent="0.2">
      <c r="I38" s="28"/>
      <c r="J38" s="29" t="s">
        <v>24</v>
      </c>
      <c r="K38" s="12" t="s">
        <v>0</v>
      </c>
    </row>
    <row r="39" spans="2:11" x14ac:dyDescent="0.2">
      <c r="I39" s="27" t="s">
        <v>8</v>
      </c>
      <c r="J39" s="22">
        <f>((G34/H34^2)+(J34/K34^2))/(1/H34^2+1/K34^2)</f>
        <v>1.4878072916833815</v>
      </c>
      <c r="K39" s="24">
        <f>1/SQRT(1/H34^2+1/K34^2)</f>
        <v>9.9657386932523497E-3</v>
      </c>
    </row>
    <row r="40" spans="2:11" x14ac:dyDescent="0.2">
      <c r="I40" s="25" t="s">
        <v>9</v>
      </c>
      <c r="J40" s="15">
        <f>((G35/H35^2)+(J35/K35^2))/(1/H35^2+1/K35^2)</f>
        <v>1.5379458581425312</v>
      </c>
      <c r="K40" s="16">
        <f>1/SQRT(1/H35^2+1/K35^2)</f>
        <v>1.0363660620195409E-2</v>
      </c>
    </row>
  </sheetData>
  <mergeCells count="3">
    <mergeCell ref="I37:K37"/>
    <mergeCell ref="B32:D32"/>
    <mergeCell ref="F32:K32"/>
  </mergeCells>
  <phoneticPr fontId="0" type="noConversion"/>
  <pageMargins left="0.75" right="0.75" top="1" bottom="1" header="0" footer="0"/>
  <headerFooter alignWithMargins="0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0"/>
  <sheetViews>
    <sheetView tabSelected="1" workbookViewId="0">
      <selection activeCell="O21" sqref="O21"/>
    </sheetView>
  </sheetViews>
  <sheetFormatPr baseColWidth="10" defaultRowHeight="12.75" x14ac:dyDescent="0.2"/>
  <cols>
    <col min="2" max="2" width="24.85546875" bestFit="1" customWidth="1"/>
    <col min="4" max="4" width="13.42578125" bestFit="1" customWidth="1"/>
    <col min="5" max="5" width="14" customWidth="1"/>
    <col min="6" max="7" width="14.140625" customWidth="1"/>
    <col min="8" max="8" width="12.5703125" bestFit="1" customWidth="1"/>
    <col min="9" max="9" width="16.5703125" bestFit="1" customWidth="1"/>
    <col min="10" max="10" width="19.28515625" bestFit="1" customWidth="1"/>
  </cols>
  <sheetData>
    <row r="3" spans="2:11" x14ac:dyDescent="0.2">
      <c r="B3" t="s">
        <v>11</v>
      </c>
      <c r="C3" t="s">
        <v>12</v>
      </c>
      <c r="D3" t="s">
        <v>13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</row>
    <row r="4" spans="2:11" x14ac:dyDescent="0.2">
      <c r="B4">
        <v>5</v>
      </c>
      <c r="C4">
        <v>5</v>
      </c>
      <c r="D4">
        <v>3</v>
      </c>
      <c r="E4" s="41">
        <v>8.7266462599716474E-2</v>
      </c>
      <c r="F4" s="41">
        <v>8.7266462599716474E-2</v>
      </c>
      <c r="G4" s="41">
        <v>5.2359877559829883E-2</v>
      </c>
      <c r="H4" s="41">
        <v>8.7155742747658166E-2</v>
      </c>
      <c r="I4" s="41">
        <v>1.6935473811561359E-2</v>
      </c>
      <c r="J4" s="41">
        <v>5.2335956242943828E-2</v>
      </c>
      <c r="K4" s="41">
        <v>1.6976702090827755E-2</v>
      </c>
    </row>
    <row r="5" spans="2:11" x14ac:dyDescent="0.2">
      <c r="B5">
        <v>10</v>
      </c>
      <c r="C5">
        <v>10</v>
      </c>
      <c r="D5">
        <v>7</v>
      </c>
      <c r="E5" s="41">
        <v>0.17453292519943295</v>
      </c>
      <c r="F5" s="41">
        <v>0.17453292519943295</v>
      </c>
      <c r="G5" s="41">
        <v>0.12217304763960307</v>
      </c>
      <c r="H5" s="41">
        <v>0.17364817766693033</v>
      </c>
      <c r="I5" s="41">
        <v>1.6744337039880059E-2</v>
      </c>
      <c r="J5" s="41">
        <v>0.12186934340514748</v>
      </c>
      <c r="K5" s="41">
        <v>1.6873284577902475E-2</v>
      </c>
    </row>
    <row r="6" spans="2:11" x14ac:dyDescent="0.2">
      <c r="B6">
        <v>15</v>
      </c>
      <c r="C6">
        <v>15</v>
      </c>
      <c r="D6">
        <v>10</v>
      </c>
      <c r="E6" s="41">
        <v>0.26179938779914941</v>
      </c>
      <c r="F6" s="41">
        <v>0.26179938779914941</v>
      </c>
      <c r="G6" s="41">
        <v>0.17453292519943295</v>
      </c>
      <c r="H6" s="41">
        <v>0.25881904510252074</v>
      </c>
      <c r="I6" s="41">
        <v>1.6433779380083165E-2</v>
      </c>
      <c r="J6" s="41">
        <v>0.17364817766693033</v>
      </c>
      <c r="K6" s="41">
        <v>1.6741731801207537E-2</v>
      </c>
    </row>
    <row r="7" spans="2:11" x14ac:dyDescent="0.2">
      <c r="B7">
        <v>20</v>
      </c>
      <c r="C7">
        <v>20</v>
      </c>
      <c r="D7">
        <v>14</v>
      </c>
      <c r="E7" s="41">
        <v>0.3490658503988659</v>
      </c>
      <c r="F7" s="41">
        <v>0.3490658503988659</v>
      </c>
      <c r="G7" s="41">
        <v>0.24434609527920614</v>
      </c>
      <c r="H7" s="41">
        <v>0.34202014332566871</v>
      </c>
      <c r="I7" s="41">
        <v>1.6015343859907823E-2</v>
      </c>
      <c r="J7" s="41">
        <v>0.24192189559966773</v>
      </c>
      <c r="K7" s="41">
        <v>1.6495027346691941E-2</v>
      </c>
    </row>
    <row r="8" spans="2:11" x14ac:dyDescent="0.2">
      <c r="B8">
        <v>25</v>
      </c>
      <c r="C8">
        <v>25</v>
      </c>
      <c r="D8">
        <v>16</v>
      </c>
      <c r="E8" s="41">
        <v>0.43633231299858238</v>
      </c>
      <c r="F8" s="41">
        <v>0.43633231299858238</v>
      </c>
      <c r="G8" s="41">
        <v>0.27925268031909273</v>
      </c>
      <c r="H8" s="41">
        <v>0.42261826174069944</v>
      </c>
      <c r="I8" s="41">
        <v>1.5504309199289114E-2</v>
      </c>
      <c r="J8" s="41">
        <v>0.27563735581699916</v>
      </c>
      <c r="K8" s="41">
        <v>1.6341448830951424E-2</v>
      </c>
    </row>
    <row r="9" spans="2:11" x14ac:dyDescent="0.2">
      <c r="B9">
        <v>30</v>
      </c>
      <c r="C9">
        <v>30</v>
      </c>
      <c r="D9">
        <v>20</v>
      </c>
      <c r="E9" s="41">
        <v>0.52359877559829882</v>
      </c>
      <c r="F9" s="41">
        <v>0.52359877559829882</v>
      </c>
      <c r="G9" s="41">
        <v>0.3490658503988659</v>
      </c>
      <c r="H9" s="41">
        <v>0.49999999999999994</v>
      </c>
      <c r="I9" s="41">
        <v>1.4918903552136337E-2</v>
      </c>
      <c r="J9" s="41">
        <v>0.34202014332566871</v>
      </c>
      <c r="K9" s="41">
        <v>1.5974774553360445E-2</v>
      </c>
    </row>
    <row r="10" spans="2:11" x14ac:dyDescent="0.2">
      <c r="B10">
        <v>35</v>
      </c>
      <c r="C10">
        <v>35</v>
      </c>
      <c r="D10">
        <v>23</v>
      </c>
      <c r="E10" s="41">
        <v>0.6108652381980153</v>
      </c>
      <c r="F10" s="41">
        <v>0.6108652381980153</v>
      </c>
      <c r="G10" s="41">
        <v>0.40142572795869574</v>
      </c>
      <c r="H10" s="41">
        <v>0.57357643635104605</v>
      </c>
      <c r="I10" s="41">
        <v>1.4279415799636335E-2</v>
      </c>
      <c r="J10" s="41">
        <v>0.39073112848927372</v>
      </c>
      <c r="K10" s="41">
        <v>1.5648582508691486E-2</v>
      </c>
    </row>
    <row r="11" spans="2:11" x14ac:dyDescent="0.2">
      <c r="B11">
        <v>40</v>
      </c>
      <c r="C11">
        <v>40</v>
      </c>
      <c r="D11">
        <v>26</v>
      </c>
      <c r="E11" s="41">
        <v>0.69813170079773179</v>
      </c>
      <c r="F11" s="41">
        <v>0.69813170079773179</v>
      </c>
      <c r="G11" s="41">
        <v>0.4537856055185257</v>
      </c>
      <c r="H11" s="41">
        <v>0.64278760968653925</v>
      </c>
      <c r="I11" s="41">
        <v>1.3607274228520826E-2</v>
      </c>
      <c r="J11" s="41">
        <v>0.4383711467890774</v>
      </c>
      <c r="K11" s="41">
        <v>1.527949878708584E-2</v>
      </c>
    </row>
    <row r="12" spans="2:11" x14ac:dyDescent="0.2">
      <c r="B12">
        <v>45</v>
      </c>
      <c r="C12">
        <v>45</v>
      </c>
      <c r="D12">
        <v>29</v>
      </c>
      <c r="E12" s="41">
        <v>0.78539816339744828</v>
      </c>
      <c r="F12" s="41">
        <v>0.78539816339744828</v>
      </c>
      <c r="G12" s="41">
        <v>0.50614548307835561</v>
      </c>
      <c r="H12" s="41">
        <v>0.70710678118654746</v>
      </c>
      <c r="I12" s="41">
        <v>1.2924158150285714E-2</v>
      </c>
      <c r="J12" s="41">
        <v>0.48480962024633706</v>
      </c>
      <c r="K12" s="41">
        <v>1.4868535021369729E-2</v>
      </c>
    </row>
    <row r="13" spans="2:11" x14ac:dyDescent="0.2">
      <c r="B13">
        <v>50</v>
      </c>
      <c r="C13">
        <v>50</v>
      </c>
      <c r="D13">
        <v>30</v>
      </c>
      <c r="E13" s="41">
        <v>0.87266462599716477</v>
      </c>
      <c r="F13" s="41">
        <v>0.87266462599716477</v>
      </c>
      <c r="G13" s="41">
        <v>0.52359877559829882</v>
      </c>
      <c r="H13" s="41">
        <v>0.76604444311897801</v>
      </c>
      <c r="I13" s="41">
        <v>1.2251197026221529E-2</v>
      </c>
      <c r="J13" s="41">
        <v>0.49999999999999994</v>
      </c>
      <c r="K13" s="41">
        <v>1.4722431864335458E-2</v>
      </c>
    </row>
    <row r="14" spans="2:11" x14ac:dyDescent="0.2">
      <c r="B14">
        <v>55</v>
      </c>
      <c r="C14">
        <v>55</v>
      </c>
      <c r="D14">
        <v>33</v>
      </c>
      <c r="E14" s="41">
        <v>0.95993108859688125</v>
      </c>
      <c r="F14" s="41">
        <v>0.95993108859688125</v>
      </c>
      <c r="G14" s="41">
        <v>0.57595865315812877</v>
      </c>
      <c r="H14" s="41">
        <v>0.8191520442889918</v>
      </c>
      <c r="I14" s="41">
        <v>1.1608296000856449E-2</v>
      </c>
      <c r="J14" s="41">
        <v>0.54463903501502708</v>
      </c>
      <c r="K14" s="41">
        <v>1.425739965507221E-2</v>
      </c>
    </row>
    <row r="18" spans="2:11" x14ac:dyDescent="0.2">
      <c r="B18" t="s">
        <v>11</v>
      </c>
      <c r="C18" t="s">
        <v>12</v>
      </c>
      <c r="D18" t="s">
        <v>13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  <c r="K18" t="s">
        <v>7</v>
      </c>
    </row>
    <row r="19" spans="2:11" x14ac:dyDescent="0.2">
      <c r="B19">
        <v>5</v>
      </c>
      <c r="C19">
        <v>5</v>
      </c>
      <c r="D19">
        <v>4</v>
      </c>
      <c r="E19" s="41">
        <v>8.7266462599716474E-2</v>
      </c>
      <c r="F19" s="41">
        <v>8.7266462599716474E-2</v>
      </c>
      <c r="G19" s="41">
        <v>6.9813170079773182E-2</v>
      </c>
      <c r="H19" s="41">
        <v>8.7155742747658166E-2</v>
      </c>
      <c r="I19" s="41">
        <v>1.6935473811561359E-2</v>
      </c>
      <c r="J19" s="41">
        <v>6.9756473744125302E-2</v>
      </c>
      <c r="K19" s="41">
        <v>1.6958588854417013E-2</v>
      </c>
    </row>
    <row r="20" spans="2:11" x14ac:dyDescent="0.2">
      <c r="B20">
        <v>10</v>
      </c>
      <c r="C20">
        <v>10</v>
      </c>
      <c r="D20">
        <v>7</v>
      </c>
      <c r="E20" s="41">
        <v>0.17453292519943295</v>
      </c>
      <c r="F20" s="41">
        <v>0.17453292519943295</v>
      </c>
      <c r="G20" s="41">
        <v>0.12217304763960307</v>
      </c>
      <c r="H20" s="41">
        <v>0.17364817766693033</v>
      </c>
      <c r="I20" s="41">
        <v>1.6744337039880059E-2</v>
      </c>
      <c r="J20" s="41">
        <v>0.12186934340514748</v>
      </c>
      <c r="K20" s="41">
        <v>1.6873284577902475E-2</v>
      </c>
    </row>
    <row r="21" spans="2:11" x14ac:dyDescent="0.2">
      <c r="B21">
        <v>15</v>
      </c>
      <c r="C21">
        <v>15</v>
      </c>
      <c r="D21">
        <v>10</v>
      </c>
      <c r="E21" s="41">
        <v>0.26179938779914941</v>
      </c>
      <c r="F21" s="41">
        <v>0.26179938779914941</v>
      </c>
      <c r="G21" s="41">
        <v>0.17453292519943295</v>
      </c>
      <c r="H21" s="41">
        <v>0.25881904510252074</v>
      </c>
      <c r="I21" s="41">
        <v>1.6433779380083165E-2</v>
      </c>
      <c r="J21" s="41">
        <v>0.17364817766693033</v>
      </c>
      <c r="K21" s="41">
        <v>1.6741731801207537E-2</v>
      </c>
    </row>
    <row r="22" spans="2:11" x14ac:dyDescent="0.2">
      <c r="B22">
        <v>20</v>
      </c>
      <c r="C22">
        <v>20</v>
      </c>
      <c r="D22">
        <v>12</v>
      </c>
      <c r="E22" s="41">
        <v>0.3490658503988659</v>
      </c>
      <c r="F22" s="41">
        <v>0.3490658503988659</v>
      </c>
      <c r="G22" s="41">
        <v>0.20943951023931953</v>
      </c>
      <c r="H22" s="41">
        <v>0.34202014332566871</v>
      </c>
      <c r="I22" s="41">
        <v>1.6015343859907823E-2</v>
      </c>
      <c r="J22" s="41">
        <v>0.20791169081775931</v>
      </c>
      <c r="K22" s="41">
        <v>1.6628509212474697E-2</v>
      </c>
    </row>
    <row r="23" spans="2:11" x14ac:dyDescent="0.2">
      <c r="B23">
        <v>25</v>
      </c>
      <c r="C23">
        <v>25</v>
      </c>
      <c r="D23">
        <v>16</v>
      </c>
      <c r="E23" s="41">
        <v>0.43633231299858238</v>
      </c>
      <c r="F23" s="41">
        <v>0.43633231299858238</v>
      </c>
      <c r="G23" s="41">
        <v>0.27925268031909273</v>
      </c>
      <c r="H23" s="41">
        <v>0.42261826174069944</v>
      </c>
      <c r="I23" s="41">
        <v>1.5504309199289114E-2</v>
      </c>
      <c r="J23" s="41">
        <v>0.27563735581699916</v>
      </c>
      <c r="K23" s="41">
        <v>1.6341448830951424E-2</v>
      </c>
    </row>
    <row r="24" spans="2:11" x14ac:dyDescent="0.2">
      <c r="B24">
        <v>30</v>
      </c>
      <c r="C24">
        <v>30</v>
      </c>
      <c r="D24">
        <v>20</v>
      </c>
      <c r="E24" s="41">
        <v>0.52359877559829882</v>
      </c>
      <c r="F24" s="41">
        <v>0.52359877559829882</v>
      </c>
      <c r="G24" s="41">
        <v>0.3490658503988659</v>
      </c>
      <c r="H24" s="41">
        <v>0.49999999999999994</v>
      </c>
      <c r="I24" s="41">
        <v>1.4918903552136337E-2</v>
      </c>
      <c r="J24" s="41">
        <v>0.34202014332566871</v>
      </c>
      <c r="K24" s="41">
        <v>1.5974774553360445E-2</v>
      </c>
    </row>
    <row r="25" spans="2:11" x14ac:dyDescent="0.2">
      <c r="B25">
        <v>35</v>
      </c>
      <c r="C25">
        <v>35</v>
      </c>
      <c r="D25">
        <v>22</v>
      </c>
      <c r="E25" s="41">
        <v>0.6108652381980153</v>
      </c>
      <c r="F25" s="41">
        <v>0.6108652381980153</v>
      </c>
      <c r="G25" s="41">
        <v>0.38397243543875248</v>
      </c>
      <c r="H25" s="41">
        <v>0.57357643635104605</v>
      </c>
      <c r="I25" s="41">
        <v>1.4279415799636335E-2</v>
      </c>
      <c r="J25" s="41">
        <v>0.37460659341591201</v>
      </c>
      <c r="K25" s="41">
        <v>1.5762125527635389E-2</v>
      </c>
    </row>
    <row r="26" spans="2:11" x14ac:dyDescent="0.2">
      <c r="B26">
        <v>40</v>
      </c>
      <c r="C26">
        <v>40</v>
      </c>
      <c r="D26">
        <v>23</v>
      </c>
      <c r="E26" s="41">
        <v>0.69813170079773179</v>
      </c>
      <c r="F26" s="41">
        <v>0.69813170079773179</v>
      </c>
      <c r="G26" s="41">
        <v>0.40142572795869574</v>
      </c>
      <c r="H26" s="41">
        <v>0.64278760968653925</v>
      </c>
      <c r="I26" s="41">
        <v>1.3607274228520826E-2</v>
      </c>
      <c r="J26" s="41">
        <v>0.39073112848927372</v>
      </c>
      <c r="K26" s="41">
        <v>1.5648582508691486E-2</v>
      </c>
    </row>
    <row r="27" spans="2:11" x14ac:dyDescent="0.2">
      <c r="B27">
        <v>45</v>
      </c>
      <c r="C27">
        <v>45</v>
      </c>
      <c r="D27">
        <v>28</v>
      </c>
      <c r="E27" s="41">
        <v>0.78539816339744828</v>
      </c>
      <c r="F27" s="41">
        <v>0.78539816339744828</v>
      </c>
      <c r="G27" s="41">
        <v>0.48869219055841229</v>
      </c>
      <c r="H27" s="41">
        <v>0.70710678118654746</v>
      </c>
      <c r="I27" s="41">
        <v>1.2924158150285714E-2</v>
      </c>
      <c r="J27" s="41">
        <v>0.46947156278589081</v>
      </c>
      <c r="K27" s="41">
        <v>1.5010109078601759E-2</v>
      </c>
    </row>
    <row r="28" spans="2:11" x14ac:dyDescent="0.2">
      <c r="B28">
        <v>50</v>
      </c>
      <c r="C28">
        <v>50</v>
      </c>
      <c r="D28">
        <v>30</v>
      </c>
      <c r="E28" s="41">
        <v>0.87266462599716477</v>
      </c>
      <c r="F28" s="41">
        <v>0.87266462599716477</v>
      </c>
      <c r="G28" s="41">
        <v>0.52359877559829882</v>
      </c>
      <c r="H28" s="41">
        <v>0.76604444311897801</v>
      </c>
      <c r="I28" s="41">
        <v>1.2251197026221529E-2</v>
      </c>
      <c r="J28" s="41">
        <v>0.49999999999999994</v>
      </c>
      <c r="K28" s="41">
        <v>1.4722431864335458E-2</v>
      </c>
    </row>
    <row r="29" spans="2:11" x14ac:dyDescent="0.2">
      <c r="B29">
        <v>55</v>
      </c>
      <c r="C29">
        <v>55</v>
      </c>
      <c r="D29">
        <v>32</v>
      </c>
      <c r="E29" s="41">
        <v>0.95993108859688125</v>
      </c>
      <c r="F29" s="41">
        <v>0.95993108859688125</v>
      </c>
      <c r="G29" s="41">
        <v>0.55850536063818546</v>
      </c>
      <c r="H29" s="41">
        <v>0.8191520442889918</v>
      </c>
      <c r="I29" s="41">
        <v>1.1608296000856449E-2</v>
      </c>
      <c r="J29" s="41">
        <v>0.5299192642332049</v>
      </c>
      <c r="K29" s="41">
        <v>1.4416817634659242E-2</v>
      </c>
    </row>
    <row r="31" spans="2:11" x14ac:dyDescent="0.2">
      <c r="D31" s="35"/>
    </row>
    <row r="32" spans="2:11" x14ac:dyDescent="0.2">
      <c r="B32" s="36" t="s">
        <v>22</v>
      </c>
      <c r="C32" s="37"/>
      <c r="D32" s="38"/>
      <c r="F32" s="36" t="s">
        <v>19</v>
      </c>
      <c r="G32" s="37"/>
      <c r="H32" s="37"/>
      <c r="I32" s="37"/>
      <c r="J32" s="37"/>
      <c r="K32" s="38"/>
    </row>
    <row r="33" spans="2:11" x14ac:dyDescent="0.2">
      <c r="B33" s="26" t="s">
        <v>18</v>
      </c>
      <c r="C33" s="34" t="s">
        <v>8</v>
      </c>
      <c r="D33" s="39" t="s">
        <v>9</v>
      </c>
      <c r="F33" s="26" t="s">
        <v>18</v>
      </c>
      <c r="G33" s="34" t="s">
        <v>20</v>
      </c>
      <c r="H33" s="40" t="s">
        <v>0</v>
      </c>
      <c r="I33" s="40" t="s">
        <v>21</v>
      </c>
      <c r="J33" s="40" t="s">
        <v>15</v>
      </c>
      <c r="K33" s="39" t="s">
        <v>0</v>
      </c>
    </row>
    <row r="34" spans="2:11" x14ac:dyDescent="0.2">
      <c r="B34" s="30" t="s">
        <v>16</v>
      </c>
      <c r="C34" s="43">
        <v>0.67255973619301879</v>
      </c>
      <c r="D34" s="44">
        <v>0.64942294580515125</v>
      </c>
      <c r="F34" s="30" t="s">
        <v>8</v>
      </c>
      <c r="G34" s="42">
        <v>1.4868567744784067</v>
      </c>
      <c r="H34" s="42">
        <v>1.0652261399749846E-2</v>
      </c>
      <c r="I34" s="2">
        <v>0.66913060635885824</v>
      </c>
      <c r="J34" s="49">
        <v>1.4944765498646086</v>
      </c>
      <c r="K34" s="3">
        <v>0.1</v>
      </c>
    </row>
    <row r="35" spans="2:11" x14ac:dyDescent="0.2">
      <c r="B35" s="31" t="s">
        <v>17</v>
      </c>
      <c r="C35" s="45">
        <v>0.01</v>
      </c>
      <c r="D35" s="46">
        <v>7.1782035641392867E-3</v>
      </c>
      <c r="F35" s="33" t="s">
        <v>9</v>
      </c>
      <c r="G35" s="47">
        <v>1.5398285608159488</v>
      </c>
      <c r="H35" s="47">
        <v>1.1053202863412511E-2</v>
      </c>
      <c r="I35" s="15">
        <v>0.65605902899050716</v>
      </c>
      <c r="J35" s="50">
        <v>1.5242530867058146</v>
      </c>
      <c r="K35" s="16">
        <v>0.1</v>
      </c>
    </row>
    <row r="36" spans="2:11" x14ac:dyDescent="0.2">
      <c r="B36" s="32" t="s">
        <v>10</v>
      </c>
      <c r="C36" s="2">
        <v>42</v>
      </c>
      <c r="D36" s="3">
        <v>41</v>
      </c>
      <c r="F36" s="1"/>
      <c r="G36" s="1"/>
      <c r="H36" s="1"/>
      <c r="I36" s="1"/>
      <c r="J36" s="1"/>
      <c r="K36" s="1"/>
    </row>
    <row r="37" spans="2:11" x14ac:dyDescent="0.2">
      <c r="B37" s="33" t="s">
        <v>14</v>
      </c>
      <c r="C37" s="15">
        <v>0.73299999999999998</v>
      </c>
      <c r="D37" s="16">
        <v>0.71499999999999997</v>
      </c>
      <c r="F37" s="1"/>
      <c r="G37" s="1"/>
      <c r="H37" s="1"/>
      <c r="I37" s="36" t="s">
        <v>23</v>
      </c>
      <c r="J37" s="37"/>
      <c r="K37" s="38"/>
    </row>
    <row r="38" spans="2:11" x14ac:dyDescent="0.2">
      <c r="F38" s="1"/>
      <c r="G38" s="1"/>
      <c r="H38" s="1"/>
      <c r="I38" s="26"/>
      <c r="J38" s="34" t="s">
        <v>24</v>
      </c>
      <c r="K38" s="39" t="s">
        <v>0</v>
      </c>
    </row>
    <row r="39" spans="2:11" x14ac:dyDescent="0.2">
      <c r="F39" s="1"/>
      <c r="G39" s="1"/>
      <c r="H39" s="1"/>
      <c r="I39" s="30" t="s">
        <v>8</v>
      </c>
      <c r="J39" s="43">
        <v>1.4900230142552506</v>
      </c>
      <c r="K39" s="3">
        <v>0.01</v>
      </c>
    </row>
    <row r="40" spans="2:11" x14ac:dyDescent="0.2">
      <c r="F40" s="1"/>
      <c r="G40" s="1"/>
      <c r="H40" s="1"/>
      <c r="I40" s="33" t="s">
        <v>9</v>
      </c>
      <c r="J40" s="48">
        <v>1.5331932246271684</v>
      </c>
      <c r="K40" s="16">
        <v>0.01</v>
      </c>
    </row>
  </sheetData>
  <mergeCells count="3">
    <mergeCell ref="B32:D32"/>
    <mergeCell ref="F32:K32"/>
    <mergeCell ref="I37:K37"/>
  </mergeCells>
  <phoneticPr fontId="0" type="noConversion"/>
  <pageMargins left="0.75" right="0.75" top="1" bottom="1" header="0" footer="0"/>
  <headerFooter alignWithMargins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 redondear</vt:lpstr>
      <vt:lpstr>Redondeado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santiago sanz</cp:lastModifiedBy>
  <dcterms:created xsi:type="dcterms:W3CDTF">2019-05-23T21:28:19Z</dcterms:created>
  <dcterms:modified xsi:type="dcterms:W3CDTF">2019-05-23T23:49:57Z</dcterms:modified>
</cp:coreProperties>
</file>