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ts/Desktop/Werner Feiler/"/>
    </mc:Choice>
  </mc:AlternateContent>
  <xr:revisionPtr revIDLastSave="0" documentId="13_ncr:1_{3EA728B3-6828-AF44-907D-D30900BA7CC7}" xr6:coauthVersionLast="47" xr6:coauthVersionMax="47" xr10:uidLastSave="{00000000-0000-0000-0000-000000000000}"/>
  <bookViews>
    <workbookView xWindow="1700" yWindow="3240" windowWidth="38320" windowHeight="17040" xr2:uid="{6F39E988-5E42-4977-BFBE-D670C886F6E3}"/>
  </bookViews>
  <sheets>
    <sheet name="Plasma Membrane" sheetId="1" r:id="rId1"/>
    <sheet name="Motive Ru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G4" i="1" s="1"/>
</calcChain>
</file>

<file path=xl/sharedStrings.xml><?xml version="1.0" encoding="utf-8"?>
<sst xmlns="http://schemas.openxmlformats.org/spreadsheetml/2006/main" count="87" uniqueCount="59">
  <si>
    <t>N-out</t>
  </si>
  <si>
    <t>AA</t>
  </si>
  <si>
    <t>TMD-N anchor</t>
  </si>
  <si>
    <t>TMD-C anchor</t>
  </si>
  <si>
    <t>A</t>
  </si>
  <si>
    <t>C</t>
  </si>
  <si>
    <t>D</t>
  </si>
  <si>
    <t>E</t>
  </si>
  <si>
    <t>1: Always out</t>
  </si>
  <si>
    <t>F</t>
  </si>
  <si>
    <t>0: Always in</t>
  </si>
  <si>
    <t>G</t>
  </si>
  <si>
    <t>H</t>
  </si>
  <si>
    <t>I</t>
  </si>
  <si>
    <t>K</t>
  </si>
  <si>
    <t>L</t>
  </si>
  <si>
    <t>M</t>
  </si>
  <si>
    <t>N</t>
  </si>
  <si>
    <t>P</t>
  </si>
  <si>
    <t>0.75</t>
  </si>
  <si>
    <t>Q</t>
  </si>
  <si>
    <t>R</t>
  </si>
  <si>
    <t>S</t>
  </si>
  <si>
    <t>T</t>
  </si>
  <si>
    <t>V</t>
  </si>
  <si>
    <t>W</t>
  </si>
  <si>
    <t>Y</t>
  </si>
  <si>
    <t>RW|Anchor</t>
  </si>
  <si>
    <t>KW|Anchor</t>
  </si>
  <si>
    <t>Motive</t>
  </si>
  <si>
    <t>Rule</t>
  </si>
  <si>
    <t>Snorkling (ref., Killian et al.,)</t>
  </si>
  <si>
    <t>Generally in the membrane. Often last amino acid in the TMD (hydrophobic TMD anchor)</t>
  </si>
  <si>
    <t>YY</t>
  </si>
  <si>
    <t>one in TMD, one in JMD</t>
  </si>
  <si>
    <t>Generally in the membrane, preference for interface</t>
  </si>
  <si>
    <t>No preference for TM or extra membrane region</t>
  </si>
  <si>
    <t>0.5</t>
  </si>
  <si>
    <t>Strong preference for the membrane.</t>
  </si>
  <si>
    <t>Excluded from TM</t>
  </si>
  <si>
    <r>
      <t>𝛑</t>
    </r>
    <r>
      <rPr>
        <vertAlign val="subscript"/>
        <sz val="11"/>
        <color theme="1"/>
        <rFont val="Calibri (Textkörper)"/>
      </rPr>
      <t>-R</t>
    </r>
    <r>
      <rPr>
        <sz val="11"/>
        <color theme="1"/>
        <rFont val="Calibri"/>
        <family val="2"/>
        <scheme val="minor"/>
      </rPr>
      <t xml:space="preserve"> pH 7.0 (Rosemann 1988)</t>
    </r>
  </si>
  <si>
    <t>water/alkane</t>
  </si>
  <si>
    <t>water/octanol, side chains</t>
  </si>
  <si>
    <t>𝛥G0-tr (Rosemann 1988)</t>
  </si>
  <si>
    <t>Normalized</t>
  </si>
  <si>
    <t>Hydropathy Scale</t>
  </si>
  <si>
    <t>experimental</t>
  </si>
  <si>
    <t>Theoretical</t>
  </si>
  <si>
    <t>Cystein is hydrophobic, generally in the TMD but JMD also possible</t>
  </si>
  <si>
    <t>Snorkling (ref., Killian et al.,) R and W both in TMD</t>
  </si>
  <si>
    <t>Snorkling (ref., Killian et al.,) K and W both in TMD</t>
  </si>
  <si>
    <t>preference for JMD but TMD also possible, likes interface</t>
  </si>
  <si>
    <t xml:space="preserve"> </t>
  </si>
  <si>
    <t>Preference for the membrane.</t>
  </si>
  <si>
    <t>AAontology</t>
  </si>
  <si>
    <t>AAontology Scale</t>
  </si>
  <si>
    <t>black marked: training labeling always either positive (1) or negative (0)</t>
  </si>
  <si>
    <t>red: marked training labeling unclear</t>
  </si>
  <si>
    <t>AA color code as in Fig 1b-d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</si>
</sst>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 (Textkörper)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0" fillId="5" borderId="0" xfId="0" applyFill="1"/>
    <xf numFmtId="0" fontId="4" fillId="7" borderId="1" xfId="0" applyFon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3" xfId="0" applyNumberForma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43C5-4AF1-4EC3-B53A-E3D3E3E92300}">
  <dimension ref="A1:M29"/>
  <sheetViews>
    <sheetView tabSelected="1" zoomScale="120" zoomScaleNormal="120" workbookViewId="0">
      <selection activeCell="K4" sqref="K4:K22"/>
    </sheetView>
  </sheetViews>
  <sheetFormatPr baseColWidth="10" defaultRowHeight="15" x14ac:dyDescent="0.2"/>
  <cols>
    <col min="2" max="2" width="11.5" style="7"/>
    <col min="3" max="3" width="13.33203125" bestFit="1" customWidth="1"/>
    <col min="4" max="4" width="13.1640625" bestFit="1" customWidth="1"/>
    <col min="5" max="5" width="20" style="16" customWidth="1"/>
    <col min="6" max="7" width="19.5" customWidth="1"/>
    <col min="8" max="9" width="24.5" style="16" customWidth="1"/>
    <col min="10" max="10" width="24.5" customWidth="1"/>
    <col min="11" max="11" width="68.5" customWidth="1"/>
    <col min="13" max="13" width="41.5" customWidth="1"/>
  </cols>
  <sheetData>
    <row r="1" spans="1:13" x14ac:dyDescent="0.2">
      <c r="E1" s="23" t="s">
        <v>47</v>
      </c>
      <c r="F1" s="20"/>
      <c r="G1" s="20"/>
      <c r="H1" s="22" t="s">
        <v>46</v>
      </c>
      <c r="I1" s="22"/>
      <c r="J1" s="22"/>
    </row>
    <row r="2" spans="1:13" x14ac:dyDescent="0.2">
      <c r="B2" s="1"/>
      <c r="C2" s="27" t="s">
        <v>0</v>
      </c>
      <c r="D2" s="28"/>
      <c r="E2" s="24" t="s">
        <v>41</v>
      </c>
      <c r="F2" s="16" t="s">
        <v>45</v>
      </c>
      <c r="G2" s="16" t="s">
        <v>45</v>
      </c>
      <c r="H2" s="24" t="s">
        <v>42</v>
      </c>
      <c r="I2" s="16" t="s">
        <v>45</v>
      </c>
      <c r="J2" t="s">
        <v>45</v>
      </c>
    </row>
    <row r="3" spans="1:13" ht="17" x14ac:dyDescent="0.25">
      <c r="B3" s="3" t="s">
        <v>1</v>
      </c>
      <c r="C3" s="2" t="s">
        <v>2</v>
      </c>
      <c r="D3" s="2" t="s">
        <v>3</v>
      </c>
      <c r="E3" s="16" t="s">
        <v>43</v>
      </c>
      <c r="F3" s="16" t="s">
        <v>44</v>
      </c>
      <c r="G3" s="16" t="s">
        <v>54</v>
      </c>
      <c r="H3" s="16" t="s">
        <v>40</v>
      </c>
      <c r="I3" s="16" t="s">
        <v>44</v>
      </c>
      <c r="J3" s="16" t="s">
        <v>55</v>
      </c>
      <c r="L3" s="11" t="s">
        <v>29</v>
      </c>
      <c r="M3" s="11" t="s">
        <v>30</v>
      </c>
    </row>
    <row r="4" spans="1:13" x14ac:dyDescent="0.2">
      <c r="A4">
        <v>1</v>
      </c>
      <c r="B4" s="19" t="s">
        <v>4</v>
      </c>
      <c r="C4" s="4">
        <v>0</v>
      </c>
      <c r="D4" s="8">
        <v>0</v>
      </c>
      <c r="E4" s="17">
        <v>-0.67</v>
      </c>
      <c r="F4" s="17">
        <f>-E4/(3.89+3.24)</f>
        <v>9.3969144460028048E-2</v>
      </c>
      <c r="G4" s="17">
        <f>F4+0.55</f>
        <v>0.64396914446002806</v>
      </c>
      <c r="H4" s="17">
        <v>0.39</v>
      </c>
      <c r="I4" s="26">
        <f>H4/(3.95+2.27)</f>
        <v>6.2700964630225078E-2</v>
      </c>
      <c r="J4" s="17">
        <f>I4+0.64</f>
        <v>0.70270096463022513</v>
      </c>
      <c r="K4" s="29" t="s">
        <v>53</v>
      </c>
    </row>
    <row r="5" spans="1:13" x14ac:dyDescent="0.2">
      <c r="A5">
        <v>2</v>
      </c>
      <c r="B5" s="18" t="s">
        <v>13</v>
      </c>
      <c r="C5" s="6">
        <v>0</v>
      </c>
      <c r="D5" s="9">
        <v>0</v>
      </c>
      <c r="E5" s="17">
        <v>-3.02</v>
      </c>
      <c r="F5" s="17">
        <f t="shared" ref="F5:F23" si="0">-E5/(3.89+3.24)</f>
        <v>0.42356241234221592</v>
      </c>
      <c r="G5" s="17">
        <f t="shared" ref="G5:G23" si="1">F5+0.55</f>
        <v>0.97356241234221597</v>
      </c>
      <c r="H5" s="17">
        <v>1.82</v>
      </c>
      <c r="I5" s="26">
        <f t="shared" ref="I5:I23" si="2">H5/(3.95+2.27)</f>
        <v>0.292604501607717</v>
      </c>
      <c r="J5" s="17">
        <f t="shared" ref="J5:J23" si="3">I5+0.64</f>
        <v>0.93260450160771702</v>
      </c>
      <c r="K5" s="29" t="s">
        <v>38</v>
      </c>
    </row>
    <row r="6" spans="1:13" x14ac:dyDescent="0.2">
      <c r="A6">
        <v>3</v>
      </c>
      <c r="B6" s="18" t="s">
        <v>15</v>
      </c>
      <c r="C6" s="6">
        <v>0</v>
      </c>
      <c r="D6" s="9">
        <v>0</v>
      </c>
      <c r="E6" s="17">
        <v>-3.02</v>
      </c>
      <c r="F6" s="17">
        <f t="shared" si="0"/>
        <v>0.42356241234221592</v>
      </c>
      <c r="G6" s="17">
        <f t="shared" si="1"/>
        <v>0.97356241234221597</v>
      </c>
      <c r="H6" s="17">
        <v>1.82</v>
      </c>
      <c r="I6" s="26">
        <f t="shared" si="2"/>
        <v>0.292604501607717</v>
      </c>
      <c r="J6" s="17">
        <f t="shared" si="3"/>
        <v>0.93260450160771702</v>
      </c>
      <c r="K6" s="29" t="s">
        <v>38</v>
      </c>
    </row>
    <row r="7" spans="1:13" x14ac:dyDescent="0.2">
      <c r="A7">
        <v>4</v>
      </c>
      <c r="B7" s="18" t="s">
        <v>16</v>
      </c>
      <c r="C7" s="6">
        <v>0</v>
      </c>
      <c r="D7" s="9">
        <v>0</v>
      </c>
      <c r="E7" s="17">
        <v>-1.67</v>
      </c>
      <c r="F7" s="17">
        <f t="shared" si="0"/>
        <v>0.23422159887798033</v>
      </c>
      <c r="G7" s="17">
        <f t="shared" si="1"/>
        <v>0.78422159887798037</v>
      </c>
      <c r="H7" s="17">
        <v>0.96</v>
      </c>
      <c r="I7" s="26">
        <f t="shared" si="2"/>
        <v>0.15434083601286172</v>
      </c>
      <c r="J7" s="17">
        <f t="shared" si="3"/>
        <v>0.79434083601286176</v>
      </c>
      <c r="K7" s="29" t="s">
        <v>38</v>
      </c>
    </row>
    <row r="8" spans="1:13" x14ac:dyDescent="0.2">
      <c r="A8">
        <v>5</v>
      </c>
      <c r="B8" s="5" t="s">
        <v>18</v>
      </c>
      <c r="C8" s="14" t="s">
        <v>19</v>
      </c>
      <c r="D8" s="15" t="s">
        <v>19</v>
      </c>
      <c r="E8" s="25">
        <v>-1.75</v>
      </c>
      <c r="F8" s="17">
        <f t="shared" si="0"/>
        <v>0.24544179523141652</v>
      </c>
      <c r="G8" s="17">
        <f t="shared" si="1"/>
        <v>0.79544179523141656</v>
      </c>
      <c r="H8" s="25"/>
      <c r="I8" s="26">
        <f t="shared" si="2"/>
        <v>0</v>
      </c>
      <c r="J8" s="17">
        <f t="shared" si="3"/>
        <v>0.64</v>
      </c>
      <c r="K8" s="29" t="s">
        <v>35</v>
      </c>
    </row>
    <row r="9" spans="1:13" x14ac:dyDescent="0.2">
      <c r="A9">
        <v>6</v>
      </c>
      <c r="B9" s="18" t="s">
        <v>24</v>
      </c>
      <c r="C9" s="6">
        <v>0</v>
      </c>
      <c r="D9" s="9">
        <v>0</v>
      </c>
      <c r="E9" s="25">
        <v>-2.1800000000000002</v>
      </c>
      <c r="F9" s="17">
        <f t="shared" si="0"/>
        <v>0.30575035063113604</v>
      </c>
      <c r="G9" s="17">
        <f t="shared" si="1"/>
        <v>0.85575035063113614</v>
      </c>
      <c r="H9" s="25">
        <v>1.3</v>
      </c>
      <c r="I9" s="26">
        <f t="shared" si="2"/>
        <v>0.20900321543408359</v>
      </c>
      <c r="J9" s="17">
        <f t="shared" si="3"/>
        <v>0.84900321543408364</v>
      </c>
      <c r="K9" s="29" t="s">
        <v>52</v>
      </c>
    </row>
    <row r="10" spans="1:13" x14ac:dyDescent="0.2">
      <c r="A10">
        <v>7</v>
      </c>
      <c r="B10" s="18" t="s">
        <v>9</v>
      </c>
      <c r="C10" s="6">
        <v>0</v>
      </c>
      <c r="D10" s="9">
        <v>0</v>
      </c>
      <c r="E10" s="17">
        <v>-3.24</v>
      </c>
      <c r="F10" s="17">
        <f t="shared" si="0"/>
        <v>0.45441795231416549</v>
      </c>
      <c r="G10" s="17">
        <f t="shared" si="1"/>
        <v>1.0044179523141654</v>
      </c>
      <c r="H10" s="17">
        <v>2.27</v>
      </c>
      <c r="I10" s="26">
        <f t="shared" si="2"/>
        <v>0.36495176848874594</v>
      </c>
      <c r="J10" s="17">
        <f t="shared" si="3"/>
        <v>1.0049517684887459</v>
      </c>
      <c r="K10" s="29" t="s">
        <v>38</v>
      </c>
    </row>
    <row r="11" spans="1:13" x14ac:dyDescent="0.2">
      <c r="A11">
        <v>8</v>
      </c>
      <c r="B11" s="18" t="s">
        <v>25</v>
      </c>
      <c r="C11" s="14">
        <v>0</v>
      </c>
      <c r="D11" s="15">
        <v>0</v>
      </c>
      <c r="E11" s="25">
        <v>-2.86</v>
      </c>
      <c r="F11" s="17">
        <f t="shared" si="0"/>
        <v>0.40112201963534355</v>
      </c>
      <c r="G11" s="17">
        <f t="shared" si="1"/>
        <v>0.9511220196353436</v>
      </c>
      <c r="H11" s="25">
        <v>2.13</v>
      </c>
      <c r="I11" s="26">
        <f t="shared" si="2"/>
        <v>0.34244372990353694</v>
      </c>
      <c r="J11" s="17">
        <f t="shared" si="3"/>
        <v>0.9824437299035369</v>
      </c>
      <c r="K11" s="29" t="s">
        <v>32</v>
      </c>
    </row>
    <row r="12" spans="1:13" x14ac:dyDescent="0.2">
      <c r="A12">
        <v>9</v>
      </c>
      <c r="B12" s="18" t="s">
        <v>26</v>
      </c>
      <c r="C12" s="12">
        <v>0</v>
      </c>
      <c r="D12" s="13">
        <v>0</v>
      </c>
      <c r="E12" s="25">
        <v>0.98</v>
      </c>
      <c r="F12" s="17">
        <f t="shared" si="0"/>
        <v>-0.13744740532959326</v>
      </c>
      <c r="G12" s="17">
        <f t="shared" si="1"/>
        <v>0.41255259467040678</v>
      </c>
      <c r="H12" s="25">
        <v>1.47</v>
      </c>
      <c r="I12" s="26">
        <f t="shared" si="2"/>
        <v>0.2363344051446945</v>
      </c>
      <c r="J12" s="17">
        <f t="shared" si="3"/>
        <v>0.87633440514469452</v>
      </c>
      <c r="K12" s="29" t="s">
        <v>32</v>
      </c>
      <c r="L12" t="s">
        <v>33</v>
      </c>
      <c r="M12" t="s">
        <v>34</v>
      </c>
    </row>
    <row r="13" spans="1:13" x14ac:dyDescent="0.2">
      <c r="A13">
        <v>10</v>
      </c>
      <c r="B13" s="18" t="s">
        <v>5</v>
      </c>
      <c r="C13" s="14">
        <v>0</v>
      </c>
      <c r="D13" s="15">
        <v>0</v>
      </c>
      <c r="E13" s="17">
        <v>-2</v>
      </c>
      <c r="F13" s="17">
        <f t="shared" si="0"/>
        <v>0.28050490883590462</v>
      </c>
      <c r="G13" s="17">
        <f t="shared" si="1"/>
        <v>0.83050490883590466</v>
      </c>
      <c r="H13" s="17">
        <v>0.25</v>
      </c>
      <c r="I13" s="26">
        <f t="shared" si="2"/>
        <v>4.0192926045016071E-2</v>
      </c>
      <c r="J13" s="17">
        <f t="shared" si="3"/>
        <v>0.68019292604501613</v>
      </c>
      <c r="K13" s="30" t="s">
        <v>48</v>
      </c>
    </row>
    <row r="14" spans="1:13" x14ac:dyDescent="0.2">
      <c r="A14">
        <v>11</v>
      </c>
      <c r="B14" s="5" t="s">
        <v>11</v>
      </c>
      <c r="C14" s="14" t="s">
        <v>37</v>
      </c>
      <c r="D14" s="14" t="s">
        <v>37</v>
      </c>
      <c r="E14" s="17">
        <v>0</v>
      </c>
      <c r="F14" s="17">
        <f t="shared" si="0"/>
        <v>0</v>
      </c>
      <c r="G14" s="17">
        <f t="shared" si="1"/>
        <v>0.55000000000000004</v>
      </c>
      <c r="H14" s="17">
        <v>0</v>
      </c>
      <c r="I14" s="26">
        <f t="shared" si="2"/>
        <v>0</v>
      </c>
      <c r="J14" s="17">
        <f t="shared" si="3"/>
        <v>0.64</v>
      </c>
      <c r="K14" s="29" t="s">
        <v>36</v>
      </c>
    </row>
    <row r="15" spans="1:13" x14ac:dyDescent="0.2">
      <c r="A15">
        <v>12</v>
      </c>
      <c r="B15" s="21" t="s">
        <v>17</v>
      </c>
      <c r="C15" s="6">
        <v>1</v>
      </c>
      <c r="D15" s="9">
        <v>1</v>
      </c>
      <c r="E15" s="25">
        <v>2.27</v>
      </c>
      <c r="F15" s="17">
        <f t="shared" si="0"/>
        <v>-0.31837307152875172</v>
      </c>
      <c r="G15" s="17">
        <f t="shared" si="1"/>
        <v>0.23162692847124833</v>
      </c>
      <c r="H15" s="17">
        <v>-1.91</v>
      </c>
      <c r="I15" s="26">
        <f t="shared" si="2"/>
        <v>-0.30707395498392276</v>
      </c>
      <c r="J15" s="17">
        <f t="shared" si="3"/>
        <v>0.33292604501607725</v>
      </c>
      <c r="K15" s="31" t="s">
        <v>39</v>
      </c>
    </row>
    <row r="16" spans="1:13" x14ac:dyDescent="0.2">
      <c r="A16">
        <v>13</v>
      </c>
      <c r="B16" s="21" t="s">
        <v>20</v>
      </c>
      <c r="C16" s="6">
        <v>1</v>
      </c>
      <c r="D16" s="9">
        <v>1</v>
      </c>
      <c r="E16" s="25">
        <v>2.12</v>
      </c>
      <c r="F16" s="17">
        <f t="shared" si="0"/>
        <v>-0.2973352033660589</v>
      </c>
      <c r="G16" s="17">
        <f t="shared" si="1"/>
        <v>0.25266479663394115</v>
      </c>
      <c r="H16" s="17">
        <v>-1.3</v>
      </c>
      <c r="I16" s="26">
        <f t="shared" si="2"/>
        <v>-0.20900321543408359</v>
      </c>
      <c r="J16" s="17">
        <f t="shared" si="3"/>
        <v>0.43099678456591639</v>
      </c>
      <c r="K16" s="31" t="s">
        <v>39</v>
      </c>
    </row>
    <row r="17" spans="1:13" x14ac:dyDescent="0.2">
      <c r="A17">
        <v>14</v>
      </c>
      <c r="B17" s="5" t="s">
        <v>22</v>
      </c>
      <c r="C17" s="14" t="s">
        <v>37</v>
      </c>
      <c r="D17" s="14" t="s">
        <v>37</v>
      </c>
      <c r="E17" s="25">
        <v>0.1</v>
      </c>
      <c r="F17" s="17">
        <f t="shared" si="0"/>
        <v>-1.4025245441795231E-2</v>
      </c>
      <c r="G17" s="17">
        <f t="shared" si="1"/>
        <v>0.53597475455820476</v>
      </c>
      <c r="H17" s="25">
        <v>-1.24</v>
      </c>
      <c r="I17" s="26">
        <f t="shared" si="2"/>
        <v>-0.19935691318327972</v>
      </c>
      <c r="J17" s="17">
        <f t="shared" si="3"/>
        <v>0.44064308681672026</v>
      </c>
      <c r="K17" s="29" t="s">
        <v>36</v>
      </c>
    </row>
    <row r="18" spans="1:13" x14ac:dyDescent="0.2">
      <c r="A18">
        <v>15</v>
      </c>
      <c r="B18" s="5" t="s">
        <v>23</v>
      </c>
      <c r="C18" s="14" t="s">
        <v>37</v>
      </c>
      <c r="D18" s="14" t="s">
        <v>37</v>
      </c>
      <c r="E18" s="25">
        <v>-0.42</v>
      </c>
      <c r="F18" s="17">
        <f t="shared" si="0"/>
        <v>5.8906030855539963E-2</v>
      </c>
      <c r="G18" s="17">
        <f t="shared" si="1"/>
        <v>0.60890603085553996</v>
      </c>
      <c r="H18" s="25">
        <v>-1</v>
      </c>
      <c r="I18" s="26">
        <f t="shared" si="2"/>
        <v>-0.16077170418006428</v>
      </c>
      <c r="J18" s="17">
        <f t="shared" si="3"/>
        <v>0.47922829581993576</v>
      </c>
      <c r="K18" s="29" t="s">
        <v>36</v>
      </c>
    </row>
    <row r="19" spans="1:13" x14ac:dyDescent="0.2">
      <c r="A19">
        <v>16</v>
      </c>
      <c r="B19" s="21" t="s">
        <v>6</v>
      </c>
      <c r="C19" s="6">
        <v>1</v>
      </c>
      <c r="D19" s="9">
        <v>1</v>
      </c>
      <c r="E19" s="17">
        <v>1.57</v>
      </c>
      <c r="F19" s="17">
        <f t="shared" si="0"/>
        <v>-0.22019635343618513</v>
      </c>
      <c r="G19" s="17">
        <f t="shared" si="1"/>
        <v>0.32980364656381489</v>
      </c>
      <c r="H19" s="17">
        <v>-3.81</v>
      </c>
      <c r="I19" s="26">
        <f t="shared" si="2"/>
        <v>-0.612540192926045</v>
      </c>
      <c r="J19" s="17">
        <f t="shared" si="3"/>
        <v>2.7459807073955012E-2</v>
      </c>
      <c r="K19" s="31" t="s">
        <v>39</v>
      </c>
    </row>
    <row r="20" spans="1:13" x14ac:dyDescent="0.2">
      <c r="A20">
        <v>17</v>
      </c>
      <c r="B20" s="21" t="s">
        <v>7</v>
      </c>
      <c r="C20" s="6">
        <v>1</v>
      </c>
      <c r="D20" s="9">
        <v>1</v>
      </c>
      <c r="E20" s="17">
        <v>1.78</v>
      </c>
      <c r="F20" s="17">
        <f t="shared" si="0"/>
        <v>-0.24964936886395508</v>
      </c>
      <c r="G20" s="17">
        <f t="shared" si="1"/>
        <v>0.30035063113604499</v>
      </c>
      <c r="H20" s="17">
        <v>-2.91</v>
      </c>
      <c r="I20" s="26">
        <f t="shared" si="2"/>
        <v>-0.46784565916398713</v>
      </c>
      <c r="J20" s="17">
        <f t="shared" si="3"/>
        <v>0.17215434083601289</v>
      </c>
      <c r="K20" s="31" t="s">
        <v>39</v>
      </c>
    </row>
    <row r="21" spans="1:13" x14ac:dyDescent="0.2">
      <c r="A21">
        <v>18</v>
      </c>
      <c r="B21" s="21" t="s">
        <v>12</v>
      </c>
      <c r="C21" s="14">
        <v>1</v>
      </c>
      <c r="D21" s="15">
        <v>1</v>
      </c>
      <c r="E21" s="17">
        <v>1.0900000000000001</v>
      </c>
      <c r="F21" s="17">
        <f t="shared" si="0"/>
        <v>-0.15287517531556802</v>
      </c>
      <c r="G21" s="17">
        <f t="shared" si="1"/>
        <v>0.397124824684432</v>
      </c>
      <c r="H21" s="17">
        <v>-0.63600000000000001</v>
      </c>
      <c r="I21" s="26">
        <f t="shared" si="2"/>
        <v>-0.10225080385852089</v>
      </c>
      <c r="J21" s="17">
        <f t="shared" si="3"/>
        <v>0.53774919614147909</v>
      </c>
      <c r="K21" s="29" t="s">
        <v>51</v>
      </c>
    </row>
    <row r="22" spans="1:13" x14ac:dyDescent="0.2">
      <c r="A22">
        <v>19</v>
      </c>
      <c r="B22" s="21" t="s">
        <v>14</v>
      </c>
      <c r="C22" s="6">
        <v>1</v>
      </c>
      <c r="D22" s="9">
        <v>1</v>
      </c>
      <c r="E22" s="17">
        <v>2.46</v>
      </c>
      <c r="F22" s="17">
        <f t="shared" si="0"/>
        <v>-0.34502103786816263</v>
      </c>
      <c r="G22" s="17">
        <f t="shared" si="1"/>
        <v>0.20497896213183742</v>
      </c>
      <c r="H22" s="17">
        <v>-2.77</v>
      </c>
      <c r="I22" s="26">
        <f t="shared" si="2"/>
        <v>-0.44533762057877807</v>
      </c>
      <c r="J22" s="17">
        <f t="shared" si="3"/>
        <v>0.19466237942122194</v>
      </c>
      <c r="K22" s="31" t="s">
        <v>39</v>
      </c>
      <c r="L22" t="s">
        <v>28</v>
      </c>
      <c r="M22" t="s">
        <v>50</v>
      </c>
    </row>
    <row r="23" spans="1:13" x14ac:dyDescent="0.2">
      <c r="A23">
        <v>20</v>
      </c>
      <c r="B23" s="21" t="s">
        <v>21</v>
      </c>
      <c r="C23" s="6">
        <v>1</v>
      </c>
      <c r="D23" s="9">
        <v>1</v>
      </c>
      <c r="E23" s="25">
        <v>3.89</v>
      </c>
      <c r="F23" s="17">
        <f t="shared" si="0"/>
        <v>-0.54558204768583451</v>
      </c>
      <c r="G23" s="17">
        <f t="shared" si="1"/>
        <v>4.4179523141655297E-3</v>
      </c>
      <c r="H23" s="17">
        <v>-3.95</v>
      </c>
      <c r="I23" s="26">
        <f t="shared" si="2"/>
        <v>-0.635048231511254</v>
      </c>
      <c r="J23" s="17">
        <f t="shared" si="3"/>
        <v>4.9517684887460112E-3</v>
      </c>
      <c r="K23" t="s">
        <v>39</v>
      </c>
      <c r="L23" t="s">
        <v>27</v>
      </c>
      <c r="M23" t="s">
        <v>49</v>
      </c>
    </row>
    <row r="25" spans="1:13" x14ac:dyDescent="0.2">
      <c r="C25" t="s">
        <v>57</v>
      </c>
    </row>
    <row r="26" spans="1:13" x14ac:dyDescent="0.2">
      <c r="C26" t="s">
        <v>56</v>
      </c>
    </row>
    <row r="28" spans="1:13" x14ac:dyDescent="0.2">
      <c r="A28" s="7" t="s">
        <v>58</v>
      </c>
      <c r="C28" s="10" t="s">
        <v>8</v>
      </c>
    </row>
    <row r="29" spans="1:13" x14ac:dyDescent="0.2">
      <c r="C29" s="10" t="s">
        <v>10</v>
      </c>
    </row>
  </sheetData>
  <mergeCells count="1">
    <mergeCell ref="C2:D2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3310-71CA-418E-8512-B58BBB44C75A}">
  <dimension ref="A1:B4"/>
  <sheetViews>
    <sheetView workbookViewId="0">
      <selection activeCell="A4" sqref="A4:B4"/>
    </sheetView>
  </sheetViews>
  <sheetFormatPr baseColWidth="10" defaultRowHeight="15" x14ac:dyDescent="0.2"/>
  <cols>
    <col min="1" max="1" width="11.83203125" bestFit="1" customWidth="1"/>
    <col min="2" max="2" width="23.6640625" bestFit="1" customWidth="1"/>
  </cols>
  <sheetData>
    <row r="1" spans="1:2" x14ac:dyDescent="0.2">
      <c r="A1" s="11" t="s">
        <v>29</v>
      </c>
      <c r="B1" s="11" t="s">
        <v>30</v>
      </c>
    </row>
    <row r="2" spans="1:2" x14ac:dyDescent="0.2">
      <c r="A2" t="s">
        <v>27</v>
      </c>
      <c r="B2" t="s">
        <v>31</v>
      </c>
    </row>
    <row r="3" spans="1:2" x14ac:dyDescent="0.2">
      <c r="A3" t="s">
        <v>28</v>
      </c>
      <c r="B3" t="s">
        <v>31</v>
      </c>
    </row>
    <row r="4" spans="1:2" x14ac:dyDescent="0.2">
      <c r="A4" t="s">
        <v>33</v>
      </c>
      <c r="B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Plasma Membrane</vt:lpstr>
      <vt:lpstr>Motive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Frits Kamp</cp:lastModifiedBy>
  <dcterms:created xsi:type="dcterms:W3CDTF">2023-12-18T11:16:51Z</dcterms:created>
  <dcterms:modified xsi:type="dcterms:W3CDTF">2024-03-08T13:55:39Z</dcterms:modified>
</cp:coreProperties>
</file>