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187" firstSheet="6" activeTab="2"/>
  </bookViews>
  <sheets>
    <sheet name="OUTPUT 1" sheetId="8" r:id="rId1"/>
    <sheet name="OUTPUT 2" sheetId="2" r:id="rId2"/>
    <sheet name="OUTPUT 3" sheetId="3" r:id="rId3"/>
    <sheet name="INCOME STATEMENT" sheetId="4" r:id="rId4"/>
    <sheet name="BALANCE SHEET " sheetId="5" r:id="rId5"/>
    <sheet name="CASH FLOWS " sheetId="6" r:id="rId6"/>
    <sheet name="CONSUMER DATA 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<sst xmlns="http://schemas.openxmlformats.org/spreadsheetml/2006/main" count="536" uniqueCount="311">
  <si>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</si>
  <si>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</si>
  <si>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</si>
  <si>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</si>
  <si>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</si>
  <si>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</si>
  <si>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</si>
  <si>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</si>
  <si>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</si>
  <si>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</si>
  <si>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</si>
  <si>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</si>
  <si>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</si>
  <si>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</si>
  <si>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 in thousands)</t>
  </si>
  <si>
    <t>Revenues(IN )</t>
  </si>
  <si>
    <t>Quarterly Growth</t>
  </si>
  <si>
    <t>Operating Income (EBITDA)</t>
  </si>
  <si>
    <t>Net Income</t>
  </si>
  <si>
    <t>Net Income per Share</t>
  </si>
  <si>
    <t>Free Cash Flow (FCF)</t>
  </si>
  <si>
    <t>-12,253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</si>
  <si>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</si>
  <si>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</si>
  <si>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</si>
  <si>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</si>
  <si>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</si>
  <si>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</si>
  <si>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</si>
  <si>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</si>
  <si>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</si>
  <si>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</si>
  <si>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</si>
  <si>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Net Income Margin</t>
  </si>
  <si>
    <t>FCF per Diluted Share</t>
  </si>
  <si>
    <t>-0.38</t>
  </si>
  <si>
    <t>Diluted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</si>
  <si>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</si>
  <si>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</si>
  <si>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</si>
  <si>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</si>
  <si>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</si>
  <si>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</si>
  <si>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$33</t>
  </si>
  <si>
    <t xml:space="preserve">$33.00 </t>
  </si>
  <si>
    <t xml:space="preserve">$34.00 </t>
  </si>
  <si>
    <t>Number of Users (Beginning of Period)</t>
  </si>
  <si>
    <t>Customer Attrition</t>
  </si>
  <si>
    <t>New Users</t>
  </si>
  <si>
    <t>Number of Users (End of Period)</t>
  </si>
  <si>
    <t>Change in % of Users</t>
  </si>
  <si>
    <t>Net Change in Customers</t>
  </si>
  <si>
    <t>Churn Rate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</si>
  <si>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</si>
  <si>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</si>
  <si>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</si>
  <si>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</si>
  <si>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</si>
  <si>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</si>
  <si>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</si>
  <si>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</si>
  <si>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</si>
  <si>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</si>
  <si>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</si>
  <si>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</si>
  <si>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</si>
  <si>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</si>
  <si>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</si>
  <si>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</si>
  <si>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</si>
  <si>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</si>
  <si>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</si>
  <si>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</si>
  <si>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Revenues</t>
  </si>
  <si>
    <t>CAGR IS THE ABBREVIATION FOR COMPOUNDED ANNUAL GROWTH RATE.</t>
  </si>
  <si>
    <t>Annual Growth</t>
  </si>
  <si>
    <t>Click here to learn how to Calculate CAGR</t>
  </si>
  <si>
    <t>Debt / EBITDA(x times growth)</t>
  </si>
  <si>
    <t>2.7x</t>
  </si>
  <si>
    <t>Diluted share</t>
  </si>
  <si>
    <t>Long- term DEBT(DEBT)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</si>
  <si>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</si>
  <si>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</si>
  <si>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</si>
  <si>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</si>
  <si>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</si>
  <si>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</si>
  <si>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</si>
  <si>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</si>
  <si>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</si>
  <si>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 xml:space="preserve"> $5,01,430 </t>
  </si>
  <si>
    <t xml:space="preserve"> $5,13,924 </t>
  </si>
  <si>
    <t xml:space="preserve"> $5,23,843 </t>
  </si>
  <si>
    <t xml:space="preserve"> $5,39,652 </t>
  </si>
  <si>
    <t xml:space="preserve"> $20,78,849 </t>
  </si>
  <si>
    <t xml:space="preserve"> $5,50,744 </t>
  </si>
  <si>
    <t xml:space="preserve"> $5,57,910 </t>
  </si>
  <si>
    <t xml:space="preserve"> $5,54,791 </t>
  </si>
  <si>
    <t xml:space="preserve"> $5,49,644 </t>
  </si>
  <si>
    <t xml:space="preserve"> $22,13,089 </t>
  </si>
  <si>
    <t xml:space="preserve"> $5,71,305 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</si>
  <si>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</si>
  <si>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</si>
  <si>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</si>
  <si>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</si>
  <si>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</si>
  <si>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</si>
  <si>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</si>
  <si>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</si>
  <si>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</si>
  <si>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</si>
  <si>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</si>
  <si>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 xml:space="preserve"> $1,19,470 </t>
  </si>
  <si>
    <t xml:space="preserve"> $94,711 </t>
  </si>
  <si>
    <t xml:space="preserve"> $1,01,435 </t>
  </si>
  <si>
    <t xml:space="preserve"> $42,520 </t>
  </si>
  <si>
    <t xml:space="preserve"> $3,58,136 </t>
  </si>
  <si>
    <t xml:space="preserve"> $1,11,821 </t>
  </si>
  <si>
    <t xml:space="preserve"> $1,00,867 </t>
  </si>
  <si>
    <t xml:space="preserve"> $97,877 </t>
  </si>
  <si>
    <t xml:space="preserve"> $3,870 </t>
  </si>
  <si>
    <t xml:space="preserve"> $3,14,435 </t>
  </si>
  <si>
    <t xml:space="preserve"> $1,02,019 </t>
  </si>
  <si>
    <t>Earnings per share:</t>
  </si>
  <si>
    <t>Basic</t>
  </si>
  <si>
    <t xml:space="preserve"> $3.85 </t>
  </si>
  <si>
    <t xml:space="preserve"> $3.05 </t>
  </si>
  <si>
    <t xml:space="preserve"> $3.27 </t>
  </si>
  <si>
    <t xml:space="preserve"> $1.37 </t>
  </si>
  <si>
    <t xml:space="preserve"> $11.55 </t>
  </si>
  <si>
    <t xml:space="preserve"> $3.60 </t>
  </si>
  <si>
    <t xml:space="preserve"> $3.24 </t>
  </si>
  <si>
    <t xml:space="preserve"> $3.14 </t>
  </si>
  <si>
    <t xml:space="preserve"> $0.12 </t>
  </si>
  <si>
    <t xml:space="preserve"> $10.11 </t>
  </si>
  <si>
    <t xml:space="preserve"> $3.75 </t>
  </si>
  <si>
    <t xml:space="preserve"> $2.97 </t>
  </si>
  <si>
    <t xml:space="preserve"> $3.19 </t>
  </si>
  <si>
    <t xml:space="preserve"> $1.33 </t>
  </si>
  <si>
    <t xml:space="preserve"> $11.24 </t>
  </si>
  <si>
    <t xml:space="preserve"> $3.53 </t>
  </si>
  <si>
    <t xml:space="preserve"> $3.20 </t>
  </si>
  <si>
    <t xml:space="preserve"> $3.10 </t>
  </si>
  <si>
    <t xml:space="preserve"> $9.95 </t>
  </si>
  <si>
    <t xml:space="preserve"> $3.22 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</si>
  <si>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</si>
  <si>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</si>
  <si>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</si>
  <si>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</si>
  <si>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</si>
  <si>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</si>
  <si>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 xml:space="preserve"> $5,88,259 </t>
  </si>
  <si>
    <t xml:space="preserve"> $5,44,427 </t>
  </si>
  <si>
    <t xml:space="preserve"> $5,26,868 </t>
  </si>
  <si>
    <t xml:space="preserve"> $4,21,946 </t>
  </si>
  <si>
    <t xml:space="preserve"> $4,20,626 </t>
  </si>
  <si>
    <t xml:space="preserve"> $4,07,361 </t>
  </si>
  <si>
    <t xml:space="preserve"> $4,27,961 </t>
  </si>
  <si>
    <t xml:space="preserve"> $3,60,302 </t>
  </si>
  <si>
    <t xml:space="preserve"> $4,70,022 </t>
  </si>
  <si>
    <t>Short-term investments</t>
  </si>
  <si>
    <t xml:space="preserve"> -   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</si>
  <si>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</si>
  <si>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</si>
  <si>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</si>
  <si>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</si>
  <si>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</si>
  <si>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</si>
  <si>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 xml:space="preserve"> $28,08,611 </t>
  </si>
  <si>
    <t xml:space="preserve"> $28,67,968 </t>
  </si>
  <si>
    <t xml:space="preserve"> $29,91,790 </t>
  </si>
  <si>
    <t xml:space="preserve"> $31,20,926 </t>
  </si>
  <si>
    <t xml:space="preserve"> $31,73,163 </t>
  </si>
  <si>
    <t xml:space="preserve"> $32,44,565 </t>
  </si>
  <si>
    <t xml:space="preserve"> $33,29,353 </t>
  </si>
  <si>
    <t xml:space="preserve"> $34,01,634 </t>
  </si>
  <si>
    <t xml:space="preserve"> $34,64,324 </t>
  </si>
  <si>
    <t>Liabilities and Stockholders' Equity</t>
  </si>
  <si>
    <t>Current liabilities:</t>
  </si>
  <si>
    <t>Current content liabilities</t>
  </si>
  <si>
    <t xml:space="preserve"> $3,00,857 </t>
  </si>
  <si>
    <t xml:space="preserve"> $2,93,851 </t>
  </si>
  <si>
    <t xml:space="preserve"> $2,87,767 </t>
  </si>
  <si>
    <t xml:space="preserve"> $3,00,508 </t>
  </si>
  <si>
    <t xml:space="preserve"> $2,84,640 </t>
  </si>
  <si>
    <t xml:space="preserve"> $2,92,248 </t>
  </si>
  <si>
    <t xml:space="preserve"> $2,95,812 </t>
  </si>
  <si>
    <t xml:space="preserve"> $3,13,611 </t>
  </si>
  <si>
    <t xml:space="preserve"> $3,04,121 </t>
  </si>
  <si>
    <t>Accounts payable</t>
  </si>
  <si>
    <t>Accrued expenses and other liabilities</t>
  </si>
  <si>
    <t>Deferred revenue</t>
  </si>
  <si>
    <t>Short-term debt</t>
  </si>
  <si>
    <t>Total current liabilities</t>
  </si>
  <si>
    <t xml:space="preserve"> $5,57,324 </t>
  </si>
  <si>
    <t xml:space="preserve"> $5,48,302 </t>
  </si>
  <si>
    <t xml:space="preserve"> $5,63,447 </t>
  </si>
  <si>
    <t xml:space="preserve"> $5,94,228 </t>
  </si>
  <si>
    <t xml:space="preserve"> $5,41,776 </t>
  </si>
  <si>
    <t xml:space="preserve"> $5,25,002 </t>
  </si>
  <si>
    <t xml:space="preserve"> $5,43,615 </t>
  </si>
  <si>
    <t xml:space="preserve"> $5,55,168 </t>
  </si>
  <si>
    <t xml:space="preserve"> $5,82,125 </t>
  </si>
  <si>
    <t>Non-current content liabilities</t>
  </si>
  <si>
    <t xml:space="preserve"> $1,72,594 </t>
  </si>
  <si>
    <t xml:space="preserve"> $1,58,570 </t>
  </si>
  <si>
    <t xml:space="preserve"> $1,61,072 </t>
  </si>
  <si>
    <t xml:space="preserve"> $2,16,595 </t>
  </si>
  <si>
    <t xml:space="preserve"> $2,15,689 </t>
  </si>
  <si>
    <t>Long-term debt</t>
  </si>
  <si>
    <t>Other non-current liabilities</t>
  </si>
  <si>
    <t>Total liabilities</t>
  </si>
  <si>
    <t>Stockholders' equity:</t>
  </si>
  <si>
    <t>Common stock</t>
  </si>
  <si>
    <t xml:space="preserve"> $2,52,006 </t>
  </si>
  <si>
    <t xml:space="preserve"> $2,60,487 </t>
  </si>
  <si>
    <t xml:space="preserve"> $2,69,677 </t>
  </si>
  <si>
    <t xml:space="preserve"> $2,81,719 </t>
  </si>
  <si>
    <t xml:space="preserve"> $2,90,891 </t>
  </si>
  <si>
    <t xml:space="preserve"> $3,02,181 </t>
  </si>
  <si>
    <t xml:space="preserve"> $3,13,177 </t>
  </si>
  <si>
    <t xml:space="preserve"> $3,24,632 </t>
  </si>
  <si>
    <t xml:space="preserve"> $3,33,368 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</si>
  <si>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</si>
  <si>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</si>
  <si>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</si>
  <si>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</si>
  <si>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</si>
  <si>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</si>
  <si>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 xml:space="preserve"> (unaudited) </t>
  </si>
  <si>
    <t xml:space="preserve"> (in thousands) </t>
  </si>
  <si>
    <t xml:space="preserve"> Cash flows from operating activities: </t>
  </si>
  <si>
    <t xml:space="preserve">$1,19,470 </t>
  </si>
  <si>
    <t xml:space="preserve">$94,711 </t>
  </si>
  <si>
    <t xml:space="preserve">$1,01,435 </t>
  </si>
  <si>
    <t xml:space="preserve">$42,520 </t>
  </si>
  <si>
    <t xml:space="preserve">$1,11,821 </t>
  </si>
  <si>
    <t xml:space="preserve">$1,00,867 </t>
  </si>
  <si>
    <t xml:space="preserve">$97,877 </t>
  </si>
  <si>
    <t xml:space="preserve">$3,870 </t>
  </si>
  <si>
    <t xml:space="preserve">$- 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</si>
  <si>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</si>
  <si>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</si>
  <si>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</si>
  <si>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</si>
  <si>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</si>
  <si>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</si>
  <si>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</si>
  <si>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</si>
  <si>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</si>
  <si>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</si>
  <si>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</si>
  <si>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</si>
  <si>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</si>
  <si>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 xml:space="preserve"> Cash flows from investing activities: 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</si>
  <si>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</si>
  <si>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</si>
  <si>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</si>
  <si>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</si>
  <si>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</si>
  <si>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 xml:space="preserve"> Cash flows from financing activities: 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</si>
  <si>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</si>
  <si>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</si>
  <si>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</si>
  <si>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</si>
  <si>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</si>
  <si>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 xml:space="preserve"> Effect of exchange rate changes on cash, cash equivalents, and restricted cash </t>
  </si>
  <si>
    <t xml:space="preserve"> Net increase (decrease) in cash, cash equivalents, and restricted cash </t>
  </si>
  <si>
    <t xml:space="preserve"> Cash, cash equivalents, and restricted cash beginning of period </t>
  </si>
  <si>
    <t xml:space="preserve"> Cash, cash equivalents, and restricted cash end of period</t>
  </si>
  <si>
    <t xml:space="preserve">$5,90,552 </t>
  </si>
  <si>
    <t xml:space="preserve">$5,46,323 </t>
  </si>
  <si>
    <t xml:space="preserve">$5,28,708 </t>
  </si>
  <si>
    <t xml:space="preserve">$4,23,858 </t>
  </si>
  <si>
    <t xml:space="preserve">$80,86,007 </t>
  </si>
  <si>
    <t xml:space="preserve">$4,22,415 </t>
  </si>
  <si>
    <t xml:space="preserve">$4,09,109 </t>
  </si>
  <si>
    <t xml:space="preserve">$4,29,822 </t>
  </si>
  <si>
    <t xml:space="preserve">$3,61,941 </t>
  </si>
  <si>
    <t xml:space="preserve">$59,93,194 </t>
  </si>
  <si>
    <t xml:space="preserve">$4,71,661 </t>
  </si>
  <si>
    <t>Non-GAAP free cash flow reconciliation:</t>
  </si>
  <si>
    <t xml:space="preserve">$54,409 </t>
  </si>
  <si>
    <t>$(4,463)</t>
  </si>
  <si>
    <t xml:space="preserve">$5,767 </t>
  </si>
  <si>
    <t>$(28,229)</t>
  </si>
  <si>
    <t xml:space="preserve"> $27,483 </t>
  </si>
  <si>
    <t xml:space="preserve">$64,599 </t>
  </si>
  <si>
    <t xml:space="preserve">$7,192 </t>
  </si>
  <si>
    <t xml:space="preserve">$38,977 </t>
  </si>
  <si>
    <t xml:space="preserve">$31,070 </t>
  </si>
  <si>
    <t xml:space="preserve"> $1,41,838 </t>
  </si>
  <si>
    <t xml:space="preserve">$61,153 </t>
  </si>
  <si>
    <t>Non-GAAP free cash flow</t>
  </si>
  <si>
    <t xml:space="preserve">$48,416 </t>
  </si>
  <si>
    <t>$(12,253)</t>
  </si>
  <si>
    <t>$(7,438)</t>
  </si>
  <si>
    <t>$(39,848)</t>
  </si>
  <si>
    <t>$(11,123)</t>
  </si>
  <si>
    <t xml:space="preserve">$56,118 </t>
  </si>
  <si>
    <t xml:space="preserve">$891 </t>
  </si>
  <si>
    <t xml:space="preserve">$33,030 </t>
  </si>
  <si>
    <t xml:space="preserve">$23,259 </t>
  </si>
  <si>
    <t xml:space="preserve">$1,13,297 </t>
  </si>
  <si>
    <t xml:space="preserve">$56,812 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</si>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</sst>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[$$-409]* #,##0.00_ ;_-[$$-409]* \-#,##0.00\ ;_-[$$-409]* &quot;-&quot;??_ ;_-@_ "/>
  </numFmts>
  <fonts count="42">
    <font>
      <sz val="11"/>
      <color theme="1"/>
      <name val="Aptos Narrow"/>
      <charset val="134"/>
      <scheme val="minor"/>
    </font>
    <font>
      <b/>
      <sz val="12"/>
      <color rgb="FF000000"/>
      <name val="Calibri"/>
      <charset val="134"/>
    </font>
    <font>
      <sz val="11"/>
      <color rgb="FF000000"/>
      <name val="Calibri"/>
      <charset val="134"/>
    </font>
    <font>
      <b/>
      <u/>
      <sz val="10"/>
      <color rgb="FF000000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Calibri"/>
      <charset val="134"/>
    </font>
    <font>
      <sz val="10"/>
      <color rgb="FF0000FF"/>
      <name val="Calibri"/>
      <charset val="134"/>
    </font>
    <font>
      <sz val="10"/>
      <color rgb="FF0432FF"/>
      <name val="Calibri"/>
      <charset val="134"/>
    </font>
    <font>
      <b/>
      <i/>
      <sz val="10"/>
      <color rgb="FF000000"/>
      <name val="Calibri"/>
      <charset val="134"/>
    </font>
    <font>
      <sz val="10"/>
      <color rgb="FF008000"/>
      <name val="Calibri"/>
      <charset val="134"/>
    </font>
    <font>
      <sz val="10"/>
      <color rgb="FF0070C0"/>
      <name val="Calibri"/>
      <charset val="134"/>
    </font>
    <font>
      <b/>
      <sz val="10"/>
      <color rgb="FF0432FF"/>
      <name val="Calibri"/>
      <charset val="134"/>
    </font>
    <font>
      <b/>
      <u/>
      <sz val="12"/>
      <color rgb="FF000000"/>
      <name val="Calibri"/>
      <charset val="134"/>
    </font>
    <font>
      <sz val="12"/>
      <color rgb="FF000000"/>
      <name val="Calibri"/>
      <charset val="134"/>
    </font>
    <font>
      <i/>
      <sz val="12"/>
      <color rgb="FF000000"/>
      <name val="Calibri"/>
      <charset val="134"/>
    </font>
    <font>
      <u/>
      <sz val="12"/>
      <color rgb="FF000000"/>
      <name val="Calibri"/>
      <charset val="134"/>
    </font>
    <font>
      <i/>
      <u/>
      <sz val="12"/>
      <color rgb="FF000000"/>
      <name val="Calibri"/>
      <charset val="134"/>
    </font>
    <font>
      <sz val="12"/>
      <color theme="1"/>
      <name val="Calibri"/>
      <charset val="134"/>
    </font>
    <font>
      <i/>
      <sz val="11"/>
      <color rgb="FF000000"/>
      <name val="Calibri"/>
      <charset val="134"/>
    </font>
    <font>
      <sz val="10"/>
      <color rgb="FF0432FF"/>
      <name val="Calibri"/>
      <charset val="1"/>
    </font>
    <font>
      <u/>
      <sz val="11"/>
      <color theme="1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D5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10" borderId="1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14" applyNumberFormat="0" applyAlignment="0" applyProtection="0">
      <alignment vertical="center"/>
    </xf>
    <xf numFmtId="0" fontId="32" fillId="12" borderId="15" applyNumberFormat="0" applyAlignment="0" applyProtection="0">
      <alignment vertical="center"/>
    </xf>
    <xf numFmtId="0" fontId="33" fillId="12" borderId="14" applyNumberFormat="0" applyAlignment="0" applyProtection="0">
      <alignment vertical="center"/>
    </xf>
    <xf numFmtId="0" fontId="34" fillId="13" borderId="16" applyNumberFormat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0" xfId="0" applyFont="1" applyFill="1" applyBorder="1" applyAlignment="1"/>
    <xf numFmtId="3" fontId="5" fillId="0" borderId="0" xfId="0" applyNumberFormat="1" applyFont="1" applyFill="1" applyBorder="1" applyAlignment="1"/>
    <xf numFmtId="3" fontId="2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3" fontId="8" fillId="0" borderId="0" xfId="0" applyNumberFormat="1" applyFont="1" applyFill="1" applyBorder="1" applyAlignment="1"/>
    <xf numFmtId="3" fontId="8" fillId="0" borderId="1" xfId="0" applyNumberFormat="1" applyFont="1" applyFill="1" applyBorder="1" applyAlignment="1"/>
    <xf numFmtId="3" fontId="6" fillId="0" borderId="2" xfId="0" applyNumberFormat="1" applyFont="1" applyFill="1" applyBorder="1" applyAlignment="1"/>
    <xf numFmtId="0" fontId="6" fillId="0" borderId="3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/>
    <xf numFmtId="0" fontId="3" fillId="2" borderId="0" xfId="0" applyFont="1" applyFill="1" applyBorder="1" applyAlignment="1"/>
    <xf num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0" fontId="11" fillId="0" borderId="0" xfId="0" applyFont="1" applyFill="1" applyBorder="1" applyAlignment="1"/>
    <xf numFmtId="3" fontId="11" fillId="0" borderId="1" xfId="0" applyNumberFormat="1" applyFont="1" applyFill="1" applyBorder="1" applyAlignment="1"/>
    <xf numFmtId="3" fontId="4" fillId="0" borderId="0" xfId="0" applyNumberFormat="1" applyFont="1" applyFill="1" applyBorder="1" applyAlignment="1"/>
    <xf numFmtId="0" fontId="6" fillId="3" borderId="0" xfId="0" applyFont="1" applyFill="1" applyBorder="1" applyAlignment="1"/>
    <xf numFmtId="3" fontId="11" fillId="0" borderId="0" xfId="0" applyNumberFormat="1" applyFont="1" applyFill="1" applyBorder="1" applyAlignment="1"/>
    <xf numFmtId="0" fontId="4" fillId="0" borderId="3" xfId="0" applyFont="1" applyFill="1" applyBorder="1" applyAlignment="1"/>
    <xf numFmtId="0" fontId="6" fillId="0" borderId="0" xfId="0" applyFont="1" applyFill="1" applyBorder="1" applyAlignment="1">
      <alignment wrapText="1"/>
    </xf>
    <xf numFmtId="3" fontId="6" fillId="0" borderId="1" xfId="0" applyNumberFormat="1" applyFont="1" applyFill="1" applyBorder="1" applyAlignment="1"/>
    <xf numFmtId="0" fontId="4" fillId="4" borderId="0" xfId="0" applyFont="1" applyFill="1" applyBorder="1" applyAlignment="1"/>
    <xf numFmtId="0" fontId="3" fillId="4" borderId="0" xfId="0" applyFont="1" applyFill="1" applyBorder="1" applyAlignment="1"/>
    <xf numFmtId="0" fontId="11" fillId="4" borderId="0" xfId="0" applyFont="1" applyFill="1" applyBorder="1" applyAlignment="1"/>
    <xf numFmtId="3" fontId="11" fillId="4" borderId="0" xfId="0" applyNumberFormat="1" applyFont="1" applyFill="1" applyBorder="1" applyAlignment="1"/>
    <xf numFmtId="3" fontId="11" fillId="4" borderId="1" xfId="0" applyNumberFormat="1" applyFont="1" applyFill="1" applyBorder="1" applyAlignment="1"/>
    <xf numFmtId="3" fontId="4" fillId="4" borderId="0" xfId="0" applyNumberFormat="1" applyFont="1" applyFill="1" applyBorder="1" applyAlignment="1"/>
    <xf numFmtId="0" fontId="4" fillId="4" borderId="3" xfId="0" applyFont="1" applyFill="1" applyBorder="1" applyAlignment="1"/>
    <xf numFmtId="0" fontId="6" fillId="4" borderId="0" xfId="0" applyFont="1" applyFill="1" applyBorder="1" applyAlignment="1"/>
    <xf numFmtId="0" fontId="11" fillId="0" borderId="1" xfId="0" applyFont="1" applyFill="1" applyBorder="1" applyAlignment="1"/>
    <xf numFmtId="0" fontId="11" fillId="4" borderId="1" xfId="0" applyFont="1" applyFill="1" applyBorder="1" applyAlignment="1"/>
    <xf numFmtId="3" fontId="6" fillId="4" borderId="1" xfId="0" applyNumberFormat="1" applyFont="1" applyFill="1" applyBorder="1" applyAlignment="1"/>
    <xf numFmtId="3" fontId="8" fillId="0" borderId="0" xfId="0" applyNumberFormat="1" applyFont="1" applyFill="1" applyBorder="1" applyAlignment="1">
      <alignment wrapText="1"/>
    </xf>
    <xf numFmtId="3" fontId="8" fillId="0" borderId="1" xfId="0" applyNumberFormat="1" applyFont="1" applyFill="1" applyBorder="1" applyAlignment="1">
      <alignment wrapText="1"/>
    </xf>
    <xf numFmtId="3" fontId="6" fillId="0" borderId="4" xfId="0" applyNumberFormat="1" applyFont="1" applyFill="1" applyBorder="1" applyAlignment="1"/>
    <xf numFmtId="3" fontId="4" fillId="2" borderId="4" xfId="0" applyNumberFormat="1" applyFont="1" applyFill="1" applyBorder="1" applyAlignment="1"/>
    <xf numFmtId="3" fontId="12" fillId="2" borderId="0" xfId="0" applyNumberFormat="1" applyFont="1" applyFill="1" applyBorder="1" applyAlignment="1"/>
    <xf numFmtId="0" fontId="0" fillId="5" borderId="0" xfId="0" applyFill="1"/>
    <xf numFmtId="0" fontId="13" fillId="6" borderId="0" xfId="0" applyFont="1" applyFill="1" applyBorder="1" applyAlignment="1"/>
    <xf numFmtId="0" fontId="2" fillId="6" borderId="0" xfId="0" applyFont="1" applyFill="1" applyBorder="1" applyAlignment="1"/>
    <xf numFmtId="0" fontId="14" fillId="6" borderId="0" xfId="0" applyFont="1" applyFill="1" applyBorder="1" applyAlignment="1"/>
    <xf numFmtId="0" fontId="14" fillId="0" borderId="0" xfId="0" applyFont="1" applyFill="1" applyBorder="1" applyAlignment="1"/>
    <xf numFmtId="0" fontId="14" fillId="0" borderId="5" xfId="0" applyFont="1" applyFill="1" applyBorder="1" applyAlignment="1"/>
    <xf numFmtId="0" fontId="15" fillId="7" borderId="0" xfId="0" applyFont="1" applyFill="1" applyBorder="1" applyAlignment="1"/>
    <xf numFmtId="0" fontId="16" fillId="0" borderId="0" xfId="0" applyFont="1" applyFill="1" applyBorder="1" applyAlignment="1"/>
    <xf numFmtId="0" fontId="16" fillId="0" borderId="5" xfId="0" applyFont="1" applyFill="1" applyBorder="1" applyAlignment="1"/>
    <xf numFmtId="0" fontId="17" fillId="7" borderId="0" xfId="0" applyFont="1" applyFill="1" applyBorder="1" applyAlignment="1"/>
    <xf numFmtId="3" fontId="14" fillId="0" borderId="0" xfId="0" applyNumberFormat="1" applyFont="1" applyFill="1" applyBorder="1" applyAlignment="1"/>
    <xf numFmtId="3" fontId="14" fillId="2" borderId="0" xfId="0" applyNumberFormat="1" applyFont="1" applyFill="1" applyBorder="1" applyAlignment="1"/>
    <xf numFmtId="180" fontId="18" fillId="8" borderId="0" xfId="0" applyNumberFormat="1" applyFont="1" applyFill="1" applyBorder="1" applyAlignment="1"/>
    <xf numFmtId="180" fontId="14" fillId="0" borderId="0" xfId="0" applyNumberFormat="1" applyFont="1" applyFill="1" applyBorder="1" applyAlignment="1">
      <alignment wrapText="1"/>
    </xf>
    <xf numFmtId="10" fontId="19" fillId="7" borderId="0" xfId="0" applyNumberFormat="1" applyFont="1" applyFill="1" applyBorder="1" applyAlignment="1">
      <alignment wrapText="1"/>
    </xf>
    <xf numFmtId="0" fontId="15" fillId="0" borderId="0" xfId="0" applyFont="1" applyFill="1" applyBorder="1" applyAlignment="1"/>
    <xf numFmtId="9" fontId="14" fillId="0" borderId="0" xfId="0" applyNumberFormat="1" applyFont="1" applyFill="1" applyBorder="1" applyAlignment="1"/>
    <xf numFmtId="3" fontId="14" fillId="2" borderId="4" xfId="0" applyNumberFormat="1" applyFont="1" applyFill="1" applyBorder="1" applyAlignment="1"/>
    <xf numFmtId="180" fontId="14" fillId="8" borderId="5" xfId="0" applyNumberFormat="1" applyFont="1" applyFill="1" applyBorder="1" applyAlignment="1"/>
    <xf numFmtId="180" fontId="14" fillId="0" borderId="0" xfId="0" applyNumberFormat="1" applyFont="1" applyFill="1" applyBorder="1" applyAlignment="1"/>
    <xf numFmtId="3" fontId="14" fillId="2" borderId="3" xfId="0" applyNumberFormat="1" applyFont="1" applyFill="1" applyBorder="1" applyAlignment="1"/>
    <xf numFmtId="180" fontId="14" fillId="8" borderId="3" xfId="0" applyNumberFormat="1" applyFont="1" applyFill="1" applyBorder="1" applyAlignment="1"/>
    <xf numFmtId="0" fontId="2" fillId="0" borderId="5" xfId="0" applyFont="1" applyFill="1" applyBorder="1" applyAlignment="1"/>
    <xf numFmtId="0" fontId="13" fillId="0" borderId="6" xfId="0" applyFont="1" applyFill="1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9" fontId="2" fillId="0" borderId="0" xfId="0" applyNumberFormat="1" applyFont="1" applyFill="1" applyBorder="1" applyAlignment="1"/>
    <xf numFmtId="1" fontId="14" fillId="0" borderId="0" xfId="0" applyNumberFormat="1" applyFont="1" applyFill="1" applyBorder="1" applyAlignment="1"/>
    <xf numFmtId="0" fontId="14" fillId="0" borderId="8" xfId="0" applyFont="1" applyFill="1" applyBorder="1" applyAlignment="1"/>
    <xf numFmtId="0" fontId="14" fillId="0" borderId="1" xfId="0" applyFont="1" applyFill="1" applyBorder="1" applyAlignment="1"/>
    <xf numFmtId="1" fontId="14" fillId="0" borderId="1" xfId="0" applyNumberFormat="1" applyFont="1" applyFill="1" applyBorder="1" applyAlignment="1"/>
    <xf numFmtId="3" fontId="8" fillId="2" borderId="0" xfId="0" applyNumberFormat="1" applyFont="1" applyFill="1" applyBorder="1" applyAlignment="1"/>
    <xf numFmtId="0" fontId="20" fillId="8" borderId="0" xfId="0" applyFont="1" applyFill="1"/>
    <xf numFmtId="0" fontId="20" fillId="0" borderId="0" xfId="0" applyFont="1"/>
    <xf numFmtId="0" fontId="2" fillId="8" borderId="0" xfId="0" applyFont="1" applyFill="1" applyBorder="1" applyAlignment="1"/>
    <xf numFmtId="0" fontId="1" fillId="0" borderId="7" xfId="0" applyFont="1" applyFill="1" applyBorder="1" applyAlignment="1"/>
    <xf numFmtId="0" fontId="13" fillId="0" borderId="0" xfId="0" applyFont="1" applyFill="1" applyBorder="1" applyAlignment="1"/>
    <xf numFmtId="180" fontId="18" fillId="0" borderId="0" xfId="0" applyNumberFormat="1" applyFont="1" applyFill="1" applyBorder="1" applyAlignment="1"/>
    <xf numFmtId="9" fontId="15" fillId="0" borderId="0" xfId="0" applyNumberFormat="1" applyFont="1" applyFill="1" applyBorder="1" applyAlignment="1"/>
    <xf numFmtId="0" fontId="2" fillId="5" borderId="0" xfId="0" applyFont="1" applyFill="1" applyBorder="1" applyAlignment="1"/>
    <xf numFmtId="0" fontId="15" fillId="0" borderId="9" xfId="0" applyFont="1" applyFill="1" applyBorder="1" applyAlignment="1"/>
    <xf numFmtId="180" fontId="14" fillId="0" borderId="4" xfId="0" applyNumberFormat="1" applyFont="1" applyFill="1" applyBorder="1" applyAlignment="1"/>
    <xf numFmtId="180" fontId="14" fillId="0" borderId="3" xfId="0" applyNumberFormat="1" applyFont="1" applyFill="1" applyBorder="1" applyAlignment="1"/>
    <xf numFmtId="0" fontId="14" fillId="0" borderId="9" xfId="0" applyFont="1" applyFill="1" applyBorder="1" applyAlignment="1"/>
    <xf numFmtId="0" fontId="13" fillId="0" borderId="7" xfId="0" applyFont="1" applyFill="1" applyBorder="1" applyAlignment="1"/>
    <xf numFmtId="0" fontId="2" fillId="9" borderId="0" xfId="0" applyFont="1" applyFill="1" applyBorder="1" applyAlignment="1"/>
    <xf numFmtId="180" fontId="14" fillId="0" borderId="1" xfId="0" applyNumberFormat="1" applyFont="1" applyFill="1" applyBorder="1" applyAlignment="1"/>
    <xf numFmtId="0" fontId="21" fillId="6" borderId="0" xfId="6" applyFill="1" applyBorder="1" applyAlignment="1"/>
    <xf numFmtId="0" fontId="14" fillId="0" borderId="6" xfId="0" applyFont="1" applyFill="1" applyBorder="1" applyAlignment="1"/>
    <xf numFmtId="0" fontId="22" fillId="0" borderId="0" xfId="0" applyFont="1"/>
    <xf numFmtId="0" fontId="19" fillId="0" borderId="0" xfId="0" applyFont="1" applyFill="1" applyBorder="1" applyAlignment="1"/>
    <xf numFmtId="0" fontId="19" fillId="0" borderId="5" xfId="0" applyFont="1" applyFill="1" applyBorder="1" applyAlignment="1"/>
    <xf numFmtId="9" fontId="19" fillId="0" borderId="0" xfId="0" applyNumberFormat="1" applyFont="1" applyFill="1" applyBorder="1" applyAlignment="1"/>
    <xf numFmtId="0" fontId="2" fillId="7" borderId="8" xfId="0" applyFont="1" applyFill="1" applyBorder="1" applyAlignment="1"/>
    <xf numFmtId="10" fontId="2" fillId="7" borderId="1" xfId="0" applyNumberFormat="1" applyFont="1" applyFill="1" applyBorder="1" applyAlignment="1"/>
    <xf numFmtId="3" fontId="0" fillId="0" borderId="0" xfId="0" applyNumberFormat="1"/>
    <xf numFmtId="0" fontId="14" fillId="0" borderId="7" xfId="0" applyFont="1" applyFill="1" applyBorder="1" applyAlignment="1"/>
    <xf numFmtId="0" fontId="2" fillId="0" borderId="9" xfId="0" applyFont="1" applyFill="1" applyBorder="1" applyAlignment="1"/>
    <xf numFmtId="0" fontId="19" fillId="0" borderId="9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/>
    <xf numFmtId="0" fontId="13" fillId="0" borderId="5" xfId="0" applyFont="1" applyFill="1" applyBorder="1" applyAlignment="1"/>
    <xf numFmtId="0" fontId="1" fillId="8" borderId="5" xfId="0" applyFont="1" applyFill="1" applyBorder="1" applyAlignment="1"/>
    <xf numFmtId="180" fontId="14" fillId="8" borderId="0" xfId="0" applyNumberFormat="1" applyFont="1" applyFill="1" applyBorder="1" applyAlignment="1"/>
    <xf numFmtId="0" fontId="15" fillId="0" borderId="5" xfId="0" applyFont="1" applyFill="1" applyBorder="1" applyAlignment="1"/>
    <xf numFmtId="180" fontId="14" fillId="8" borderId="4" xfId="0" applyNumberFormat="1" applyFont="1" applyFill="1" applyBorder="1" applyAlignment="1"/>
    <xf numFmtId="0" fontId="14" fillId="8" borderId="0" xfId="0" applyFont="1" applyFill="1" applyBorder="1" applyAlignment="1"/>
    <xf numFmtId="0" fontId="1" fillId="0" borderId="10" xfId="0" applyFont="1" applyFill="1" applyBorder="1" applyAlignment="1"/>
    <xf numFmtId="180" fontId="14" fillId="0" borderId="2" xfId="0" applyNumberFormat="1" applyFont="1" applyFill="1" applyBorder="1" applyAlignment="1"/>
    <xf numFmtId="0" fontId="13" fillId="0" borderId="4" xfId="0" applyFont="1" applyFill="1" applyBorder="1" applyAlignment="1"/>
    <xf numFmtId="180" fontId="14" fillId="0" borderId="2" xfId="0" applyNumberFormat="1" applyFont="1" applyFill="1" applyBorder="1" applyAlignment="1" quotePrefix="1"/>
    <xf numFmtId="0" fontId="14" fillId="0" borderId="1" xfId="0" applyFont="1" applyFill="1" applyBorder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FFD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26" workbookViewId="0">
      <selection activeCell="B33" sqref="B33"/>
    </sheetView>
  </sheetViews>
  <sheetFormatPr defaultColWidth="9" defaultRowHeight="14.4"/>
  <cols>
    <col min="1" max="1" width="15.712962962963" customWidth="1"/>
    <col min="2" max="2" width="28.712962962963" customWidth="1"/>
    <col min="3" max="12" width="15.712962962963" customWidth="1"/>
  </cols>
  <sheetData>
    <row r="1" ht="15.6" spans="1:1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ht="15.6" spans="1:12">
      <c r="A2" s="53"/>
      <c r="B2" s="1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</row>
    <row r="3" ht="15.6" spans="1:12">
      <c r="A3" s="53"/>
      <c r="B3" s="1" t="s">
        <v>1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ht="15.6" spans="1:12">
      <c r="A4" s="53"/>
      <c r="B4" s="1" t="s">
        <v>2</v>
      </c>
      <c r="C4" s="53"/>
      <c r="D4" s="53"/>
      <c r="E4" s="53"/>
      <c r="F4" s="53"/>
      <c r="G4" s="53"/>
      <c r="H4" s="53"/>
      <c r="I4" s="53"/>
      <c r="J4" s="53"/>
      <c r="K4" s="53"/>
      <c r="L4" s="53"/>
    </row>
    <row r="5" ht="15.6" spans="1:12">
      <c r="A5" s="53"/>
      <c r="B5" s="1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ht="15.6" spans="1:12">
      <c r="A6" s="53"/>
      <c r="B6" s="50" t="s">
        <v>3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ht="15.6" spans="1:12">
      <c r="A7" s="53"/>
      <c r="B7" s="52" t="s">
        <v>4</v>
      </c>
      <c r="C7" s="52"/>
      <c r="D7" s="52"/>
      <c r="E7" s="52"/>
      <c r="F7" s="52"/>
      <c r="G7" s="52"/>
      <c r="H7" s="52"/>
      <c r="I7" s="52"/>
      <c r="J7" s="52"/>
      <c r="K7" s="52"/>
      <c r="L7" s="53"/>
    </row>
    <row r="8" ht="15.6" spans="1:12">
      <c r="A8" s="53"/>
      <c r="B8" s="52" t="s">
        <v>5</v>
      </c>
      <c r="C8" s="52"/>
      <c r="D8" s="52"/>
      <c r="E8" s="52"/>
      <c r="F8" s="52"/>
      <c r="G8" s="52"/>
      <c r="H8" s="52"/>
      <c r="I8" s="52"/>
      <c r="J8" s="52"/>
      <c r="K8" s="52"/>
      <c r="L8" s="53"/>
    </row>
    <row r="9" ht="15.6" spans="1:12">
      <c r="A9" s="53"/>
      <c r="B9" s="52" t="s">
        <v>6</v>
      </c>
      <c r="C9" s="52"/>
      <c r="D9" s="52"/>
      <c r="E9" s="52"/>
      <c r="F9" s="52"/>
      <c r="G9" s="52"/>
      <c r="H9" s="52"/>
      <c r="I9" s="52"/>
      <c r="J9" s="52"/>
      <c r="K9" s="52"/>
      <c r="L9" s="53"/>
    </row>
    <row r="10" ht="15.6" spans="1:12">
      <c r="A10" s="53"/>
      <c r="B10" s="52" t="s">
        <v>7</v>
      </c>
      <c r="C10" s="52"/>
      <c r="D10" s="52"/>
      <c r="E10" s="52"/>
      <c r="F10" s="52"/>
      <c r="G10" s="52"/>
      <c r="H10" s="52"/>
      <c r="I10" s="52"/>
      <c r="J10" s="52"/>
      <c r="K10" s="52"/>
      <c r="L10" s="53"/>
    </row>
    <row r="11" ht="15.6" spans="1:12">
      <c r="A11" s="53"/>
      <c r="B11" s="52" t="s">
        <v>8</v>
      </c>
      <c r="C11" s="52"/>
      <c r="D11" s="52"/>
      <c r="E11" s="52"/>
      <c r="F11" s="52"/>
      <c r="G11" s="52"/>
      <c r="H11" s="52"/>
      <c r="I11" s="52"/>
      <c r="J11" s="52"/>
      <c r="K11" s="52"/>
      <c r="L11" s="53"/>
    </row>
    <row r="12" ht="15.6" spans="1:12">
      <c r="A12" s="53"/>
      <c r="B12" s="52" t="s">
        <v>9</v>
      </c>
      <c r="C12" s="52"/>
      <c r="D12" s="52"/>
      <c r="E12" s="52"/>
      <c r="F12" s="52"/>
      <c r="G12" s="52"/>
      <c r="H12" s="52"/>
      <c r="I12" s="52"/>
      <c r="J12" s="52"/>
      <c r="K12" s="52"/>
      <c r="L12" s="53"/>
    </row>
    <row r="13" ht="15.6" spans="1:12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ht="15.6" spans="1:12">
      <c r="A14" s="53"/>
      <c r="B14" s="110" t="s">
        <v>1</v>
      </c>
      <c r="C14" s="111" t="s">
        <v>10</v>
      </c>
      <c r="D14" s="111" t="s">
        <v>11</v>
      </c>
      <c r="E14" s="111" t="s">
        <v>12</v>
      </c>
      <c r="F14" s="111" t="s">
        <v>13</v>
      </c>
      <c r="G14" s="111" t="s">
        <v>10</v>
      </c>
      <c r="H14" s="111" t="s">
        <v>11</v>
      </c>
      <c r="I14" s="111" t="s">
        <v>12</v>
      </c>
      <c r="J14" s="111" t="s">
        <v>13</v>
      </c>
      <c r="K14" s="86" t="s">
        <v>10</v>
      </c>
      <c r="L14" s="53"/>
    </row>
    <row r="15" ht="15.6" spans="1:12">
      <c r="A15" s="53"/>
      <c r="B15" s="112" t="s">
        <v>14</v>
      </c>
      <c r="C15" s="87">
        <v>2021</v>
      </c>
      <c r="D15" s="87">
        <v>2021</v>
      </c>
      <c r="E15" s="87">
        <v>2021</v>
      </c>
      <c r="F15" s="87">
        <v>2021</v>
      </c>
      <c r="G15" s="87">
        <v>2022</v>
      </c>
      <c r="H15" s="87">
        <v>2022</v>
      </c>
      <c r="I15" s="87">
        <v>2022</v>
      </c>
      <c r="J15" s="87">
        <v>2022</v>
      </c>
      <c r="K15" s="87">
        <v>2023</v>
      </c>
      <c r="L15" s="53"/>
    </row>
    <row r="16" ht="15.6" spans="1:12">
      <c r="A16" s="53"/>
      <c r="B16" s="113" t="s">
        <v>15</v>
      </c>
      <c r="C16" s="114">
        <v>501430</v>
      </c>
      <c r="D16" s="114">
        <v>513924</v>
      </c>
      <c r="E16" s="114">
        <v>523843</v>
      </c>
      <c r="F16" s="114">
        <v>539652</v>
      </c>
      <c r="G16" s="61">
        <v>550744</v>
      </c>
      <c r="H16" s="61">
        <v>557910</v>
      </c>
      <c r="I16" s="61">
        <v>554791</v>
      </c>
      <c r="J16" s="61">
        <v>549644</v>
      </c>
      <c r="K16" s="61">
        <v>571305</v>
      </c>
      <c r="L16" s="53"/>
    </row>
    <row r="17" ht="15.6" spans="1:12">
      <c r="A17" s="64"/>
      <c r="B17" s="115" t="s">
        <v>16</v>
      </c>
      <c r="C17" s="64"/>
      <c r="D17" s="89">
        <f>(D16-C16)/C16</f>
        <v>0.0249167381289512</v>
      </c>
      <c r="E17" s="89">
        <f t="shared" ref="E17:K17" si="0">(E16-D16)/D16</f>
        <v>0.0193005191429083</v>
      </c>
      <c r="F17" s="89">
        <f t="shared" si="0"/>
        <v>0.0301788894764271</v>
      </c>
      <c r="G17" s="89">
        <f t="shared" ref="G17" si="1">(G16-F16)/F16</f>
        <v>0.0205539866432442</v>
      </c>
      <c r="H17" s="89">
        <f t="shared" ref="H17" si="2">(H16-G16)/G16</f>
        <v>0.0130114899118284</v>
      </c>
      <c r="I17" s="89">
        <f t="shared" ref="I17" si="3">(I16-H16)/H16</f>
        <v>-0.00559050742951372</v>
      </c>
      <c r="J17" s="89">
        <f t="shared" ref="J17" si="4">(J16-I16)/I16</f>
        <v>-0.00927736751317163</v>
      </c>
      <c r="K17" s="89">
        <f t="shared" ref="K17" si="5">(K16-J16)/J16</f>
        <v>0.0394091448282889</v>
      </c>
      <c r="L17" s="64"/>
    </row>
    <row r="18" ht="15.6" spans="1:12">
      <c r="A18" s="64"/>
      <c r="B18" s="115"/>
      <c r="C18" s="64"/>
      <c r="D18" s="89"/>
      <c r="E18" s="64"/>
      <c r="F18" s="64"/>
      <c r="G18" s="64"/>
      <c r="H18" s="64"/>
      <c r="I18" s="64"/>
      <c r="J18" s="64"/>
      <c r="K18" s="91"/>
      <c r="L18" s="64"/>
    </row>
    <row r="19" ht="15.6" spans="1:12">
      <c r="A19" s="53"/>
      <c r="B19" s="113" t="s">
        <v>17</v>
      </c>
      <c r="C19" s="114">
        <v>137190</v>
      </c>
      <c r="D19" s="114">
        <v>129334</v>
      </c>
      <c r="E19" s="116">
        <v>122868</v>
      </c>
      <c r="F19" s="116">
        <v>44224</v>
      </c>
      <c r="G19" s="116">
        <v>138014</v>
      </c>
      <c r="H19" s="116">
        <v>110480</v>
      </c>
      <c r="I19" s="116">
        <v>107311</v>
      </c>
      <c r="J19" s="116">
        <v>38493</v>
      </c>
      <c r="K19" s="116">
        <v>120002</v>
      </c>
      <c r="L19" s="53"/>
    </row>
    <row r="20" ht="15.6" spans="1:12">
      <c r="A20" s="64"/>
      <c r="B20" s="115" t="s">
        <v>16</v>
      </c>
      <c r="C20" s="64"/>
      <c r="D20" s="89">
        <f>(D19-C19)/C19</f>
        <v>-0.0572636489540054</v>
      </c>
      <c r="E20" s="89">
        <f t="shared" ref="E20:K20" si="6">(E19-D19)/D19</f>
        <v>-0.0499945876567647</v>
      </c>
      <c r="F20" s="89">
        <f t="shared" si="6"/>
        <v>-0.640069017156623</v>
      </c>
      <c r="G20" s="89">
        <f t="shared" si="6"/>
        <v>2.12079413892909</v>
      </c>
      <c r="H20" s="89">
        <f t="shared" si="6"/>
        <v>-0.199501499847842</v>
      </c>
      <c r="I20" s="89">
        <f t="shared" si="6"/>
        <v>-0.028683924692252</v>
      </c>
      <c r="J20" s="89">
        <f t="shared" si="6"/>
        <v>-0.641294927826597</v>
      </c>
      <c r="K20" s="89">
        <f t="shared" si="6"/>
        <v>2.11750188345933</v>
      </c>
      <c r="L20" s="64"/>
    </row>
    <row r="21" ht="15.6" spans="1:12">
      <c r="A21" s="64"/>
      <c r="B21" s="115"/>
      <c r="C21" s="64"/>
      <c r="D21" s="64"/>
      <c r="E21" s="64"/>
      <c r="F21" s="64"/>
      <c r="G21" s="64"/>
      <c r="H21" s="64"/>
      <c r="I21" s="64"/>
      <c r="J21" s="64"/>
      <c r="K21" s="91"/>
      <c r="L21" s="64"/>
    </row>
    <row r="22" ht="16.35" spans="1:12">
      <c r="A22" s="53"/>
      <c r="B22" s="113" t="s">
        <v>18</v>
      </c>
      <c r="C22" s="114">
        <v>119470</v>
      </c>
      <c r="D22" s="114">
        <v>94711</v>
      </c>
      <c r="E22" s="70">
        <v>101435</v>
      </c>
      <c r="F22" s="70">
        <v>42520</v>
      </c>
      <c r="G22" s="70">
        <v>111821</v>
      </c>
      <c r="H22" s="70">
        <v>100867</v>
      </c>
      <c r="I22" s="70">
        <v>97877</v>
      </c>
      <c r="J22" s="70">
        <v>3870</v>
      </c>
      <c r="K22" s="70">
        <v>102019</v>
      </c>
      <c r="L22" s="53"/>
    </row>
    <row r="23" ht="15.6" spans="1:12">
      <c r="A23" s="64"/>
      <c r="B23" s="115" t="s">
        <v>16</v>
      </c>
      <c r="C23" s="64"/>
      <c r="D23" s="89">
        <f>(D22-C22)/C22</f>
        <v>-0.207240311375241</v>
      </c>
      <c r="E23" s="89">
        <f t="shared" ref="E23:K23" si="7">(E22-D22)/D22</f>
        <v>0.0709949213924465</v>
      </c>
      <c r="F23" s="89">
        <f t="shared" si="7"/>
        <v>-0.580815300438705</v>
      </c>
      <c r="G23" s="89">
        <f t="shared" si="7"/>
        <v>1.62984477892756</v>
      </c>
      <c r="H23" s="89">
        <f t="shared" si="7"/>
        <v>-0.0979601327121024</v>
      </c>
      <c r="I23" s="89">
        <f t="shared" si="7"/>
        <v>-0.0296429952313442</v>
      </c>
      <c r="J23" s="89">
        <f t="shared" si="7"/>
        <v>-0.960460578072479</v>
      </c>
      <c r="K23" s="89">
        <f t="shared" si="7"/>
        <v>25.3614987080103</v>
      </c>
      <c r="L23" s="64"/>
    </row>
    <row r="24" ht="15.6" spans="1:12">
      <c r="A24" s="53"/>
      <c r="B24" s="113" t="s">
        <v>19</v>
      </c>
      <c r="C24" s="117">
        <v>3.85</v>
      </c>
      <c r="D24" s="117">
        <v>3.05</v>
      </c>
      <c r="E24" s="117">
        <v>3.27</v>
      </c>
      <c r="F24" s="117">
        <v>1.37</v>
      </c>
      <c r="G24" s="117">
        <v>3.6</v>
      </c>
      <c r="H24" s="117">
        <v>3.24</v>
      </c>
      <c r="I24" s="117">
        <v>3.14</v>
      </c>
      <c r="J24" s="117">
        <v>0.12</v>
      </c>
      <c r="K24" s="117">
        <v>3.27</v>
      </c>
      <c r="L24" s="53"/>
    </row>
    <row r="25" ht="15.6" spans="1:12">
      <c r="A25" s="53"/>
      <c r="B25" s="115"/>
      <c r="C25" s="53"/>
      <c r="D25" s="53"/>
      <c r="E25" s="53"/>
      <c r="F25" s="53"/>
      <c r="G25" s="53"/>
      <c r="H25" s="53"/>
      <c r="I25" s="53"/>
      <c r="J25" s="53"/>
      <c r="K25" s="94"/>
      <c r="L25" s="53"/>
    </row>
    <row r="26" ht="16.35" spans="1:12">
      <c r="A26" s="53"/>
      <c r="B26" s="118" t="s">
        <v>20</v>
      </c>
      <c r="C26" s="119">
        <v>48416</v>
      </c>
      <c r="D26" s="121" t="s">
        <v>21</v>
      </c>
      <c r="E26" s="93">
        <v>-7438</v>
      </c>
      <c r="F26" s="93">
        <v>-39848</v>
      </c>
      <c r="G26" s="93">
        <v>56118</v>
      </c>
      <c r="H26" s="93">
        <v>891</v>
      </c>
      <c r="I26" s="93">
        <v>33030</v>
      </c>
      <c r="J26" s="93">
        <v>23259</v>
      </c>
      <c r="K26" s="93">
        <v>56812</v>
      </c>
      <c r="L26" s="53"/>
    </row>
    <row r="27" ht="15.6" spans="1:1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</row>
    <row r="28" ht="15.6" spans="1:12">
      <c r="A28" s="53"/>
      <c r="B28" s="72" t="s">
        <v>22</v>
      </c>
      <c r="C28" s="120" t="s">
        <v>23</v>
      </c>
      <c r="D28" s="120" t="s">
        <v>24</v>
      </c>
      <c r="E28" s="120" t="s">
        <v>25</v>
      </c>
      <c r="F28" s="120" t="s">
        <v>26</v>
      </c>
      <c r="G28" s="120" t="s">
        <v>27</v>
      </c>
      <c r="H28" s="120" t="s">
        <v>28</v>
      </c>
      <c r="I28" s="120" t="s">
        <v>29</v>
      </c>
      <c r="J28" s="120" t="s">
        <v>30</v>
      </c>
      <c r="K28" s="95" t="s">
        <v>31</v>
      </c>
      <c r="L28" s="53"/>
    </row>
    <row r="29" ht="15.6" spans="1:12">
      <c r="A29" s="53"/>
      <c r="B29" s="54" t="s">
        <v>32</v>
      </c>
      <c r="C29" s="65">
        <v>0.27</v>
      </c>
      <c r="D29" s="65">
        <v>0.25</v>
      </c>
      <c r="E29" s="65">
        <f>(E19/E16)</f>
        <v>0.234551191864738</v>
      </c>
      <c r="F29" s="65">
        <f t="shared" ref="F29:K29" si="8">(F19/F16)</f>
        <v>0.0819491079436378</v>
      </c>
      <c r="G29" s="65">
        <f t="shared" si="8"/>
        <v>0.250595558008803</v>
      </c>
      <c r="H29" s="65">
        <f t="shared" si="8"/>
        <v>0.198024771020415</v>
      </c>
      <c r="I29" s="65">
        <f t="shared" si="8"/>
        <v>0.193425992851362</v>
      </c>
      <c r="J29" s="65">
        <f t="shared" si="8"/>
        <v>0.0700326029211635</v>
      </c>
      <c r="K29" s="65">
        <f t="shared" si="8"/>
        <v>0.210048923079616</v>
      </c>
      <c r="L29" s="53"/>
    </row>
    <row r="30" ht="15.6" spans="1:12">
      <c r="A30" s="53"/>
      <c r="B30" s="54" t="s">
        <v>33</v>
      </c>
      <c r="C30" s="65">
        <v>0.24</v>
      </c>
      <c r="D30" s="65">
        <v>0.18</v>
      </c>
      <c r="E30" s="65">
        <f>E22/E16</f>
        <v>0.193636261246213</v>
      </c>
      <c r="F30" s="65">
        <f t="shared" ref="F30:K30" si="9">F22/F16</f>
        <v>0.0787915174964607</v>
      </c>
      <c r="G30" s="65">
        <f t="shared" si="9"/>
        <v>0.203036256409512</v>
      </c>
      <c r="H30" s="65">
        <f t="shared" si="9"/>
        <v>0.180794393360936</v>
      </c>
      <c r="I30" s="65">
        <f t="shared" si="9"/>
        <v>0.176421391118457</v>
      </c>
      <c r="J30" s="65">
        <f t="shared" si="9"/>
        <v>0.00704092103252287</v>
      </c>
      <c r="K30" s="65">
        <f t="shared" si="9"/>
        <v>0.178571866166058</v>
      </c>
      <c r="L30" s="53"/>
    </row>
    <row r="31" ht="15.6" spans="1:12">
      <c r="A31" s="53"/>
      <c r="B31" s="79" t="s">
        <v>34</v>
      </c>
      <c r="C31" s="80">
        <v>1.52</v>
      </c>
      <c r="D31" s="122" t="s">
        <v>35</v>
      </c>
      <c r="E31" s="97">
        <f>E26/E34</f>
        <v>-0.233568849112891</v>
      </c>
      <c r="F31" s="97">
        <f t="shared" ref="F31:K31" si="10">F26/F34</f>
        <v>-1.24891869867736</v>
      </c>
      <c r="G31" s="97">
        <f t="shared" si="10"/>
        <v>1.7697814500615</v>
      </c>
      <c r="H31" s="97">
        <f t="shared" si="10"/>
        <v>0.0282749428789033</v>
      </c>
      <c r="I31" s="97">
        <f t="shared" si="10"/>
        <v>1.04777312523791</v>
      </c>
      <c r="J31" s="97">
        <f t="shared" si="10"/>
        <v>0.735695081448679</v>
      </c>
      <c r="K31" s="97">
        <f t="shared" si="10"/>
        <v>1.79393097350722</v>
      </c>
      <c r="L31" s="53"/>
    </row>
    <row r="32" ht="15.6" spans="1:1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ht="15.6" spans="1:1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ht="15.6" spans="1:11">
      <c r="A34" s="53"/>
      <c r="B34" s="9" t="s">
        <v>36</v>
      </c>
      <c r="C34" s="12">
        <v>31895</v>
      </c>
      <c r="D34" s="12">
        <v>31859</v>
      </c>
      <c r="E34" s="12">
        <v>31845</v>
      </c>
      <c r="F34" s="12">
        <v>31906</v>
      </c>
      <c r="G34" s="12">
        <v>31709</v>
      </c>
      <c r="H34" s="12">
        <v>31512</v>
      </c>
      <c r="I34" s="12">
        <v>31524</v>
      </c>
      <c r="J34" s="12">
        <v>31615</v>
      </c>
      <c r="K34" s="12">
        <v>31669</v>
      </c>
    </row>
    <row r="35" ht="15.6" spans="1:1">
      <c r="A35" s="5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C24" sqref="C24"/>
    </sheetView>
  </sheetViews>
  <sheetFormatPr defaultColWidth="9" defaultRowHeight="14.4"/>
  <cols>
    <col min="1" max="1" width="15.712962962963" customWidth="1"/>
    <col min="2" max="2" width="37.4259259259259" customWidth="1"/>
    <col min="3" max="12" width="15.712962962963" customWidth="1"/>
  </cols>
  <sheetData>
    <row r="1" ht="15.6" spans="1:12">
      <c r="A1" s="2"/>
      <c r="B1" s="1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ht="15.6" spans="1:12">
      <c r="A2" s="2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r="3" ht="15.6" spans="1:12">
      <c r="A3" s="2"/>
      <c r="B3" s="50" t="s">
        <v>3</v>
      </c>
      <c r="C3" s="51"/>
      <c r="D3" s="51"/>
      <c r="E3" s="51"/>
      <c r="F3" s="51"/>
      <c r="G3" s="51"/>
      <c r="H3" s="51"/>
      <c r="I3" s="51"/>
      <c r="J3" s="51"/>
      <c r="K3" s="51"/>
      <c r="L3" s="2"/>
    </row>
    <row r="4" ht="15.6" spans="1:12">
      <c r="A4" s="2"/>
      <c r="B4" s="52" t="s">
        <v>38</v>
      </c>
      <c r="C4" s="51"/>
      <c r="D4" s="51"/>
      <c r="E4" s="51"/>
      <c r="F4" s="51"/>
      <c r="G4" s="51"/>
      <c r="H4" s="51"/>
      <c r="I4" s="51"/>
      <c r="J4" s="51"/>
      <c r="K4" s="51"/>
      <c r="L4" s="2"/>
    </row>
    <row r="5" ht="15.6" spans="1:12">
      <c r="A5" s="2"/>
      <c r="B5" s="52" t="s">
        <v>39</v>
      </c>
      <c r="C5" s="51"/>
      <c r="D5" s="51"/>
      <c r="E5" s="51"/>
      <c r="F5" s="51"/>
      <c r="G5" s="51"/>
      <c r="H5" s="51"/>
      <c r="I5" s="51"/>
      <c r="J5" s="51"/>
      <c r="K5" s="51"/>
      <c r="L5" s="2"/>
    </row>
    <row r="6" ht="15.6" spans="1:12">
      <c r="A6" s="2"/>
      <c r="B6" s="52" t="s">
        <v>40</v>
      </c>
      <c r="C6" s="51"/>
      <c r="D6" s="51"/>
      <c r="E6" s="51"/>
      <c r="F6" s="51"/>
      <c r="G6" s="51"/>
      <c r="H6" s="51"/>
      <c r="I6" s="51"/>
      <c r="J6" s="51"/>
      <c r="K6" s="51"/>
      <c r="L6" s="2"/>
    </row>
    <row r="7" ht="15.6" spans="1:12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</row>
    <row r="8" ht="15.6" spans="1:12">
      <c r="A8" s="2"/>
      <c r="B8" s="1"/>
      <c r="C8" s="2"/>
      <c r="D8" s="2"/>
      <c r="E8" s="2"/>
      <c r="F8" s="2"/>
      <c r="G8" s="2"/>
      <c r="H8" s="2"/>
      <c r="I8" s="2"/>
      <c r="J8" s="2"/>
      <c r="K8" s="2"/>
      <c r="L8" s="2"/>
    </row>
    <row r="9" ht="15.6" spans="1:12">
      <c r="A9" s="2"/>
      <c r="B9" s="99" t="s">
        <v>37</v>
      </c>
      <c r="C9" s="74" t="s">
        <v>10</v>
      </c>
      <c r="D9" s="74" t="s">
        <v>11</v>
      </c>
      <c r="E9" s="74" t="s">
        <v>12</v>
      </c>
      <c r="F9" s="74" t="s">
        <v>13</v>
      </c>
      <c r="G9" s="74" t="s">
        <v>10</v>
      </c>
      <c r="H9" s="74" t="s">
        <v>11</v>
      </c>
      <c r="I9" s="74" t="s">
        <v>12</v>
      </c>
      <c r="J9" s="74" t="s">
        <v>13</v>
      </c>
      <c r="K9" s="107" t="s">
        <v>10</v>
      </c>
      <c r="L9" s="2"/>
    </row>
    <row r="10" ht="15.6" spans="1:12">
      <c r="A10" s="2"/>
      <c r="B10" s="57" t="s">
        <v>41</v>
      </c>
      <c r="C10" s="56">
        <v>2021</v>
      </c>
      <c r="D10" s="56">
        <v>2021</v>
      </c>
      <c r="E10" s="56">
        <v>2021</v>
      </c>
      <c r="F10" s="56">
        <v>2021</v>
      </c>
      <c r="G10" s="56">
        <v>2022</v>
      </c>
      <c r="H10" s="56">
        <v>2022</v>
      </c>
      <c r="I10" s="56">
        <v>2022</v>
      </c>
      <c r="J10" s="56">
        <v>2022</v>
      </c>
      <c r="K10" s="56">
        <v>2023</v>
      </c>
      <c r="L10" s="2"/>
    </row>
    <row r="11" spans="1:12">
      <c r="A11" s="2"/>
      <c r="B11" s="71"/>
      <c r="C11" s="2"/>
      <c r="D11" s="2"/>
      <c r="E11" s="2"/>
      <c r="F11" s="2"/>
      <c r="G11" s="2"/>
      <c r="H11" s="2"/>
      <c r="I11" s="2"/>
      <c r="J11" s="2"/>
      <c r="K11" s="108"/>
      <c r="L11" s="2"/>
    </row>
    <row r="12" spans="1:12">
      <c r="A12" s="2"/>
      <c r="B12" s="71" t="s">
        <v>42</v>
      </c>
      <c r="C12" s="2" t="s">
        <v>43</v>
      </c>
      <c r="D12" s="2" t="s">
        <v>43</v>
      </c>
      <c r="E12" s="2" t="s">
        <v>44</v>
      </c>
      <c r="F12" s="2" t="s">
        <v>44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/>
    </row>
    <row r="13" spans="1:12">
      <c r="A13" s="2"/>
      <c r="B13" s="71"/>
      <c r="C13" s="2"/>
      <c r="D13" s="2"/>
      <c r="E13" s="2"/>
      <c r="F13" s="2"/>
      <c r="G13" s="2"/>
      <c r="H13" s="2"/>
      <c r="I13" s="2"/>
      <c r="J13" s="2"/>
      <c r="K13" s="108"/>
      <c r="L13" s="2"/>
    </row>
    <row r="14" spans="1:12">
      <c r="A14" s="2"/>
      <c r="B14" s="71" t="s">
        <v>46</v>
      </c>
      <c r="C14" s="7">
        <v>15195</v>
      </c>
      <c r="D14" s="7">
        <v>15573</v>
      </c>
      <c r="E14" s="100">
        <v>15874</v>
      </c>
      <c r="F14" s="7">
        <v>16353</v>
      </c>
      <c r="G14" s="7">
        <v>16198</v>
      </c>
      <c r="H14" s="7">
        <v>16409</v>
      </c>
      <c r="I14" s="7">
        <v>16317</v>
      </c>
      <c r="J14" s="7">
        <v>16166</v>
      </c>
      <c r="K14" s="7">
        <v>16803</v>
      </c>
      <c r="L14" s="2"/>
    </row>
    <row r="15" spans="1:12">
      <c r="A15" s="2"/>
      <c r="B15" s="71" t="s">
        <v>47</v>
      </c>
      <c r="C15" s="2">
        <v>89</v>
      </c>
      <c r="D15" s="2">
        <v>200</v>
      </c>
      <c r="E15" s="2">
        <v>204</v>
      </c>
      <c r="F15" s="2">
        <v>444</v>
      </c>
      <c r="G15" s="8">
        <v>2446</v>
      </c>
      <c r="H15" s="8">
        <v>5000</v>
      </c>
      <c r="I15" s="8">
        <v>1655</v>
      </c>
      <c r="J15" s="8">
        <v>1244</v>
      </c>
      <c r="K15" s="2">
        <v>322</v>
      </c>
      <c r="L15" s="2"/>
    </row>
    <row r="16" spans="1:12">
      <c r="A16" s="2"/>
      <c r="B16" s="71" t="s">
        <v>48</v>
      </c>
      <c r="C16" s="2">
        <v>468</v>
      </c>
      <c r="D16" s="8">
        <f>D17-(D14-D15)</f>
        <v>501</v>
      </c>
      <c r="E16" s="8">
        <f t="shared" ref="E16:K16" si="0">E17-(E14-E15)</f>
        <v>683</v>
      </c>
      <c r="F16" s="8">
        <f t="shared" si="0"/>
        <v>289</v>
      </c>
      <c r="G16" s="8">
        <f t="shared" si="0"/>
        <v>2657</v>
      </c>
      <c r="H16" s="8">
        <f t="shared" si="0"/>
        <v>4908</v>
      </c>
      <c r="I16" s="8">
        <f t="shared" si="0"/>
        <v>1504</v>
      </c>
      <c r="J16" s="8">
        <f t="shared" si="0"/>
        <v>1881</v>
      </c>
      <c r="K16" s="8">
        <f t="shared" si="0"/>
        <v>1965</v>
      </c>
      <c r="L16" s="2"/>
    </row>
    <row r="17" spans="1:12">
      <c r="A17" s="2"/>
      <c r="B17" s="71" t="s">
        <v>49</v>
      </c>
      <c r="C17" s="7">
        <v>15573</v>
      </c>
      <c r="D17" s="7">
        <v>15874</v>
      </c>
      <c r="E17" s="7">
        <v>16353</v>
      </c>
      <c r="F17" s="7">
        <v>16198</v>
      </c>
      <c r="G17" s="7">
        <v>16409</v>
      </c>
      <c r="H17" s="7">
        <v>16317</v>
      </c>
      <c r="I17" s="7">
        <v>16166</v>
      </c>
      <c r="J17" s="7">
        <v>16803</v>
      </c>
      <c r="K17" s="7">
        <v>18446</v>
      </c>
      <c r="L17" s="2"/>
    </row>
    <row r="18" spans="1:12">
      <c r="A18" s="101"/>
      <c r="B18" s="102" t="s">
        <v>50</v>
      </c>
      <c r="C18" s="101"/>
      <c r="D18" s="103">
        <f>(D17-C17)/C17</f>
        <v>0.0193283246644834</v>
      </c>
      <c r="E18" s="103">
        <f t="shared" ref="E18:K18" si="1">(E17-D17)/D17</f>
        <v>0.0301751291419932</v>
      </c>
      <c r="F18" s="103">
        <f t="shared" si="1"/>
        <v>-0.00947838317128356</v>
      </c>
      <c r="G18" s="103">
        <f t="shared" si="1"/>
        <v>0.0130262995431535</v>
      </c>
      <c r="H18" s="103">
        <f t="shared" si="1"/>
        <v>-0.00560667926138095</v>
      </c>
      <c r="I18" s="103">
        <f t="shared" si="1"/>
        <v>-0.00925415211129497</v>
      </c>
      <c r="J18" s="103">
        <f t="shared" si="1"/>
        <v>0.0394036867499691</v>
      </c>
      <c r="K18" s="103">
        <f t="shared" si="1"/>
        <v>0.0977801583050646</v>
      </c>
      <c r="L18" s="101"/>
    </row>
    <row r="19" spans="1:12">
      <c r="A19" s="101"/>
      <c r="B19" s="102"/>
      <c r="C19" s="101"/>
      <c r="D19" s="101"/>
      <c r="E19" s="101"/>
      <c r="F19" s="101"/>
      <c r="G19" s="101"/>
      <c r="H19" s="101"/>
      <c r="I19" s="101"/>
      <c r="J19" s="101"/>
      <c r="K19" s="109"/>
      <c r="L19" s="101"/>
    </row>
    <row r="20" spans="1:12">
      <c r="A20" s="2"/>
      <c r="B20" s="71" t="s">
        <v>51</v>
      </c>
      <c r="C20" s="2">
        <v>379</v>
      </c>
      <c r="D20" s="8">
        <f>D17-D14</f>
        <v>301</v>
      </c>
      <c r="E20" s="8">
        <f t="shared" ref="E20:K20" si="2">E17-E14</f>
        <v>479</v>
      </c>
      <c r="F20" s="8">
        <f t="shared" si="2"/>
        <v>-155</v>
      </c>
      <c r="G20" s="8">
        <f t="shared" si="2"/>
        <v>211</v>
      </c>
      <c r="H20" s="8">
        <f t="shared" si="2"/>
        <v>-92</v>
      </c>
      <c r="I20" s="8">
        <f t="shared" si="2"/>
        <v>-151</v>
      </c>
      <c r="J20" s="8">
        <f t="shared" si="2"/>
        <v>637</v>
      </c>
      <c r="K20" s="8">
        <f t="shared" si="2"/>
        <v>1643</v>
      </c>
      <c r="L20" s="2"/>
    </row>
    <row r="21" spans="1:12">
      <c r="A21" s="2"/>
      <c r="B21" s="104" t="s">
        <v>52</v>
      </c>
      <c r="C21" s="105">
        <v>0.006</v>
      </c>
      <c r="D21" s="105">
        <f>D15/D14</f>
        <v>0.0128427406408528</v>
      </c>
      <c r="E21" s="105">
        <f t="shared" ref="E21:K21" si="3">E15/E14</f>
        <v>0.0128512032254</v>
      </c>
      <c r="F21" s="105">
        <f t="shared" si="3"/>
        <v>0.0271509814712897</v>
      </c>
      <c r="G21" s="105">
        <f t="shared" si="3"/>
        <v>0.151006297073713</v>
      </c>
      <c r="H21" s="105">
        <f t="shared" si="3"/>
        <v>0.304710829422878</v>
      </c>
      <c r="I21" s="105">
        <f t="shared" si="3"/>
        <v>0.101427958570816</v>
      </c>
      <c r="J21" s="105">
        <f t="shared" si="3"/>
        <v>0.0769516268712112</v>
      </c>
      <c r="K21" s="105">
        <f t="shared" si="3"/>
        <v>0.0191632446586919</v>
      </c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77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4:4">
      <c r="D25" s="10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6"/>
  <sheetViews>
    <sheetView tabSelected="1" topLeftCell="D18" workbookViewId="0">
      <selection activeCell="J34" sqref="J34"/>
    </sheetView>
  </sheetViews>
  <sheetFormatPr defaultColWidth="9" defaultRowHeight="14.4"/>
  <cols>
    <col min="1" max="1" width="15.712962962963" customWidth="1"/>
    <col min="2" max="2" width="34.8518518518519" customWidth="1"/>
    <col min="3" max="8" width="15.712962962963" customWidth="1"/>
    <col min="9" max="9" width="15.712962962963" hidden="1" customWidth="1"/>
    <col min="10" max="14" width="15.712962962963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.6" spans="1:14">
      <c r="A2" s="2"/>
      <c r="B2" s="1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.6" spans="1:14">
      <c r="A3" s="2"/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.6" spans="1:14">
      <c r="A4" s="2"/>
      <c r="B4" s="1" t="s">
        <v>54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5.6" spans="1:14">
      <c r="A5" s="2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ht="15.6" spans="1:14">
      <c r="A6" s="2"/>
      <c r="B6" s="50" t="s">
        <v>3</v>
      </c>
      <c r="C6" s="51"/>
      <c r="D6" s="51"/>
      <c r="E6" s="51"/>
      <c r="F6" s="51"/>
      <c r="G6" s="51"/>
      <c r="H6" s="51"/>
      <c r="I6" s="51"/>
      <c r="J6" s="51"/>
      <c r="K6" s="2"/>
      <c r="L6" s="2"/>
      <c r="M6" s="2"/>
      <c r="N6" s="2"/>
    </row>
    <row r="7" ht="15.6" spans="1:14">
      <c r="A7" s="2"/>
      <c r="B7" s="52" t="s">
        <v>55</v>
      </c>
      <c r="C7" s="51"/>
      <c r="D7" s="51"/>
      <c r="E7" s="51"/>
      <c r="F7" s="51"/>
      <c r="G7" s="51"/>
      <c r="H7" s="51"/>
      <c r="I7" s="51"/>
      <c r="J7" s="51"/>
      <c r="K7" s="2"/>
      <c r="L7" s="2"/>
      <c r="M7" s="2"/>
      <c r="N7" s="2"/>
    </row>
    <row r="8" ht="15.6" spans="1:14">
      <c r="A8" s="2"/>
      <c r="B8" s="52" t="s">
        <v>56</v>
      </c>
      <c r="C8" s="51"/>
      <c r="D8" s="51"/>
      <c r="E8" s="51"/>
      <c r="F8" s="51"/>
      <c r="G8" s="51"/>
      <c r="H8" s="51"/>
      <c r="I8" s="51"/>
      <c r="J8" s="51"/>
      <c r="K8" s="2"/>
      <c r="L8" s="2"/>
      <c r="M8" s="2"/>
      <c r="N8" s="2"/>
    </row>
    <row r="9" ht="15.6" spans="1:14">
      <c r="A9" s="2"/>
      <c r="B9" s="52" t="s">
        <v>57</v>
      </c>
      <c r="C9" s="51"/>
      <c r="D9" s="51"/>
      <c r="E9" s="51"/>
      <c r="F9" s="51"/>
      <c r="G9" s="51"/>
      <c r="H9" s="51"/>
      <c r="I9" s="51"/>
      <c r="J9" s="51"/>
      <c r="K9" s="2"/>
      <c r="L9" s="2"/>
      <c r="M9" s="2"/>
      <c r="N9" s="2"/>
    </row>
    <row r="10" ht="15.6" spans="1:14">
      <c r="A10" s="2"/>
      <c r="B10" s="52" t="s">
        <v>58</v>
      </c>
      <c r="C10" s="51"/>
      <c r="D10" s="51"/>
      <c r="E10" s="51"/>
      <c r="F10" s="51"/>
      <c r="G10" s="51"/>
      <c r="H10" s="51"/>
      <c r="I10" s="51"/>
      <c r="J10" s="51"/>
      <c r="K10" s="2"/>
      <c r="L10" s="2"/>
      <c r="M10" s="2"/>
      <c r="N10" s="2"/>
    </row>
    <row r="11" ht="15.6" spans="1:14">
      <c r="A11" s="2"/>
      <c r="B11" s="52" t="s">
        <v>59</v>
      </c>
      <c r="C11" s="51"/>
      <c r="D11" s="51"/>
      <c r="E11" s="51"/>
      <c r="F11" s="51"/>
      <c r="G11" s="51"/>
      <c r="H11" s="51"/>
      <c r="I11" s="51"/>
      <c r="J11" s="51"/>
      <c r="K11" s="2"/>
      <c r="L11" s="2"/>
      <c r="M11" s="2"/>
      <c r="N11" s="2"/>
    </row>
    <row r="12" ht="15.6" spans="1:14">
      <c r="A12" s="2"/>
      <c r="B12" s="52" t="s">
        <v>60</v>
      </c>
      <c r="C12" s="51"/>
      <c r="D12" s="51"/>
      <c r="E12" s="51"/>
      <c r="F12" s="51"/>
      <c r="G12" s="51"/>
      <c r="H12" s="51"/>
      <c r="I12" s="51"/>
      <c r="J12" s="51"/>
      <c r="K12" s="2"/>
      <c r="L12" s="2"/>
      <c r="M12" s="2"/>
      <c r="N12" s="2"/>
    </row>
    <row r="13" ht="15.6" spans="1:14">
      <c r="A13" s="2"/>
      <c r="B13" s="52" t="s">
        <v>61</v>
      </c>
      <c r="C13" s="51"/>
      <c r="D13" s="51"/>
      <c r="E13" s="51"/>
      <c r="F13" s="51"/>
      <c r="G13" s="51"/>
      <c r="H13" s="51"/>
      <c r="I13" s="51"/>
      <c r="J13" s="51"/>
      <c r="K13" s="2"/>
      <c r="L13" s="2"/>
      <c r="M13" s="2"/>
      <c r="N13" s="2"/>
    </row>
    <row r="14" ht="15.6" spans="1:14">
      <c r="A14" s="2"/>
      <c r="B14" s="52" t="s">
        <v>62</v>
      </c>
      <c r="C14" s="51"/>
      <c r="D14" s="51"/>
      <c r="E14" s="51"/>
      <c r="F14" s="51"/>
      <c r="G14" s="51"/>
      <c r="H14" s="51"/>
      <c r="I14" s="51"/>
      <c r="J14" s="51"/>
      <c r="K14" s="2"/>
      <c r="L14" s="2"/>
      <c r="M14" s="2"/>
      <c r="N14" s="2"/>
    </row>
    <row r="15" ht="15.6" spans="1:14">
      <c r="A15" s="2"/>
      <c r="B15" s="52" t="s">
        <v>63</v>
      </c>
      <c r="C15" s="51"/>
      <c r="D15" s="51"/>
      <c r="E15" s="51"/>
      <c r="F15" s="51"/>
      <c r="G15" s="51"/>
      <c r="H15" s="51"/>
      <c r="I15" s="51"/>
      <c r="J15" s="51"/>
      <c r="K15" s="2"/>
      <c r="L15" s="2"/>
      <c r="M15" s="2"/>
      <c r="N15" s="2"/>
    </row>
    <row r="16" ht="15.6" spans="1:14">
      <c r="A16" s="2"/>
      <c r="B16" s="52" t="s">
        <v>64</v>
      </c>
      <c r="C16" s="51"/>
      <c r="D16" s="51"/>
      <c r="E16" s="51"/>
      <c r="F16" s="51"/>
      <c r="G16" s="51"/>
      <c r="H16" s="51"/>
      <c r="I16" s="51"/>
      <c r="J16" s="51"/>
      <c r="K16" s="2"/>
      <c r="L16" s="2"/>
      <c r="M16" s="2"/>
      <c r="N16" s="2"/>
    </row>
    <row r="17" ht="15.6" spans="1:14">
      <c r="A17" s="2"/>
      <c r="B17" s="52" t="s">
        <v>65</v>
      </c>
      <c r="C17" s="51"/>
      <c r="D17" s="51"/>
      <c r="E17" s="51"/>
      <c r="F17" s="51"/>
      <c r="G17" s="51"/>
      <c r="H17" s="51"/>
      <c r="I17" s="51"/>
      <c r="J17" s="51"/>
      <c r="K17" s="2"/>
      <c r="L17" s="2"/>
      <c r="M17" s="2"/>
      <c r="N17" s="2"/>
    </row>
    <row r="18" ht="15.6" spans="1:14">
      <c r="A18" s="2"/>
      <c r="B18" s="5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ht="15.6" spans="1:14">
      <c r="A19" s="2"/>
      <c r="B19" s="53"/>
      <c r="C19" s="2"/>
      <c r="D19" s="2"/>
      <c r="E19" s="2"/>
      <c r="F19" s="2"/>
      <c r="G19" s="2"/>
      <c r="H19" s="2"/>
      <c r="I19" s="86" t="s">
        <v>10</v>
      </c>
      <c r="J19" s="2"/>
      <c r="K19" s="2"/>
      <c r="L19" s="2"/>
      <c r="M19" s="2"/>
      <c r="N19" s="2"/>
    </row>
    <row r="20" ht="15.6" spans="1:14">
      <c r="A20" s="2"/>
      <c r="B20" s="53"/>
      <c r="C20" s="53" t="s">
        <v>66</v>
      </c>
      <c r="D20" s="53" t="s">
        <v>67</v>
      </c>
      <c r="E20" s="53" t="s">
        <v>67</v>
      </c>
      <c r="F20" s="54" t="s">
        <v>67</v>
      </c>
      <c r="G20" s="53" t="s">
        <v>67</v>
      </c>
      <c r="H20" s="55" t="s">
        <v>68</v>
      </c>
      <c r="I20" s="87">
        <v>2023</v>
      </c>
      <c r="J20" s="53"/>
      <c r="K20" s="2"/>
      <c r="L20" s="2"/>
      <c r="M20" s="2"/>
      <c r="N20" s="2"/>
    </row>
    <row r="21" ht="15.6" spans="1:14">
      <c r="A21" s="2"/>
      <c r="B21" s="56" t="s">
        <v>69</v>
      </c>
      <c r="C21" s="56">
        <v>2020</v>
      </c>
      <c r="D21" s="56">
        <v>2021</v>
      </c>
      <c r="E21" s="56">
        <v>2022</v>
      </c>
      <c r="F21" s="57" t="s">
        <v>70</v>
      </c>
      <c r="G21" s="56" t="s">
        <v>71</v>
      </c>
      <c r="H21" s="58" t="s">
        <v>72</v>
      </c>
      <c r="I21" s="88">
        <v>571305</v>
      </c>
      <c r="M21" s="2"/>
      <c r="N21" s="2"/>
    </row>
    <row r="22" s="49" customFormat="1" ht="15.6" spans="1:14">
      <c r="A22" s="2"/>
      <c r="B22" s="1" t="s">
        <v>73</v>
      </c>
      <c r="C22" s="59">
        <v>1999444</v>
      </c>
      <c r="D22" s="60">
        <v>2078849</v>
      </c>
      <c r="E22" s="60">
        <v>2213089</v>
      </c>
      <c r="F22" s="61">
        <f>I21*4</f>
        <v>2285220</v>
      </c>
      <c r="G22" s="62">
        <f>F22+(F22*0.15)</f>
        <v>2628003</v>
      </c>
      <c r="H22" s="63">
        <f>((G22/C22)^0.25-1)</f>
        <v>0.0707279829857204</v>
      </c>
      <c r="I22" s="89" t="e">
        <f>(I21-H21)/H21</f>
        <v>#VALUE!</v>
      </c>
      <c r="J22" s="90" t="s">
        <v>74</v>
      </c>
      <c r="K22" s="90"/>
      <c r="L22" s="90"/>
      <c r="M22" s="90"/>
      <c r="N22" s="90"/>
    </row>
    <row r="23" ht="15.6" spans="1:55">
      <c r="A23" s="2"/>
      <c r="B23" s="64" t="s">
        <v>75</v>
      </c>
      <c r="C23" s="2"/>
      <c r="D23" s="65">
        <f>(D22-C22)/C22</f>
        <v>0.0397135403642213</v>
      </c>
      <c r="E23" s="65">
        <f t="shared" ref="E23:G23" si="0">(E22-D22)/D22</f>
        <v>0.0645741946625272</v>
      </c>
      <c r="F23" s="65">
        <f t="shared" si="0"/>
        <v>0.032592905210771</v>
      </c>
      <c r="G23" s="65">
        <f t="shared" si="0"/>
        <v>0.15</v>
      </c>
      <c r="H23" s="63"/>
      <c r="I23" s="91"/>
      <c r="J23" s="2"/>
      <c r="K23" s="2"/>
      <c r="L23" s="2"/>
      <c r="M23" s="2"/>
      <c r="N23" s="2"/>
      <c r="BA23" s="98" t="s">
        <v>76</v>
      </c>
      <c r="BB23" s="2"/>
      <c r="BC23" s="2"/>
    </row>
    <row r="24" ht="15.6" spans="1:14">
      <c r="A24" s="2"/>
      <c r="B24" s="1" t="s">
        <v>17</v>
      </c>
      <c r="C24" s="59">
        <v>371461</v>
      </c>
      <c r="D24" s="66">
        <v>433616</v>
      </c>
      <c r="E24" s="66">
        <v>394298</v>
      </c>
      <c r="F24" s="67">
        <f>I24*4</f>
        <v>480008</v>
      </c>
      <c r="G24" s="68">
        <f>F24+(F24*0.1)</f>
        <v>528008.8</v>
      </c>
      <c r="H24" s="63">
        <f t="shared" ref="H24:H29" si="1">((G24/C24)^0.25-1)</f>
        <v>0.0918977832397092</v>
      </c>
      <c r="I24" s="92">
        <v>120002</v>
      </c>
      <c r="J24" s="2"/>
      <c r="K24" s="2"/>
      <c r="L24" s="2"/>
      <c r="M24" s="2"/>
      <c r="N24" s="2"/>
    </row>
    <row r="25" ht="15.6" spans="1:14">
      <c r="A25" s="2"/>
      <c r="B25" s="64" t="s">
        <v>75</v>
      </c>
      <c r="C25" s="2"/>
      <c r="D25" s="65">
        <f>(D24-C24)/C24</f>
        <v>0.167325775788037</v>
      </c>
      <c r="E25" s="65">
        <f t="shared" ref="E25:G25" si="2">(E24-D24)/D24</f>
        <v>-0.0906746983506144</v>
      </c>
      <c r="F25" s="65">
        <f t="shared" si="2"/>
        <v>0.217373661545329</v>
      </c>
      <c r="G25" s="65">
        <f t="shared" si="2"/>
        <v>0.1</v>
      </c>
      <c r="H25" s="63"/>
      <c r="I25" s="89">
        <f>(I24-H24)/H24</f>
        <v>1305819.39924709</v>
      </c>
      <c r="J25" s="2"/>
      <c r="K25" s="2"/>
      <c r="L25" s="2"/>
      <c r="M25" s="2"/>
      <c r="N25" s="2"/>
    </row>
    <row r="26" ht="16.35" spans="1:14">
      <c r="A26" s="2"/>
      <c r="B26" s="1" t="s">
        <v>18</v>
      </c>
      <c r="C26" s="59">
        <v>247641</v>
      </c>
      <c r="D26" s="69">
        <v>358136</v>
      </c>
      <c r="E26" s="69">
        <v>314435</v>
      </c>
      <c r="F26" s="67">
        <f>I27*4</f>
        <v>408076</v>
      </c>
      <c r="G26" s="68">
        <f>F26+(F26*0.08)</f>
        <v>440722.08</v>
      </c>
      <c r="H26" s="63">
        <f t="shared" si="1"/>
        <v>0.155009523027366</v>
      </c>
      <c r="I26" s="91"/>
      <c r="J26" s="2"/>
      <c r="K26" s="2"/>
      <c r="L26" s="2"/>
      <c r="M26" s="2"/>
      <c r="N26" s="2"/>
    </row>
    <row r="27" ht="16.35" spans="1:14">
      <c r="A27" s="2"/>
      <c r="B27" s="64" t="s">
        <v>75</v>
      </c>
      <c r="C27" s="2"/>
      <c r="D27" s="65">
        <f>(D26-C26)/C26</f>
        <v>0.446190251210422</v>
      </c>
      <c r="E27" s="65">
        <f t="shared" ref="E27:G27" si="3">(E26-D26)/D26</f>
        <v>-0.122023477114839</v>
      </c>
      <c r="F27" s="65">
        <f t="shared" si="3"/>
        <v>0.297807177954108</v>
      </c>
      <c r="G27" s="65">
        <f t="shared" si="3"/>
        <v>0.08</v>
      </c>
      <c r="H27" s="63"/>
      <c r="I27" s="93">
        <v>102019</v>
      </c>
      <c r="J27" s="2"/>
      <c r="K27" s="2"/>
      <c r="L27" s="2"/>
      <c r="M27" s="2"/>
      <c r="N27" s="2"/>
    </row>
    <row r="28" ht="15.6" spans="1:14">
      <c r="A28" s="2"/>
      <c r="B28" s="1" t="s">
        <v>19</v>
      </c>
      <c r="C28" s="53">
        <v>12.11</v>
      </c>
      <c r="D28" s="53">
        <v>6</v>
      </c>
      <c r="E28" s="53">
        <v>5</v>
      </c>
      <c r="F28" s="53">
        <f>3.27*4</f>
        <v>13.08</v>
      </c>
      <c r="G28" s="68">
        <f>G26/SUM(G42:G43)</f>
        <v>7.01384683939143</v>
      </c>
      <c r="H28" s="63">
        <f>((G28/C28)^0.25-1)</f>
        <v>-0.127625356783911</v>
      </c>
      <c r="I28" s="89" t="e">
        <f t="shared" ref="I28" si="4">(I27-H27)/H27</f>
        <v>#DIV/0!</v>
      </c>
      <c r="J28" s="2"/>
      <c r="K28" s="2"/>
      <c r="L28" s="2"/>
      <c r="M28" s="2"/>
      <c r="N28" s="2"/>
    </row>
    <row r="29" ht="16.35" spans="1:14">
      <c r="A29" s="2"/>
      <c r="B29" s="1" t="s">
        <v>20</v>
      </c>
      <c r="C29" s="53">
        <v>755</v>
      </c>
      <c r="D29" s="69">
        <v>11123</v>
      </c>
      <c r="E29" s="69">
        <v>113297</v>
      </c>
      <c r="F29" s="70">
        <f>56812*4</f>
        <v>227248</v>
      </c>
      <c r="G29" s="68">
        <f>F29+(F29*0.02)</f>
        <v>231792.96</v>
      </c>
      <c r="H29" s="63">
        <f t="shared" si="1"/>
        <v>3.1858949254695</v>
      </c>
      <c r="I29" s="53">
        <v>3.27</v>
      </c>
      <c r="J29" s="2"/>
      <c r="K29" s="2"/>
      <c r="L29" s="2"/>
      <c r="M29" s="2"/>
      <c r="N29" s="2"/>
    </row>
    <row r="30" ht="15.6" spans="1:14">
      <c r="A30" s="2"/>
      <c r="B30" s="53"/>
      <c r="C30" s="2"/>
      <c r="D30" s="53"/>
      <c r="E30" s="2"/>
      <c r="F30" s="71"/>
      <c r="G30" s="2"/>
      <c r="H30" s="2"/>
      <c r="I30" s="94"/>
      <c r="J30" s="2"/>
      <c r="K30" s="2"/>
      <c r="L30" s="2"/>
      <c r="M30" s="2"/>
      <c r="N30" s="2"/>
    </row>
    <row r="31" ht="16.35" spans="1:14">
      <c r="A31" s="2"/>
      <c r="B31" s="72" t="s">
        <v>22</v>
      </c>
      <c r="C31" s="73"/>
      <c r="D31" s="74"/>
      <c r="E31" s="73"/>
      <c r="F31" s="75"/>
      <c r="G31" s="76"/>
      <c r="H31" s="2"/>
      <c r="I31" s="93">
        <v>56812</v>
      </c>
      <c r="J31" s="2"/>
      <c r="K31" s="2"/>
      <c r="L31" s="2"/>
      <c r="M31" s="2"/>
      <c r="N31" s="2"/>
    </row>
    <row r="32" ht="15.6" spans="1:14">
      <c r="A32" s="2"/>
      <c r="B32" s="54" t="s">
        <v>32</v>
      </c>
      <c r="C32" s="77">
        <v>0.19</v>
      </c>
      <c r="D32" s="77">
        <f>D24/D22</f>
        <v>0.208584654296681</v>
      </c>
      <c r="E32" s="77">
        <f>E24/E22</f>
        <v>0.178166354809951</v>
      </c>
      <c r="F32" s="65">
        <f>(21*4)/100</f>
        <v>0.84</v>
      </c>
      <c r="G32" s="77">
        <f t="shared" ref="G32" si="5">G24/G22</f>
        <v>0.200916361206589</v>
      </c>
      <c r="H32" s="2"/>
      <c r="I32" s="53"/>
      <c r="J32" s="2"/>
      <c r="K32" s="2"/>
      <c r="L32" s="2"/>
      <c r="M32" s="2"/>
      <c r="N32" s="2"/>
    </row>
    <row r="33" ht="15.6" spans="1:14">
      <c r="A33" s="2"/>
      <c r="B33" s="54" t="s">
        <v>33</v>
      </c>
      <c r="C33" s="77">
        <v>0.12</v>
      </c>
      <c r="D33" s="77">
        <f>D26/D22</f>
        <v>0.172276100861583</v>
      </c>
      <c r="E33" s="77">
        <f>E26/E22</f>
        <v>0.142079690423657</v>
      </c>
      <c r="F33" s="65">
        <f>(18*4)/100</f>
        <v>0.72</v>
      </c>
      <c r="G33" s="77">
        <f t="shared" ref="G33" si="6">G26/G22</f>
        <v>0.167702274312472</v>
      </c>
      <c r="H33" s="2"/>
      <c r="I33" s="95" t="s">
        <v>31</v>
      </c>
      <c r="J33" s="2"/>
      <c r="K33" s="2"/>
      <c r="L33" s="2"/>
      <c r="M33" s="2"/>
      <c r="N33" s="2"/>
    </row>
    <row r="34" ht="15.6" spans="1:14">
      <c r="A34" s="2"/>
      <c r="B34" s="54" t="s">
        <v>77</v>
      </c>
      <c r="C34" s="53" t="s">
        <v>78</v>
      </c>
      <c r="D34" s="78">
        <f>D39/D24</f>
        <v>2.37194900557175</v>
      </c>
      <c r="E34" s="78">
        <f>E39/E24</f>
        <v>2.54811163130424</v>
      </c>
      <c r="F34" s="78">
        <f>F39/F24</f>
        <v>2.04717004716588</v>
      </c>
      <c r="G34" s="78">
        <f t="shared" ref="G34" si="7">G39/G24</f>
        <v>1.86106367924171</v>
      </c>
      <c r="H34" s="2"/>
      <c r="I34" s="65">
        <f t="shared" ref="I34" si="8">(I24/I21)</f>
        <v>0.210048923079616</v>
      </c>
      <c r="J34" s="96"/>
      <c r="K34" s="2"/>
      <c r="L34" s="2"/>
      <c r="M34" s="2"/>
      <c r="N34" s="2"/>
    </row>
    <row r="35" ht="15.6" spans="1:14">
      <c r="A35" s="2"/>
      <c r="B35" s="79" t="s">
        <v>34</v>
      </c>
      <c r="C35" s="80">
        <v>0.03</v>
      </c>
      <c r="D35" s="81">
        <f>D29/D37</f>
        <v>0.348617814831066</v>
      </c>
      <c r="E35" s="81">
        <f>E29/E37</f>
        <v>3.5836470030049</v>
      </c>
      <c r="F35" s="81">
        <f>F29/F37</f>
        <v>7.17572389402886</v>
      </c>
      <c r="G35" s="81">
        <f t="shared" ref="G35" si="9">G29/G37</f>
        <v>7.31923837190944</v>
      </c>
      <c r="H35" s="2"/>
      <c r="I35" s="65">
        <f t="shared" ref="I35" si="10">I27/I21</f>
        <v>0.178571866166058</v>
      </c>
      <c r="J35" s="2"/>
      <c r="K35" s="2"/>
      <c r="L35" s="2"/>
      <c r="M35" s="2"/>
      <c r="N35" s="2"/>
    </row>
    <row r="36" ht="15.6" spans="1:14">
      <c r="A36" s="2"/>
      <c r="B36" s="2"/>
      <c r="C36" s="2"/>
      <c r="D36" s="2"/>
      <c r="E36" s="2"/>
      <c r="F36" s="2"/>
      <c r="G36" s="2"/>
      <c r="H36" s="2"/>
      <c r="I36" s="97" t="e">
        <f>I31/I37</f>
        <v>#DIV/0!</v>
      </c>
      <c r="J36" s="2"/>
      <c r="K36" s="2"/>
      <c r="L36" s="2"/>
      <c r="M36" s="2"/>
      <c r="N36" s="2"/>
    </row>
    <row r="37" spans="1:14">
      <c r="A37" s="2"/>
      <c r="B37" s="2" t="s">
        <v>79</v>
      </c>
      <c r="C37" s="2"/>
      <c r="D37" s="82">
        <v>31906</v>
      </c>
      <c r="E37" s="82">
        <v>31615</v>
      </c>
      <c r="F37" s="83">
        <v>31669</v>
      </c>
      <c r="G37" s="84">
        <v>31669</v>
      </c>
      <c r="H37" s="2"/>
      <c r="I37" s="12"/>
      <c r="J37" s="2"/>
      <c r="K37" s="2"/>
      <c r="L37" s="2"/>
      <c r="M37" s="2"/>
      <c r="N37" s="2"/>
    </row>
    <row r="38" ht="15.6" spans="1:14">
      <c r="A38" s="2"/>
      <c r="B38" s="2"/>
      <c r="C38" s="2"/>
      <c r="D38" s="2"/>
      <c r="E38" s="2"/>
      <c r="F38" s="2"/>
      <c r="G38" s="2"/>
      <c r="H38" s="2"/>
      <c r="I38" s="53"/>
      <c r="J38" s="2"/>
      <c r="K38" s="2"/>
      <c r="L38" s="2"/>
      <c r="M38" s="2"/>
      <c r="N38" s="2"/>
    </row>
    <row r="39" spans="1:14">
      <c r="A39" s="2"/>
      <c r="B39" s="2" t="s">
        <v>80</v>
      </c>
      <c r="C39" s="2"/>
      <c r="D39" s="2">
        <v>1028515.04</v>
      </c>
      <c r="E39" s="2">
        <v>1004715.32</v>
      </c>
      <c r="F39" s="85">
        <v>982658</v>
      </c>
      <c r="G39" s="2">
        <v>982658</v>
      </c>
      <c r="H39" s="2"/>
      <c r="I39" s="29"/>
      <c r="J39" s="2"/>
      <c r="K39" s="2"/>
      <c r="L39" s="2"/>
      <c r="M39" s="2"/>
      <c r="N39" s="2"/>
    </row>
    <row r="40" spans="1:14">
      <c r="A40" s="2"/>
      <c r="B40" s="2"/>
      <c r="C40" s="2"/>
      <c r="D40" s="2"/>
      <c r="E40" s="2"/>
      <c r="F40" s="2"/>
      <c r="G40" s="2"/>
      <c r="H40" s="2"/>
      <c r="J40" s="2"/>
      <c r="K40" s="2"/>
      <c r="L40" s="2"/>
      <c r="M40" s="2"/>
      <c r="N40" s="2"/>
    </row>
    <row r="41" spans="1:1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>
      <c r="A42" s="2"/>
      <c r="B42" s="2"/>
      <c r="C42" s="2"/>
      <c r="D42" s="2"/>
      <c r="E42" s="2"/>
      <c r="F42" s="2"/>
      <c r="G42" s="12">
        <v>31167</v>
      </c>
      <c r="H42" s="2"/>
      <c r="I42" s="2"/>
      <c r="J42" s="2"/>
      <c r="K42" s="2"/>
      <c r="L42" s="2"/>
      <c r="M42" s="2"/>
      <c r="N42" s="2"/>
    </row>
    <row r="43" spans="1:14">
      <c r="A43" s="2"/>
      <c r="B43" s="2"/>
      <c r="C43" s="2"/>
      <c r="D43" s="2"/>
      <c r="E43" s="2"/>
      <c r="F43" s="2"/>
      <c r="G43" s="12">
        <v>31669</v>
      </c>
      <c r="H43" s="2"/>
      <c r="I43" s="2"/>
      <c r="J43" s="2"/>
      <c r="K43" s="2"/>
      <c r="L43" s="2"/>
      <c r="M43" s="2"/>
      <c r="N43" s="2"/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</sheetData>
  <hyperlinks>
    <hyperlink ref="BA23" r:id="rId1" display="Click here to learn how to Calculate CAGR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opLeftCell="G7" workbookViewId="0">
      <selection activeCell="P25" sqref="P25:P26"/>
    </sheetView>
  </sheetViews>
  <sheetFormatPr defaultColWidth="9" defaultRowHeight="14.4"/>
  <cols>
    <col min="1" max="16" width="15.712962962963" customWidth="1"/>
  </cols>
  <sheetData>
    <row r="1" ht="15.6" spans="1:16">
      <c r="A1" s="1" t="s">
        <v>1</v>
      </c>
      <c r="B1" s="6"/>
      <c r="C1" s="6"/>
      <c r="D1" s="6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ht="15.6" spans="1:16">
      <c r="A2" s="1" t="s">
        <v>81</v>
      </c>
      <c r="B2" s="6"/>
      <c r="C2" s="6"/>
      <c r="D2" s="6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>
      <c r="A3" s="9" t="s">
        <v>82</v>
      </c>
      <c r="B3" s="6"/>
      <c r="C3" s="6"/>
      <c r="D3" s="6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>
      <c r="A4" s="9" t="s">
        <v>83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ht="27.6" spans="1:16">
      <c r="A5" s="9"/>
      <c r="B5" s="9"/>
      <c r="C5" s="9"/>
      <c r="D5" s="9"/>
      <c r="E5" s="5"/>
      <c r="F5" s="3" t="s">
        <v>84</v>
      </c>
      <c r="G5" s="3"/>
      <c r="H5" s="3"/>
      <c r="I5" s="3"/>
      <c r="J5" s="20" t="s">
        <v>85</v>
      </c>
      <c r="K5" s="3" t="s">
        <v>84</v>
      </c>
      <c r="L5" s="3"/>
      <c r="M5" s="3"/>
      <c r="N5" s="3"/>
      <c r="O5" s="20" t="s">
        <v>85</v>
      </c>
      <c r="P5" s="3" t="s">
        <v>84</v>
      </c>
    </row>
    <row r="6" spans="1:16">
      <c r="A6" s="9"/>
      <c r="B6" s="9"/>
      <c r="C6" s="9"/>
      <c r="D6" s="9"/>
      <c r="E6" s="4"/>
      <c r="F6" s="4" t="s">
        <v>86</v>
      </c>
      <c r="G6" s="4" t="s">
        <v>87</v>
      </c>
      <c r="H6" s="4" t="s">
        <v>88</v>
      </c>
      <c r="I6" s="4" t="s">
        <v>89</v>
      </c>
      <c r="J6" s="19" t="s">
        <v>89</v>
      </c>
      <c r="K6" s="4" t="s">
        <v>86</v>
      </c>
      <c r="L6" s="4" t="s">
        <v>87</v>
      </c>
      <c r="M6" s="4" t="s">
        <v>88</v>
      </c>
      <c r="N6" s="4" t="s">
        <v>89</v>
      </c>
      <c r="O6" s="19" t="s">
        <v>89</v>
      </c>
      <c r="P6" s="4" t="s">
        <v>86</v>
      </c>
    </row>
    <row r="7" spans="1:16">
      <c r="A7" s="9"/>
      <c r="B7" s="9"/>
      <c r="C7" s="9"/>
      <c r="D7" s="9"/>
      <c r="E7" s="5"/>
      <c r="F7" s="5">
        <v>2021</v>
      </c>
      <c r="G7" s="5">
        <v>2021</v>
      </c>
      <c r="H7" s="5">
        <v>2021</v>
      </c>
      <c r="I7" s="5">
        <v>2021</v>
      </c>
      <c r="J7" s="20">
        <v>2021</v>
      </c>
      <c r="K7" s="5">
        <v>2022</v>
      </c>
      <c r="L7" s="5">
        <v>2022</v>
      </c>
      <c r="M7" s="5">
        <v>2022</v>
      </c>
      <c r="N7" s="5">
        <v>2022</v>
      </c>
      <c r="O7" s="20">
        <v>2022</v>
      </c>
      <c r="P7" s="5">
        <v>2023</v>
      </c>
    </row>
    <row r="8" spans="1:16">
      <c r="A8" s="9"/>
      <c r="B8" s="9"/>
      <c r="C8" s="9"/>
      <c r="D8" s="9"/>
      <c r="E8" s="9"/>
      <c r="F8" s="9"/>
      <c r="G8" s="9"/>
      <c r="H8" s="9"/>
      <c r="I8" s="9"/>
      <c r="J8" s="19"/>
      <c r="K8" s="9"/>
      <c r="L8" s="9"/>
      <c r="M8" s="9"/>
      <c r="N8" s="9"/>
      <c r="O8" s="19"/>
      <c r="P8" s="9"/>
    </row>
    <row r="9" spans="1:16">
      <c r="A9" s="9" t="s">
        <v>73</v>
      </c>
      <c r="B9" s="9"/>
      <c r="C9" s="9"/>
      <c r="D9" s="9"/>
      <c r="E9" s="9"/>
      <c r="F9" s="11" t="s">
        <v>90</v>
      </c>
      <c r="G9" s="11" t="s">
        <v>91</v>
      </c>
      <c r="H9" s="11" t="s">
        <v>92</v>
      </c>
      <c r="I9" s="11" t="s">
        <v>93</v>
      </c>
      <c r="J9" s="19" t="s">
        <v>94</v>
      </c>
      <c r="K9" s="11" t="s">
        <v>95</v>
      </c>
      <c r="L9" s="11" t="s">
        <v>96</v>
      </c>
      <c r="M9" s="11" t="s">
        <v>97</v>
      </c>
      <c r="N9" s="11" t="s">
        <v>98</v>
      </c>
      <c r="O9" s="19" t="s">
        <v>99</v>
      </c>
      <c r="P9" s="11" t="s">
        <v>100</v>
      </c>
    </row>
    <row r="10" spans="1:16">
      <c r="A10" s="9"/>
      <c r="B10" s="9" t="s">
        <v>101</v>
      </c>
      <c r="C10" s="9"/>
      <c r="D10" s="9"/>
      <c r="E10" s="9"/>
      <c r="F10" s="44">
        <v>270796</v>
      </c>
      <c r="G10" s="44">
        <v>281261</v>
      </c>
      <c r="H10" s="44">
        <v>294461</v>
      </c>
      <c r="I10" s="44">
        <v>366770</v>
      </c>
      <c r="J10" s="21">
        <v>1213288</v>
      </c>
      <c r="K10" s="44">
        <v>299929</v>
      </c>
      <c r="L10" s="44">
        <v>328353</v>
      </c>
      <c r="M10" s="44">
        <v>335207</v>
      </c>
      <c r="N10" s="44">
        <v>378291</v>
      </c>
      <c r="O10" s="21">
        <v>1341780</v>
      </c>
      <c r="P10" s="44">
        <v>336254</v>
      </c>
    </row>
    <row r="11" spans="1:16">
      <c r="A11" s="9"/>
      <c r="B11" s="9" t="s">
        <v>102</v>
      </c>
      <c r="C11" s="9"/>
      <c r="D11" s="9"/>
      <c r="E11" s="9"/>
      <c r="F11" s="44">
        <v>35876</v>
      </c>
      <c r="G11" s="44">
        <v>42278</v>
      </c>
      <c r="H11" s="44">
        <v>44516</v>
      </c>
      <c r="I11" s="44">
        <v>55490</v>
      </c>
      <c r="J11" s="21">
        <v>178160</v>
      </c>
      <c r="K11" s="44">
        <v>38918</v>
      </c>
      <c r="L11" s="44">
        <v>40247</v>
      </c>
      <c r="M11" s="44">
        <v>39757</v>
      </c>
      <c r="N11" s="44">
        <v>58213</v>
      </c>
      <c r="O11" s="21">
        <v>177135</v>
      </c>
      <c r="P11" s="44">
        <v>38875</v>
      </c>
    </row>
    <row r="12" spans="1:16">
      <c r="A12" s="9"/>
      <c r="B12" s="9" t="s">
        <v>103</v>
      </c>
      <c r="C12" s="9"/>
      <c r="D12" s="9"/>
      <c r="E12" s="9"/>
      <c r="F12" s="44">
        <v>36764</v>
      </c>
      <c r="G12" s="44">
        <v>37612</v>
      </c>
      <c r="H12" s="44">
        <v>39472</v>
      </c>
      <c r="I12" s="44">
        <v>45323</v>
      </c>
      <c r="J12" s="21">
        <v>159172</v>
      </c>
      <c r="K12" s="44">
        <v>46027</v>
      </c>
      <c r="L12" s="44">
        <v>50179</v>
      </c>
      <c r="M12" s="44">
        <v>46392</v>
      </c>
      <c r="N12" s="44">
        <v>47175</v>
      </c>
      <c r="O12" s="21">
        <v>189773</v>
      </c>
      <c r="P12" s="44">
        <v>48109</v>
      </c>
    </row>
    <row r="13" spans="1:16">
      <c r="A13" s="9"/>
      <c r="B13" s="9" t="s">
        <v>104</v>
      </c>
      <c r="C13" s="9"/>
      <c r="D13" s="9"/>
      <c r="E13" s="9"/>
      <c r="F13" s="45">
        <v>20804</v>
      </c>
      <c r="G13" s="45">
        <v>23439</v>
      </c>
      <c r="H13" s="45">
        <v>22525</v>
      </c>
      <c r="I13" s="44">
        <v>27845</v>
      </c>
      <c r="J13" s="21">
        <v>94613</v>
      </c>
      <c r="K13" s="45">
        <v>27855</v>
      </c>
      <c r="L13" s="45">
        <v>28651</v>
      </c>
      <c r="M13" s="45">
        <v>26125</v>
      </c>
      <c r="N13" s="44">
        <v>27472</v>
      </c>
      <c r="O13" s="21">
        <v>110102</v>
      </c>
      <c r="P13" s="44">
        <v>28065</v>
      </c>
    </row>
    <row r="14" spans="1:16">
      <c r="A14" s="9" t="s">
        <v>105</v>
      </c>
      <c r="B14" s="9"/>
      <c r="C14" s="9"/>
      <c r="D14" s="9"/>
      <c r="E14" s="9"/>
      <c r="F14" s="46">
        <v>137190</v>
      </c>
      <c r="G14" s="46">
        <v>129334</v>
      </c>
      <c r="H14" s="46">
        <v>122868</v>
      </c>
      <c r="I14" s="46">
        <v>44224</v>
      </c>
      <c r="J14" s="47">
        <v>433616</v>
      </c>
      <c r="K14" s="46">
        <v>138014</v>
      </c>
      <c r="L14" s="46">
        <v>110480</v>
      </c>
      <c r="M14" s="46">
        <v>107311</v>
      </c>
      <c r="N14" s="46">
        <v>38493</v>
      </c>
      <c r="O14" s="47">
        <v>394298</v>
      </c>
      <c r="P14" s="46">
        <v>120002</v>
      </c>
    </row>
    <row r="15" spans="1:16">
      <c r="A15" s="9" t="s">
        <v>106</v>
      </c>
      <c r="B15" s="9"/>
      <c r="C15" s="9"/>
      <c r="D15" s="9"/>
      <c r="E15" s="9"/>
      <c r="F15" s="9"/>
      <c r="G15" s="9"/>
      <c r="H15" s="9"/>
      <c r="I15" s="9"/>
      <c r="J15" s="19"/>
      <c r="K15" s="9"/>
      <c r="L15" s="9"/>
      <c r="M15" s="9"/>
      <c r="N15" s="9"/>
      <c r="O15" s="19"/>
      <c r="P15" s="9"/>
    </row>
    <row r="16" spans="1:16">
      <c r="A16" s="9"/>
      <c r="B16" s="9" t="s">
        <v>107</v>
      </c>
      <c r="C16" s="9"/>
      <c r="D16" s="9"/>
      <c r="E16" s="9"/>
      <c r="F16" s="12">
        <v>-13611</v>
      </c>
      <c r="G16" s="12">
        <v>-13393</v>
      </c>
      <c r="H16" s="12">
        <v>-13330</v>
      </c>
      <c r="I16" s="12">
        <v>-13260</v>
      </c>
      <c r="J16" s="21">
        <v>-53593</v>
      </c>
      <c r="K16" s="12">
        <v>-13131</v>
      </c>
      <c r="L16" s="12">
        <v>-12282</v>
      </c>
      <c r="M16" s="12">
        <v>-12080</v>
      </c>
      <c r="N16" s="12">
        <v>-11942</v>
      </c>
      <c r="O16" s="21">
        <v>-49435</v>
      </c>
      <c r="P16" s="12">
        <v>-12197</v>
      </c>
    </row>
    <row r="17" spans="1:16">
      <c r="A17" s="9"/>
      <c r="B17" s="9" t="s">
        <v>108</v>
      </c>
      <c r="C17" s="9"/>
      <c r="D17" s="9"/>
      <c r="E17" s="9"/>
      <c r="F17" s="12">
        <v>18836</v>
      </c>
      <c r="G17" s="12">
        <v>-4376</v>
      </c>
      <c r="H17" s="12">
        <v>6729</v>
      </c>
      <c r="I17" s="12">
        <v>7596</v>
      </c>
      <c r="J17" s="21">
        <v>28785</v>
      </c>
      <c r="K17" s="12">
        <v>13695</v>
      </c>
      <c r="L17" s="12">
        <v>15416</v>
      </c>
      <c r="M17" s="12">
        <v>18298</v>
      </c>
      <c r="N17" s="12">
        <v>-23798</v>
      </c>
      <c r="O17" s="21">
        <v>23612</v>
      </c>
      <c r="P17" s="12">
        <v>-4984</v>
      </c>
    </row>
    <row r="18" spans="1:16">
      <c r="A18" s="9" t="s">
        <v>109</v>
      </c>
      <c r="B18" s="9"/>
      <c r="C18" s="9"/>
      <c r="D18" s="9"/>
      <c r="E18" s="9"/>
      <c r="F18" s="46">
        <v>142415</v>
      </c>
      <c r="G18" s="46">
        <v>111565</v>
      </c>
      <c r="H18" s="46">
        <v>116267</v>
      </c>
      <c r="I18" s="46">
        <v>38560</v>
      </c>
      <c r="J18" s="47">
        <v>408807</v>
      </c>
      <c r="K18" s="46">
        <v>138578</v>
      </c>
      <c r="L18" s="46">
        <v>113614</v>
      </c>
      <c r="M18" s="46">
        <v>113529</v>
      </c>
      <c r="N18" s="46">
        <v>2754</v>
      </c>
      <c r="O18" s="47">
        <v>368475</v>
      </c>
      <c r="P18" s="46">
        <v>102821</v>
      </c>
    </row>
    <row r="19" spans="1:16">
      <c r="A19" s="9" t="s">
        <v>110</v>
      </c>
      <c r="B19" s="9"/>
      <c r="C19" s="9"/>
      <c r="D19" s="9"/>
      <c r="E19" s="9"/>
      <c r="F19" s="13">
        <v>-22945</v>
      </c>
      <c r="G19" s="13">
        <v>-16854</v>
      </c>
      <c r="H19" s="13">
        <v>-14832</v>
      </c>
      <c r="I19" s="12">
        <v>3960</v>
      </c>
      <c r="J19" s="21">
        <v>-50671</v>
      </c>
      <c r="K19" s="13">
        <v>-26757</v>
      </c>
      <c r="L19" s="13">
        <v>-12747</v>
      </c>
      <c r="M19" s="13">
        <v>-15652</v>
      </c>
      <c r="N19" s="12">
        <v>1116</v>
      </c>
      <c r="O19" s="21">
        <v>-54040</v>
      </c>
      <c r="P19" s="11">
        <v>-802</v>
      </c>
    </row>
    <row r="20" ht="15.15" spans="1:16">
      <c r="A20" s="9" t="s">
        <v>111</v>
      </c>
      <c r="B20" s="9"/>
      <c r="C20" s="9"/>
      <c r="D20" s="9"/>
      <c r="E20" s="9"/>
      <c r="F20" s="15" t="s">
        <v>112</v>
      </c>
      <c r="G20" s="15" t="s">
        <v>113</v>
      </c>
      <c r="H20" s="15" t="s">
        <v>114</v>
      </c>
      <c r="I20" s="15" t="s">
        <v>115</v>
      </c>
      <c r="J20" s="24" t="s">
        <v>116</v>
      </c>
      <c r="K20" s="15" t="s">
        <v>117</v>
      </c>
      <c r="L20" s="15" t="s">
        <v>118</v>
      </c>
      <c r="M20" s="15" t="s">
        <v>119</v>
      </c>
      <c r="N20" s="15" t="s">
        <v>120</v>
      </c>
      <c r="O20" s="24" t="s">
        <v>121</v>
      </c>
      <c r="P20" s="15" t="s">
        <v>122</v>
      </c>
    </row>
    <row r="21" spans="1:16">
      <c r="A21" s="9" t="s">
        <v>123</v>
      </c>
      <c r="B21" s="9"/>
      <c r="C21" s="9"/>
      <c r="D21" s="9"/>
      <c r="E21" s="9"/>
      <c r="F21" s="9"/>
      <c r="G21" s="9"/>
      <c r="H21" s="9"/>
      <c r="I21" s="9"/>
      <c r="J21" s="19"/>
      <c r="K21" s="9"/>
      <c r="L21" s="9"/>
      <c r="M21" s="9"/>
      <c r="N21" s="9"/>
      <c r="O21" s="19"/>
      <c r="P21" s="9"/>
    </row>
    <row r="22" spans="1:16">
      <c r="A22" s="9"/>
      <c r="B22" s="9" t="s">
        <v>124</v>
      </c>
      <c r="C22" s="9"/>
      <c r="D22" s="9"/>
      <c r="E22" s="9"/>
      <c r="F22" s="9" t="s">
        <v>125</v>
      </c>
      <c r="G22" s="9" t="s">
        <v>126</v>
      </c>
      <c r="H22" s="9" t="s">
        <v>127</v>
      </c>
      <c r="I22" s="9" t="s">
        <v>128</v>
      </c>
      <c r="J22" s="19" t="s">
        <v>129</v>
      </c>
      <c r="K22" s="9" t="s">
        <v>130</v>
      </c>
      <c r="L22" s="9" t="s">
        <v>131</v>
      </c>
      <c r="M22" s="9" t="s">
        <v>132</v>
      </c>
      <c r="N22" s="9" t="s">
        <v>133</v>
      </c>
      <c r="O22" s="19" t="s">
        <v>134</v>
      </c>
      <c r="P22" s="9" t="s">
        <v>127</v>
      </c>
    </row>
    <row r="23" spans="1:16">
      <c r="A23" s="9"/>
      <c r="B23" s="9" t="s">
        <v>36</v>
      </c>
      <c r="C23" s="9"/>
      <c r="D23" s="9"/>
      <c r="E23" s="9"/>
      <c r="F23" s="9" t="s">
        <v>135</v>
      </c>
      <c r="G23" s="9" t="s">
        <v>136</v>
      </c>
      <c r="H23" s="9" t="s">
        <v>137</v>
      </c>
      <c r="I23" s="9" t="s">
        <v>138</v>
      </c>
      <c r="J23" s="19" t="s">
        <v>139</v>
      </c>
      <c r="K23" s="9" t="s">
        <v>140</v>
      </c>
      <c r="L23" s="9" t="s">
        <v>141</v>
      </c>
      <c r="M23" s="9" t="s">
        <v>142</v>
      </c>
      <c r="N23" s="9" t="s">
        <v>133</v>
      </c>
      <c r="O23" s="19" t="s">
        <v>143</v>
      </c>
      <c r="P23" s="9" t="s">
        <v>144</v>
      </c>
    </row>
    <row r="24" spans="1:16">
      <c r="A24" s="9" t="s">
        <v>145</v>
      </c>
      <c r="B24" s="9"/>
      <c r="C24" s="9"/>
      <c r="D24" s="9"/>
      <c r="E24" s="9"/>
      <c r="F24" s="9"/>
      <c r="G24" s="9"/>
      <c r="H24" s="9"/>
      <c r="I24" s="9"/>
      <c r="J24" s="19"/>
      <c r="K24" s="9"/>
      <c r="L24" s="9"/>
      <c r="M24" s="9"/>
      <c r="N24" s="9"/>
      <c r="O24" s="19"/>
      <c r="P24" s="9"/>
    </row>
    <row r="25" spans="1:16">
      <c r="A25" s="9"/>
      <c r="B25" s="9" t="s">
        <v>124</v>
      </c>
      <c r="C25" s="9"/>
      <c r="D25" s="9"/>
      <c r="E25" s="9"/>
      <c r="F25" s="12">
        <v>31026</v>
      </c>
      <c r="G25" s="12">
        <v>31021</v>
      </c>
      <c r="H25" s="12">
        <v>30994</v>
      </c>
      <c r="I25" s="12">
        <v>31042</v>
      </c>
      <c r="J25" s="48">
        <v>31042</v>
      </c>
      <c r="K25" s="12">
        <v>31090</v>
      </c>
      <c r="L25" s="12">
        <v>31119</v>
      </c>
      <c r="M25" s="12">
        <v>31141</v>
      </c>
      <c r="N25" s="12">
        <v>31164</v>
      </c>
      <c r="O25" s="48">
        <v>31164</v>
      </c>
      <c r="P25" s="12">
        <v>31167</v>
      </c>
    </row>
    <row r="26" spans="1:16">
      <c r="A26" s="9"/>
      <c r="B26" s="9" t="s">
        <v>36</v>
      </c>
      <c r="C26" s="9"/>
      <c r="D26" s="9"/>
      <c r="E26" s="9"/>
      <c r="F26" s="12">
        <v>31895</v>
      </c>
      <c r="G26" s="12">
        <v>31859</v>
      </c>
      <c r="H26" s="12">
        <v>31845</v>
      </c>
      <c r="I26" s="12">
        <v>31906</v>
      </c>
      <c r="J26" s="48">
        <v>31906</v>
      </c>
      <c r="K26" s="12">
        <v>31709</v>
      </c>
      <c r="L26" s="12">
        <v>31512</v>
      </c>
      <c r="M26" s="12">
        <v>31524</v>
      </c>
      <c r="N26" s="12">
        <v>31615</v>
      </c>
      <c r="O26" s="48">
        <v>31615</v>
      </c>
      <c r="P26" s="12">
        <v>31669</v>
      </c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</sheetData>
  <mergeCells count="2">
    <mergeCell ref="F5:I5"/>
    <mergeCell ref="K5:N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topLeftCell="E13" workbookViewId="0">
      <selection activeCell="O27" sqref="O27"/>
    </sheetView>
  </sheetViews>
  <sheetFormatPr defaultColWidth="9" defaultRowHeight="14.4"/>
  <cols>
    <col min="1" max="23" width="15.712962962963" customWidth="1"/>
  </cols>
  <sheetData>
    <row r="1" ht="15.6" spans="1:23">
      <c r="A1" s="1" t="s">
        <v>1</v>
      </c>
      <c r="B1" s="1"/>
      <c r="C1" s="4"/>
      <c r="D1" s="4"/>
      <c r="E1" s="4"/>
      <c r="F1" s="4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5.6" spans="1:23">
      <c r="A2" s="1" t="s">
        <v>146</v>
      </c>
      <c r="B2" s="1"/>
      <c r="C2" s="4"/>
      <c r="D2" s="4"/>
      <c r="E2" s="4"/>
      <c r="F2" s="4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>
      <c r="A3" s="9" t="s">
        <v>82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>
      <c r="A4" s="9" t="s">
        <v>147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>
      <c r="A6" s="9"/>
      <c r="B6" s="9"/>
      <c r="C6" s="9"/>
      <c r="D6" s="9"/>
      <c r="E6" s="9"/>
      <c r="F6" s="9"/>
      <c r="G6" s="4" t="s">
        <v>86</v>
      </c>
      <c r="H6" s="4" t="s">
        <v>87</v>
      </c>
      <c r="I6" s="4" t="s">
        <v>88</v>
      </c>
      <c r="J6" s="33" t="s">
        <v>89</v>
      </c>
      <c r="K6" s="4" t="s">
        <v>86</v>
      </c>
      <c r="L6" s="4" t="s">
        <v>87</v>
      </c>
      <c r="M6" s="4" t="s">
        <v>88</v>
      </c>
      <c r="N6" s="33" t="s">
        <v>89</v>
      </c>
      <c r="O6" s="4" t="s">
        <v>86</v>
      </c>
      <c r="P6" s="9"/>
      <c r="Q6" s="9"/>
      <c r="R6" s="9"/>
      <c r="S6" s="9"/>
      <c r="T6" s="9"/>
      <c r="U6" s="9"/>
      <c r="V6" s="9"/>
      <c r="W6" s="9"/>
    </row>
    <row r="7" spans="1:23">
      <c r="A7" s="9"/>
      <c r="B7" s="9"/>
      <c r="C7" s="9"/>
      <c r="D7" s="9"/>
      <c r="E7" s="9"/>
      <c r="F7" s="9"/>
      <c r="G7" s="5">
        <v>2021</v>
      </c>
      <c r="H7" s="5">
        <v>2021</v>
      </c>
      <c r="I7" s="5">
        <v>2021</v>
      </c>
      <c r="J7" s="34">
        <v>2021</v>
      </c>
      <c r="K7" s="5">
        <v>2022</v>
      </c>
      <c r="L7" s="5">
        <v>2022</v>
      </c>
      <c r="M7" s="5">
        <v>2022</v>
      </c>
      <c r="N7" s="34">
        <v>2022</v>
      </c>
      <c r="O7" s="5">
        <v>2023</v>
      </c>
      <c r="P7" s="9"/>
      <c r="Q7" s="9"/>
      <c r="R7" s="9"/>
      <c r="S7" s="9"/>
      <c r="T7" s="9"/>
      <c r="U7" s="9"/>
      <c r="V7" s="9"/>
      <c r="W7" s="9"/>
    </row>
    <row r="8" spans="1:23">
      <c r="A8" s="4" t="s">
        <v>148</v>
      </c>
      <c r="B8" s="4"/>
      <c r="C8" s="9"/>
      <c r="D8" s="9"/>
      <c r="E8" s="9"/>
      <c r="F8" s="9"/>
      <c r="G8" s="9"/>
      <c r="H8" s="9"/>
      <c r="I8" s="9"/>
      <c r="J8" s="33"/>
      <c r="K8" s="9"/>
      <c r="L8" s="9"/>
      <c r="M8" s="9"/>
      <c r="N8" s="33"/>
      <c r="O8" s="9"/>
      <c r="P8" s="9"/>
      <c r="Q8" s="9"/>
      <c r="R8" s="9"/>
      <c r="S8" s="9"/>
      <c r="T8" s="9"/>
      <c r="U8" s="9"/>
      <c r="V8" s="9"/>
      <c r="W8" s="9"/>
    </row>
    <row r="9" spans="1:23">
      <c r="A9" s="9" t="s">
        <v>149</v>
      </c>
      <c r="B9" s="9"/>
      <c r="C9" s="9"/>
      <c r="D9" s="9"/>
      <c r="E9" s="9"/>
      <c r="F9" s="9"/>
      <c r="G9" s="9"/>
      <c r="H9" s="9"/>
      <c r="I9" s="9"/>
      <c r="J9" s="33"/>
      <c r="K9" s="9"/>
      <c r="L9" s="9"/>
      <c r="M9" s="9"/>
      <c r="N9" s="33"/>
      <c r="O9" s="9"/>
      <c r="P9" s="9"/>
      <c r="Q9" s="9"/>
      <c r="R9" s="9"/>
      <c r="S9" s="9"/>
      <c r="T9" s="9"/>
      <c r="U9" s="9"/>
      <c r="V9" s="9"/>
      <c r="W9" s="9"/>
    </row>
    <row r="10" spans="1:23">
      <c r="A10" s="9"/>
      <c r="B10" s="9"/>
      <c r="C10" s="9" t="s">
        <v>150</v>
      </c>
      <c r="D10" s="9"/>
      <c r="E10" s="9"/>
      <c r="F10" s="9"/>
      <c r="G10" s="25" t="s">
        <v>151</v>
      </c>
      <c r="H10" s="25" t="s">
        <v>152</v>
      </c>
      <c r="I10" s="25" t="s">
        <v>153</v>
      </c>
      <c r="J10" s="35" t="s">
        <v>154</v>
      </c>
      <c r="K10" s="25" t="s">
        <v>155</v>
      </c>
      <c r="L10" s="25" t="s">
        <v>156</v>
      </c>
      <c r="M10" s="25" t="s">
        <v>157</v>
      </c>
      <c r="N10" s="35" t="s">
        <v>158</v>
      </c>
      <c r="O10" s="25" t="s">
        <v>159</v>
      </c>
      <c r="P10" s="9"/>
      <c r="Q10" s="9"/>
      <c r="R10" s="9"/>
      <c r="S10" s="9"/>
      <c r="T10" s="9"/>
      <c r="U10" s="9"/>
      <c r="V10" s="9"/>
      <c r="W10" s="9"/>
    </row>
    <row r="11" spans="1:23">
      <c r="A11" s="9"/>
      <c r="B11" s="9"/>
      <c r="C11" s="9" t="s">
        <v>160</v>
      </c>
      <c r="D11" s="9"/>
      <c r="E11" s="9"/>
      <c r="F11" s="9"/>
      <c r="G11" s="25" t="s">
        <v>161</v>
      </c>
      <c r="H11" s="25" t="s">
        <v>161</v>
      </c>
      <c r="I11" s="25" t="s">
        <v>161</v>
      </c>
      <c r="J11" s="35" t="s">
        <v>161</v>
      </c>
      <c r="K11" s="25" t="s">
        <v>161</v>
      </c>
      <c r="L11" s="25" t="s">
        <v>161</v>
      </c>
      <c r="M11" s="25" t="s">
        <v>161</v>
      </c>
      <c r="N11" s="36">
        <v>63789</v>
      </c>
      <c r="O11" s="29">
        <v>77904</v>
      </c>
      <c r="P11" s="9"/>
      <c r="Q11" s="9"/>
      <c r="R11" s="9"/>
      <c r="S11" s="9"/>
      <c r="T11" s="9"/>
      <c r="U11" s="9"/>
      <c r="V11" s="9"/>
      <c r="W11" s="9"/>
    </row>
    <row r="12" spans="1:23">
      <c r="A12" s="9"/>
      <c r="B12" s="9"/>
      <c r="C12" s="9" t="s">
        <v>162</v>
      </c>
      <c r="D12" s="9"/>
      <c r="E12" s="9"/>
      <c r="F12" s="9"/>
      <c r="G12" s="26">
        <v>119266</v>
      </c>
      <c r="H12" s="26">
        <v>127872</v>
      </c>
      <c r="I12" s="26">
        <v>132237</v>
      </c>
      <c r="J12" s="37">
        <v>142941</v>
      </c>
      <c r="K12" s="26">
        <v>146235</v>
      </c>
      <c r="L12" s="26">
        <v>141493</v>
      </c>
      <c r="M12" s="26">
        <v>189222</v>
      </c>
      <c r="N12" s="37">
        <v>224561</v>
      </c>
      <c r="O12" s="26">
        <v>185858</v>
      </c>
      <c r="P12" s="9"/>
      <c r="Q12" s="9"/>
      <c r="R12" s="9"/>
      <c r="S12" s="9"/>
      <c r="T12" s="9"/>
      <c r="U12" s="9"/>
      <c r="V12" s="9"/>
      <c r="W12" s="9"/>
    </row>
    <row r="13" spans="1:23">
      <c r="A13" s="9"/>
      <c r="B13" s="9"/>
      <c r="C13" s="9"/>
      <c r="D13" s="9"/>
      <c r="E13" s="9"/>
      <c r="F13" s="4" t="s">
        <v>163</v>
      </c>
      <c r="G13" s="27">
        <v>707526</v>
      </c>
      <c r="H13" s="27">
        <v>672299</v>
      </c>
      <c r="I13" s="27">
        <v>659105</v>
      </c>
      <c r="J13" s="38">
        <v>564888</v>
      </c>
      <c r="K13" s="27">
        <v>566861</v>
      </c>
      <c r="L13" s="27">
        <v>548854</v>
      </c>
      <c r="M13" s="27">
        <v>617183</v>
      </c>
      <c r="N13" s="38">
        <v>648653</v>
      </c>
      <c r="O13" s="27">
        <v>733784</v>
      </c>
      <c r="P13" s="9"/>
      <c r="Q13" s="9"/>
      <c r="R13" s="9"/>
      <c r="S13" s="9"/>
      <c r="T13" s="9"/>
      <c r="U13" s="9"/>
      <c r="V13" s="9"/>
      <c r="W13" s="9"/>
    </row>
    <row r="14" spans="1:23">
      <c r="A14" s="28" t="s">
        <v>164</v>
      </c>
      <c r="B14" s="9"/>
      <c r="C14" s="9"/>
      <c r="D14" s="9"/>
      <c r="E14" s="9"/>
      <c r="F14" s="9"/>
      <c r="G14" s="29">
        <v>1823079</v>
      </c>
      <c r="H14" s="29">
        <v>1910415</v>
      </c>
      <c r="I14" s="29">
        <v>2028183</v>
      </c>
      <c r="J14" s="36">
        <v>2164368</v>
      </c>
      <c r="K14" s="29">
        <v>2183434</v>
      </c>
      <c r="L14" s="29">
        <v>2277324</v>
      </c>
      <c r="M14" s="29">
        <v>2294414</v>
      </c>
      <c r="N14" s="36">
        <v>2291570</v>
      </c>
      <c r="O14" s="29">
        <v>2264443</v>
      </c>
      <c r="P14" s="9"/>
      <c r="Q14" s="9"/>
      <c r="R14" s="9"/>
      <c r="S14" s="9"/>
      <c r="T14" s="9"/>
      <c r="U14" s="9"/>
      <c r="V14" s="9"/>
      <c r="W14" s="9"/>
    </row>
    <row r="15" spans="1:23">
      <c r="A15" s="9" t="s">
        <v>165</v>
      </c>
      <c r="B15" s="9"/>
      <c r="C15" s="9"/>
      <c r="D15" s="9"/>
      <c r="E15" s="9"/>
      <c r="F15" s="9"/>
      <c r="G15" s="29">
        <v>71079</v>
      </c>
      <c r="H15" s="29">
        <v>77521</v>
      </c>
      <c r="I15" s="29">
        <v>85408</v>
      </c>
      <c r="J15" s="36">
        <v>92642</v>
      </c>
      <c r="K15" s="29">
        <v>96863</v>
      </c>
      <c r="L15" s="29">
        <v>95334</v>
      </c>
      <c r="M15" s="29">
        <v>96093</v>
      </c>
      <c r="N15" s="36">
        <v>97878</v>
      </c>
      <c r="O15" s="29">
        <v>98917</v>
      </c>
      <c r="P15" s="9"/>
      <c r="Q15" s="9"/>
      <c r="R15" s="9"/>
      <c r="S15" s="9"/>
      <c r="T15" s="9"/>
      <c r="U15" s="9"/>
      <c r="V15" s="9"/>
      <c r="W15" s="9"/>
    </row>
    <row r="16" spans="1:23">
      <c r="A16" s="9" t="s">
        <v>166</v>
      </c>
      <c r="B16" s="9"/>
      <c r="C16" s="9"/>
      <c r="D16" s="9"/>
      <c r="E16" s="9"/>
      <c r="F16" s="9"/>
      <c r="G16" s="26">
        <v>206927</v>
      </c>
      <c r="H16" s="26">
        <v>207733</v>
      </c>
      <c r="I16" s="26">
        <v>219094</v>
      </c>
      <c r="J16" s="37">
        <v>299029</v>
      </c>
      <c r="K16" s="26">
        <v>326004</v>
      </c>
      <c r="L16" s="26">
        <v>323053</v>
      </c>
      <c r="M16" s="26">
        <v>321663</v>
      </c>
      <c r="N16" s="37">
        <v>363533</v>
      </c>
      <c r="O16" s="26">
        <v>367181</v>
      </c>
      <c r="P16" s="9"/>
      <c r="Q16" s="9"/>
      <c r="R16" s="9"/>
      <c r="S16" s="9"/>
      <c r="T16" s="9"/>
      <c r="U16" s="9"/>
      <c r="V16" s="9"/>
      <c r="W16" s="9"/>
    </row>
    <row r="17" ht="15.15" spans="1:23">
      <c r="A17" s="4"/>
      <c r="B17" s="4"/>
      <c r="C17" s="4"/>
      <c r="D17" s="4"/>
      <c r="E17" s="4"/>
      <c r="F17" s="4" t="s">
        <v>167</v>
      </c>
      <c r="G17" s="30" t="s">
        <v>168</v>
      </c>
      <c r="H17" s="30" t="s">
        <v>169</v>
      </c>
      <c r="I17" s="30" t="s">
        <v>170</v>
      </c>
      <c r="J17" s="39" t="s">
        <v>171</v>
      </c>
      <c r="K17" s="30" t="s">
        <v>172</v>
      </c>
      <c r="L17" s="30" t="s">
        <v>173</v>
      </c>
      <c r="M17" s="30" t="s">
        <v>174</v>
      </c>
      <c r="N17" s="39" t="s">
        <v>175</v>
      </c>
      <c r="O17" s="30" t="s">
        <v>176</v>
      </c>
      <c r="P17" s="4"/>
      <c r="Q17" s="4"/>
      <c r="R17" s="4"/>
      <c r="S17" s="4"/>
      <c r="T17" s="4"/>
      <c r="U17" s="4"/>
      <c r="V17" s="4"/>
      <c r="W17" s="4"/>
    </row>
    <row r="18" spans="1:23">
      <c r="A18" s="4" t="s">
        <v>177</v>
      </c>
      <c r="B18" s="4"/>
      <c r="C18" s="9"/>
      <c r="D18" s="9"/>
      <c r="E18" s="9"/>
      <c r="F18" s="9"/>
      <c r="G18" s="9"/>
      <c r="H18" s="9"/>
      <c r="I18" s="9"/>
      <c r="J18" s="40"/>
      <c r="K18" s="9"/>
      <c r="L18" s="9"/>
      <c r="M18" s="9"/>
      <c r="N18" s="40"/>
      <c r="O18" s="9"/>
      <c r="P18" s="9"/>
      <c r="Q18" s="9"/>
      <c r="R18" s="9"/>
      <c r="S18" s="9"/>
      <c r="T18" s="9"/>
      <c r="U18" s="9"/>
      <c r="V18" s="9"/>
      <c r="W18" s="9"/>
    </row>
    <row r="19" spans="1:23">
      <c r="A19" s="9" t="s">
        <v>178</v>
      </c>
      <c r="B19" s="9"/>
      <c r="C19" s="9"/>
      <c r="D19" s="9"/>
      <c r="E19" s="9"/>
      <c r="F19" s="9"/>
      <c r="G19" s="9"/>
      <c r="H19" s="9"/>
      <c r="I19" s="9"/>
      <c r="J19" s="33"/>
      <c r="K19" s="9"/>
      <c r="L19" s="9"/>
      <c r="M19" s="9"/>
      <c r="N19" s="33"/>
      <c r="O19" s="9"/>
      <c r="P19" s="9"/>
      <c r="Q19" s="9"/>
      <c r="R19" s="9"/>
      <c r="S19" s="9"/>
      <c r="T19" s="9"/>
      <c r="U19" s="9"/>
      <c r="V19" s="9"/>
      <c r="W19" s="9"/>
    </row>
    <row r="20" spans="1:23">
      <c r="A20" s="9"/>
      <c r="B20" s="9"/>
      <c r="C20" s="9" t="s">
        <v>179</v>
      </c>
      <c r="D20" s="9"/>
      <c r="E20" s="9"/>
      <c r="F20" s="9"/>
      <c r="G20" s="25" t="s">
        <v>180</v>
      </c>
      <c r="H20" s="25" t="s">
        <v>181</v>
      </c>
      <c r="I20" s="25" t="s">
        <v>182</v>
      </c>
      <c r="J20" s="35" t="s">
        <v>183</v>
      </c>
      <c r="K20" s="25" t="s">
        <v>184</v>
      </c>
      <c r="L20" s="25" t="s">
        <v>185</v>
      </c>
      <c r="M20" s="25" t="s">
        <v>186</v>
      </c>
      <c r="N20" s="35" t="s">
        <v>187</v>
      </c>
      <c r="O20" s="25" t="s">
        <v>188</v>
      </c>
      <c r="P20" s="9"/>
      <c r="Q20" s="9"/>
      <c r="R20" s="9"/>
      <c r="S20" s="9"/>
      <c r="T20" s="9"/>
      <c r="U20" s="9"/>
      <c r="V20" s="9"/>
      <c r="W20" s="9"/>
    </row>
    <row r="21" spans="1:23">
      <c r="A21" s="9"/>
      <c r="B21" s="9"/>
      <c r="C21" s="9" t="s">
        <v>189</v>
      </c>
      <c r="D21" s="9"/>
      <c r="E21" s="9"/>
      <c r="F21" s="9"/>
      <c r="G21" s="29">
        <v>37306</v>
      </c>
      <c r="H21" s="29">
        <v>43605</v>
      </c>
      <c r="I21" s="29">
        <v>45014</v>
      </c>
      <c r="J21" s="36">
        <v>58624</v>
      </c>
      <c r="K21" s="29">
        <v>43204</v>
      </c>
      <c r="L21" s="29">
        <v>35299</v>
      </c>
      <c r="M21" s="29">
        <v>39211</v>
      </c>
      <c r="N21" s="36">
        <v>47006</v>
      </c>
      <c r="O21" s="29">
        <v>41439</v>
      </c>
      <c r="P21" s="9"/>
      <c r="Q21" s="9"/>
      <c r="R21" s="9"/>
      <c r="S21" s="9"/>
      <c r="T21" s="9"/>
      <c r="U21" s="9"/>
      <c r="V21" s="9"/>
      <c r="W21" s="9"/>
    </row>
    <row r="22" spans="1:23">
      <c r="A22" s="9"/>
      <c r="B22" s="9"/>
      <c r="C22" s="9" t="s">
        <v>190</v>
      </c>
      <c r="D22" s="9"/>
      <c r="E22" s="9"/>
      <c r="F22" s="9"/>
      <c r="G22" s="29">
        <v>90427</v>
      </c>
      <c r="H22" s="29">
        <v>78791</v>
      </c>
      <c r="I22" s="29">
        <v>98918</v>
      </c>
      <c r="J22" s="36">
        <v>101455</v>
      </c>
      <c r="K22" s="29">
        <v>127198</v>
      </c>
      <c r="L22" s="29">
        <v>111722</v>
      </c>
      <c r="M22" s="29">
        <v>126249</v>
      </c>
      <c r="N22" s="36">
        <v>106026</v>
      </c>
      <c r="O22" s="29">
        <v>120265</v>
      </c>
      <c r="P22" s="9"/>
      <c r="Q22" s="9"/>
      <c r="R22" s="9"/>
      <c r="S22" s="9"/>
      <c r="T22" s="9"/>
      <c r="U22" s="9"/>
      <c r="V22" s="9"/>
      <c r="W22" s="9"/>
    </row>
    <row r="23" spans="1:23">
      <c r="A23" s="9"/>
      <c r="B23" s="9"/>
      <c r="C23" s="9" t="s">
        <v>191</v>
      </c>
      <c r="D23" s="9"/>
      <c r="E23" s="9"/>
      <c r="F23" s="9"/>
      <c r="G23" s="29">
        <v>79819</v>
      </c>
      <c r="H23" s="29">
        <v>83115</v>
      </c>
      <c r="I23" s="29">
        <v>82784</v>
      </c>
      <c r="J23" s="36">
        <v>84654</v>
      </c>
      <c r="K23" s="29">
        <v>86733</v>
      </c>
      <c r="L23" s="29">
        <v>85732</v>
      </c>
      <c r="M23" s="29">
        <v>82343</v>
      </c>
      <c r="N23" s="36">
        <v>88526</v>
      </c>
      <c r="O23" s="29">
        <v>88359</v>
      </c>
      <c r="P23" s="9"/>
      <c r="Q23" s="9"/>
      <c r="R23" s="9"/>
      <c r="S23" s="9"/>
      <c r="T23" s="9"/>
      <c r="U23" s="9"/>
      <c r="V23" s="9"/>
      <c r="W23" s="9"/>
    </row>
    <row r="24" spans="1:23">
      <c r="A24" s="9"/>
      <c r="B24" s="9"/>
      <c r="C24" s="9" t="s">
        <v>192</v>
      </c>
      <c r="D24" s="9"/>
      <c r="E24" s="9"/>
      <c r="F24" s="9"/>
      <c r="G24" s="26">
        <v>48915</v>
      </c>
      <c r="H24" s="26">
        <v>48939</v>
      </c>
      <c r="I24" s="26">
        <v>48963</v>
      </c>
      <c r="J24" s="37">
        <v>48988</v>
      </c>
      <c r="K24" s="41" t="s">
        <v>161</v>
      </c>
      <c r="L24" s="41" t="s">
        <v>161</v>
      </c>
      <c r="M24" s="41" t="s">
        <v>161</v>
      </c>
      <c r="N24" s="42" t="s">
        <v>161</v>
      </c>
      <c r="O24" s="26">
        <v>27941</v>
      </c>
      <c r="P24" s="9"/>
      <c r="Q24" s="9"/>
      <c r="R24" s="9"/>
      <c r="S24" s="9"/>
      <c r="T24" s="9"/>
      <c r="U24" s="9"/>
      <c r="V24" s="9"/>
      <c r="W24" s="9"/>
    </row>
    <row r="25" spans="1:23">
      <c r="A25" s="9"/>
      <c r="B25" s="9"/>
      <c r="C25" s="9"/>
      <c r="D25" s="9"/>
      <c r="E25" s="9"/>
      <c r="F25" s="9" t="s">
        <v>193</v>
      </c>
      <c r="G25" s="4" t="s">
        <v>194</v>
      </c>
      <c r="H25" s="4" t="s">
        <v>195</v>
      </c>
      <c r="I25" s="4" t="s">
        <v>196</v>
      </c>
      <c r="J25" s="33" t="s">
        <v>197</v>
      </c>
      <c r="K25" s="4" t="s">
        <v>198</v>
      </c>
      <c r="L25" s="4" t="s">
        <v>199</v>
      </c>
      <c r="M25" s="4" t="s">
        <v>200</v>
      </c>
      <c r="N25" s="33" t="s">
        <v>201</v>
      </c>
      <c r="O25" s="4" t="s">
        <v>202</v>
      </c>
      <c r="P25" s="9"/>
      <c r="Q25" s="9"/>
      <c r="R25" s="9"/>
      <c r="S25" s="9"/>
      <c r="T25" s="9"/>
      <c r="U25" s="9"/>
      <c r="V25" s="9"/>
      <c r="W25" s="9"/>
    </row>
    <row r="26" spans="1:23">
      <c r="A26" s="28" t="s">
        <v>203</v>
      </c>
      <c r="B26" s="9"/>
      <c r="C26" s="9"/>
      <c r="D26" s="9"/>
      <c r="E26" s="9"/>
      <c r="F26" s="9"/>
      <c r="G26" s="25" t="s">
        <v>204</v>
      </c>
      <c r="H26" s="25" t="s">
        <v>205</v>
      </c>
      <c r="I26" s="25" t="s">
        <v>206</v>
      </c>
      <c r="J26" s="35" t="s">
        <v>207</v>
      </c>
      <c r="K26" s="29">
        <v>206165</v>
      </c>
      <c r="L26" s="29">
        <v>209297</v>
      </c>
      <c r="M26" s="29">
        <v>206876</v>
      </c>
      <c r="N26" s="35" t="s">
        <v>208</v>
      </c>
      <c r="O26" s="29">
        <v>203562</v>
      </c>
      <c r="P26" s="9"/>
      <c r="Q26" s="9"/>
      <c r="R26" s="9"/>
      <c r="S26" s="9"/>
      <c r="T26" s="9"/>
      <c r="U26" s="9"/>
      <c r="V26" s="9"/>
      <c r="W26" s="9"/>
    </row>
    <row r="27" spans="1:23">
      <c r="A27" s="9" t="s">
        <v>209</v>
      </c>
      <c r="B27" s="9"/>
      <c r="C27" s="9"/>
      <c r="D27" s="9"/>
      <c r="E27" s="9"/>
      <c r="F27" s="9"/>
      <c r="G27" s="29">
        <v>1040239</v>
      </c>
      <c r="H27" s="29">
        <v>1044882</v>
      </c>
      <c r="I27" s="29">
        <v>1035558</v>
      </c>
      <c r="J27" s="36">
        <v>1028515</v>
      </c>
      <c r="K27" s="29">
        <v>1017419</v>
      </c>
      <c r="L27" s="29">
        <v>996331</v>
      </c>
      <c r="M27" s="29">
        <v>972168</v>
      </c>
      <c r="N27" s="36">
        <v>1004715</v>
      </c>
      <c r="O27" s="29">
        <v>982658</v>
      </c>
      <c r="P27" s="9"/>
      <c r="Q27" s="9"/>
      <c r="R27" s="9"/>
      <c r="S27" s="9"/>
      <c r="T27" s="9"/>
      <c r="U27" s="9"/>
      <c r="V27" s="9"/>
      <c r="W27" s="9"/>
    </row>
    <row r="28" spans="1:23">
      <c r="A28" s="9" t="s">
        <v>210</v>
      </c>
      <c r="B28" s="9"/>
      <c r="C28" s="9"/>
      <c r="D28" s="9"/>
      <c r="E28" s="9"/>
      <c r="F28" s="9"/>
      <c r="G28" s="26">
        <v>136569</v>
      </c>
      <c r="H28" s="26">
        <v>145742</v>
      </c>
      <c r="I28" s="26">
        <v>159689</v>
      </c>
      <c r="J28" s="37">
        <v>172141</v>
      </c>
      <c r="K28" s="26">
        <v>179720</v>
      </c>
      <c r="L28" s="26">
        <v>178617</v>
      </c>
      <c r="M28" s="26">
        <v>169725</v>
      </c>
      <c r="N28" s="37">
        <v>171643</v>
      </c>
      <c r="O28" s="26">
        <v>168006</v>
      </c>
      <c r="P28" s="9"/>
      <c r="Q28" s="9"/>
      <c r="R28" s="9"/>
      <c r="S28" s="9"/>
      <c r="T28" s="9"/>
      <c r="U28" s="9"/>
      <c r="V28" s="9"/>
      <c r="W28" s="9"/>
    </row>
    <row r="29" spans="1:23">
      <c r="A29" s="9"/>
      <c r="B29" s="9"/>
      <c r="C29" s="9"/>
      <c r="D29" s="9"/>
      <c r="E29" s="9"/>
      <c r="F29" s="9" t="s">
        <v>211</v>
      </c>
      <c r="G29" s="27">
        <v>1906725</v>
      </c>
      <c r="H29" s="27">
        <v>1897497</v>
      </c>
      <c r="I29" s="27">
        <v>1919767</v>
      </c>
      <c r="J29" s="38">
        <v>2011479</v>
      </c>
      <c r="K29" s="27">
        <v>1945081</v>
      </c>
      <c r="L29" s="27">
        <v>1909247</v>
      </c>
      <c r="M29" s="27">
        <v>1892383</v>
      </c>
      <c r="N29" s="38">
        <v>1947216</v>
      </c>
      <c r="O29" s="27">
        <v>1936350</v>
      </c>
      <c r="P29" s="9"/>
      <c r="Q29" s="9"/>
      <c r="R29" s="9"/>
      <c r="S29" s="9"/>
      <c r="T29" s="9"/>
      <c r="U29" s="9"/>
      <c r="V29" s="9"/>
      <c r="W29" s="9"/>
    </row>
    <row r="30" spans="1:23">
      <c r="A30" s="9" t="s">
        <v>212</v>
      </c>
      <c r="B30" s="9"/>
      <c r="C30" s="9"/>
      <c r="D30" s="9"/>
      <c r="E30" s="9"/>
      <c r="F30" s="9"/>
      <c r="G30" s="9"/>
      <c r="H30" s="9"/>
      <c r="I30" s="9"/>
      <c r="J30" s="40"/>
      <c r="K30" s="9"/>
      <c r="L30" s="9"/>
      <c r="M30" s="9"/>
      <c r="N30" s="40"/>
      <c r="O30" s="9"/>
      <c r="P30" s="9"/>
      <c r="Q30" s="9"/>
      <c r="R30" s="9"/>
      <c r="S30" s="9"/>
      <c r="T30" s="9"/>
      <c r="U30" s="9"/>
      <c r="V30" s="9"/>
      <c r="W30" s="9"/>
    </row>
    <row r="31" spans="1:23">
      <c r="A31" s="9"/>
      <c r="B31" s="9" t="s">
        <v>213</v>
      </c>
      <c r="C31" s="31"/>
      <c r="D31" s="31"/>
      <c r="E31" s="31"/>
      <c r="F31" s="31"/>
      <c r="G31" s="25" t="s">
        <v>214</v>
      </c>
      <c r="H31" s="25" t="s">
        <v>215</v>
      </c>
      <c r="I31" s="25" t="s">
        <v>216</v>
      </c>
      <c r="J31" s="35" t="s">
        <v>217</v>
      </c>
      <c r="K31" s="25" t="s">
        <v>218</v>
      </c>
      <c r="L31" s="25" t="s">
        <v>219</v>
      </c>
      <c r="M31" s="25" t="s">
        <v>220</v>
      </c>
      <c r="N31" s="35" t="s">
        <v>221</v>
      </c>
      <c r="O31" s="25" t="s">
        <v>222</v>
      </c>
      <c r="P31" s="9"/>
      <c r="Q31" s="9"/>
      <c r="R31" s="9"/>
      <c r="S31" s="9"/>
      <c r="T31" s="9"/>
      <c r="U31" s="9"/>
      <c r="V31" s="9"/>
      <c r="W31" s="9"/>
    </row>
    <row r="32" spans="1:23">
      <c r="A32" s="9"/>
      <c r="B32" s="9" t="s">
        <v>223</v>
      </c>
      <c r="C32" s="31"/>
      <c r="D32" s="31"/>
      <c r="E32" s="31"/>
      <c r="F32" s="31"/>
      <c r="G32" s="25" t="s">
        <v>161</v>
      </c>
      <c r="H32" s="29">
        <v>-35002</v>
      </c>
      <c r="I32" s="29">
        <v>-42002</v>
      </c>
      <c r="J32" s="36">
        <v>-57693</v>
      </c>
      <c r="K32" s="29">
        <v>-57693</v>
      </c>
      <c r="L32" s="29">
        <v>-57693</v>
      </c>
      <c r="M32" s="29">
        <v>-57693</v>
      </c>
      <c r="N32" s="36">
        <v>-57693</v>
      </c>
      <c r="O32" s="29">
        <v>-86024</v>
      </c>
      <c r="P32" s="9"/>
      <c r="Q32" s="9"/>
      <c r="R32" s="9"/>
      <c r="S32" s="9"/>
      <c r="T32" s="9"/>
      <c r="U32" s="9"/>
      <c r="V32" s="9"/>
      <c r="W32" s="9"/>
    </row>
    <row r="33" spans="1:23">
      <c r="A33" s="9"/>
      <c r="B33" s="9" t="s">
        <v>224</v>
      </c>
      <c r="C33" s="9"/>
      <c r="D33" s="9"/>
      <c r="E33" s="9"/>
      <c r="F33" s="9"/>
      <c r="G33" s="25">
        <v>290</v>
      </c>
      <c r="H33" s="25">
        <v>684</v>
      </c>
      <c r="I33" s="29">
        <v>-1388</v>
      </c>
      <c r="J33" s="36">
        <v>-2835</v>
      </c>
      <c r="K33" s="29">
        <v>-5192</v>
      </c>
      <c r="L33" s="29">
        <v>-10113</v>
      </c>
      <c r="M33" s="29">
        <v>-17335</v>
      </c>
      <c r="N33" s="36">
        <v>-15211</v>
      </c>
      <c r="O33" s="29">
        <v>-13419</v>
      </c>
      <c r="P33" s="9"/>
      <c r="Q33" s="9"/>
      <c r="R33" s="9"/>
      <c r="S33" s="9"/>
      <c r="T33" s="9"/>
      <c r="U33" s="9"/>
      <c r="V33" s="9"/>
      <c r="W33" s="9"/>
    </row>
    <row r="34" spans="1:23">
      <c r="A34" s="9"/>
      <c r="B34" s="9" t="s">
        <v>225</v>
      </c>
      <c r="C34" s="9"/>
      <c r="D34" s="9"/>
      <c r="E34" s="9"/>
      <c r="F34" s="9"/>
      <c r="G34" s="29">
        <v>649590</v>
      </c>
      <c r="H34" s="29">
        <v>744301</v>
      </c>
      <c r="I34" s="29">
        <v>845736</v>
      </c>
      <c r="J34" s="36">
        <v>888256</v>
      </c>
      <c r="K34" s="29">
        <v>1000077</v>
      </c>
      <c r="L34" s="29">
        <v>1100944</v>
      </c>
      <c r="M34" s="29">
        <v>1198821</v>
      </c>
      <c r="N34" s="36">
        <v>1202691</v>
      </c>
      <c r="O34" s="29">
        <v>1294049</v>
      </c>
      <c r="P34" s="9"/>
      <c r="Q34" s="9"/>
      <c r="R34" s="9"/>
      <c r="S34" s="9"/>
      <c r="T34" s="9"/>
      <c r="U34" s="9"/>
      <c r="V34" s="9"/>
      <c r="W34" s="9"/>
    </row>
    <row r="35" spans="1:23">
      <c r="A35" s="9"/>
      <c r="B35" s="9"/>
      <c r="C35" s="9"/>
      <c r="D35" s="9"/>
      <c r="E35" s="9"/>
      <c r="F35" s="9" t="s">
        <v>226</v>
      </c>
      <c r="G35" s="32">
        <v>901886</v>
      </c>
      <c r="H35" s="32">
        <v>970471</v>
      </c>
      <c r="I35" s="32">
        <v>1072023</v>
      </c>
      <c r="J35" s="43">
        <v>1109447</v>
      </c>
      <c r="K35" s="32">
        <v>1228083</v>
      </c>
      <c r="L35" s="32">
        <v>1335318</v>
      </c>
      <c r="M35" s="32">
        <v>1436970</v>
      </c>
      <c r="N35" s="43">
        <v>1454418</v>
      </c>
      <c r="O35" s="32">
        <v>1527974</v>
      </c>
      <c r="P35" s="9"/>
      <c r="Q35" s="9"/>
      <c r="R35" s="9"/>
      <c r="S35" s="9"/>
      <c r="T35" s="9"/>
      <c r="U35" s="9"/>
      <c r="V35" s="9"/>
      <c r="W35" s="9"/>
    </row>
    <row r="36" ht="15.15" spans="1:23">
      <c r="A36" s="4"/>
      <c r="B36" s="4"/>
      <c r="C36" s="4"/>
      <c r="D36" s="4"/>
      <c r="E36" s="4"/>
      <c r="F36" s="4" t="s">
        <v>227</v>
      </c>
      <c r="G36" s="30" t="s">
        <v>168</v>
      </c>
      <c r="H36" s="30" t="s">
        <v>169</v>
      </c>
      <c r="I36" s="30" t="s">
        <v>170</v>
      </c>
      <c r="J36" s="39" t="s">
        <v>171</v>
      </c>
      <c r="K36" s="30" t="s">
        <v>172</v>
      </c>
      <c r="L36" s="30" t="s">
        <v>173</v>
      </c>
      <c r="M36" s="30" t="s">
        <v>174</v>
      </c>
      <c r="N36" s="39" t="s">
        <v>175</v>
      </c>
      <c r="O36" s="30" t="s">
        <v>176</v>
      </c>
      <c r="P36" s="4"/>
      <c r="Q36" s="4"/>
      <c r="R36" s="4"/>
      <c r="S36" s="4"/>
      <c r="T36" s="4"/>
      <c r="U36" s="4"/>
      <c r="V36" s="4"/>
      <c r="W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>
      <c r="A44" s="4"/>
      <c r="B44" s="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>
      <c r="A46" s="4"/>
      <c r="B46" s="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>
      <c r="A49" s="9"/>
      <c r="B49" s="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spans="1:2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spans="1:2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spans="1:2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spans="1:2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spans="1:2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spans="1:2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spans="1:2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 spans="1:2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 spans="1:2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 spans="1:2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 spans="1:2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 spans="1:2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 spans="1:2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 spans="1:2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 spans="1:2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 spans="1:2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spans="1:2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spans="1:2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 spans="1:2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 spans="1:2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 spans="1:2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 spans="1:2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 spans="1:2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 spans="1:2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 spans="1:2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 spans="1:2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 spans="1:2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 spans="1:2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 spans="1:2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 spans="1:2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 spans="1:2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 spans="1:2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 spans="1:2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 spans="1:2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 spans="1:2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 spans="1:2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spans="1:2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 spans="1:2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 spans="1:2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 spans="1:2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 spans="1:2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 spans="1:2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 spans="1:2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 spans="1:2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 spans="1:2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 spans="1:2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 spans="1:2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 spans="1:2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 spans="1:2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 spans="1:2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 spans="1:2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 spans="1:2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 spans="1:2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 spans="1:2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8"/>
  <sheetViews>
    <sheetView workbookViewId="0">
      <selection activeCell="G12" sqref="G12"/>
    </sheetView>
  </sheetViews>
  <sheetFormatPr defaultColWidth="9" defaultRowHeight="14.4"/>
  <cols>
    <col min="1" max="26" width="15.712962962963" customWidth="1"/>
  </cols>
  <sheetData>
    <row r="1" ht="15.6" spans="1:26">
      <c r="A1" s="1" t="s">
        <v>1</v>
      </c>
      <c r="B1" s="4"/>
      <c r="C1" s="4"/>
      <c r="D1" s="4"/>
      <c r="E1" s="4"/>
      <c r="F1" s="4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6" spans="1:26">
      <c r="A2" s="1" t="s">
        <v>228</v>
      </c>
      <c r="B2" s="4"/>
      <c r="C2" s="4"/>
      <c r="D2" s="4"/>
      <c r="E2" s="4"/>
      <c r="F2" s="4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9" t="s">
        <v>229</v>
      </c>
      <c r="B3" s="4"/>
      <c r="C3" s="4"/>
      <c r="D3" s="4"/>
      <c r="E3" s="4"/>
      <c r="F3" s="4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>
      <c r="A4" s="9" t="s">
        <v>230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" customHeight="1" spans="1:26">
      <c r="A5" s="9"/>
      <c r="B5" s="9"/>
      <c r="C5" s="9"/>
      <c r="D5" s="9"/>
      <c r="E5" s="9"/>
      <c r="F5" s="9"/>
      <c r="G5" s="9"/>
      <c r="H5" s="5" t="s">
        <v>84</v>
      </c>
      <c r="I5" s="5"/>
      <c r="J5" s="5"/>
      <c r="K5" s="5"/>
      <c r="L5" s="18" t="s">
        <v>85</v>
      </c>
      <c r="M5" s="5" t="s">
        <v>84</v>
      </c>
      <c r="N5" s="5"/>
      <c r="O5" s="5"/>
      <c r="P5" s="5"/>
      <c r="Q5" s="18" t="s">
        <v>85</v>
      </c>
      <c r="R5" s="5" t="s">
        <v>84</v>
      </c>
      <c r="S5" s="9"/>
      <c r="T5" s="9"/>
      <c r="U5" s="9"/>
      <c r="V5" s="9"/>
      <c r="W5" s="9"/>
      <c r="X5" s="9"/>
      <c r="Y5" s="9"/>
      <c r="Z5" s="9"/>
    </row>
    <row r="6" spans="1:26">
      <c r="A6" s="10"/>
      <c r="B6" s="9"/>
      <c r="C6" s="9"/>
      <c r="D6" s="9"/>
      <c r="E6" s="9"/>
      <c r="F6" s="9"/>
      <c r="G6" s="9"/>
      <c r="H6" s="4" t="s">
        <v>86</v>
      </c>
      <c r="I6" s="4" t="s">
        <v>87</v>
      </c>
      <c r="J6" s="4" t="s">
        <v>88</v>
      </c>
      <c r="K6" s="4" t="s">
        <v>89</v>
      </c>
      <c r="L6" s="19" t="s">
        <v>89</v>
      </c>
      <c r="M6" s="4" t="s">
        <v>86</v>
      </c>
      <c r="N6" s="4" t="s">
        <v>87</v>
      </c>
      <c r="O6" s="4" t="s">
        <v>88</v>
      </c>
      <c r="P6" s="4" t="s">
        <v>89</v>
      </c>
      <c r="Q6" s="19" t="s">
        <v>89</v>
      </c>
      <c r="R6" s="4" t="s">
        <v>86</v>
      </c>
      <c r="S6" s="9"/>
      <c r="T6" s="9"/>
      <c r="U6" s="9"/>
      <c r="V6" s="9"/>
      <c r="W6" s="9"/>
      <c r="X6" s="9"/>
      <c r="Y6" s="9"/>
      <c r="Z6" s="9"/>
    </row>
    <row r="7" spans="1:26">
      <c r="A7" s="10"/>
      <c r="B7" s="9"/>
      <c r="C7" s="9"/>
      <c r="D7" s="9"/>
      <c r="E7" s="9"/>
      <c r="F7" s="9"/>
      <c r="G7" s="9"/>
      <c r="H7" s="5">
        <v>2021</v>
      </c>
      <c r="I7" s="5">
        <v>2021</v>
      </c>
      <c r="J7" s="5">
        <v>2021</v>
      </c>
      <c r="K7" s="5">
        <v>2021</v>
      </c>
      <c r="L7" s="20">
        <v>2021</v>
      </c>
      <c r="M7" s="5">
        <v>2022</v>
      </c>
      <c r="N7" s="5">
        <v>2022</v>
      </c>
      <c r="O7" s="5">
        <v>2022</v>
      </c>
      <c r="P7" s="5">
        <v>2022</v>
      </c>
      <c r="Q7" s="20">
        <v>2022</v>
      </c>
      <c r="R7" s="5">
        <v>2023</v>
      </c>
      <c r="S7" s="9"/>
      <c r="T7" s="9"/>
      <c r="U7" s="9"/>
      <c r="V7" s="9"/>
      <c r="W7" s="9"/>
      <c r="X7" s="9"/>
      <c r="Y7" s="9"/>
      <c r="Z7" s="9"/>
    </row>
    <row r="8" spans="1:26">
      <c r="A8" s="4" t="s">
        <v>231</v>
      </c>
      <c r="B8" s="4"/>
      <c r="C8" s="4"/>
      <c r="D8" s="4"/>
      <c r="E8" s="9"/>
      <c r="F8" s="9"/>
      <c r="G8" s="9"/>
      <c r="H8" s="9"/>
      <c r="I8" s="9"/>
      <c r="J8" s="9"/>
      <c r="K8" s="9"/>
      <c r="L8" s="19"/>
      <c r="M8" s="9"/>
      <c r="N8" s="9"/>
      <c r="O8" s="9"/>
      <c r="P8" s="9"/>
      <c r="Q8" s="19"/>
      <c r="R8" s="9"/>
      <c r="S8" s="9"/>
      <c r="T8" s="9"/>
      <c r="U8" s="9"/>
      <c r="V8" s="9"/>
      <c r="W8" s="9"/>
      <c r="X8" s="9"/>
      <c r="Y8" s="9"/>
      <c r="Z8" s="9"/>
    </row>
    <row r="9" spans="1:26">
      <c r="A9" s="9"/>
      <c r="B9" s="9" t="s">
        <v>111</v>
      </c>
      <c r="C9" s="9"/>
      <c r="D9" s="9"/>
      <c r="E9" s="9"/>
      <c r="F9" s="9"/>
      <c r="G9" s="9"/>
      <c r="H9" s="11" t="s">
        <v>232</v>
      </c>
      <c r="I9" s="11" t="s">
        <v>233</v>
      </c>
      <c r="J9" s="11" t="s">
        <v>234</v>
      </c>
      <c r="K9" s="11" t="s">
        <v>235</v>
      </c>
      <c r="L9" s="19" t="s">
        <v>116</v>
      </c>
      <c r="M9" s="11" t="s">
        <v>236</v>
      </c>
      <c r="N9" s="11" t="s">
        <v>237</v>
      </c>
      <c r="O9" s="11" t="s">
        <v>238</v>
      </c>
      <c r="P9" s="11" t="s">
        <v>239</v>
      </c>
      <c r="Q9" s="19" t="s">
        <v>121</v>
      </c>
      <c r="R9" s="11" t="s">
        <v>240</v>
      </c>
      <c r="S9" s="9"/>
      <c r="T9" s="9"/>
      <c r="U9" s="9"/>
      <c r="V9" s="9"/>
      <c r="W9" s="9"/>
      <c r="X9" s="9"/>
      <c r="Y9" s="9"/>
      <c r="Z9" s="9"/>
    </row>
    <row r="10" spans="1:26">
      <c r="A10" s="10"/>
      <c r="B10" s="9" t="s">
        <v>241</v>
      </c>
      <c r="C10" s="9"/>
      <c r="D10" s="9"/>
      <c r="E10" s="9"/>
      <c r="F10" s="9"/>
      <c r="G10" s="9"/>
      <c r="H10" s="11" t="s">
        <v>161</v>
      </c>
      <c r="I10" s="11" t="s">
        <v>161</v>
      </c>
      <c r="J10" s="11" t="s">
        <v>161</v>
      </c>
      <c r="K10" s="11" t="s">
        <v>161</v>
      </c>
      <c r="L10" s="19"/>
      <c r="M10" s="11" t="s">
        <v>161</v>
      </c>
      <c r="N10" s="11" t="s">
        <v>161</v>
      </c>
      <c r="O10" s="11" t="s">
        <v>161</v>
      </c>
      <c r="P10" s="11" t="s">
        <v>161</v>
      </c>
      <c r="Q10" s="19"/>
      <c r="R10" s="11" t="s">
        <v>161</v>
      </c>
      <c r="S10" s="9"/>
      <c r="T10" s="9"/>
      <c r="U10" s="9"/>
      <c r="V10" s="9"/>
      <c r="W10" s="9"/>
      <c r="X10" s="9"/>
      <c r="Y10" s="9"/>
      <c r="Z10" s="9"/>
    </row>
    <row r="11" spans="1:26">
      <c r="A11" s="10"/>
      <c r="B11" s="9"/>
      <c r="C11" s="9" t="s">
        <v>242</v>
      </c>
      <c r="D11" s="9"/>
      <c r="E11" s="9"/>
      <c r="F11" s="9"/>
      <c r="G11" s="9"/>
      <c r="H11" s="11" t="s">
        <v>161</v>
      </c>
      <c r="I11" s="11" t="s">
        <v>161</v>
      </c>
      <c r="J11" s="11" t="s">
        <v>161</v>
      </c>
      <c r="K11" s="11" t="s">
        <v>161</v>
      </c>
      <c r="L11" s="19"/>
      <c r="M11" s="11" t="s">
        <v>161</v>
      </c>
      <c r="N11" s="11" t="s">
        <v>161</v>
      </c>
      <c r="O11" s="11" t="s">
        <v>161</v>
      </c>
      <c r="P11" s="11" t="s">
        <v>161</v>
      </c>
      <c r="Q11" s="19"/>
      <c r="R11" s="11" t="s">
        <v>161</v>
      </c>
      <c r="S11" s="9"/>
      <c r="T11" s="9"/>
      <c r="U11" s="9"/>
      <c r="V11" s="9"/>
      <c r="W11" s="9"/>
      <c r="X11" s="9"/>
      <c r="Y11" s="9"/>
      <c r="Z11" s="9"/>
    </row>
    <row r="12" spans="1:26">
      <c r="A12" s="10"/>
      <c r="B12" s="9"/>
      <c r="C12" s="9"/>
      <c r="D12" s="9" t="s">
        <v>243</v>
      </c>
      <c r="E12" s="9"/>
      <c r="F12" s="9"/>
      <c r="G12" s="9"/>
      <c r="H12" s="12">
        <v>-229920</v>
      </c>
      <c r="I12" s="12">
        <v>-286773</v>
      </c>
      <c r="J12" s="12">
        <v>-326637</v>
      </c>
      <c r="K12" s="12">
        <v>-395825</v>
      </c>
      <c r="L12" s="21">
        <v>-1239154</v>
      </c>
      <c r="M12" s="12">
        <v>-250891</v>
      </c>
      <c r="N12" s="12">
        <v>-328091</v>
      </c>
      <c r="O12" s="12">
        <v>-320787</v>
      </c>
      <c r="P12" s="12">
        <v>-278963</v>
      </c>
      <c r="Q12" s="21">
        <v>-1178733</v>
      </c>
      <c r="R12" s="12">
        <v>-172107</v>
      </c>
      <c r="S12" s="9"/>
      <c r="T12" s="9"/>
      <c r="U12" s="9"/>
      <c r="V12" s="9"/>
      <c r="W12" s="9"/>
      <c r="X12" s="9"/>
      <c r="Y12" s="9"/>
      <c r="Z12" s="9"/>
    </row>
    <row r="13" spans="1:26">
      <c r="A13" s="10"/>
      <c r="B13" s="9"/>
      <c r="C13" s="9"/>
      <c r="D13" s="9" t="s">
        <v>244</v>
      </c>
      <c r="E13" s="9"/>
      <c r="F13" s="9"/>
      <c r="G13" s="9"/>
      <c r="H13" s="12">
        <v>-18623</v>
      </c>
      <c r="I13" s="12">
        <v>-21855</v>
      </c>
      <c r="J13" s="12">
        <v>-2047</v>
      </c>
      <c r="K13" s="12">
        <v>58827</v>
      </c>
      <c r="L13" s="21">
        <v>16303</v>
      </c>
      <c r="M13" s="12">
        <v>-24300</v>
      </c>
      <c r="N13" s="12">
        <v>13386</v>
      </c>
      <c r="O13" s="12">
        <v>4261</v>
      </c>
      <c r="P13" s="12">
        <v>19205</v>
      </c>
      <c r="Q13" s="21">
        <v>12552</v>
      </c>
      <c r="R13" s="12">
        <v>-24835</v>
      </c>
      <c r="S13" s="9"/>
      <c r="T13" s="9"/>
      <c r="U13" s="9"/>
      <c r="V13" s="9"/>
      <c r="W13" s="9"/>
      <c r="X13" s="9"/>
      <c r="Y13" s="9"/>
      <c r="Z13" s="9"/>
    </row>
    <row r="14" spans="1:26">
      <c r="A14" s="10"/>
      <c r="B14" s="9"/>
      <c r="C14" s="9"/>
      <c r="D14" s="9" t="s">
        <v>245</v>
      </c>
      <c r="E14" s="9"/>
      <c r="F14" s="9"/>
      <c r="G14" s="9"/>
      <c r="H14" s="12">
        <v>190344</v>
      </c>
      <c r="I14" s="12">
        <v>196476</v>
      </c>
      <c r="J14" s="12">
        <v>207414</v>
      </c>
      <c r="K14" s="12">
        <v>261892</v>
      </c>
      <c r="L14" s="21">
        <v>856126</v>
      </c>
      <c r="M14" s="12">
        <v>221646</v>
      </c>
      <c r="N14" s="12">
        <v>228294</v>
      </c>
      <c r="O14" s="12">
        <v>255751</v>
      </c>
      <c r="P14" s="12">
        <v>276138</v>
      </c>
      <c r="Q14" s="21">
        <v>981829</v>
      </c>
      <c r="R14" s="12">
        <v>242199</v>
      </c>
      <c r="S14" s="9"/>
      <c r="T14" s="9"/>
      <c r="U14" s="9"/>
      <c r="V14" s="9"/>
      <c r="W14" s="9"/>
      <c r="X14" s="9"/>
      <c r="Y14" s="9"/>
      <c r="Z14" s="9"/>
    </row>
    <row r="15" spans="1:26">
      <c r="A15" s="10"/>
      <c r="B15" s="9"/>
      <c r="C15" s="9"/>
      <c r="D15" s="9" t="s">
        <v>246</v>
      </c>
      <c r="E15" s="9"/>
      <c r="F15" s="9"/>
      <c r="G15" s="9"/>
      <c r="H15" s="12">
        <v>2502</v>
      </c>
      <c r="I15" s="12">
        <v>2690</v>
      </c>
      <c r="J15" s="12">
        <v>4918</v>
      </c>
      <c r="K15" s="12">
        <v>4479</v>
      </c>
      <c r="L15" s="21">
        <v>14589</v>
      </c>
      <c r="M15" s="12">
        <v>5222</v>
      </c>
      <c r="N15" s="12">
        <v>5845</v>
      </c>
      <c r="O15" s="12">
        <v>5963</v>
      </c>
      <c r="P15" s="12">
        <v>6537</v>
      </c>
      <c r="Q15" s="21">
        <v>23568</v>
      </c>
      <c r="R15" s="12">
        <v>6323</v>
      </c>
      <c r="S15" s="9"/>
      <c r="T15" s="9"/>
      <c r="U15" s="9"/>
      <c r="V15" s="9"/>
      <c r="W15" s="9"/>
      <c r="X15" s="9"/>
      <c r="Y15" s="9"/>
      <c r="Z15" s="9"/>
    </row>
    <row r="16" spans="1:26">
      <c r="A16" s="9"/>
      <c r="B16" s="9"/>
      <c r="C16" s="9"/>
      <c r="D16" s="9" t="s">
        <v>247</v>
      </c>
      <c r="E16" s="9"/>
      <c r="F16" s="9"/>
      <c r="G16" s="9"/>
      <c r="H16" s="12">
        <v>7506</v>
      </c>
      <c r="I16" s="12">
        <v>7111</v>
      </c>
      <c r="J16" s="12">
        <v>6655</v>
      </c>
      <c r="K16" s="12">
        <v>6953</v>
      </c>
      <c r="L16" s="21">
        <v>28225</v>
      </c>
      <c r="M16" s="12">
        <v>8345</v>
      </c>
      <c r="N16" s="12">
        <v>10527</v>
      </c>
      <c r="O16" s="12">
        <v>10644</v>
      </c>
      <c r="P16" s="12">
        <v>10765</v>
      </c>
      <c r="Q16" s="21">
        <v>40282</v>
      </c>
      <c r="R16" s="12">
        <v>6937</v>
      </c>
      <c r="S16" s="9"/>
      <c r="T16" s="9"/>
      <c r="U16" s="9"/>
      <c r="V16" s="9"/>
      <c r="W16" s="9"/>
      <c r="X16" s="9"/>
      <c r="Y16" s="9"/>
      <c r="Z16" s="9"/>
    </row>
    <row r="17" spans="1:26">
      <c r="A17" s="9"/>
      <c r="B17" s="9"/>
      <c r="C17" s="9"/>
      <c r="D17" s="9" t="s">
        <v>248</v>
      </c>
      <c r="E17" s="9"/>
      <c r="F17" s="9"/>
      <c r="G17" s="9"/>
      <c r="H17" s="12">
        <v>-17733</v>
      </c>
      <c r="I17" s="12">
        <v>4415</v>
      </c>
      <c r="J17" s="12">
        <v>-9554</v>
      </c>
      <c r="K17" s="12">
        <v>-7274</v>
      </c>
      <c r="L17" s="21">
        <v>-30146</v>
      </c>
      <c r="M17" s="12">
        <v>-11327</v>
      </c>
      <c r="N17" s="12">
        <v>-21316</v>
      </c>
      <c r="O17" s="12">
        <v>-24392</v>
      </c>
      <c r="P17" s="12">
        <v>32318</v>
      </c>
      <c r="Q17" s="21">
        <v>-24718</v>
      </c>
      <c r="R17" s="12">
        <v>5646</v>
      </c>
      <c r="S17" s="9"/>
      <c r="T17" s="9"/>
      <c r="U17" s="9"/>
      <c r="V17" s="9"/>
      <c r="W17" s="9"/>
      <c r="X17" s="9"/>
      <c r="Y17" s="9"/>
      <c r="Z17" s="9"/>
    </row>
    <row r="18" spans="1:26">
      <c r="A18" s="9"/>
      <c r="B18" s="9"/>
      <c r="C18" s="9"/>
      <c r="D18" s="9" t="s">
        <v>249</v>
      </c>
      <c r="E18" s="9"/>
      <c r="F18" s="9"/>
      <c r="G18" s="9"/>
      <c r="H18" s="12">
        <v>5086</v>
      </c>
      <c r="I18" s="12">
        <v>7567</v>
      </c>
      <c r="J18" s="12">
        <v>7155</v>
      </c>
      <c r="K18" s="12">
        <v>6566</v>
      </c>
      <c r="L18" s="21">
        <v>26374</v>
      </c>
      <c r="M18" s="12">
        <v>7138</v>
      </c>
      <c r="N18" s="12">
        <v>14376</v>
      </c>
      <c r="O18" s="12">
        <v>7176</v>
      </c>
      <c r="P18" s="12">
        <v>8658</v>
      </c>
      <c r="Q18" s="21">
        <v>37348</v>
      </c>
      <c r="R18" s="12">
        <v>8401</v>
      </c>
      <c r="S18" s="9"/>
      <c r="T18" s="9"/>
      <c r="U18" s="9"/>
      <c r="V18" s="9"/>
      <c r="W18" s="9"/>
      <c r="X18" s="9"/>
      <c r="Y18" s="9"/>
      <c r="Z18" s="9"/>
    </row>
    <row r="19" spans="1:26">
      <c r="A19" s="9"/>
      <c r="B19" s="9"/>
      <c r="C19" s="9"/>
      <c r="D19" s="9" t="s">
        <v>250</v>
      </c>
      <c r="E19" s="9"/>
      <c r="F19" s="9"/>
      <c r="G19" s="9"/>
      <c r="H19" s="12">
        <v>11181</v>
      </c>
      <c r="I19" s="12">
        <v>3579</v>
      </c>
      <c r="J19" s="12">
        <v>3568</v>
      </c>
      <c r="K19" s="12">
        <v>-4360</v>
      </c>
      <c r="L19" s="21">
        <v>13968</v>
      </c>
      <c r="M19" s="12">
        <v>-4823</v>
      </c>
      <c r="N19" s="12">
        <v>-8107</v>
      </c>
      <c r="O19" s="12">
        <v>-4046</v>
      </c>
      <c r="P19" s="12">
        <v>5318</v>
      </c>
      <c r="Q19" s="21">
        <v>-11659</v>
      </c>
      <c r="R19" s="12">
        <v>-6915</v>
      </c>
      <c r="S19" s="9"/>
      <c r="T19" s="9"/>
      <c r="U19" s="9"/>
      <c r="V19" s="9"/>
      <c r="W19" s="9"/>
      <c r="X19" s="9"/>
      <c r="Y19" s="9"/>
      <c r="Z19" s="9"/>
    </row>
    <row r="20" spans="1:26">
      <c r="A20" s="9"/>
      <c r="B20" s="9"/>
      <c r="C20" s="9"/>
      <c r="D20" s="9" t="s">
        <v>251</v>
      </c>
      <c r="E20" s="9"/>
      <c r="F20" s="9"/>
      <c r="G20" s="9"/>
      <c r="H20" s="11" t="s">
        <v>161</v>
      </c>
      <c r="I20" s="11" t="s">
        <v>161</v>
      </c>
      <c r="J20" s="11" t="s">
        <v>161</v>
      </c>
      <c r="K20" s="11" t="s">
        <v>161</v>
      </c>
      <c r="L20" s="19"/>
      <c r="M20" s="11" t="s">
        <v>161</v>
      </c>
      <c r="N20" s="11" t="s">
        <v>161</v>
      </c>
      <c r="O20" s="11" t="s">
        <v>161</v>
      </c>
      <c r="P20" s="11" t="s">
        <v>161</v>
      </c>
      <c r="Q20" s="19"/>
      <c r="R20" s="11" t="s">
        <v>161</v>
      </c>
      <c r="S20" s="9"/>
      <c r="T20" s="9"/>
      <c r="U20" s="9"/>
      <c r="V20" s="9"/>
      <c r="W20" s="9"/>
      <c r="X20" s="9"/>
      <c r="Y20" s="9"/>
      <c r="Z20" s="9"/>
    </row>
    <row r="21" spans="1:26">
      <c r="A21" s="10"/>
      <c r="B21" s="9"/>
      <c r="C21" s="9"/>
      <c r="D21" s="9"/>
      <c r="E21" s="9" t="s">
        <v>162</v>
      </c>
      <c r="F21" s="9"/>
      <c r="G21" s="9"/>
      <c r="H21" s="12">
        <v>-15509</v>
      </c>
      <c r="I21" s="12">
        <v>-3666</v>
      </c>
      <c r="J21" s="12">
        <v>-6660</v>
      </c>
      <c r="K21" s="11">
        <v>-43</v>
      </c>
      <c r="L21" s="21">
        <v>-25878</v>
      </c>
      <c r="M21" s="12">
        <v>2881</v>
      </c>
      <c r="N21" s="12">
        <v>8638</v>
      </c>
      <c r="O21" s="12">
        <v>-8405</v>
      </c>
      <c r="P21" s="12">
        <v>-27882</v>
      </c>
      <c r="Q21" s="21">
        <v>-24768</v>
      </c>
      <c r="R21" s="12">
        <v>-6197</v>
      </c>
      <c r="S21" s="9"/>
      <c r="T21" s="9"/>
      <c r="U21" s="9"/>
      <c r="V21" s="9"/>
      <c r="W21" s="9"/>
      <c r="X21" s="9"/>
      <c r="Y21" s="9"/>
      <c r="Z21" s="9"/>
    </row>
    <row r="22" spans="1:26">
      <c r="A22" s="9"/>
      <c r="B22" s="9"/>
      <c r="C22" s="9"/>
      <c r="D22" s="9"/>
      <c r="E22" s="9" t="s">
        <v>189</v>
      </c>
      <c r="F22" s="9"/>
      <c r="G22" s="9"/>
      <c r="H22" s="12">
        <v>-9612</v>
      </c>
      <c r="I22" s="12">
        <v>5062</v>
      </c>
      <c r="J22" s="12">
        <v>1739</v>
      </c>
      <c r="K22" s="12">
        <v>12970</v>
      </c>
      <c r="L22" s="21">
        <v>10158</v>
      </c>
      <c r="M22" s="12">
        <v>-15081</v>
      </c>
      <c r="N22" s="12">
        <v>-8543</v>
      </c>
      <c r="O22" s="12">
        <v>3771</v>
      </c>
      <c r="P22" s="12">
        <v>8755</v>
      </c>
      <c r="Q22" s="21">
        <v>-11098</v>
      </c>
      <c r="R22" s="12">
        <v>-6277</v>
      </c>
      <c r="S22" s="9"/>
      <c r="T22" s="9"/>
      <c r="U22" s="9"/>
      <c r="V22" s="9"/>
      <c r="W22" s="9"/>
      <c r="X22" s="9"/>
      <c r="Y22" s="9"/>
      <c r="Z22" s="9"/>
    </row>
    <row r="23" spans="1:26">
      <c r="A23" s="9"/>
      <c r="B23" s="9"/>
      <c r="C23" s="9"/>
      <c r="D23" s="9"/>
      <c r="E23" s="9" t="s">
        <v>190</v>
      </c>
      <c r="F23" s="9"/>
      <c r="G23" s="9"/>
      <c r="H23" s="12">
        <v>12453</v>
      </c>
      <c r="I23" s="12">
        <v>-12000</v>
      </c>
      <c r="J23" s="12">
        <v>18884</v>
      </c>
      <c r="K23" s="12">
        <v>-6713</v>
      </c>
      <c r="L23" s="21">
        <v>12624</v>
      </c>
      <c r="M23" s="12">
        <v>24553</v>
      </c>
      <c r="N23" s="12">
        <v>-16710</v>
      </c>
      <c r="O23" s="12">
        <v>14845</v>
      </c>
      <c r="P23" s="12">
        <v>-26574</v>
      </c>
      <c r="Q23" s="21">
        <v>-3886</v>
      </c>
      <c r="R23" s="12">
        <v>12971</v>
      </c>
      <c r="S23" s="9"/>
      <c r="T23" s="9"/>
      <c r="U23" s="9"/>
      <c r="V23" s="9"/>
      <c r="W23" s="9"/>
      <c r="X23" s="9"/>
      <c r="Y23" s="9"/>
      <c r="Z23" s="9"/>
    </row>
    <row r="24" spans="1:26">
      <c r="A24" s="10"/>
      <c r="B24" s="9"/>
      <c r="C24" s="9"/>
      <c r="D24" s="9"/>
      <c r="E24" s="9" t="s">
        <v>191</v>
      </c>
      <c r="F24" s="9"/>
      <c r="G24" s="9"/>
      <c r="H24" s="12">
        <v>1560</v>
      </c>
      <c r="I24" s="12">
        <v>3297</v>
      </c>
      <c r="J24" s="11">
        <v>-331</v>
      </c>
      <c r="K24" s="12">
        <v>1870</v>
      </c>
      <c r="L24" s="21">
        <v>6395</v>
      </c>
      <c r="M24" s="12">
        <v>1172</v>
      </c>
      <c r="N24" s="11">
        <v>-726</v>
      </c>
      <c r="O24" s="12">
        <v>-3389</v>
      </c>
      <c r="P24" s="12">
        <v>4859</v>
      </c>
      <c r="Q24" s="21">
        <v>1915</v>
      </c>
      <c r="R24" s="11">
        <v>-167</v>
      </c>
      <c r="S24" s="9"/>
      <c r="T24" s="9"/>
      <c r="U24" s="9"/>
      <c r="V24" s="9"/>
      <c r="W24" s="9"/>
      <c r="X24" s="9"/>
      <c r="Y24" s="9"/>
      <c r="Z24" s="9"/>
    </row>
    <row r="25" spans="1:26">
      <c r="A25" s="9"/>
      <c r="B25" s="9"/>
      <c r="C25" s="9"/>
      <c r="D25" s="9"/>
      <c r="E25" s="9" t="s">
        <v>252</v>
      </c>
      <c r="F25" s="9"/>
      <c r="G25" s="9"/>
      <c r="H25" s="13">
        <v>-4296</v>
      </c>
      <c r="I25" s="13">
        <v>-5078</v>
      </c>
      <c r="J25" s="22">
        <v>-771</v>
      </c>
      <c r="K25" s="13">
        <v>-10092</v>
      </c>
      <c r="L25" s="21">
        <v>-20237</v>
      </c>
      <c r="M25" s="13">
        <v>-11755</v>
      </c>
      <c r="N25" s="13">
        <v>8753</v>
      </c>
      <c r="O25" s="22">
        <v>-293</v>
      </c>
      <c r="P25" s="13">
        <v>-11933</v>
      </c>
      <c r="Q25" s="21">
        <v>-15229</v>
      </c>
      <c r="R25" s="13">
        <v>-4826</v>
      </c>
      <c r="S25" s="9"/>
      <c r="T25" s="9"/>
      <c r="U25" s="9"/>
      <c r="V25" s="9"/>
      <c r="W25" s="9"/>
      <c r="X25" s="9"/>
      <c r="Y25" s="9"/>
      <c r="Z25" s="9"/>
    </row>
    <row r="26" spans="1:26">
      <c r="A26" s="9"/>
      <c r="B26" s="9"/>
      <c r="C26" s="9"/>
      <c r="D26" s="9"/>
      <c r="E26" s="9"/>
      <c r="F26" s="9"/>
      <c r="G26" s="9" t="s">
        <v>253</v>
      </c>
      <c r="H26" s="14">
        <v>54409</v>
      </c>
      <c r="I26" s="14">
        <v>-4463</v>
      </c>
      <c r="J26" s="14">
        <v>5767</v>
      </c>
      <c r="K26" s="14">
        <v>-28229</v>
      </c>
      <c r="L26" s="23">
        <v>27483</v>
      </c>
      <c r="M26" s="14">
        <v>64599</v>
      </c>
      <c r="N26" s="14">
        <v>7192</v>
      </c>
      <c r="O26" s="14">
        <v>38977</v>
      </c>
      <c r="P26" s="14">
        <v>31070</v>
      </c>
      <c r="Q26" s="23">
        <v>141838</v>
      </c>
      <c r="R26" s="14">
        <v>61153</v>
      </c>
      <c r="S26" s="9"/>
      <c r="T26" s="9"/>
      <c r="U26" s="9"/>
      <c r="V26" s="9"/>
      <c r="W26" s="9"/>
      <c r="X26" s="9"/>
      <c r="Y26" s="9"/>
      <c r="Z26" s="9"/>
    </row>
    <row r="27" spans="1:26">
      <c r="A27" s="4" t="s">
        <v>254</v>
      </c>
      <c r="B27" s="4"/>
      <c r="C27" s="9"/>
      <c r="D27" s="9"/>
      <c r="E27" s="9"/>
      <c r="F27" s="9"/>
      <c r="G27" s="9"/>
      <c r="H27" s="9"/>
      <c r="I27" s="9"/>
      <c r="J27" s="9"/>
      <c r="K27" s="9"/>
      <c r="L27" s="19"/>
      <c r="M27" s="9"/>
      <c r="N27" s="9"/>
      <c r="O27" s="9"/>
      <c r="P27" s="9"/>
      <c r="Q27" s="19"/>
      <c r="R27" s="9"/>
      <c r="S27" s="9"/>
      <c r="T27" s="9"/>
      <c r="U27" s="9"/>
      <c r="V27" s="9"/>
      <c r="W27" s="9"/>
      <c r="X27" s="9"/>
      <c r="Y27" s="9"/>
      <c r="Z27" s="9"/>
    </row>
    <row r="28" spans="1:26">
      <c r="A28" s="10"/>
      <c r="B28" s="9" t="s">
        <v>255</v>
      </c>
      <c r="C28" s="9"/>
      <c r="D28" s="9"/>
      <c r="E28" s="9"/>
      <c r="F28" s="9"/>
      <c r="G28" s="9"/>
      <c r="H28" s="12">
        <v>-5670</v>
      </c>
      <c r="I28" s="12">
        <v>-7719</v>
      </c>
      <c r="J28" s="12">
        <v>-11713</v>
      </c>
      <c r="K28" s="12">
        <v>-11619</v>
      </c>
      <c r="L28" s="21">
        <v>-36721</v>
      </c>
      <c r="M28" s="12">
        <v>-8481</v>
      </c>
      <c r="N28" s="12">
        <v>-6301</v>
      </c>
      <c r="O28" s="12">
        <v>-5947</v>
      </c>
      <c r="P28" s="12">
        <v>-7812</v>
      </c>
      <c r="Q28" s="21">
        <v>-28541</v>
      </c>
      <c r="R28" s="12">
        <v>-4341</v>
      </c>
      <c r="S28" s="9"/>
      <c r="T28" s="9"/>
      <c r="U28" s="9"/>
      <c r="V28" s="9"/>
      <c r="W28" s="9"/>
      <c r="X28" s="9"/>
      <c r="Y28" s="9"/>
      <c r="Z28" s="9"/>
    </row>
    <row r="29" spans="1:26">
      <c r="A29" s="10"/>
      <c r="B29" s="9" t="s">
        <v>256</v>
      </c>
      <c r="C29" s="9"/>
      <c r="D29" s="9"/>
      <c r="E29" s="9"/>
      <c r="F29" s="9"/>
      <c r="G29" s="9"/>
      <c r="H29" s="11">
        <v>-323</v>
      </c>
      <c r="I29" s="11">
        <v>-70</v>
      </c>
      <c r="J29" s="12">
        <v>-1491</v>
      </c>
      <c r="K29" s="11" t="s">
        <v>161</v>
      </c>
      <c r="L29" s="21">
        <v>-1884</v>
      </c>
      <c r="M29" s="11" t="s">
        <v>161</v>
      </c>
      <c r="N29" s="11" t="s">
        <v>161</v>
      </c>
      <c r="O29" s="11" t="s">
        <v>161</v>
      </c>
      <c r="P29" s="11" t="s">
        <v>161</v>
      </c>
      <c r="Q29" s="19" t="s">
        <v>161</v>
      </c>
      <c r="R29" s="11" t="s">
        <v>161</v>
      </c>
      <c r="S29" s="9"/>
      <c r="T29" s="9"/>
      <c r="U29" s="9"/>
      <c r="V29" s="9"/>
      <c r="W29" s="9"/>
      <c r="X29" s="9"/>
      <c r="Y29" s="9"/>
      <c r="Z29" s="9"/>
    </row>
    <row r="30" spans="1:26">
      <c r="A30" s="10"/>
      <c r="B30" s="9" t="s">
        <v>257</v>
      </c>
      <c r="C30" s="9"/>
      <c r="D30" s="9"/>
      <c r="E30" s="9"/>
      <c r="F30" s="9"/>
      <c r="G30" s="9"/>
      <c r="H30" s="11" t="s">
        <v>161</v>
      </c>
      <c r="I30" s="11" t="s">
        <v>161</v>
      </c>
      <c r="J30" s="11" t="s">
        <v>161</v>
      </c>
      <c r="K30" s="12">
        <v>-55184</v>
      </c>
      <c r="L30" s="21">
        <v>-55184</v>
      </c>
      <c r="M30" s="12">
        <v>-8716</v>
      </c>
      <c r="N30" s="12">
        <v>-4821</v>
      </c>
      <c r="O30" s="11" t="s">
        <v>161</v>
      </c>
      <c r="P30" s="12">
        <v>-39479</v>
      </c>
      <c r="Q30" s="21">
        <v>-53017</v>
      </c>
      <c r="R30" s="11" t="s">
        <v>161</v>
      </c>
      <c r="S30" s="9"/>
      <c r="T30" s="9"/>
      <c r="U30" s="9"/>
      <c r="V30" s="9"/>
      <c r="W30" s="9"/>
      <c r="X30" s="9"/>
      <c r="Y30" s="9"/>
      <c r="Z30" s="9"/>
    </row>
    <row r="31" spans="1:26">
      <c r="A31" s="10"/>
      <c r="B31" s="9" t="s">
        <v>258</v>
      </c>
      <c r="C31" s="9"/>
      <c r="D31" s="9"/>
      <c r="E31" s="9"/>
      <c r="F31" s="9"/>
      <c r="G31" s="9"/>
      <c r="H31" s="11" t="s">
        <v>161</v>
      </c>
      <c r="I31" s="11" t="s">
        <v>161</v>
      </c>
      <c r="J31" s="11" t="s">
        <v>161</v>
      </c>
      <c r="K31" s="11" t="s">
        <v>161</v>
      </c>
      <c r="L31" s="19" t="s">
        <v>161</v>
      </c>
      <c r="M31" s="11" t="s">
        <v>161</v>
      </c>
      <c r="N31" s="11" t="s">
        <v>161</v>
      </c>
      <c r="O31" s="11" t="s">
        <v>161</v>
      </c>
      <c r="P31" s="12">
        <v>-63789</v>
      </c>
      <c r="Q31" s="21">
        <v>-63789</v>
      </c>
      <c r="R31" s="12">
        <v>-14114</v>
      </c>
      <c r="S31" s="9"/>
      <c r="T31" s="9"/>
      <c r="U31" s="9"/>
      <c r="V31" s="9"/>
      <c r="W31" s="9"/>
      <c r="X31" s="9"/>
      <c r="Y31" s="9"/>
      <c r="Z31" s="9"/>
    </row>
    <row r="32" spans="1:26">
      <c r="A32" s="9"/>
      <c r="B32" s="9"/>
      <c r="C32" s="9"/>
      <c r="D32" s="9"/>
      <c r="E32" s="9"/>
      <c r="F32" s="9"/>
      <c r="G32" s="9" t="s">
        <v>259</v>
      </c>
      <c r="H32" s="14">
        <v>-5993</v>
      </c>
      <c r="I32" s="14">
        <v>-7789</v>
      </c>
      <c r="J32" s="14">
        <v>-13204</v>
      </c>
      <c r="K32" s="14">
        <v>-66803</v>
      </c>
      <c r="L32" s="23">
        <v>-93790</v>
      </c>
      <c r="M32" s="14">
        <v>-17198</v>
      </c>
      <c r="N32" s="14">
        <v>-11123</v>
      </c>
      <c r="O32" s="14">
        <v>-5947</v>
      </c>
      <c r="P32" s="14">
        <v>-111080</v>
      </c>
      <c r="Q32" s="23">
        <v>-145347</v>
      </c>
      <c r="R32" s="14">
        <v>-18456</v>
      </c>
      <c r="S32" s="9"/>
      <c r="T32" s="9"/>
      <c r="U32" s="9"/>
      <c r="V32" s="9"/>
      <c r="W32" s="9"/>
      <c r="X32" s="9"/>
      <c r="Y32" s="9"/>
      <c r="Z32" s="9"/>
    </row>
    <row r="33" spans="1:26">
      <c r="A33" s="4" t="s">
        <v>260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9"/>
      <c r="M33" s="9"/>
      <c r="N33" s="9"/>
      <c r="O33" s="9"/>
      <c r="P33" s="9"/>
      <c r="Q33" s="19"/>
      <c r="R33" s="9"/>
      <c r="S33" s="9"/>
      <c r="T33" s="9"/>
      <c r="U33" s="9"/>
      <c r="V33" s="9"/>
      <c r="W33" s="9"/>
      <c r="X33" s="9"/>
      <c r="Y33" s="9"/>
      <c r="Z33" s="9"/>
    </row>
    <row r="34" spans="1:26">
      <c r="A34" s="9"/>
      <c r="B34" s="9" t="s">
        <v>261</v>
      </c>
      <c r="C34" s="9"/>
      <c r="D34" s="9"/>
      <c r="E34" s="9"/>
      <c r="F34" s="9"/>
      <c r="G34" s="9"/>
      <c r="H34" s="12">
        <v>-500000</v>
      </c>
      <c r="I34" s="11" t="s">
        <v>161</v>
      </c>
      <c r="J34" s="11" t="s">
        <v>161</v>
      </c>
      <c r="K34" s="11" t="s">
        <v>161</v>
      </c>
      <c r="L34" s="21">
        <v>-500000</v>
      </c>
      <c r="M34" s="12">
        <v>-700000</v>
      </c>
      <c r="N34" s="11" t="s">
        <v>161</v>
      </c>
      <c r="O34" s="11" t="s">
        <v>161</v>
      </c>
      <c r="P34" s="11" t="s">
        <v>161</v>
      </c>
      <c r="Q34" s="21">
        <v>-700000</v>
      </c>
      <c r="R34" s="11" t="s">
        <v>161</v>
      </c>
      <c r="S34" s="9"/>
      <c r="T34" s="9"/>
      <c r="U34" s="9"/>
      <c r="V34" s="9"/>
      <c r="W34" s="9"/>
      <c r="X34" s="9"/>
      <c r="Y34" s="9"/>
      <c r="Z34" s="9"/>
    </row>
    <row r="35" spans="1:26">
      <c r="A35" s="9"/>
      <c r="B35" s="9" t="s">
        <v>262</v>
      </c>
      <c r="C35" s="9"/>
      <c r="D35" s="9"/>
      <c r="E35" s="9"/>
      <c r="F35" s="9"/>
      <c r="G35" s="9"/>
      <c r="H35" s="12">
        <v>48071</v>
      </c>
      <c r="I35" s="12">
        <v>19749</v>
      </c>
      <c r="J35" s="12">
        <v>18445</v>
      </c>
      <c r="K35" s="12">
        <v>88149</v>
      </c>
      <c r="L35" s="21">
        <v>174414</v>
      </c>
      <c r="M35" s="12">
        <v>13678</v>
      </c>
      <c r="N35" s="12">
        <v>11250</v>
      </c>
      <c r="O35" s="12">
        <v>4113</v>
      </c>
      <c r="P35" s="12">
        <v>6705</v>
      </c>
      <c r="Q35" s="21">
        <v>35746</v>
      </c>
      <c r="R35" s="12">
        <v>26028</v>
      </c>
      <c r="S35" s="9"/>
      <c r="T35" s="9"/>
      <c r="U35" s="9"/>
      <c r="V35" s="9"/>
      <c r="W35" s="9"/>
      <c r="X35" s="9"/>
      <c r="Y35" s="9"/>
      <c r="Z35" s="9"/>
    </row>
    <row r="36" spans="1:26">
      <c r="A36" s="9"/>
      <c r="B36" s="9" t="s">
        <v>263</v>
      </c>
      <c r="C36" s="9"/>
      <c r="D36" s="9"/>
      <c r="E36" s="9"/>
      <c r="F36" s="9"/>
      <c r="G36" s="9"/>
      <c r="H36" s="11" t="s">
        <v>161</v>
      </c>
      <c r="I36" s="12">
        <v>-500022</v>
      </c>
      <c r="J36" s="12">
        <v>-100000</v>
      </c>
      <c r="K36" s="11" t="s">
        <v>161</v>
      </c>
      <c r="L36" s="21">
        <v>-600022</v>
      </c>
      <c r="M36" s="11" t="s">
        <v>161</v>
      </c>
      <c r="N36" s="11" t="s">
        <v>161</v>
      </c>
      <c r="O36" s="11" t="s">
        <v>161</v>
      </c>
      <c r="P36" s="11" t="s">
        <v>161</v>
      </c>
      <c r="Q36" s="19" t="s">
        <v>161</v>
      </c>
      <c r="R36" s="12">
        <v>-400101</v>
      </c>
      <c r="S36" s="9"/>
      <c r="T36" s="9"/>
      <c r="U36" s="9"/>
      <c r="V36" s="9"/>
      <c r="W36" s="9"/>
      <c r="X36" s="9"/>
      <c r="Y36" s="9"/>
      <c r="Z36" s="9"/>
    </row>
    <row r="37" spans="1:26">
      <c r="A37" s="9"/>
      <c r="B37" s="9" t="s">
        <v>264</v>
      </c>
      <c r="C37" s="9"/>
      <c r="D37" s="9"/>
      <c r="E37" s="9"/>
      <c r="F37" s="9"/>
      <c r="G37" s="9"/>
      <c r="H37" s="11" t="s">
        <v>161</v>
      </c>
      <c r="I37" s="11" t="s">
        <v>161</v>
      </c>
      <c r="J37" s="11" t="s">
        <v>161</v>
      </c>
      <c r="K37" s="12">
        <v>-224168</v>
      </c>
      <c r="L37" s="21">
        <v>-224168</v>
      </c>
      <c r="M37" s="11" t="s">
        <v>161</v>
      </c>
      <c r="N37" s="11" t="s">
        <v>161</v>
      </c>
      <c r="O37" s="11" t="s">
        <v>161</v>
      </c>
      <c r="P37" s="11" t="s">
        <v>161</v>
      </c>
      <c r="Q37" s="19" t="s">
        <v>161</v>
      </c>
      <c r="R37" s="11" t="s">
        <v>161</v>
      </c>
      <c r="S37" s="9"/>
      <c r="T37" s="9"/>
      <c r="U37" s="9"/>
      <c r="V37" s="9"/>
      <c r="W37" s="9"/>
      <c r="X37" s="9"/>
      <c r="Y37" s="9"/>
      <c r="Z37" s="9"/>
    </row>
    <row r="38" spans="1:26">
      <c r="A38" s="9"/>
      <c r="B38" s="9"/>
      <c r="C38" s="9"/>
      <c r="D38" s="9"/>
      <c r="E38" s="9"/>
      <c r="F38" s="9"/>
      <c r="G38" s="9" t="s">
        <v>265</v>
      </c>
      <c r="H38" s="14">
        <v>-451929</v>
      </c>
      <c r="I38" s="14">
        <v>-480273</v>
      </c>
      <c r="J38" s="14">
        <v>-81555</v>
      </c>
      <c r="K38" s="14">
        <v>-136019</v>
      </c>
      <c r="L38" s="23">
        <v>-1149776</v>
      </c>
      <c r="M38" s="14">
        <v>-686322</v>
      </c>
      <c r="N38" s="14">
        <v>11250</v>
      </c>
      <c r="O38" s="14">
        <v>4113</v>
      </c>
      <c r="P38" s="14">
        <v>6705</v>
      </c>
      <c r="Q38" s="23">
        <v>-664254</v>
      </c>
      <c r="R38" s="14">
        <v>-374073</v>
      </c>
      <c r="S38" s="9"/>
      <c r="T38" s="9"/>
      <c r="U38" s="9"/>
      <c r="V38" s="9"/>
      <c r="W38" s="9"/>
      <c r="X38" s="9"/>
      <c r="Y38" s="9"/>
      <c r="Z38" s="9"/>
    </row>
    <row r="39" spans="1:2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19"/>
      <c r="M39" s="9"/>
      <c r="N39" s="9"/>
      <c r="O39" s="9"/>
      <c r="P39" s="9"/>
      <c r="Q39" s="19"/>
      <c r="R39" s="9"/>
      <c r="S39" s="9"/>
      <c r="T39" s="9"/>
      <c r="U39" s="9"/>
      <c r="V39" s="9"/>
      <c r="W39" s="9"/>
      <c r="X39" s="9"/>
      <c r="Y39" s="9"/>
      <c r="Z39" s="9"/>
    </row>
    <row r="40" spans="1:26">
      <c r="A40" s="9" t="s">
        <v>266</v>
      </c>
      <c r="B40" s="9"/>
      <c r="C40" s="9"/>
      <c r="D40" s="9"/>
      <c r="E40" s="9"/>
      <c r="F40" s="9"/>
      <c r="G40" s="9"/>
      <c r="H40" s="12">
        <v>-2950</v>
      </c>
      <c r="I40" s="12">
        <v>1643</v>
      </c>
      <c r="J40" s="12">
        <v>-4469</v>
      </c>
      <c r="K40" s="11">
        <v>-297</v>
      </c>
      <c r="L40" s="21">
        <v>-6072</v>
      </c>
      <c r="M40" s="11">
        <v>-801</v>
      </c>
      <c r="N40" s="12">
        <v>-10164</v>
      </c>
      <c r="O40" s="12">
        <v>-12604</v>
      </c>
      <c r="P40" s="12">
        <v>11659</v>
      </c>
      <c r="Q40" s="21">
        <v>-11910</v>
      </c>
      <c r="R40" s="12">
        <v>1850</v>
      </c>
      <c r="S40" s="9"/>
      <c r="T40" s="9"/>
      <c r="U40" s="9"/>
      <c r="V40" s="9"/>
      <c r="W40" s="9"/>
      <c r="X40" s="9"/>
      <c r="Y40" s="9"/>
      <c r="Z40" s="9"/>
    </row>
    <row r="41" spans="1:26">
      <c r="A41" s="9" t="s">
        <v>267</v>
      </c>
      <c r="B41" s="9"/>
      <c r="C41" s="9"/>
      <c r="D41" s="9"/>
      <c r="E41" s="9"/>
      <c r="F41" s="9"/>
      <c r="G41" s="9"/>
      <c r="H41" s="12">
        <v>13831</v>
      </c>
      <c r="I41" s="12">
        <v>-44228</v>
      </c>
      <c r="J41" s="12">
        <v>-17616</v>
      </c>
      <c r="K41" s="12">
        <v>-104850</v>
      </c>
      <c r="L41" s="21">
        <v>-152863</v>
      </c>
      <c r="M41" s="12">
        <v>-1443</v>
      </c>
      <c r="N41" s="12">
        <v>-13306</v>
      </c>
      <c r="O41" s="12">
        <v>20713</v>
      </c>
      <c r="P41" s="12">
        <v>-67881</v>
      </c>
      <c r="Q41" s="21">
        <v>-61917</v>
      </c>
      <c r="R41" s="12">
        <v>109721</v>
      </c>
      <c r="S41" s="9"/>
      <c r="T41" s="9"/>
      <c r="U41" s="9"/>
      <c r="V41" s="9"/>
      <c r="W41" s="9"/>
      <c r="X41" s="9"/>
      <c r="Y41" s="9"/>
      <c r="Z41" s="9"/>
    </row>
    <row r="42" spans="1:26">
      <c r="A42" s="9" t="s">
        <v>268</v>
      </c>
      <c r="B42" s="9"/>
      <c r="C42" s="9"/>
      <c r="D42" s="9"/>
      <c r="E42" s="9"/>
      <c r="F42" s="9"/>
      <c r="G42" s="9"/>
      <c r="H42" s="12">
        <v>576721</v>
      </c>
      <c r="I42" s="12">
        <v>590552</v>
      </c>
      <c r="J42" s="12">
        <v>546323</v>
      </c>
      <c r="K42" s="12">
        <v>528708</v>
      </c>
      <c r="L42" s="21">
        <v>8238870</v>
      </c>
      <c r="M42" s="12">
        <v>423858</v>
      </c>
      <c r="N42" s="12">
        <v>422415</v>
      </c>
      <c r="O42" s="12">
        <v>409109</v>
      </c>
      <c r="P42" s="12">
        <v>429822</v>
      </c>
      <c r="Q42" s="21">
        <v>6055111</v>
      </c>
      <c r="R42" s="12">
        <v>361941</v>
      </c>
      <c r="S42" s="9"/>
      <c r="T42" s="9"/>
      <c r="U42" s="9"/>
      <c r="V42" s="9"/>
      <c r="W42" s="9"/>
      <c r="X42" s="9"/>
      <c r="Y42" s="9"/>
      <c r="Z42" s="9"/>
    </row>
    <row r="43" ht="15.15" spans="1:26">
      <c r="A43" s="9" t="s">
        <v>269</v>
      </c>
      <c r="B43" s="9"/>
      <c r="C43" s="9"/>
      <c r="D43" s="9"/>
      <c r="E43" s="9"/>
      <c r="F43" s="9"/>
      <c r="G43" s="9"/>
      <c r="H43" s="15" t="s">
        <v>270</v>
      </c>
      <c r="I43" s="15" t="s">
        <v>271</v>
      </c>
      <c r="J43" s="15" t="s">
        <v>272</v>
      </c>
      <c r="K43" s="15" t="s">
        <v>273</v>
      </c>
      <c r="L43" s="24" t="s">
        <v>274</v>
      </c>
      <c r="M43" s="15" t="s">
        <v>275</v>
      </c>
      <c r="N43" s="15" t="s">
        <v>276</v>
      </c>
      <c r="O43" s="15" t="s">
        <v>277</v>
      </c>
      <c r="P43" s="15" t="s">
        <v>278</v>
      </c>
      <c r="Q43" s="24" t="s">
        <v>279</v>
      </c>
      <c r="R43" s="15" t="s">
        <v>280</v>
      </c>
      <c r="S43" s="9"/>
      <c r="T43" s="9"/>
      <c r="U43" s="9"/>
      <c r="V43" s="9"/>
      <c r="W43" s="9"/>
      <c r="X43" s="9"/>
      <c r="Y43" s="9"/>
      <c r="Z43" s="9"/>
    </row>
    <row r="44" spans="1:26">
      <c r="A44" s="16"/>
      <c r="B44" s="9"/>
      <c r="C44" s="9"/>
      <c r="D44" s="9"/>
      <c r="E44" s="9"/>
      <c r="F44" s="9"/>
      <c r="G44" s="9"/>
      <c r="H44" s="9"/>
      <c r="I44" s="9"/>
      <c r="J44" s="9"/>
      <c r="K44" s="9"/>
      <c r="L44" s="19"/>
      <c r="M44" s="9"/>
      <c r="N44" s="9"/>
      <c r="O44" s="9"/>
      <c r="P44" s="9"/>
      <c r="Q44" s="19"/>
      <c r="R44" s="9"/>
      <c r="S44" s="9"/>
      <c r="T44" s="9"/>
      <c r="U44" s="9"/>
      <c r="V44" s="9"/>
      <c r="W44" s="9"/>
      <c r="X44" s="9"/>
      <c r="Y44" s="9"/>
      <c r="Z44" s="9"/>
    </row>
    <row r="45" spans="1:26">
      <c r="A45" s="4" t="s">
        <v>281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19"/>
      <c r="M45" s="9"/>
      <c r="N45" s="9"/>
      <c r="O45" s="9"/>
      <c r="P45" s="9"/>
      <c r="Q45" s="19"/>
      <c r="R45" s="9"/>
      <c r="S45" s="9"/>
      <c r="T45" s="9"/>
      <c r="U45" s="9"/>
      <c r="V45" s="9"/>
      <c r="W45" s="9"/>
      <c r="X45" s="9"/>
      <c r="Y45" s="9"/>
      <c r="Z45" s="9"/>
    </row>
    <row r="46" spans="1:26">
      <c r="A46" s="16"/>
      <c r="B46" s="9" t="s">
        <v>253</v>
      </c>
      <c r="C46" s="9"/>
      <c r="D46" s="9"/>
      <c r="E46" s="9"/>
      <c r="F46" s="9"/>
      <c r="G46" s="9"/>
      <c r="H46" s="11" t="s">
        <v>282</v>
      </c>
      <c r="I46" s="11" t="s">
        <v>283</v>
      </c>
      <c r="J46" s="11" t="s">
        <v>284</v>
      </c>
      <c r="K46" s="11" t="s">
        <v>285</v>
      </c>
      <c r="L46" s="19" t="s">
        <v>286</v>
      </c>
      <c r="M46" s="11" t="s">
        <v>287</v>
      </c>
      <c r="N46" s="11" t="s">
        <v>288</v>
      </c>
      <c r="O46" s="11" t="s">
        <v>289</v>
      </c>
      <c r="P46" s="11" t="s">
        <v>290</v>
      </c>
      <c r="Q46" s="19" t="s">
        <v>291</v>
      </c>
      <c r="R46" s="11" t="s">
        <v>292</v>
      </c>
      <c r="S46" s="9"/>
      <c r="T46" s="9"/>
      <c r="U46" s="9"/>
      <c r="V46" s="9"/>
      <c r="W46" s="9"/>
      <c r="X46" s="9"/>
      <c r="Y46" s="9"/>
      <c r="Z46" s="9"/>
    </row>
    <row r="47" spans="1:26">
      <c r="A47" s="10"/>
      <c r="B47" s="9" t="s">
        <v>255</v>
      </c>
      <c r="C47" s="9"/>
      <c r="D47" s="9"/>
      <c r="E47" s="9"/>
      <c r="F47" s="9"/>
      <c r="G47" s="9"/>
      <c r="H47" s="12">
        <v>-5670</v>
      </c>
      <c r="I47" s="12">
        <v>-7719</v>
      </c>
      <c r="J47" s="12">
        <v>-11713</v>
      </c>
      <c r="K47" s="12">
        <v>-11619</v>
      </c>
      <c r="L47" s="21">
        <v>-36721</v>
      </c>
      <c r="M47" s="12">
        <v>-8481</v>
      </c>
      <c r="N47" s="12">
        <v>-6301</v>
      </c>
      <c r="O47" s="12">
        <v>-5947</v>
      </c>
      <c r="P47" s="12">
        <v>-7812</v>
      </c>
      <c r="Q47" s="21">
        <v>-28541</v>
      </c>
      <c r="R47" s="12">
        <v>-4341</v>
      </c>
      <c r="S47" s="9"/>
      <c r="T47" s="9"/>
      <c r="U47" s="9"/>
      <c r="V47" s="9"/>
      <c r="W47" s="9"/>
      <c r="X47" s="9"/>
      <c r="Y47" s="9"/>
      <c r="Z47" s="9"/>
    </row>
    <row r="48" spans="1:26">
      <c r="A48" s="10"/>
      <c r="B48" s="9" t="s">
        <v>256</v>
      </c>
      <c r="C48" s="9"/>
      <c r="D48" s="9"/>
      <c r="E48" s="9"/>
      <c r="F48" s="9"/>
      <c r="G48" s="9"/>
      <c r="H48" s="11">
        <v>-323</v>
      </c>
      <c r="I48" s="11">
        <v>-70</v>
      </c>
      <c r="J48" s="12">
        <v>-1491</v>
      </c>
      <c r="K48" s="11" t="s">
        <v>161</v>
      </c>
      <c r="L48" s="21">
        <v>-1884</v>
      </c>
      <c r="M48" s="11" t="s">
        <v>161</v>
      </c>
      <c r="N48" s="11" t="s">
        <v>161</v>
      </c>
      <c r="O48" s="11" t="s">
        <v>161</v>
      </c>
      <c r="P48" s="11" t="s">
        <v>161</v>
      </c>
      <c r="Q48" s="19" t="s">
        <v>161</v>
      </c>
      <c r="R48" s="11" t="s">
        <v>161</v>
      </c>
      <c r="S48" s="9"/>
      <c r="T48" s="9"/>
      <c r="U48" s="9"/>
      <c r="V48" s="9"/>
      <c r="W48" s="9"/>
      <c r="X48" s="9"/>
      <c r="Y48" s="9"/>
      <c r="Z48" s="9"/>
    </row>
    <row r="49" ht="15.15" spans="1:26">
      <c r="A49" s="17"/>
      <c r="B49" s="4" t="s">
        <v>293</v>
      </c>
      <c r="C49" s="4"/>
      <c r="D49" s="4"/>
      <c r="E49" s="4"/>
      <c r="F49" s="4"/>
      <c r="G49" s="9"/>
      <c r="H49" s="15" t="s">
        <v>294</v>
      </c>
      <c r="I49" s="15" t="s">
        <v>295</v>
      </c>
      <c r="J49" s="15" t="s">
        <v>296</v>
      </c>
      <c r="K49" s="15" t="s">
        <v>297</v>
      </c>
      <c r="L49" s="24" t="s">
        <v>298</v>
      </c>
      <c r="M49" s="15" t="s">
        <v>299</v>
      </c>
      <c r="N49" s="15" t="s">
        <v>300</v>
      </c>
      <c r="O49" s="15" t="s">
        <v>301</v>
      </c>
      <c r="P49" s="15" t="s">
        <v>302</v>
      </c>
      <c r="Q49" s="24" t="s">
        <v>303</v>
      </c>
      <c r="R49" s="15" t="s">
        <v>304</v>
      </c>
      <c r="S49" s="9"/>
      <c r="T49" s="9"/>
      <c r="U49" s="9"/>
      <c r="V49" s="9"/>
      <c r="W49" s="9"/>
      <c r="X49" s="9"/>
      <c r="Y49" s="9"/>
      <c r="Z49" s="9"/>
    </row>
    <row r="50" spans="1:2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</sheetData>
  <mergeCells count="2">
    <mergeCell ref="H5:K5"/>
    <mergeCell ref="M5:P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D17" sqref="D17"/>
    </sheetView>
  </sheetViews>
  <sheetFormatPr defaultColWidth="9" defaultRowHeight="14.4"/>
  <cols>
    <col min="1" max="11" width="15.712962962963" customWidth="1"/>
  </cols>
  <sheetData>
    <row r="1" ht="15.6" spans="1:1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ht="27.6" spans="1:11">
      <c r="A3" s="2"/>
      <c r="B3" s="2"/>
      <c r="C3" s="3" t="s">
        <v>84</v>
      </c>
      <c r="D3" s="3"/>
      <c r="E3" s="3"/>
      <c r="F3" s="3"/>
      <c r="G3" s="3" t="s">
        <v>84</v>
      </c>
      <c r="H3" s="3"/>
      <c r="I3" s="3"/>
      <c r="J3" s="3"/>
      <c r="K3" s="3" t="s">
        <v>84</v>
      </c>
    </row>
    <row r="4" spans="1:11">
      <c r="A4" s="2"/>
      <c r="B4" s="2"/>
      <c r="C4" s="4" t="s">
        <v>86</v>
      </c>
      <c r="D4" s="4" t="s">
        <v>87</v>
      </c>
      <c r="E4" s="4" t="s">
        <v>88</v>
      </c>
      <c r="F4" s="4" t="s">
        <v>89</v>
      </c>
      <c r="G4" s="4" t="s">
        <v>86</v>
      </c>
      <c r="H4" s="4" t="s">
        <v>87</v>
      </c>
      <c r="I4" s="4" t="s">
        <v>88</v>
      </c>
      <c r="J4" s="4" t="s">
        <v>89</v>
      </c>
      <c r="K4" s="4" t="s">
        <v>86</v>
      </c>
    </row>
    <row r="5" spans="1:11">
      <c r="A5" s="2"/>
      <c r="B5" s="2"/>
      <c r="C5" s="5">
        <v>2021</v>
      </c>
      <c r="D5" s="5">
        <v>2021</v>
      </c>
      <c r="E5" s="5">
        <v>2021</v>
      </c>
      <c r="F5" s="5">
        <v>2021</v>
      </c>
      <c r="G5" s="5">
        <v>2022</v>
      </c>
      <c r="H5" s="5">
        <v>2022</v>
      </c>
      <c r="I5" s="5">
        <v>2022</v>
      </c>
      <c r="J5" s="5">
        <v>2022</v>
      </c>
      <c r="K5" s="5">
        <v>2023</v>
      </c>
    </row>
    <row r="6" spans="1:11">
      <c r="A6" s="2"/>
      <c r="B6" s="2" t="s">
        <v>305</v>
      </c>
      <c r="C6" s="2" t="s">
        <v>90</v>
      </c>
      <c r="D6" s="2" t="s">
        <v>91</v>
      </c>
      <c r="E6" s="2" t="s">
        <v>92</v>
      </c>
      <c r="F6" s="2" t="s">
        <v>93</v>
      </c>
      <c r="G6" s="2" t="s">
        <v>95</v>
      </c>
      <c r="H6" s="2" t="s">
        <v>96</v>
      </c>
      <c r="I6" s="2" t="s">
        <v>97</v>
      </c>
      <c r="J6" s="2" t="s">
        <v>98</v>
      </c>
      <c r="K6" s="2" t="s">
        <v>100</v>
      </c>
    </row>
    <row r="7" spans="1:11">
      <c r="A7" s="2"/>
      <c r="B7" s="2" t="s">
        <v>306</v>
      </c>
      <c r="C7" s="2" t="s">
        <v>44</v>
      </c>
      <c r="D7" s="2" t="s">
        <v>44</v>
      </c>
      <c r="E7" s="2" t="s">
        <v>44</v>
      </c>
      <c r="F7" s="2" t="s">
        <v>44</v>
      </c>
      <c r="G7" s="2" t="s">
        <v>45</v>
      </c>
      <c r="H7" s="2" t="s">
        <v>45</v>
      </c>
      <c r="I7" s="2" t="s">
        <v>45</v>
      </c>
      <c r="J7" s="2" t="s">
        <v>45</v>
      </c>
      <c r="K7" s="2" t="s">
        <v>45</v>
      </c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6" t="s">
        <v>307</v>
      </c>
      <c r="C9" s="7">
        <v>15195</v>
      </c>
      <c r="D9" s="7">
        <v>15573</v>
      </c>
      <c r="E9" s="7">
        <v>15874</v>
      </c>
      <c r="F9" s="7">
        <v>16353</v>
      </c>
      <c r="G9" s="7">
        <v>16198</v>
      </c>
      <c r="H9" s="7">
        <v>16409</v>
      </c>
      <c r="I9" s="7">
        <v>16317</v>
      </c>
      <c r="J9" s="7">
        <v>16166</v>
      </c>
      <c r="K9" s="7">
        <v>16803</v>
      </c>
    </row>
    <row r="10" spans="1:11">
      <c r="A10" s="2"/>
      <c r="B10" s="2" t="s">
        <v>308</v>
      </c>
      <c r="C10" s="2">
        <v>89</v>
      </c>
      <c r="D10" s="2">
        <v>200</v>
      </c>
      <c r="E10" s="2">
        <v>204</v>
      </c>
      <c r="F10" s="2">
        <v>444</v>
      </c>
      <c r="G10" s="8">
        <v>2446</v>
      </c>
      <c r="H10" s="8">
        <v>5000</v>
      </c>
      <c r="I10" s="8">
        <v>1655</v>
      </c>
      <c r="J10" s="8">
        <v>1244</v>
      </c>
      <c r="K10" s="2">
        <v>322</v>
      </c>
    </row>
    <row r="11" spans="1:11">
      <c r="A11" s="2"/>
      <c r="B11" s="6" t="s">
        <v>309</v>
      </c>
      <c r="C11" s="7">
        <v>15573</v>
      </c>
      <c r="D11" s="7">
        <v>15874</v>
      </c>
      <c r="E11" s="7">
        <v>16353</v>
      </c>
      <c r="F11" s="7">
        <v>16198</v>
      </c>
      <c r="G11" s="7">
        <v>16409</v>
      </c>
      <c r="H11" s="7">
        <v>16317</v>
      </c>
      <c r="I11" s="7">
        <v>16166</v>
      </c>
      <c r="J11" s="7">
        <v>16803</v>
      </c>
      <c r="K11" s="7">
        <v>18446</v>
      </c>
    </row>
    <row r="12" spans="1:1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2"/>
      <c r="B13" s="2" t="s">
        <v>310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mergeCells count="2">
    <mergeCell ref="C3:F3"/>
    <mergeCell ref="G3:J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 </vt:lpstr>
      <vt:lpstr>CASH FLOWS </vt:lpstr>
      <vt:lpstr>CONSUMER DATA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sinha</cp:lastModifiedBy>
  <dcterms:created xsi:type="dcterms:W3CDTF">2025-06-28T18:41:00Z</dcterms:created>
  <dcterms:modified xsi:type="dcterms:W3CDTF">2025-06-28T20:40:43Z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C19367368D0E4AC19B77EDD2CDB1CB64_12</vt:lpwstr>
  </property>
  <property fmtid="{D5CDD505-2E9C-101B-9397-08002B2CF9AE}" pid="3" name="KSOProductBuildVer">
    <vt:lpwstr>1033-12.2.0.21546</vt:lpwstr>
  </property>
</Properties>
</file>