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Main\Stats\"/>
    </mc:Choice>
  </mc:AlternateContent>
  <xr:revisionPtr revIDLastSave="0" documentId="13_ncr:1_{B3D620A6-EEB0-4B06-ABA1-E4E9705F6F2D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3" i="1" l="1"/>
  <c r="G24" i="1"/>
  <c r="H24" i="1" s="1"/>
  <c r="H25" i="1"/>
  <c r="H26" i="1"/>
  <c r="H27" i="1"/>
  <c r="H28" i="1"/>
  <c r="G81" i="1"/>
  <c r="G82" i="1"/>
  <c r="G58" i="1"/>
  <c r="G62" i="1"/>
  <c r="U96" i="1"/>
  <c r="T96" i="1"/>
  <c r="T103" i="1" s="1"/>
  <c r="U94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Y49" i="1"/>
  <c r="Z48" i="1"/>
  <c r="Z47" i="1"/>
  <c r="Z46" i="1"/>
  <c r="Y42" i="1"/>
  <c r="Z41" i="1"/>
  <c r="Z40" i="1"/>
  <c r="Z39" i="1"/>
  <c r="G104" i="1"/>
  <c r="G105" i="1"/>
  <c r="G106" i="1"/>
  <c r="G107" i="1"/>
  <c r="G108" i="1"/>
  <c r="G109" i="1"/>
  <c r="G103" i="1"/>
  <c r="O13" i="1"/>
  <c r="M13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U103" i="1"/>
  <c r="V102" i="1"/>
  <c r="V101" i="1"/>
  <c r="V100" i="1"/>
  <c r="V99" i="1"/>
  <c r="V98" i="1"/>
  <c r="V97" i="1"/>
  <c r="V95" i="1"/>
  <c r="V94" i="1"/>
  <c r="V93" i="1"/>
  <c r="V92" i="1"/>
  <c r="V91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K107" i="1"/>
  <c r="L106" i="1"/>
  <c r="L105" i="1"/>
  <c r="L104" i="1"/>
  <c r="K100" i="1"/>
  <c r="L99" i="1"/>
  <c r="L98" i="1"/>
  <c r="L97" i="1"/>
  <c r="L93" i="1"/>
  <c r="L92" i="1"/>
  <c r="L91" i="1"/>
  <c r="L90" i="1"/>
  <c r="L89" i="1"/>
  <c r="G102" i="1"/>
  <c r="G101" i="1"/>
  <c r="G100" i="1"/>
  <c r="G99" i="1"/>
  <c r="G98" i="1"/>
  <c r="G97" i="1"/>
  <c r="G96" i="1"/>
  <c r="G95" i="1"/>
  <c r="G94" i="1"/>
  <c r="G93" i="1"/>
  <c r="G92" i="1"/>
  <c r="X84" i="1"/>
  <c r="D84" i="1"/>
  <c r="E84" i="1"/>
  <c r="V96" i="1" l="1"/>
  <c r="V103" i="1"/>
  <c r="Z83" i="1"/>
  <c r="Y84" i="1"/>
  <c r="Z84" i="1" s="1"/>
  <c r="F84" i="1"/>
  <c r="F83" i="1"/>
  <c r="G83" i="1" s="1"/>
  <c r="Z82" i="1" l="1"/>
  <c r="F57" i="1"/>
  <c r="F59" i="1"/>
  <c r="F60" i="1"/>
  <c r="F61" i="1"/>
  <c r="F62" i="1"/>
  <c r="F63" i="1"/>
  <c r="F64" i="1"/>
  <c r="F65" i="1"/>
  <c r="F66" i="1"/>
  <c r="F67" i="1"/>
  <c r="F55" i="1"/>
  <c r="F56" i="1"/>
  <c r="F58" i="1"/>
  <c r="G23" i="1"/>
  <c r="G22" i="1"/>
  <c r="H22" i="1" s="1"/>
  <c r="G55" i="1"/>
  <c r="G21" i="1"/>
  <c r="H21" i="1" s="1"/>
  <c r="G20" i="1"/>
  <c r="H20" i="1" s="1"/>
  <c r="G19" i="1"/>
  <c r="H19" i="1" s="1"/>
  <c r="G18" i="1"/>
  <c r="H18" i="1" s="1"/>
  <c r="G17" i="1"/>
  <c r="H17" i="1" s="1"/>
  <c r="G16" i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G59" i="1"/>
  <c r="G57" i="1"/>
  <c r="G61" i="1"/>
  <c r="G63" i="1"/>
  <c r="G64" i="1"/>
  <c r="G65" i="1"/>
  <c r="G66" i="1"/>
  <c r="G67" i="1"/>
  <c r="G60" i="1"/>
  <c r="G56" i="1"/>
  <c r="G33" i="1"/>
  <c r="G34" i="1"/>
  <c r="G35" i="1"/>
  <c r="G31" i="1"/>
  <c r="G32" i="1"/>
  <c r="G7" i="1"/>
  <c r="H7" i="1" s="1"/>
  <c r="G8" i="1"/>
  <c r="H8" i="1" s="1"/>
  <c r="G6" i="1"/>
  <c r="H16" i="1" l="1"/>
  <c r="O8" i="1"/>
  <c r="H9" i="1"/>
  <c r="M8" i="1"/>
  <c r="H6" i="1"/>
  <c r="F82" i="1" l="1"/>
  <c r="F80" i="1"/>
  <c r="F79" i="1"/>
  <c r="G79" i="1" s="1"/>
  <c r="F78" i="1"/>
  <c r="G78" i="1" s="1"/>
  <c r="F77" i="1"/>
  <c r="G77" i="1" s="1"/>
  <c r="F76" i="1"/>
  <c r="G76" i="1" s="1"/>
  <c r="F75" i="1"/>
  <c r="G75" i="1" s="1"/>
  <c r="F74" i="1"/>
  <c r="G74" i="1" s="1"/>
  <c r="F73" i="1"/>
  <c r="G73" i="1" s="1"/>
  <c r="F72" i="1"/>
  <c r="G72" i="1" s="1"/>
  <c r="Z81" i="1"/>
  <c r="Z80" i="1"/>
  <c r="Z79" i="1"/>
  <c r="Z78" i="1"/>
  <c r="Z77" i="1"/>
  <c r="Z76" i="1"/>
  <c r="Z75" i="1"/>
  <c r="Z74" i="1"/>
  <c r="Z73" i="1"/>
  <c r="Z72" i="1"/>
  <c r="G80" i="1" l="1"/>
  <c r="F81" i="1"/>
  <c r="E49" i="1" l="1"/>
  <c r="F48" i="1"/>
  <c r="F47" i="1"/>
  <c r="F46" i="1"/>
  <c r="E42" i="1"/>
  <c r="F41" i="1"/>
  <c r="G41" i="1" s="1"/>
  <c r="F40" i="1"/>
  <c r="G40" i="1" s="1"/>
  <c r="F39" i="1"/>
  <c r="G39" i="1" s="1"/>
  <c r="Z35" i="1"/>
  <c r="Z34" i="1"/>
  <c r="Z33" i="1"/>
  <c r="Z32" i="1"/>
  <c r="Z31" i="1"/>
  <c r="F35" i="1"/>
  <c r="F34" i="1"/>
  <c r="F33" i="1"/>
  <c r="F32" i="1"/>
  <c r="F31" i="1"/>
  <c r="G48" i="1" l="1"/>
  <c r="G46" i="1"/>
  <c r="L23" i="1" s="1"/>
  <c r="G47" i="1"/>
  <c r="O23" i="1" l="1"/>
</calcChain>
</file>

<file path=xl/sharedStrings.xml><?xml version="1.0" encoding="utf-8"?>
<sst xmlns="http://schemas.openxmlformats.org/spreadsheetml/2006/main" count="254" uniqueCount="84">
  <si>
    <t>Wingman:</t>
  </si>
  <si>
    <t>Won</t>
  </si>
  <si>
    <t>Loss</t>
  </si>
  <si>
    <t>W/L</t>
  </si>
  <si>
    <t>CS:GO</t>
  </si>
  <si>
    <t>Competitive:</t>
  </si>
  <si>
    <t>1v1</t>
  </si>
  <si>
    <t>2v2</t>
  </si>
  <si>
    <t>3v3</t>
  </si>
  <si>
    <t>Rumble</t>
  </si>
  <si>
    <t>DropShot</t>
  </si>
  <si>
    <t>Rocket League</t>
  </si>
  <si>
    <t>RL Drops</t>
  </si>
  <si>
    <t>Uncommon:</t>
  </si>
  <si>
    <t>Rare:</t>
  </si>
  <si>
    <t>Very rare:</t>
  </si>
  <si>
    <t>Import:</t>
  </si>
  <si>
    <t>Kills:</t>
  </si>
  <si>
    <t>Assists:</t>
  </si>
  <si>
    <t>Matches:</t>
  </si>
  <si>
    <t>Deaths:</t>
  </si>
  <si>
    <t>K/D:</t>
  </si>
  <si>
    <t>Matchmaking:</t>
  </si>
  <si>
    <t>Durak:</t>
  </si>
  <si>
    <t>Servers:</t>
  </si>
  <si>
    <t>Over 50:</t>
  </si>
  <si>
    <t>Under 50:</t>
  </si>
  <si>
    <t>.</t>
  </si>
  <si>
    <t>Chess:</t>
  </si>
  <si>
    <t>Lottery Ticket:</t>
  </si>
  <si>
    <t>Exotic:</t>
  </si>
  <si>
    <t>Cs 1.6</t>
  </si>
  <si>
    <t>Minecraft:</t>
  </si>
  <si>
    <t>Build Battle</t>
  </si>
  <si>
    <t>Game:</t>
  </si>
  <si>
    <t>Races:</t>
  </si>
  <si>
    <t>Games:</t>
  </si>
  <si>
    <t>Placement:</t>
  </si>
  <si>
    <t>%:</t>
  </si>
  <si>
    <t>1st:</t>
  </si>
  <si>
    <t>2nd:</t>
  </si>
  <si>
    <t>3rd:</t>
  </si>
  <si>
    <t>4th:</t>
  </si>
  <si>
    <t>5th:</t>
  </si>
  <si>
    <t>6th:</t>
  </si>
  <si>
    <t>7th:</t>
  </si>
  <si>
    <t>8th:</t>
  </si>
  <si>
    <t>9th:</t>
  </si>
  <si>
    <t>10th:</t>
  </si>
  <si>
    <t>11th:</t>
  </si>
  <si>
    <t>12th:</t>
  </si>
  <si>
    <t>DNF:</t>
  </si>
  <si>
    <t>Vehicles:</t>
  </si>
  <si>
    <t>Expenses:</t>
  </si>
  <si>
    <t>Income:</t>
  </si>
  <si>
    <t>Profit:</t>
  </si>
  <si>
    <t>Documents:</t>
  </si>
  <si>
    <t>Crates</t>
  </si>
  <si>
    <t>Vehicles</t>
  </si>
  <si>
    <t>Total:</t>
  </si>
  <si>
    <t>Cocaine</t>
  </si>
  <si>
    <t>Weed:</t>
  </si>
  <si>
    <t>Nightclub:</t>
  </si>
  <si>
    <t>Bunker:</t>
  </si>
  <si>
    <t>Cash</t>
  </si>
  <si>
    <t>Bots:</t>
  </si>
  <si>
    <t>Humans:</t>
  </si>
  <si>
    <t>NBA Pick'em</t>
  </si>
  <si>
    <t>Meth:</t>
  </si>
  <si>
    <t>csgo roll</t>
  </si>
  <si>
    <t>TFT:</t>
  </si>
  <si>
    <t>TOP 5:</t>
  </si>
  <si>
    <t>NFS:</t>
  </si>
  <si>
    <t>Winter VS. Autumn</t>
  </si>
  <si>
    <t>Winter</t>
  </si>
  <si>
    <t>Agency:</t>
  </si>
  <si>
    <t>Autoshop:</t>
  </si>
  <si>
    <t>Payhone:</t>
  </si>
  <si>
    <t>Spring</t>
  </si>
  <si>
    <t>TopSport:</t>
  </si>
  <si>
    <t>Warzone:</t>
  </si>
  <si>
    <t>Multiplayer:</t>
  </si>
  <si>
    <t>[TOP 10] BR:</t>
  </si>
  <si>
    <t>Cars: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</si>
</sst>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.0"/>
    <numFmt numFmtId="165" formatCode="0.0%"/>
    <numFmt numFmtId="166" formatCode="[$$-409]#,##0.00"/>
    <numFmt numFmtId="167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6100"/>
      <name val="Calibri"/>
      <family val="2"/>
      <scheme val="minor"/>
    </font>
    <font>
      <b/>
      <sz val="14"/>
      <color rgb="FF9C0006"/>
      <name val="Calibri"/>
      <family val="2"/>
      <scheme val="minor"/>
    </font>
    <font>
      <b/>
      <sz val="14"/>
      <color rgb="FF9C57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rgb="FF006100"/>
      <name val="Calibri"/>
      <family val="2"/>
      <scheme val="minor"/>
    </font>
    <font>
      <b/>
      <sz val="18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</patternFill>
    </fill>
    <fill>
      <patternFill patternType="solid">
        <fgColor rgb="FFFFCC99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8" borderId="0" applyNumberFormat="0" applyBorder="0" applyAlignment="0" applyProtection="0"/>
    <xf numFmtId="0" fontId="5" fillId="11" borderId="0" applyNumberFormat="0" applyBorder="0" applyAlignment="0" applyProtection="0"/>
    <xf numFmtId="44" fontId="1" fillId="0" borderId="0" applyFont="0" applyFill="0" applyBorder="0" applyAlignment="0" applyProtection="0"/>
    <xf numFmtId="0" fontId="19" fillId="12" borderId="38" applyNumberFormat="0" applyAlignment="0" applyProtection="0"/>
  </cellStyleXfs>
  <cellXfs count="354">
    <xf numFmtId="0" fontId="0" fillId="0" borderId="0" xfId="0"/>
    <xf numFmtId="0" fontId="3" fillId="3" borderId="0" xfId="3"/>
    <xf numFmtId="0" fontId="2" fillId="2" borderId="0" xfId="2"/>
    <xf numFmtId="0" fontId="4" fillId="4" borderId="0" xfId="4"/>
    <xf numFmtId="0" fontId="6" fillId="0" borderId="7" xfId="0" applyFont="1" applyBorder="1"/>
    <xf numFmtId="0" fontId="6" fillId="0" borderId="4" xfId="0" applyFont="1" applyBorder="1" applyAlignment="1">
      <alignment horizontal="center"/>
    </xf>
    <xf numFmtId="9" fontId="6" fillId="0" borderId="6" xfId="1" applyFont="1" applyFill="1" applyBorder="1" applyAlignment="1">
      <alignment horizontal="center"/>
    </xf>
    <xf numFmtId="0" fontId="6" fillId="0" borderId="12" xfId="0" applyFont="1" applyBorder="1"/>
    <xf numFmtId="0" fontId="6" fillId="0" borderId="3" xfId="0" applyFont="1" applyBorder="1" applyAlignment="1">
      <alignment horizontal="center"/>
    </xf>
    <xf numFmtId="9" fontId="6" fillId="0" borderId="10" xfId="1" applyFont="1" applyFill="1" applyBorder="1" applyAlignment="1">
      <alignment horizontal="center"/>
    </xf>
    <xf numFmtId="0" fontId="9" fillId="4" borderId="0" xfId="4" applyFont="1"/>
    <xf numFmtId="0" fontId="8" fillId="3" borderId="0" xfId="3" applyFont="1"/>
    <xf numFmtId="0" fontId="7" fillId="2" borderId="0" xfId="2" applyFont="1"/>
    <xf numFmtId="0" fontId="6" fillId="10" borderId="10" xfId="2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/>
    </xf>
    <xf numFmtId="9" fontId="6" fillId="3" borderId="6" xfId="3" applyNumberFormat="1" applyFont="1" applyBorder="1" applyAlignment="1">
      <alignment horizontal="center"/>
    </xf>
    <xf numFmtId="0" fontId="6" fillId="10" borderId="5" xfId="0" applyFont="1" applyFill="1" applyBorder="1"/>
    <xf numFmtId="0" fontId="6" fillId="2" borderId="1" xfId="2" applyFont="1" applyBorder="1" applyAlignment="1">
      <alignment horizontal="center"/>
    </xf>
    <xf numFmtId="0" fontId="6" fillId="7" borderId="1" xfId="3" applyFont="1" applyFill="1" applyBorder="1" applyAlignment="1">
      <alignment horizontal="center"/>
    </xf>
    <xf numFmtId="0" fontId="6" fillId="2" borderId="4" xfId="2" applyFont="1" applyBorder="1" applyAlignment="1">
      <alignment horizontal="center"/>
    </xf>
    <xf numFmtId="0" fontId="6" fillId="10" borderId="7" xfId="2" applyFont="1" applyFill="1" applyBorder="1" applyAlignment="1">
      <alignment vertical="center"/>
    </xf>
    <xf numFmtId="0" fontId="6" fillId="7" borderId="4" xfId="3" applyFont="1" applyFill="1" applyBorder="1" applyAlignment="1">
      <alignment horizontal="center"/>
    </xf>
    <xf numFmtId="0" fontId="6" fillId="10" borderId="7" xfId="4" applyFont="1" applyFill="1" applyBorder="1" applyAlignment="1">
      <alignment vertical="center"/>
    </xf>
    <xf numFmtId="0" fontId="6" fillId="10" borderId="10" xfId="4" applyFont="1" applyFill="1" applyBorder="1" applyAlignment="1">
      <alignment horizontal="center"/>
    </xf>
    <xf numFmtId="0" fontId="0" fillId="9" borderId="0" xfId="0" applyFill="1"/>
    <xf numFmtId="0" fontId="0" fillId="9" borderId="0" xfId="0" applyFill="1" applyAlignment="1">
      <alignment vertical="center"/>
    </xf>
    <xf numFmtId="0" fontId="0" fillId="9" borderId="0" xfId="0" applyFill="1" applyAlignment="1">
      <alignment horizontal="center" vertical="center"/>
    </xf>
    <xf numFmtId="9" fontId="0" fillId="9" borderId="0" xfId="1" applyFont="1" applyFill="1" applyBorder="1" applyAlignment="1">
      <alignment horizontal="center" vertical="center"/>
    </xf>
    <xf numFmtId="0" fontId="3" fillId="9" borderId="0" xfId="3" applyFill="1"/>
    <xf numFmtId="0" fontId="2" fillId="9" borderId="0" xfId="2" applyFill="1"/>
    <xf numFmtId="0" fontId="4" fillId="9" borderId="0" xfId="4" applyFill="1"/>
    <xf numFmtId="0" fontId="8" fillId="9" borderId="0" xfId="3" applyFont="1" applyFill="1"/>
    <xf numFmtId="0" fontId="9" fillId="9" borderId="0" xfId="4" applyFont="1" applyFill="1"/>
    <xf numFmtId="0" fontId="7" fillId="9" borderId="0" xfId="2" applyFont="1" applyFill="1"/>
    <xf numFmtId="0" fontId="3" fillId="9" borderId="0" xfId="3" applyFill="1" applyBorder="1" applyAlignment="1">
      <alignment vertical="center"/>
    </xf>
    <xf numFmtId="0" fontId="3" fillId="9" borderId="0" xfId="3" applyFill="1" applyBorder="1" applyAlignment="1">
      <alignment horizontal="center" vertical="center"/>
    </xf>
    <xf numFmtId="0" fontId="2" fillId="9" borderId="0" xfId="2" applyFill="1" applyBorder="1" applyAlignment="1">
      <alignment vertical="center"/>
    </xf>
    <xf numFmtId="0" fontId="2" fillId="9" borderId="0" xfId="2" applyFill="1" applyBorder="1" applyAlignment="1">
      <alignment horizontal="center" vertical="center"/>
    </xf>
    <xf numFmtId="0" fontId="9" fillId="9" borderId="0" xfId="4" applyFont="1" applyFill="1" applyBorder="1"/>
    <xf numFmtId="2" fontId="2" fillId="9" borderId="0" xfId="2" applyNumberFormat="1" applyFill="1" applyBorder="1" applyAlignment="1">
      <alignment horizontal="center"/>
    </xf>
    <xf numFmtId="0" fontId="2" fillId="9" borderId="0" xfId="2" applyFill="1" applyBorder="1"/>
    <xf numFmtId="0" fontId="4" fillId="9" borderId="0" xfId="4" applyFill="1" applyBorder="1" applyAlignment="1">
      <alignment vertical="center"/>
    </xf>
    <xf numFmtId="0" fontId="4" fillId="9" borderId="0" xfId="4" applyFill="1" applyBorder="1" applyAlignment="1">
      <alignment horizontal="center" vertical="center"/>
    </xf>
    <xf numFmtId="0" fontId="8" fillId="9" borderId="0" xfId="3" applyFont="1" applyFill="1" applyBorder="1" applyAlignment="1">
      <alignment vertical="center"/>
    </xf>
    <xf numFmtId="0" fontId="8" fillId="9" borderId="0" xfId="3" applyFont="1" applyFill="1" applyBorder="1" applyAlignment="1">
      <alignment horizontal="center" vertical="center"/>
    </xf>
    <xf numFmtId="0" fontId="9" fillId="9" borderId="0" xfId="4" applyFont="1" applyFill="1" applyBorder="1" applyAlignment="1">
      <alignment vertical="center"/>
    </xf>
    <xf numFmtId="0" fontId="9" fillId="9" borderId="0" xfId="4" applyFont="1" applyFill="1" applyBorder="1" applyAlignment="1">
      <alignment horizontal="center" vertical="center"/>
    </xf>
    <xf numFmtId="2" fontId="9" fillId="9" borderId="0" xfId="4" applyNumberFormat="1" applyFont="1" applyFill="1" applyBorder="1" applyAlignment="1">
      <alignment horizontal="center"/>
    </xf>
    <xf numFmtId="0" fontId="7" fillId="9" borderId="0" xfId="2" applyFont="1" applyFill="1" applyBorder="1"/>
    <xf numFmtId="9" fontId="3" fillId="9" borderId="0" xfId="3" applyNumberFormat="1" applyFill="1" applyBorder="1" applyAlignment="1">
      <alignment horizontal="center" vertical="center"/>
    </xf>
    <xf numFmtId="9" fontId="2" fillId="9" borderId="0" xfId="2" applyNumberFormat="1" applyFill="1" applyBorder="1" applyAlignment="1">
      <alignment horizontal="center" vertical="center"/>
    </xf>
    <xf numFmtId="0" fontId="3" fillId="9" borderId="0" xfId="3" applyFill="1" applyBorder="1" applyAlignment="1">
      <alignment horizontal="center"/>
    </xf>
    <xf numFmtId="164" fontId="3" fillId="9" borderId="0" xfId="3" applyNumberFormat="1" applyFill="1" applyBorder="1" applyAlignment="1">
      <alignment horizontal="center"/>
    </xf>
    <xf numFmtId="164" fontId="2" fillId="9" borderId="0" xfId="2" applyNumberFormat="1" applyFill="1" applyBorder="1" applyAlignment="1">
      <alignment horizontal="center"/>
    </xf>
    <xf numFmtId="0" fontId="2" fillId="9" borderId="0" xfId="2" applyFill="1" applyBorder="1" applyAlignment="1">
      <alignment horizontal="center"/>
    </xf>
    <xf numFmtId="0" fontId="3" fillId="9" borderId="0" xfId="3" applyFill="1" applyBorder="1"/>
    <xf numFmtId="0" fontId="4" fillId="9" borderId="0" xfId="4" applyFill="1" applyBorder="1"/>
    <xf numFmtId="0" fontId="8" fillId="9" borderId="0" xfId="3" applyFont="1" applyFill="1" applyBorder="1"/>
    <xf numFmtId="0" fontId="7" fillId="9" borderId="0" xfId="2" applyFont="1" applyFill="1" applyBorder="1" applyAlignment="1">
      <alignment vertical="center"/>
    </xf>
    <xf numFmtId="0" fontId="7" fillId="9" borderId="0" xfId="2" applyFont="1" applyFill="1" applyBorder="1" applyAlignment="1">
      <alignment horizontal="center" vertical="center"/>
    </xf>
    <xf numFmtId="2" fontId="7" fillId="9" borderId="0" xfId="2" applyNumberFormat="1" applyFont="1" applyFill="1" applyBorder="1" applyAlignment="1">
      <alignment horizontal="center"/>
    </xf>
    <xf numFmtId="9" fontId="2" fillId="9" borderId="0" xfId="2" applyNumberFormat="1" applyFill="1" applyBorder="1"/>
    <xf numFmtId="0" fontId="0" fillId="9" borderId="15" xfId="0" applyFill="1" applyBorder="1"/>
    <xf numFmtId="0" fontId="0" fillId="9" borderId="16" xfId="0" applyFill="1" applyBorder="1"/>
    <xf numFmtId="0" fontId="0" fillId="9" borderId="17" xfId="0" applyFill="1" applyBorder="1"/>
    <xf numFmtId="0" fontId="0" fillId="9" borderId="18" xfId="0" applyFill="1" applyBorder="1"/>
    <xf numFmtId="0" fontId="3" fillId="9" borderId="17" xfId="3" applyFill="1" applyBorder="1"/>
    <xf numFmtId="0" fontId="2" fillId="9" borderId="17" xfId="2" applyFill="1" applyBorder="1"/>
    <xf numFmtId="9" fontId="2" fillId="9" borderId="18" xfId="2" applyNumberFormat="1" applyFill="1" applyBorder="1" applyAlignment="1">
      <alignment horizontal="center" vertical="center"/>
    </xf>
    <xf numFmtId="9" fontId="3" fillId="9" borderId="18" xfId="3" applyNumberFormat="1" applyFill="1" applyBorder="1" applyAlignment="1">
      <alignment horizontal="center" vertical="center"/>
    </xf>
    <xf numFmtId="0" fontId="4" fillId="9" borderId="17" xfId="4" applyFill="1" applyBorder="1"/>
    <xf numFmtId="9" fontId="4" fillId="9" borderId="18" xfId="4" applyNumberFormat="1" applyFill="1" applyBorder="1" applyAlignment="1">
      <alignment horizontal="center" vertical="center"/>
    </xf>
    <xf numFmtId="0" fontId="3" fillId="9" borderId="18" xfId="3" applyFill="1" applyBorder="1"/>
    <xf numFmtId="0" fontId="3" fillId="9" borderId="18" xfId="3" applyFill="1" applyBorder="1" applyAlignment="1">
      <alignment horizontal="center"/>
    </xf>
    <xf numFmtId="164" fontId="2" fillId="9" borderId="18" xfId="2" applyNumberFormat="1" applyFill="1" applyBorder="1" applyAlignment="1">
      <alignment horizontal="center"/>
    </xf>
    <xf numFmtId="0" fontId="2" fillId="9" borderId="18" xfId="2" applyFill="1" applyBorder="1" applyAlignment="1">
      <alignment horizontal="center"/>
    </xf>
    <xf numFmtId="0" fontId="2" fillId="9" borderId="18" xfId="2" applyFill="1" applyBorder="1"/>
    <xf numFmtId="0" fontId="4" fillId="9" borderId="18" xfId="4" applyFill="1" applyBorder="1" applyAlignment="1">
      <alignment horizontal="center"/>
    </xf>
    <xf numFmtId="164" fontId="4" fillId="9" borderId="18" xfId="4" applyNumberFormat="1" applyFill="1" applyBorder="1" applyAlignment="1">
      <alignment horizontal="center"/>
    </xf>
    <xf numFmtId="0" fontId="8" fillId="9" borderId="17" xfId="3" applyFont="1" applyFill="1" applyBorder="1"/>
    <xf numFmtId="164" fontId="8" fillId="9" borderId="18" xfId="3" applyNumberFormat="1" applyFont="1" applyFill="1" applyBorder="1" applyAlignment="1">
      <alignment horizontal="center"/>
    </xf>
    <xf numFmtId="0" fontId="9" fillId="9" borderId="17" xfId="4" applyFont="1" applyFill="1" applyBorder="1"/>
    <xf numFmtId="164" fontId="9" fillId="9" borderId="18" xfId="4" applyNumberFormat="1" applyFont="1" applyFill="1" applyBorder="1" applyAlignment="1">
      <alignment horizontal="center"/>
    </xf>
    <xf numFmtId="0" fontId="7" fillId="9" borderId="17" xfId="2" applyFont="1" applyFill="1" applyBorder="1"/>
    <xf numFmtId="0" fontId="7" fillId="9" borderId="18" xfId="2" applyFont="1" applyFill="1" applyBorder="1" applyAlignment="1">
      <alignment horizontal="center"/>
    </xf>
    <xf numFmtId="0" fontId="9" fillId="9" borderId="18" xfId="4" applyFont="1" applyFill="1" applyBorder="1"/>
    <xf numFmtId="9" fontId="0" fillId="9" borderId="18" xfId="1" applyFont="1" applyFill="1" applyBorder="1" applyAlignment="1">
      <alignment horizontal="center"/>
    </xf>
    <xf numFmtId="9" fontId="2" fillId="9" borderId="18" xfId="2" applyNumberFormat="1" applyFill="1" applyBorder="1" applyAlignment="1">
      <alignment horizontal="center"/>
    </xf>
    <xf numFmtId="9" fontId="3" fillId="9" borderId="18" xfId="3" applyNumberFormat="1" applyFill="1" applyBorder="1" applyAlignment="1">
      <alignment horizontal="center"/>
    </xf>
    <xf numFmtId="0" fontId="4" fillId="9" borderId="18" xfId="4" applyFill="1" applyBorder="1"/>
    <xf numFmtId="0" fontId="6" fillId="9" borderId="0" xfId="0" applyFont="1" applyFill="1"/>
    <xf numFmtId="0" fontId="6" fillId="9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/>
    </xf>
    <xf numFmtId="0" fontId="0" fillId="9" borderId="19" xfId="0" applyFill="1" applyBorder="1"/>
    <xf numFmtId="0" fontId="0" fillId="9" borderId="20" xfId="0" applyFill="1" applyBorder="1"/>
    <xf numFmtId="0" fontId="0" fillId="9" borderId="21" xfId="0" applyFill="1" applyBorder="1"/>
    <xf numFmtId="0" fontId="13" fillId="9" borderId="20" xfId="0" applyFont="1" applyFill="1" applyBorder="1"/>
    <xf numFmtId="0" fontId="13" fillId="9" borderId="17" xfId="0" applyFont="1" applyFill="1" applyBorder="1"/>
    <xf numFmtId="0" fontId="6" fillId="9" borderId="0" xfId="7" applyFont="1" applyFill="1" applyBorder="1" applyAlignment="1">
      <alignment horizontal="center" vertical="center"/>
    </xf>
    <xf numFmtId="0" fontId="6" fillId="9" borderId="0" xfId="7" applyNumberFormat="1" applyFont="1" applyFill="1" applyBorder="1" applyAlignment="1">
      <alignment horizontal="center"/>
    </xf>
    <xf numFmtId="0" fontId="6" fillId="9" borderId="0" xfId="1" applyNumberFormat="1" applyFont="1" applyFill="1" applyBorder="1" applyAlignment="1">
      <alignment horizontal="center"/>
    </xf>
    <xf numFmtId="0" fontId="6" fillId="9" borderId="0" xfId="0" applyFont="1" applyFill="1" applyAlignment="1">
      <alignment vertical="center"/>
    </xf>
    <xf numFmtId="0" fontId="6" fillId="9" borderId="0" xfId="7" applyFont="1" applyFill="1" applyBorder="1" applyAlignment="1">
      <alignment vertical="center"/>
    </xf>
    <xf numFmtId="0" fontId="15" fillId="9" borderId="0" xfId="2" applyFont="1" applyFill="1"/>
    <xf numFmtId="0" fontId="15" fillId="9" borderId="17" xfId="2" applyFont="1" applyFill="1" applyBorder="1"/>
    <xf numFmtId="0" fontId="15" fillId="9" borderId="0" xfId="2" applyFont="1" applyFill="1" applyBorder="1" applyAlignment="1">
      <alignment vertical="center"/>
    </xf>
    <xf numFmtId="0" fontId="15" fillId="9" borderId="0" xfId="2" applyFont="1" applyFill="1" applyBorder="1" applyAlignment="1">
      <alignment horizontal="center" vertical="center"/>
    </xf>
    <xf numFmtId="0" fontId="15" fillId="9" borderId="0" xfId="2" applyFont="1" applyFill="1" applyBorder="1" applyAlignment="1">
      <alignment horizontal="center"/>
    </xf>
    <xf numFmtId="0" fontId="15" fillId="9" borderId="0" xfId="2" applyFont="1" applyFill="1" applyBorder="1"/>
    <xf numFmtId="0" fontId="15" fillId="9" borderId="18" xfId="2" applyFont="1" applyFill="1" applyBorder="1"/>
    <xf numFmtId="0" fontId="15" fillId="2" borderId="0" xfId="2" applyFont="1"/>
    <xf numFmtId="0" fontId="5" fillId="9" borderId="0" xfId="3" applyFont="1" applyFill="1" applyBorder="1"/>
    <xf numFmtId="0" fontId="5" fillId="9" borderId="0" xfId="2" applyFont="1" applyFill="1" applyBorder="1"/>
    <xf numFmtId="0" fontId="5" fillId="9" borderId="0" xfId="4" applyFont="1" applyFill="1" applyBorder="1"/>
    <xf numFmtId="0" fontId="5" fillId="9" borderId="0" xfId="0" applyFont="1" applyFill="1"/>
    <xf numFmtId="0" fontId="7" fillId="9" borderId="18" xfId="2" applyFont="1" applyFill="1" applyBorder="1"/>
    <xf numFmtId="0" fontId="10" fillId="10" borderId="2" xfId="0" applyFont="1" applyFill="1" applyBorder="1" applyAlignment="1">
      <alignment horizontal="center"/>
    </xf>
    <xf numFmtId="0" fontId="10" fillId="10" borderId="2" xfId="0" applyFont="1" applyFill="1" applyBorder="1" applyAlignment="1">
      <alignment horizontal="center" vertical="center"/>
    </xf>
    <xf numFmtId="0" fontId="10" fillId="10" borderId="5" xfId="0" applyFont="1" applyFill="1" applyBorder="1" applyAlignment="1">
      <alignment horizontal="center"/>
    </xf>
    <xf numFmtId="0" fontId="10" fillId="10" borderId="1" xfId="4" applyFont="1" applyFill="1" applyBorder="1" applyAlignment="1">
      <alignment horizontal="center" vertical="center"/>
    </xf>
    <xf numFmtId="0" fontId="10" fillId="10" borderId="2" xfId="4" applyFont="1" applyFill="1" applyBorder="1" applyAlignment="1">
      <alignment horizontal="center"/>
    </xf>
    <xf numFmtId="0" fontId="10" fillId="10" borderId="3" xfId="4" applyFont="1" applyFill="1" applyBorder="1" applyAlignment="1">
      <alignment horizontal="center" vertical="center"/>
    </xf>
    <xf numFmtId="0" fontId="10" fillId="10" borderId="3" xfId="2" applyFont="1" applyFill="1" applyBorder="1" applyAlignment="1">
      <alignment horizontal="center" vertical="center"/>
    </xf>
    <xf numFmtId="0" fontId="10" fillId="10" borderId="1" xfId="3" applyFont="1" applyFill="1" applyBorder="1" applyAlignment="1">
      <alignment horizontal="center" vertical="center"/>
    </xf>
    <xf numFmtId="0" fontId="10" fillId="10" borderId="2" xfId="3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 vertical="center"/>
    </xf>
    <xf numFmtId="0" fontId="10" fillId="10" borderId="6" xfId="0" applyFont="1" applyFill="1" applyBorder="1" applyAlignment="1">
      <alignment horizontal="center"/>
    </xf>
    <xf numFmtId="0" fontId="10" fillId="10" borderId="3" xfId="0" applyFont="1" applyFill="1" applyBorder="1" applyAlignment="1">
      <alignment horizontal="center" vertical="center"/>
    </xf>
    <xf numFmtId="0" fontId="10" fillId="10" borderId="10" xfId="0" applyFont="1" applyFill="1" applyBorder="1" applyAlignment="1">
      <alignment horizontal="center"/>
    </xf>
    <xf numFmtId="0" fontId="6" fillId="9" borderId="0" xfId="3" applyFont="1" applyFill="1" applyBorder="1" applyAlignment="1">
      <alignment horizontal="center" vertical="center"/>
    </xf>
    <xf numFmtId="0" fontId="10" fillId="10" borderId="7" xfId="3" applyFont="1" applyFill="1" applyBorder="1" applyAlignment="1">
      <alignment horizontal="center"/>
    </xf>
    <xf numFmtId="0" fontId="10" fillId="10" borderId="7" xfId="4" applyFont="1" applyFill="1" applyBorder="1" applyAlignment="1">
      <alignment horizontal="center"/>
    </xf>
    <xf numFmtId="0" fontId="10" fillId="10" borderId="7" xfId="2" applyFont="1" applyFill="1" applyBorder="1" applyAlignment="1">
      <alignment horizontal="center"/>
    </xf>
    <xf numFmtId="0" fontId="10" fillId="10" borderId="13" xfId="4" applyFont="1" applyFill="1" applyBorder="1" applyAlignment="1">
      <alignment horizontal="center"/>
    </xf>
    <xf numFmtId="0" fontId="10" fillId="10" borderId="9" xfId="4" applyFont="1" applyFill="1" applyBorder="1" applyAlignment="1">
      <alignment horizontal="center"/>
    </xf>
    <xf numFmtId="0" fontId="6" fillId="10" borderId="13" xfId="4" applyFont="1" applyFill="1" applyBorder="1" applyAlignment="1">
      <alignment vertical="center"/>
    </xf>
    <xf numFmtId="0" fontId="6" fillId="10" borderId="8" xfId="4" applyFont="1" applyFill="1" applyBorder="1" applyAlignment="1">
      <alignment vertical="center"/>
    </xf>
    <xf numFmtId="0" fontId="6" fillId="10" borderId="23" xfId="4" applyFont="1" applyFill="1" applyBorder="1" applyAlignment="1">
      <alignment vertical="center"/>
    </xf>
    <xf numFmtId="0" fontId="6" fillId="0" borderId="7" xfId="4" applyFont="1" applyFill="1" applyBorder="1" applyAlignment="1">
      <alignment vertical="center"/>
    </xf>
    <xf numFmtId="0" fontId="6" fillId="0" borderId="4" xfId="4" applyFont="1" applyFill="1" applyBorder="1" applyAlignment="1">
      <alignment horizontal="center"/>
    </xf>
    <xf numFmtId="0" fontId="6" fillId="0" borderId="7" xfId="2" applyFont="1" applyFill="1" applyBorder="1" applyAlignment="1">
      <alignment vertical="center"/>
    </xf>
    <xf numFmtId="9" fontId="6" fillId="0" borderId="6" xfId="3" applyNumberFormat="1" applyFont="1" applyFill="1" applyBorder="1" applyAlignment="1">
      <alignment horizontal="center"/>
    </xf>
    <xf numFmtId="0" fontId="6" fillId="0" borderId="4" xfId="2" applyFont="1" applyFill="1" applyBorder="1" applyAlignment="1">
      <alignment horizontal="center"/>
    </xf>
    <xf numFmtId="0" fontId="10" fillId="9" borderId="0" xfId="2" applyFont="1" applyFill="1" applyBorder="1"/>
    <xf numFmtId="0" fontId="10" fillId="10" borderId="1" xfId="0" applyFont="1" applyFill="1" applyBorder="1" applyAlignment="1">
      <alignment horizontal="center"/>
    </xf>
    <xf numFmtId="14" fontId="6" fillId="9" borderId="0" xfId="0" applyNumberFormat="1" applyFont="1" applyFill="1" applyAlignment="1">
      <alignment horizontal="center"/>
    </xf>
    <xf numFmtId="2" fontId="6" fillId="9" borderId="0" xfId="9" applyNumberFormat="1" applyFont="1" applyFill="1" applyBorder="1" applyAlignment="1">
      <alignment horizontal="center" vertical="center"/>
    </xf>
    <xf numFmtId="14" fontId="6" fillId="9" borderId="0" xfId="3" applyNumberFormat="1" applyFont="1" applyFill="1" applyBorder="1" applyAlignment="1">
      <alignment horizontal="center"/>
    </xf>
    <xf numFmtId="0" fontId="6" fillId="9" borderId="0" xfId="3" applyFont="1" applyFill="1" applyBorder="1" applyAlignment="1">
      <alignment horizontal="center"/>
    </xf>
    <xf numFmtId="0" fontId="6" fillId="9" borderId="0" xfId="2" applyFont="1" applyFill="1" applyBorder="1" applyAlignment="1">
      <alignment horizontal="center"/>
    </xf>
    <xf numFmtId="0" fontId="6" fillId="9" borderId="0" xfId="10" applyFont="1" applyFill="1" applyBorder="1" applyAlignment="1">
      <alignment horizontal="center"/>
    </xf>
    <xf numFmtId="14" fontId="6" fillId="9" borderId="0" xfId="10" applyNumberFormat="1" applyFont="1" applyFill="1" applyBorder="1" applyAlignment="1">
      <alignment horizontal="center"/>
    </xf>
    <xf numFmtId="167" fontId="10" fillId="10" borderId="7" xfId="6" applyNumberFormat="1" applyFont="1" applyFill="1" applyBorder="1" applyAlignment="1">
      <alignment horizontal="center"/>
    </xf>
    <xf numFmtId="0" fontId="10" fillId="10" borderId="7" xfId="6" applyFont="1" applyFill="1" applyBorder="1" applyAlignment="1">
      <alignment horizontal="center"/>
    </xf>
    <xf numFmtId="0" fontId="10" fillId="10" borderId="7" xfId="5" applyFont="1" applyFill="1" applyBorder="1" applyAlignment="1">
      <alignment horizontal="center"/>
    </xf>
    <xf numFmtId="0" fontId="10" fillId="10" borderId="7" xfId="6" applyFont="1" applyFill="1" applyBorder="1" applyAlignment="1">
      <alignment horizontal="center" vertical="center"/>
    </xf>
    <xf numFmtId="0" fontId="10" fillId="10" borderId="7" xfId="3" applyFont="1" applyFill="1" applyBorder="1" applyAlignment="1">
      <alignment horizontal="center" vertical="center"/>
    </xf>
    <xf numFmtId="0" fontId="10" fillId="10" borderId="12" xfId="3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/>
    </xf>
    <xf numFmtId="0" fontId="10" fillId="10" borderId="12" xfId="3" applyFont="1" applyFill="1" applyBorder="1" applyAlignment="1">
      <alignment horizontal="center"/>
    </xf>
    <xf numFmtId="44" fontId="10" fillId="10" borderId="3" xfId="3" applyNumberFormat="1" applyFont="1" applyFill="1" applyBorder="1" applyAlignment="1">
      <alignment horizontal="center" vertical="center"/>
    </xf>
    <xf numFmtId="167" fontId="10" fillId="10" borderId="10" xfId="3" applyNumberFormat="1" applyFont="1" applyFill="1" applyBorder="1" applyAlignment="1">
      <alignment horizontal="center" vertical="center"/>
    </xf>
    <xf numFmtId="44" fontId="10" fillId="10" borderId="3" xfId="2" applyNumberFormat="1" applyFont="1" applyFill="1" applyBorder="1" applyAlignment="1">
      <alignment horizontal="center"/>
    </xf>
    <xf numFmtId="167" fontId="10" fillId="10" borderId="10" xfId="2" applyNumberFormat="1" applyFont="1" applyFill="1" applyBorder="1" applyAlignment="1">
      <alignment horizontal="center"/>
    </xf>
    <xf numFmtId="0" fontId="6" fillId="0" borderId="0" xfId="0" applyFont="1"/>
    <xf numFmtId="0" fontId="6" fillId="0" borderId="0" xfId="2" applyFont="1" applyFill="1" applyBorder="1" applyAlignment="1">
      <alignment horizontal="center"/>
    </xf>
    <xf numFmtId="9" fontId="6" fillId="0" borderId="0" xfId="1" applyFont="1" applyFill="1" applyBorder="1" applyAlignment="1">
      <alignment horizontal="center"/>
    </xf>
    <xf numFmtId="0" fontId="6" fillId="0" borderId="0" xfId="4" applyFont="1" applyFill="1" applyBorder="1" applyAlignment="1">
      <alignment vertical="center"/>
    </xf>
    <xf numFmtId="0" fontId="6" fillId="0" borderId="0" xfId="4" applyFont="1" applyFill="1" applyBorder="1" applyAlignment="1">
      <alignment horizontal="center"/>
    </xf>
    <xf numFmtId="0" fontId="6" fillId="10" borderId="7" xfId="3" applyFont="1" applyFill="1" applyBorder="1" applyAlignment="1">
      <alignment vertical="center"/>
    </xf>
    <xf numFmtId="0" fontId="6" fillId="0" borderId="4" xfId="3" applyFont="1" applyFill="1" applyBorder="1" applyAlignment="1">
      <alignment horizontal="center"/>
    </xf>
    <xf numFmtId="0" fontId="6" fillId="0" borderId="4" xfId="8" applyFont="1" applyFill="1" applyBorder="1" applyAlignment="1">
      <alignment horizontal="center"/>
    </xf>
    <xf numFmtId="0" fontId="6" fillId="0" borderId="4" xfId="4" applyFont="1" applyFill="1" applyBorder="1" applyAlignment="1">
      <alignment horizontal="center" vertical="center"/>
    </xf>
    <xf numFmtId="0" fontId="6" fillId="0" borderId="7" xfId="4" applyFont="1" applyFill="1" applyBorder="1" applyAlignment="1">
      <alignment horizontal="center" vertical="center"/>
    </xf>
    <xf numFmtId="0" fontId="6" fillId="0" borderId="3" xfId="4" applyFont="1" applyFill="1" applyBorder="1" applyAlignment="1">
      <alignment horizontal="center" vertical="center"/>
    </xf>
    <xf numFmtId="0" fontId="6" fillId="0" borderId="12" xfId="4" applyFont="1" applyFill="1" applyBorder="1" applyAlignment="1">
      <alignment horizontal="center" vertical="center"/>
    </xf>
    <xf numFmtId="0" fontId="6" fillId="0" borderId="1" xfId="8" applyFont="1" applyFill="1" applyBorder="1" applyAlignment="1">
      <alignment horizontal="center" vertical="center"/>
    </xf>
    <xf numFmtId="9" fontId="6" fillId="0" borderId="2" xfId="8" applyNumberFormat="1" applyFont="1" applyFill="1" applyBorder="1" applyAlignment="1">
      <alignment horizontal="center" vertical="center"/>
    </xf>
    <xf numFmtId="0" fontId="6" fillId="0" borderId="4" xfId="8" applyFont="1" applyFill="1" applyBorder="1" applyAlignment="1">
      <alignment horizontal="center" vertical="center"/>
    </xf>
    <xf numFmtId="9" fontId="6" fillId="0" borderId="6" xfId="8" applyNumberFormat="1" applyFont="1" applyFill="1" applyBorder="1" applyAlignment="1">
      <alignment horizontal="center" vertical="center"/>
    </xf>
    <xf numFmtId="9" fontId="6" fillId="0" borderId="6" xfId="8" applyNumberFormat="1" applyFont="1" applyFill="1" applyBorder="1" applyAlignment="1">
      <alignment horizontal="center"/>
    </xf>
    <xf numFmtId="0" fontId="6" fillId="0" borderId="3" xfId="8" applyFont="1" applyFill="1" applyBorder="1" applyAlignment="1">
      <alignment horizontal="center"/>
    </xf>
    <xf numFmtId="9" fontId="6" fillId="0" borderId="10" xfId="8" applyNumberFormat="1" applyFont="1" applyFill="1" applyBorder="1" applyAlignment="1">
      <alignment horizontal="center"/>
    </xf>
    <xf numFmtId="0" fontId="6" fillId="0" borderId="1" xfId="3" applyFont="1" applyFill="1" applyBorder="1" applyAlignment="1">
      <alignment horizontal="center" vertical="center"/>
    </xf>
    <xf numFmtId="9" fontId="6" fillId="0" borderId="2" xfId="3" applyNumberFormat="1" applyFont="1" applyFill="1" applyBorder="1" applyAlignment="1">
      <alignment horizontal="center" vertical="center"/>
    </xf>
    <xf numFmtId="0" fontId="6" fillId="0" borderId="4" xfId="3" applyFont="1" applyFill="1" applyBorder="1" applyAlignment="1">
      <alignment horizontal="center" vertical="center"/>
    </xf>
    <xf numFmtId="9" fontId="6" fillId="0" borderId="6" xfId="3" applyNumberFormat="1" applyFont="1" applyFill="1" applyBorder="1" applyAlignment="1">
      <alignment horizontal="center" vertical="center"/>
    </xf>
    <xf numFmtId="0" fontId="6" fillId="0" borderId="3" xfId="3" applyFont="1" applyFill="1" applyBorder="1" applyAlignment="1">
      <alignment horizontal="center" vertical="center"/>
    </xf>
    <xf numFmtId="9" fontId="6" fillId="0" borderId="10" xfId="3" applyNumberFormat="1" applyFont="1" applyFill="1" applyBorder="1" applyAlignment="1">
      <alignment horizontal="center" vertical="center"/>
    </xf>
    <xf numFmtId="164" fontId="6" fillId="0" borderId="6" xfId="3" applyNumberFormat="1" applyFont="1" applyFill="1" applyBorder="1" applyAlignment="1">
      <alignment horizontal="center"/>
    </xf>
    <xf numFmtId="0" fontId="6" fillId="0" borderId="4" xfId="2" applyFont="1" applyFill="1" applyBorder="1" applyAlignment="1">
      <alignment horizontal="center" vertical="center"/>
    </xf>
    <xf numFmtId="164" fontId="6" fillId="0" borderId="6" xfId="4" applyNumberFormat="1" applyFont="1" applyFill="1" applyBorder="1" applyAlignment="1">
      <alignment horizontal="center"/>
    </xf>
    <xf numFmtId="2" fontId="6" fillId="0" borderId="3" xfId="2" applyNumberFormat="1" applyFont="1" applyFill="1" applyBorder="1" applyAlignment="1">
      <alignment horizontal="center"/>
    </xf>
    <xf numFmtId="164" fontId="6" fillId="0" borderId="6" xfId="2" applyNumberFormat="1" applyFont="1" applyFill="1" applyBorder="1" applyAlignment="1">
      <alignment horizontal="center"/>
    </xf>
    <xf numFmtId="2" fontId="6" fillId="0" borderId="3" xfId="0" applyNumberFormat="1" applyFont="1" applyBorder="1" applyAlignment="1">
      <alignment horizontal="center"/>
    </xf>
    <xf numFmtId="2" fontId="6" fillId="0" borderId="3" xfId="4" applyNumberFormat="1" applyFont="1" applyFill="1" applyBorder="1" applyAlignment="1">
      <alignment horizontal="center"/>
    </xf>
    <xf numFmtId="9" fontId="6" fillId="0" borderId="6" xfId="4" applyNumberFormat="1" applyFont="1" applyFill="1" applyBorder="1" applyAlignment="1">
      <alignment horizontal="center"/>
    </xf>
    <xf numFmtId="9" fontId="6" fillId="0" borderId="6" xfId="2" applyNumberFormat="1" applyFont="1" applyFill="1" applyBorder="1" applyAlignment="1">
      <alignment horizontal="center"/>
    </xf>
    <xf numFmtId="165" fontId="6" fillId="0" borderId="6" xfId="2" applyNumberFormat="1" applyFont="1" applyFill="1" applyBorder="1" applyAlignment="1">
      <alignment horizontal="center"/>
    </xf>
    <xf numFmtId="165" fontId="6" fillId="0" borderId="6" xfId="4" applyNumberFormat="1" applyFont="1" applyFill="1" applyBorder="1" applyAlignment="1">
      <alignment horizontal="center"/>
    </xf>
    <xf numFmtId="165" fontId="6" fillId="0" borderId="6" xfId="3" applyNumberFormat="1" applyFont="1" applyFill="1" applyBorder="1" applyAlignment="1">
      <alignment horizontal="center"/>
    </xf>
    <xf numFmtId="44" fontId="6" fillId="0" borderId="4" xfId="3" applyNumberFormat="1" applyFont="1" applyFill="1" applyBorder="1" applyAlignment="1">
      <alignment horizontal="center" vertical="center"/>
    </xf>
    <xf numFmtId="166" fontId="6" fillId="0" borderId="6" xfId="3" applyNumberFormat="1" applyFont="1" applyFill="1" applyBorder="1" applyAlignment="1">
      <alignment horizontal="center" vertical="center"/>
    </xf>
    <xf numFmtId="44" fontId="6" fillId="0" borderId="4" xfId="2" applyNumberFormat="1" applyFont="1" applyFill="1" applyBorder="1" applyAlignment="1">
      <alignment horizontal="center" vertical="center"/>
    </xf>
    <xf numFmtId="166" fontId="6" fillId="0" borderId="6" xfId="2" applyNumberFormat="1" applyFont="1" applyFill="1" applyBorder="1" applyAlignment="1">
      <alignment horizontal="center" vertical="center"/>
    </xf>
    <xf numFmtId="44" fontId="6" fillId="0" borderId="4" xfId="4" applyNumberFormat="1" applyFont="1" applyFill="1" applyBorder="1" applyAlignment="1">
      <alignment horizontal="center" vertical="center"/>
    </xf>
    <xf numFmtId="166" fontId="6" fillId="0" borderId="6" xfId="4" applyNumberFormat="1" applyFont="1" applyFill="1" applyBorder="1" applyAlignment="1">
      <alignment horizontal="center" vertical="center"/>
    </xf>
    <xf numFmtId="167" fontId="6" fillId="0" borderId="6" xfId="3" applyNumberFormat="1" applyFont="1" applyFill="1" applyBorder="1" applyAlignment="1">
      <alignment horizontal="center" vertical="center"/>
    </xf>
    <xf numFmtId="44" fontId="6" fillId="0" borderId="3" xfId="3" applyNumberFormat="1" applyFont="1" applyFill="1" applyBorder="1" applyAlignment="1">
      <alignment horizontal="center" vertical="center"/>
    </xf>
    <xf numFmtId="167" fontId="6" fillId="0" borderId="10" xfId="3" applyNumberFormat="1" applyFont="1" applyFill="1" applyBorder="1" applyAlignment="1">
      <alignment horizontal="center" vertical="center"/>
    </xf>
    <xf numFmtId="44" fontId="6" fillId="0" borderId="4" xfId="2" applyNumberFormat="1" applyFont="1" applyFill="1" applyBorder="1" applyAlignment="1">
      <alignment horizontal="center"/>
    </xf>
    <xf numFmtId="166" fontId="6" fillId="0" borderId="6" xfId="2" applyNumberFormat="1" applyFont="1" applyFill="1" applyBorder="1" applyAlignment="1">
      <alignment horizontal="center"/>
    </xf>
    <xf numFmtId="44" fontId="6" fillId="0" borderId="4" xfId="3" applyNumberFormat="1" applyFont="1" applyFill="1" applyBorder="1" applyAlignment="1">
      <alignment horizontal="center"/>
    </xf>
    <xf numFmtId="166" fontId="6" fillId="0" borderId="6" xfId="3" applyNumberFormat="1" applyFont="1" applyFill="1" applyBorder="1" applyAlignment="1">
      <alignment horizontal="center"/>
    </xf>
    <xf numFmtId="44" fontId="6" fillId="0" borderId="4" xfId="4" applyNumberFormat="1" applyFont="1" applyFill="1" applyBorder="1" applyAlignment="1">
      <alignment horizontal="center"/>
    </xf>
    <xf numFmtId="166" fontId="6" fillId="0" borderId="6" xfId="4" applyNumberFormat="1" applyFont="1" applyFill="1" applyBorder="1" applyAlignment="1">
      <alignment horizontal="center"/>
    </xf>
    <xf numFmtId="167" fontId="6" fillId="0" borderId="6" xfId="2" applyNumberFormat="1" applyFont="1" applyFill="1" applyBorder="1" applyAlignment="1">
      <alignment horizontal="center"/>
    </xf>
    <xf numFmtId="0" fontId="6" fillId="10" borderId="11" xfId="0" applyFont="1" applyFill="1" applyBorder="1"/>
    <xf numFmtId="0" fontId="10" fillId="10" borderId="39" xfId="0" applyFont="1" applyFill="1" applyBorder="1" applyAlignment="1">
      <alignment horizontal="center" vertical="center"/>
    </xf>
    <xf numFmtId="0" fontId="6" fillId="2" borderId="39" xfId="2" applyFont="1" applyBorder="1" applyAlignment="1">
      <alignment horizontal="center"/>
    </xf>
    <xf numFmtId="0" fontId="6" fillId="7" borderId="39" xfId="3" applyFont="1" applyFill="1" applyBorder="1" applyAlignment="1">
      <alignment horizontal="center"/>
    </xf>
    <xf numFmtId="0" fontId="10" fillId="10" borderId="40" xfId="0" applyFont="1" applyFill="1" applyBorder="1" applyAlignment="1">
      <alignment horizontal="center"/>
    </xf>
    <xf numFmtId="9" fontId="6" fillId="3" borderId="42" xfId="3" applyNumberFormat="1" applyFont="1" applyBorder="1" applyAlignment="1">
      <alignment horizontal="center"/>
    </xf>
    <xf numFmtId="0" fontId="6" fillId="0" borderId="1" xfId="3" applyFont="1" applyFill="1" applyBorder="1" applyAlignment="1">
      <alignment horizontal="center"/>
    </xf>
    <xf numFmtId="9" fontId="6" fillId="3" borderId="2" xfId="3" applyNumberFormat="1" applyFont="1" applyBorder="1" applyAlignment="1">
      <alignment horizontal="center"/>
    </xf>
    <xf numFmtId="0" fontId="6" fillId="0" borderId="3" xfId="3" applyFont="1" applyFill="1" applyBorder="1" applyAlignment="1">
      <alignment horizontal="center"/>
    </xf>
    <xf numFmtId="9" fontId="6" fillId="3" borderId="10" xfId="3" applyNumberFormat="1" applyFont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6" fillId="0" borderId="1" xfId="8" applyFont="1" applyFill="1" applyBorder="1" applyAlignment="1">
      <alignment horizontal="center"/>
    </xf>
    <xf numFmtId="0" fontId="6" fillId="10" borderId="43" xfId="2" applyFont="1" applyFill="1" applyBorder="1" applyAlignment="1">
      <alignment vertical="center"/>
    </xf>
    <xf numFmtId="0" fontId="6" fillId="10" borderId="44" xfId="4" applyFont="1" applyFill="1" applyBorder="1" applyAlignment="1">
      <alignment vertical="center"/>
    </xf>
    <xf numFmtId="0" fontId="6" fillId="10" borderId="17" xfId="4" applyFont="1" applyFill="1" applyBorder="1" applyAlignment="1">
      <alignment vertical="center"/>
    </xf>
    <xf numFmtId="0" fontId="6" fillId="10" borderId="43" xfId="4" applyFont="1" applyFill="1" applyBorder="1" applyAlignment="1">
      <alignment vertical="center"/>
    </xf>
    <xf numFmtId="0" fontId="6" fillId="10" borderId="33" xfId="4" applyFont="1" applyFill="1" applyBorder="1" applyAlignment="1">
      <alignment vertical="center"/>
    </xf>
    <xf numFmtId="0" fontId="6" fillId="0" borderId="41" xfId="4" applyFont="1" applyFill="1" applyBorder="1" applyAlignment="1">
      <alignment horizontal="center"/>
    </xf>
    <xf numFmtId="0" fontId="6" fillId="0" borderId="5" xfId="2" applyFont="1" applyFill="1" applyBorder="1" applyAlignment="1">
      <alignment horizontal="center"/>
    </xf>
    <xf numFmtId="0" fontId="6" fillId="0" borderId="1" xfId="2" applyFont="1" applyFill="1" applyBorder="1" applyAlignment="1">
      <alignment horizontal="center"/>
    </xf>
    <xf numFmtId="0" fontId="6" fillId="0" borderId="7" xfId="4" applyFont="1" applyFill="1" applyBorder="1" applyAlignment="1">
      <alignment horizontal="center"/>
    </xf>
    <xf numFmtId="0" fontId="6" fillId="0" borderId="7" xfId="2" applyFont="1" applyFill="1" applyBorder="1" applyAlignment="1">
      <alignment horizontal="center"/>
    </xf>
    <xf numFmtId="0" fontId="6" fillId="0" borderId="7" xfId="8" applyFont="1" applyFill="1" applyBorder="1" applyAlignment="1">
      <alignment horizontal="center"/>
    </xf>
    <xf numFmtId="0" fontId="6" fillId="0" borderId="12" xfId="8" applyFont="1" applyFill="1" applyBorder="1" applyAlignment="1">
      <alignment horizontal="center"/>
    </xf>
    <xf numFmtId="0" fontId="6" fillId="10" borderId="7" xfId="0" applyFont="1" applyFill="1" applyBorder="1"/>
    <xf numFmtId="0" fontId="6" fillId="0" borderId="29" xfId="4" applyFont="1" applyFill="1" applyBorder="1" applyAlignment="1">
      <alignment horizontal="center"/>
    </xf>
    <xf numFmtId="0" fontId="6" fillId="0" borderId="30" xfId="4" applyFont="1" applyFill="1" applyBorder="1" applyAlignment="1">
      <alignment horizontal="center"/>
    </xf>
    <xf numFmtId="0" fontId="10" fillId="10" borderId="14" xfId="0" applyFont="1" applyFill="1" applyBorder="1" applyAlignment="1">
      <alignment horizontal="center"/>
    </xf>
    <xf numFmtId="0" fontId="10" fillId="10" borderId="16" xfId="0" applyFont="1" applyFill="1" applyBorder="1" applyAlignment="1">
      <alignment horizontal="center"/>
    </xf>
    <xf numFmtId="0" fontId="10" fillId="10" borderId="33" xfId="0" applyFont="1" applyFill="1" applyBorder="1" applyAlignment="1">
      <alignment horizontal="center"/>
    </xf>
    <xf numFmtId="0" fontId="10" fillId="10" borderId="34" xfId="0" applyFont="1" applyFill="1" applyBorder="1" applyAlignment="1">
      <alignment horizontal="center"/>
    </xf>
    <xf numFmtId="0" fontId="18" fillId="10" borderId="5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8" fillId="10" borderId="2" xfId="0" applyFont="1" applyFill="1" applyBorder="1" applyAlignment="1">
      <alignment horizontal="center" vertical="center"/>
    </xf>
    <xf numFmtId="0" fontId="18" fillId="10" borderId="7" xfId="0" applyFont="1" applyFill="1" applyBorder="1" applyAlignment="1">
      <alignment horizontal="center" vertical="center"/>
    </xf>
    <xf numFmtId="0" fontId="18" fillId="10" borderId="4" xfId="0" applyFont="1" applyFill="1" applyBorder="1" applyAlignment="1">
      <alignment horizontal="center" vertical="center"/>
    </xf>
    <xf numFmtId="0" fontId="18" fillId="10" borderId="6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7" xfId="3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/>
    </xf>
    <xf numFmtId="0" fontId="10" fillId="10" borderId="8" xfId="0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/>
    </xf>
    <xf numFmtId="0" fontId="10" fillId="10" borderId="5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0" fontId="10" fillId="10" borderId="12" xfId="0" applyFont="1" applyFill="1" applyBorder="1" applyAlignment="1">
      <alignment horizontal="center" vertical="center"/>
    </xf>
    <xf numFmtId="0" fontId="10" fillId="10" borderId="37" xfId="0" applyFont="1" applyFill="1" applyBorder="1" applyAlignment="1">
      <alignment horizontal="center"/>
    </xf>
    <xf numFmtId="0" fontId="6" fillId="0" borderId="27" xfId="2" applyFont="1" applyFill="1" applyBorder="1" applyAlignment="1">
      <alignment horizontal="center"/>
    </xf>
    <xf numFmtId="0" fontId="6" fillId="0" borderId="28" xfId="2" applyFont="1" applyFill="1" applyBorder="1" applyAlignment="1">
      <alignment horizontal="center"/>
    </xf>
    <xf numFmtId="0" fontId="6" fillId="0" borderId="27" xfId="4" applyFont="1" applyFill="1" applyBorder="1" applyAlignment="1">
      <alignment horizontal="center"/>
    </xf>
    <xf numFmtId="0" fontId="6" fillId="0" borderId="28" xfId="4" applyFont="1" applyFill="1" applyBorder="1" applyAlignment="1">
      <alignment horizontal="center"/>
    </xf>
    <xf numFmtId="0" fontId="6" fillId="0" borderId="27" xfId="3" applyFont="1" applyFill="1" applyBorder="1" applyAlignment="1">
      <alignment horizontal="center"/>
    </xf>
    <xf numFmtId="0" fontId="6" fillId="0" borderId="28" xfId="3" applyFont="1" applyFill="1" applyBorder="1" applyAlignment="1">
      <alignment horizontal="center"/>
    </xf>
    <xf numFmtId="0" fontId="10" fillId="10" borderId="31" xfId="0" applyFont="1" applyFill="1" applyBorder="1" applyAlignment="1">
      <alignment horizontal="center"/>
    </xf>
    <xf numFmtId="0" fontId="10" fillId="10" borderId="25" xfId="0" applyFont="1" applyFill="1" applyBorder="1" applyAlignment="1">
      <alignment horizontal="center"/>
    </xf>
    <xf numFmtId="0" fontId="10" fillId="10" borderId="26" xfId="0" applyFont="1" applyFill="1" applyBorder="1" applyAlignment="1">
      <alignment horizontal="center" vertical="center"/>
    </xf>
    <xf numFmtId="0" fontId="10" fillId="10" borderId="24" xfId="0" applyFont="1" applyFill="1" applyBorder="1" applyAlignment="1">
      <alignment horizontal="center" vertical="center"/>
    </xf>
    <xf numFmtId="0" fontId="10" fillId="10" borderId="28" xfId="0" applyFont="1" applyFill="1" applyBorder="1" applyAlignment="1">
      <alignment horizontal="center"/>
    </xf>
    <xf numFmtId="0" fontId="6" fillId="0" borderId="33" xfId="4" applyFont="1" applyFill="1" applyBorder="1" applyAlignment="1">
      <alignment horizontal="center"/>
    </xf>
    <xf numFmtId="0" fontId="6" fillId="0" borderId="34" xfId="4" applyFont="1" applyFill="1" applyBorder="1" applyAlignment="1">
      <alignment horizontal="center"/>
    </xf>
    <xf numFmtId="0" fontId="6" fillId="0" borderId="1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13" xfId="3" applyFont="1" applyFill="1" applyBorder="1" applyAlignment="1">
      <alignment horizontal="center" vertical="center"/>
    </xf>
    <xf numFmtId="0" fontId="6" fillId="0" borderId="23" xfId="3" applyFont="1" applyFill="1" applyBorder="1" applyAlignment="1">
      <alignment horizontal="center" vertical="center"/>
    </xf>
    <xf numFmtId="0" fontId="6" fillId="0" borderId="35" xfId="4" applyFont="1" applyFill="1" applyBorder="1" applyAlignment="1">
      <alignment horizontal="center"/>
    </xf>
    <xf numFmtId="0" fontId="6" fillId="0" borderId="36" xfId="4" applyFont="1" applyFill="1" applyBorder="1" applyAlignment="1">
      <alignment horizontal="center"/>
    </xf>
    <xf numFmtId="0" fontId="10" fillId="10" borderId="31" xfId="0" applyFont="1" applyFill="1" applyBorder="1" applyAlignment="1">
      <alignment horizontal="center" vertical="center"/>
    </xf>
    <xf numFmtId="0" fontId="10" fillId="10" borderId="25" xfId="0" applyFont="1" applyFill="1" applyBorder="1" applyAlignment="1">
      <alignment horizontal="center" vertical="center"/>
    </xf>
    <xf numFmtId="0" fontId="6" fillId="0" borderId="33" xfId="2" applyFont="1" applyFill="1" applyBorder="1" applyAlignment="1">
      <alignment horizontal="center"/>
    </xf>
    <xf numFmtId="0" fontId="6" fillId="0" borderId="34" xfId="2" applyFont="1" applyFill="1" applyBorder="1" applyAlignment="1">
      <alignment horizontal="center"/>
    </xf>
    <xf numFmtId="0" fontId="6" fillId="0" borderId="33" xfId="3" applyFont="1" applyFill="1" applyBorder="1" applyAlignment="1">
      <alignment horizontal="center"/>
    </xf>
    <xf numFmtId="0" fontId="6" fillId="0" borderId="34" xfId="3" applyFont="1" applyFill="1" applyBorder="1" applyAlignment="1">
      <alignment horizontal="center"/>
    </xf>
    <xf numFmtId="0" fontId="10" fillId="10" borderId="22" xfId="0" applyFont="1" applyFill="1" applyBorder="1" applyAlignment="1">
      <alignment horizontal="center"/>
    </xf>
    <xf numFmtId="0" fontId="10" fillId="10" borderId="32" xfId="0" applyFont="1" applyFill="1" applyBorder="1" applyAlignment="1">
      <alignment horizontal="center"/>
    </xf>
    <xf numFmtId="0" fontId="10" fillId="10" borderId="14" xfId="0" applyFont="1" applyFill="1" applyBorder="1" applyAlignment="1">
      <alignment horizontal="center" vertical="center"/>
    </xf>
    <xf numFmtId="0" fontId="10" fillId="10" borderId="16" xfId="0" applyFont="1" applyFill="1" applyBorder="1" applyAlignment="1">
      <alignment horizontal="center" vertical="center"/>
    </xf>
    <xf numFmtId="0" fontId="16" fillId="9" borderId="0" xfId="0" applyFont="1" applyFill="1" applyAlignment="1">
      <alignment horizontal="center"/>
    </xf>
    <xf numFmtId="0" fontId="17" fillId="9" borderId="0" xfId="3" applyFont="1" applyFill="1" applyBorder="1" applyAlignment="1">
      <alignment horizontal="center" vertical="center"/>
    </xf>
    <xf numFmtId="0" fontId="17" fillId="9" borderId="18" xfId="3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/>
    </xf>
    <xf numFmtId="0" fontId="6" fillId="9" borderId="0" xfId="0" applyFont="1" applyFill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2" borderId="7" xfId="2" applyNumberFormat="1" applyFont="1" applyBorder="1" applyAlignment="1">
      <alignment horizontal="center" vertical="center"/>
    </xf>
    <xf numFmtId="0" fontId="6" fillId="2" borderId="4" xfId="2" applyNumberFormat="1" applyFont="1" applyBorder="1" applyAlignment="1">
      <alignment horizontal="center" vertical="center"/>
    </xf>
    <xf numFmtId="0" fontId="6" fillId="2" borderId="12" xfId="2" applyNumberFormat="1" applyFont="1" applyBorder="1" applyAlignment="1">
      <alignment horizontal="center" vertical="center"/>
    </xf>
    <xf numFmtId="0" fontId="6" fillId="2" borderId="3" xfId="2" applyNumberFormat="1" applyFont="1" applyBorder="1" applyAlignment="1">
      <alignment horizontal="center" vertical="center"/>
    </xf>
    <xf numFmtId="0" fontId="6" fillId="3" borderId="4" xfId="3" applyNumberFormat="1" applyFont="1" applyBorder="1" applyAlignment="1">
      <alignment horizontal="center" vertical="center"/>
    </xf>
    <xf numFmtId="0" fontId="6" fillId="3" borderId="6" xfId="3" applyNumberFormat="1" applyFont="1" applyBorder="1" applyAlignment="1">
      <alignment horizontal="center" vertical="center"/>
    </xf>
    <xf numFmtId="0" fontId="6" fillId="3" borderId="3" xfId="3" applyNumberFormat="1" applyFont="1" applyBorder="1" applyAlignment="1">
      <alignment horizontal="center" vertical="center"/>
    </xf>
    <xf numFmtId="0" fontId="6" fillId="3" borderId="10" xfId="3" applyNumberFormat="1" applyFont="1" applyBorder="1" applyAlignment="1">
      <alignment horizontal="center" vertical="center"/>
    </xf>
    <xf numFmtId="0" fontId="18" fillId="10" borderId="14" xfId="0" applyFont="1" applyFill="1" applyBorder="1" applyAlignment="1">
      <alignment horizontal="center" vertical="center"/>
    </xf>
    <xf numFmtId="0" fontId="18" fillId="10" borderId="15" xfId="0" applyFont="1" applyFill="1" applyBorder="1" applyAlignment="1">
      <alignment horizontal="center" vertical="center"/>
    </xf>
    <xf numFmtId="0" fontId="18" fillId="10" borderId="16" xfId="0" applyFont="1" applyFill="1" applyBorder="1" applyAlignment="1">
      <alignment horizontal="center" vertical="center"/>
    </xf>
    <xf numFmtId="0" fontId="18" fillId="10" borderId="19" xfId="0" applyFont="1" applyFill="1" applyBorder="1" applyAlignment="1">
      <alignment horizontal="center" vertical="center"/>
    </xf>
    <xf numFmtId="0" fontId="18" fillId="10" borderId="20" xfId="0" applyFont="1" applyFill="1" applyBorder="1" applyAlignment="1">
      <alignment horizontal="center" vertical="center"/>
    </xf>
    <xf numFmtId="0" fontId="18" fillId="10" borderId="21" xfId="0" applyFont="1" applyFill="1" applyBorder="1" applyAlignment="1">
      <alignment horizontal="center" vertical="center"/>
    </xf>
    <xf numFmtId="0" fontId="14" fillId="9" borderId="0" xfId="3" applyFont="1" applyFill="1" applyBorder="1" applyAlignment="1">
      <alignment horizontal="center" vertical="center"/>
    </xf>
    <xf numFmtId="0" fontId="14" fillId="9" borderId="20" xfId="3" applyFont="1" applyFill="1" applyBorder="1" applyAlignment="1">
      <alignment horizontal="center" vertical="center"/>
    </xf>
    <xf numFmtId="0" fontId="10" fillId="10" borderId="5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center" vertical="center"/>
    </xf>
    <xf numFmtId="0" fontId="17" fillId="9" borderId="0" xfId="2" applyFont="1" applyFill="1" applyBorder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6" fillId="9" borderId="0" xfId="10" applyFont="1" applyFill="1" applyBorder="1" applyAlignment="1">
      <alignment horizontal="center" vertical="center"/>
    </xf>
    <xf numFmtId="0" fontId="11" fillId="2" borderId="14" xfId="2" applyFont="1" applyBorder="1" applyAlignment="1">
      <alignment horizontal="center" vertical="center"/>
    </xf>
    <xf numFmtId="0" fontId="11" fillId="2" borderId="15" xfId="2" applyFont="1" applyBorder="1" applyAlignment="1">
      <alignment horizontal="center" vertical="center"/>
    </xf>
    <xf numFmtId="0" fontId="11" fillId="2" borderId="16" xfId="2" applyFont="1" applyBorder="1" applyAlignment="1">
      <alignment horizontal="center" vertical="center"/>
    </xf>
    <xf numFmtId="0" fontId="11" fillId="2" borderId="19" xfId="2" applyFont="1" applyBorder="1" applyAlignment="1">
      <alignment horizontal="center" vertical="center"/>
    </xf>
    <xf numFmtId="0" fontId="11" fillId="2" borderId="20" xfId="2" applyFont="1" applyBorder="1" applyAlignment="1">
      <alignment horizontal="center" vertical="center"/>
    </xf>
    <xf numFmtId="0" fontId="11" fillId="2" borderId="21" xfId="2" applyFont="1" applyBorder="1" applyAlignment="1">
      <alignment horizontal="center" vertical="center"/>
    </xf>
    <xf numFmtId="0" fontId="12" fillId="3" borderId="14" xfId="3" applyFont="1" applyBorder="1" applyAlignment="1">
      <alignment horizontal="center" vertical="center"/>
    </xf>
    <xf numFmtId="0" fontId="12" fillId="3" borderId="15" xfId="3" applyFont="1" applyBorder="1" applyAlignment="1">
      <alignment horizontal="center" vertical="center"/>
    </xf>
    <xf numFmtId="0" fontId="12" fillId="3" borderId="16" xfId="3" applyFont="1" applyBorder="1" applyAlignment="1">
      <alignment horizontal="center" vertical="center"/>
    </xf>
    <xf numFmtId="0" fontId="12" fillId="3" borderId="19" xfId="3" applyFont="1" applyBorder="1" applyAlignment="1">
      <alignment horizontal="center" vertical="center"/>
    </xf>
    <xf numFmtId="0" fontId="12" fillId="3" borderId="20" xfId="3" applyFont="1" applyBorder="1" applyAlignment="1">
      <alignment horizontal="center" vertical="center"/>
    </xf>
    <xf numFmtId="0" fontId="12" fillId="3" borderId="21" xfId="3" applyFont="1" applyBorder="1" applyAlignment="1">
      <alignment horizontal="center" vertical="center"/>
    </xf>
    <xf numFmtId="0" fontId="6" fillId="9" borderId="0" xfId="2" applyFont="1" applyFill="1" applyBorder="1" applyAlignment="1">
      <alignment horizontal="center" vertical="center"/>
    </xf>
    <xf numFmtId="0" fontId="6" fillId="9" borderId="0" xfId="3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center"/>
    </xf>
    <xf numFmtId="164" fontId="20" fillId="10" borderId="14" xfId="4" applyNumberFormat="1" applyFont="1" applyFill="1" applyBorder="1" applyAlignment="1">
      <alignment horizontal="center" vertical="center"/>
    </xf>
    <xf numFmtId="164" fontId="20" fillId="10" borderId="15" xfId="4" applyNumberFormat="1" applyFont="1" applyFill="1" applyBorder="1" applyAlignment="1">
      <alignment horizontal="center" vertical="center"/>
    </xf>
    <xf numFmtId="164" fontId="20" fillId="10" borderId="16" xfId="4" applyNumberFormat="1" applyFont="1" applyFill="1" applyBorder="1" applyAlignment="1">
      <alignment horizontal="center" vertical="center"/>
    </xf>
    <xf numFmtId="164" fontId="20" fillId="10" borderId="17" xfId="4" applyNumberFormat="1" applyFont="1" applyFill="1" applyBorder="1" applyAlignment="1">
      <alignment horizontal="center" vertical="center"/>
    </xf>
    <xf numFmtId="164" fontId="20" fillId="10" borderId="0" xfId="4" applyNumberFormat="1" applyFont="1" applyFill="1" applyBorder="1" applyAlignment="1">
      <alignment horizontal="center" vertical="center"/>
    </xf>
    <xf numFmtId="164" fontId="20" fillId="10" borderId="18" xfId="4" applyNumberFormat="1" applyFont="1" applyFill="1" applyBorder="1" applyAlignment="1">
      <alignment horizontal="center" vertical="center"/>
    </xf>
    <xf numFmtId="164" fontId="20" fillId="10" borderId="19" xfId="4" applyNumberFormat="1" applyFont="1" applyFill="1" applyBorder="1" applyAlignment="1">
      <alignment horizontal="center" vertical="center"/>
    </xf>
    <xf numFmtId="164" fontId="20" fillId="10" borderId="20" xfId="4" applyNumberFormat="1" applyFont="1" applyFill="1" applyBorder="1" applyAlignment="1">
      <alignment horizontal="center" vertical="center"/>
    </xf>
    <xf numFmtId="164" fontId="20" fillId="10" borderId="21" xfId="4" applyNumberFormat="1" applyFont="1" applyFill="1" applyBorder="1" applyAlignment="1">
      <alignment horizontal="center" vertical="center"/>
    </xf>
    <xf numFmtId="0" fontId="6" fillId="9" borderId="0" xfId="7" applyFont="1" applyFill="1" applyBorder="1" applyAlignment="1">
      <alignment horizontal="center" vertical="center"/>
    </xf>
    <xf numFmtId="0" fontId="6" fillId="0" borderId="11" xfId="3" applyFont="1" applyFill="1" applyBorder="1" applyAlignment="1">
      <alignment horizontal="center" vertical="center"/>
    </xf>
    <xf numFmtId="0" fontId="6" fillId="0" borderId="9" xfId="3" applyFont="1" applyFill="1" applyBorder="1" applyAlignment="1">
      <alignment horizontal="center" vertical="center"/>
    </xf>
    <xf numFmtId="0" fontId="6" fillId="0" borderId="13" xfId="4" applyFont="1" applyFill="1" applyBorder="1" applyAlignment="1">
      <alignment horizontal="center" vertical="center"/>
    </xf>
    <xf numFmtId="0" fontId="6" fillId="0" borderId="23" xfId="4" applyFont="1" applyFill="1" applyBorder="1" applyAlignment="1">
      <alignment horizontal="center" vertical="center"/>
    </xf>
  </cellXfs>
  <cellStyles count="11">
    <cellStyle name="20% - Accent1" xfId="7" builtinId="30"/>
    <cellStyle name="Accent1" xfId="5" builtinId="29"/>
    <cellStyle name="Accent2" xfId="6" builtinId="33"/>
    <cellStyle name="Accent6" xfId="8" builtinId="49"/>
    <cellStyle name="Bad" xfId="3" builtinId="27"/>
    <cellStyle name="Currency" xfId="9" builtinId="4"/>
    <cellStyle name="Good" xfId="2" builtinId="26"/>
    <cellStyle name="Input" xfId="10" builtinId="20"/>
    <cellStyle name="Neutral" xfId="4" builtinId="28"/>
    <cellStyle name="Normal" xfId="0" builtinId="0"/>
    <cellStyle name="Percent" xfId="1" builtinId="5"/>
  </cellStyles>
  <dxfs count="6"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14"/>
  <sheetViews>
    <sheetView tabSelected="1" zoomScale="85" zoomScaleNormal="85" workbookViewId="0">
      <selection activeCell="T12" sqref="T12"/>
    </sheetView>
  </sheetViews>
  <sheetFormatPr defaultRowHeight="15" x14ac:dyDescent="0.25"/>
  <cols>
    <col min="3" max="3" width="18" bestFit="1" customWidth="1"/>
    <col min="4" max="4" width="23.5703125" bestFit="1" customWidth="1"/>
    <col min="5" max="5" width="23.28515625" bestFit="1" customWidth="1"/>
    <col min="6" max="6" width="22.42578125" bestFit="1" customWidth="1"/>
    <col min="7" max="7" width="10" bestFit="1" customWidth="1"/>
    <col min="9" max="9" width="15.140625" bestFit="1" customWidth="1"/>
    <col min="10" max="10" width="19.42578125" bestFit="1" customWidth="1"/>
    <col min="12" max="12" width="22.42578125" bestFit="1" customWidth="1"/>
    <col min="13" max="13" width="10.42578125" bestFit="1" customWidth="1"/>
    <col min="14" max="14" width="18" bestFit="1" customWidth="1"/>
    <col min="15" max="15" width="10" bestFit="1" customWidth="1"/>
    <col min="16" max="16" width="22.85546875" bestFit="1" customWidth="1"/>
    <col min="17" max="17" width="13.7109375" bestFit="1" customWidth="1"/>
    <col min="18" max="18" width="10.5703125" bestFit="1" customWidth="1"/>
    <col min="19" max="19" width="19.5703125" bestFit="1" customWidth="1"/>
    <col min="20" max="20" width="23.28515625" bestFit="1" customWidth="1"/>
    <col min="21" max="21" width="25.140625" bestFit="1" customWidth="1"/>
    <col min="22" max="22" width="20.85546875" bestFit="1" customWidth="1"/>
    <col min="23" max="23" width="24.5703125" bestFit="1" customWidth="1"/>
    <col min="24" max="24" width="23.5703125" bestFit="1" customWidth="1"/>
    <col min="25" max="25" width="23.28515625" bestFit="1" customWidth="1"/>
    <col min="26" max="26" width="22.42578125" bestFit="1" customWidth="1"/>
    <col min="27" max="27" width="10.85546875" bestFit="1" customWidth="1"/>
    <col min="32" max="32" width="14.5703125" bestFit="1" customWidth="1"/>
  </cols>
  <sheetData>
    <row r="1" spans="1:39" ht="29.25" customHeight="1" thickBot="1" x14ac:dyDescent="0.3">
      <c r="A1" s="26"/>
      <c r="B1" s="98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26"/>
      <c r="AH1" s="26"/>
      <c r="AI1" s="26"/>
      <c r="AJ1" s="26"/>
      <c r="AK1" s="26"/>
      <c r="AM1" s="26"/>
    </row>
    <row r="2" spans="1:39" ht="15.75" thickBot="1" x14ac:dyDescent="0.3">
      <c r="A2" s="26"/>
      <c r="B2" s="99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5"/>
      <c r="AG2" s="26"/>
      <c r="AH2" s="26"/>
      <c r="AI2" s="26"/>
      <c r="AJ2" s="26"/>
      <c r="AK2" s="26"/>
      <c r="AL2" s="26"/>
      <c r="AM2" s="26"/>
    </row>
    <row r="3" spans="1:39" ht="15" customHeight="1" x14ac:dyDescent="0.25">
      <c r="A3" s="26"/>
      <c r="B3" s="66"/>
      <c r="C3" s="310" t="s">
        <v>78</v>
      </c>
      <c r="D3" s="311"/>
      <c r="E3" s="311"/>
      <c r="F3" s="311"/>
      <c r="G3" s="312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310" t="s">
        <v>74</v>
      </c>
      <c r="X3" s="311"/>
      <c r="Y3" s="311"/>
      <c r="Z3" s="311"/>
      <c r="AA3" s="312"/>
      <c r="AB3" s="26"/>
      <c r="AC3" s="26"/>
      <c r="AD3" s="26"/>
      <c r="AE3" s="26"/>
      <c r="AF3" s="67"/>
      <c r="AG3" s="26"/>
      <c r="AH3" s="26"/>
      <c r="AI3" s="26"/>
      <c r="AJ3" s="26"/>
      <c r="AK3" s="26"/>
      <c r="AL3" s="26"/>
      <c r="AM3" s="26"/>
    </row>
    <row r="4" spans="1:39" ht="19.5" customHeight="1" thickBot="1" x14ac:dyDescent="0.35">
      <c r="A4" s="26"/>
      <c r="B4" s="66"/>
      <c r="C4" s="313"/>
      <c r="D4" s="314"/>
      <c r="E4" s="314"/>
      <c r="F4" s="314"/>
      <c r="G4" s="315"/>
      <c r="H4" s="26"/>
      <c r="I4" s="27"/>
      <c r="J4" s="28"/>
      <c r="K4" s="28"/>
      <c r="L4" s="29"/>
      <c r="M4" s="298"/>
      <c r="N4" s="298"/>
      <c r="O4" s="299"/>
      <c r="P4" s="299"/>
      <c r="Q4" s="26"/>
      <c r="R4" s="26"/>
      <c r="S4" s="26"/>
      <c r="T4" s="26"/>
      <c r="U4" s="26"/>
      <c r="V4" s="26"/>
      <c r="W4" s="313"/>
      <c r="X4" s="314"/>
      <c r="Y4" s="314"/>
      <c r="Z4" s="314"/>
      <c r="AA4" s="315"/>
      <c r="AC4" s="295"/>
      <c r="AD4" s="295"/>
      <c r="AE4" s="295"/>
      <c r="AF4" s="295"/>
      <c r="AG4" s="66"/>
      <c r="AH4" s="26"/>
      <c r="AI4" s="26"/>
      <c r="AJ4" s="26"/>
      <c r="AK4" s="26"/>
      <c r="AL4" s="26"/>
      <c r="AM4" s="26"/>
    </row>
    <row r="5" spans="1:39" ht="19.5" thickBot="1" x14ac:dyDescent="0.35">
      <c r="A5" s="26"/>
      <c r="B5" s="66"/>
      <c r="C5" s="18"/>
      <c r="D5" s="127" t="s">
        <v>36</v>
      </c>
      <c r="E5" s="19" t="s">
        <v>1</v>
      </c>
      <c r="F5" s="20" t="s">
        <v>2</v>
      </c>
      <c r="G5" s="118" t="s">
        <v>3</v>
      </c>
      <c r="H5" s="26"/>
      <c r="I5" s="27"/>
      <c r="J5" s="28"/>
      <c r="K5" s="28"/>
      <c r="L5" s="29"/>
      <c r="M5" s="316" t="s">
        <v>78</v>
      </c>
      <c r="N5" s="316"/>
      <c r="O5" s="316"/>
      <c r="P5" s="316"/>
      <c r="Q5" s="26"/>
      <c r="R5" s="26"/>
      <c r="S5" s="26"/>
      <c r="T5" s="26"/>
      <c r="U5" s="26"/>
      <c r="V5" s="26"/>
      <c r="W5" s="219"/>
      <c r="X5" s="220" t="s">
        <v>36</v>
      </c>
      <c r="Y5" s="221" t="s">
        <v>1</v>
      </c>
      <c r="Z5" s="222" t="s">
        <v>2</v>
      </c>
      <c r="AA5" s="223" t="s">
        <v>3</v>
      </c>
      <c r="AB5" s="26"/>
      <c r="AC5" s="322"/>
      <c r="AD5" s="322"/>
      <c r="AE5" s="296"/>
      <c r="AF5" s="297"/>
      <c r="AG5" s="57"/>
      <c r="AH5" s="26"/>
      <c r="AI5" s="26"/>
      <c r="AJ5" s="26"/>
      <c r="AK5" s="26"/>
      <c r="AL5" s="26"/>
      <c r="AM5" s="26"/>
    </row>
    <row r="6" spans="1:39" s="1" customFormat="1" ht="19.5" thickBot="1" x14ac:dyDescent="0.35">
      <c r="A6" s="30"/>
      <c r="B6" s="68"/>
      <c r="C6" s="278" t="s">
        <v>4</v>
      </c>
      <c r="D6" s="172" t="s">
        <v>0</v>
      </c>
      <c r="E6" s="172">
        <v>5</v>
      </c>
      <c r="F6" s="172">
        <v>9</v>
      </c>
      <c r="G6" s="17">
        <f t="shared" ref="G6:G8" si="0">IF(AND(E6=0,F6=0),0,100/(E6+F6)*E6/100)</f>
        <v>0.35714285714285715</v>
      </c>
      <c r="H6" s="113">
        <f>IF(G6&gt;AA6,1,0)</f>
        <v>0</v>
      </c>
      <c r="I6" s="36"/>
      <c r="J6" s="37"/>
      <c r="K6" s="37"/>
      <c r="L6" s="51"/>
      <c r="M6" s="317"/>
      <c r="N6" s="317"/>
      <c r="O6" s="317"/>
      <c r="P6" s="317"/>
      <c r="Q6" s="57"/>
      <c r="R6" s="57"/>
      <c r="S6" s="57"/>
      <c r="T6" s="57"/>
      <c r="U6" s="57"/>
      <c r="V6" s="57"/>
      <c r="W6" s="300" t="s">
        <v>4</v>
      </c>
      <c r="X6" s="225" t="s">
        <v>0</v>
      </c>
      <c r="Y6" s="225">
        <v>9</v>
      </c>
      <c r="Z6" s="225">
        <v>13</v>
      </c>
      <c r="AA6" s="226">
        <f t="shared" ref="AA6:AA21" si="1">IF(AND(Y6=0,Z6=0),0,100/(Y6+Z6)*Y6/100)</f>
        <v>0.40909090909090912</v>
      </c>
      <c r="AB6" s="57"/>
      <c r="AC6" s="322"/>
      <c r="AD6" s="322"/>
      <c r="AE6" s="296"/>
      <c r="AF6" s="297"/>
      <c r="AG6" s="57"/>
      <c r="AH6" s="57"/>
      <c r="AI6" s="57"/>
      <c r="AJ6" s="57"/>
      <c r="AK6" s="30"/>
      <c r="AL6" s="30"/>
      <c r="AM6" s="30"/>
    </row>
    <row r="7" spans="1:39" s="2" customFormat="1" ht="18.75" x14ac:dyDescent="0.3">
      <c r="A7" s="31"/>
      <c r="B7" s="69"/>
      <c r="C7" s="279"/>
      <c r="D7" s="144" t="s">
        <v>5</v>
      </c>
      <c r="E7" s="144">
        <v>3</v>
      </c>
      <c r="F7" s="144">
        <v>3</v>
      </c>
      <c r="G7" s="17">
        <f t="shared" si="0"/>
        <v>0.5</v>
      </c>
      <c r="H7" s="113">
        <f t="shared" ref="H7:H22" si="2">IF(G7&gt;AA7,1,0)</f>
        <v>1</v>
      </c>
      <c r="I7" s="38"/>
      <c r="J7" s="39"/>
      <c r="K7" s="39"/>
      <c r="L7" s="52"/>
      <c r="M7" s="318" t="s">
        <v>25</v>
      </c>
      <c r="N7" s="319"/>
      <c r="O7" s="320" t="s">
        <v>26</v>
      </c>
      <c r="P7" s="321"/>
      <c r="Q7" s="42"/>
      <c r="R7" s="298"/>
      <c r="S7" s="298"/>
      <c r="T7" s="299"/>
      <c r="U7" s="299"/>
      <c r="V7" s="42"/>
      <c r="W7" s="279"/>
      <c r="X7" s="144" t="s">
        <v>5</v>
      </c>
      <c r="Y7" s="144">
        <v>5</v>
      </c>
      <c r="Z7" s="144">
        <v>6</v>
      </c>
      <c r="AA7" s="17">
        <f t="shared" si="1"/>
        <v>0.45454545454545459</v>
      </c>
      <c r="AB7" s="42"/>
      <c r="AC7" s="38"/>
      <c r="AD7" s="39"/>
      <c r="AE7" s="39"/>
      <c r="AF7" s="70"/>
      <c r="AG7" s="42"/>
      <c r="AH7" s="42"/>
      <c r="AI7" s="42"/>
      <c r="AJ7" s="42"/>
      <c r="AK7" s="31"/>
      <c r="AL7" s="31"/>
      <c r="AM7" s="31"/>
    </row>
    <row r="8" spans="1:39" s="1" customFormat="1" ht="19.5" thickBot="1" x14ac:dyDescent="0.35">
      <c r="A8" s="30"/>
      <c r="B8" s="68"/>
      <c r="C8" s="280"/>
      <c r="D8" s="172" t="s">
        <v>24</v>
      </c>
      <c r="E8" s="172">
        <v>1</v>
      </c>
      <c r="F8" s="172">
        <v>0</v>
      </c>
      <c r="G8" s="17">
        <f t="shared" si="0"/>
        <v>1</v>
      </c>
      <c r="H8" s="113">
        <f t="shared" si="2"/>
        <v>1</v>
      </c>
      <c r="I8" s="36"/>
      <c r="J8" s="37"/>
      <c r="K8" s="37"/>
      <c r="L8" s="51"/>
      <c r="M8" s="302">
        <f>COUNTIF(G6:G23,"&gt;=0.5")</f>
        <v>9</v>
      </c>
      <c r="N8" s="303"/>
      <c r="O8" s="306">
        <f>COUNTIF(G6:G23,"&lt;0.5")</f>
        <v>9</v>
      </c>
      <c r="P8" s="307"/>
      <c r="Q8" s="57"/>
      <c r="R8" s="337"/>
      <c r="S8" s="337"/>
      <c r="T8" s="338"/>
      <c r="U8" s="338"/>
      <c r="V8" s="57"/>
      <c r="W8" s="301"/>
      <c r="X8" s="227" t="s">
        <v>24</v>
      </c>
      <c r="Y8" s="227">
        <v>1</v>
      </c>
      <c r="Z8" s="227">
        <v>1</v>
      </c>
      <c r="AA8" s="228">
        <f t="shared" si="1"/>
        <v>0.5</v>
      </c>
      <c r="AB8" s="57"/>
      <c r="AC8" s="36"/>
      <c r="AD8" s="37"/>
      <c r="AE8" s="37"/>
      <c r="AF8" s="71"/>
      <c r="AG8" s="57"/>
      <c r="AH8" s="57"/>
      <c r="AI8" s="57"/>
      <c r="AJ8" s="57"/>
      <c r="AK8" s="30"/>
      <c r="AL8" s="30"/>
      <c r="AM8" s="30"/>
    </row>
    <row r="9" spans="1:39" s="3" customFormat="1" ht="19.5" thickBot="1" x14ac:dyDescent="0.35">
      <c r="A9" s="32"/>
      <c r="B9" s="72"/>
      <c r="C9" s="278" t="s">
        <v>11</v>
      </c>
      <c r="D9" s="172" t="s">
        <v>6</v>
      </c>
      <c r="E9" s="172">
        <v>2</v>
      </c>
      <c r="F9" s="172">
        <v>0</v>
      </c>
      <c r="G9" s="17">
        <f t="shared" ref="G9:G21" si="3">IF(AND(E9=0,F9=0),0,100/(E9+F9)*E9/100)</f>
        <v>1</v>
      </c>
      <c r="H9" s="113">
        <f t="shared" si="2"/>
        <v>1</v>
      </c>
      <c r="I9" s="40"/>
      <c r="J9" s="40"/>
      <c r="K9" s="40"/>
      <c r="L9" s="40"/>
      <c r="M9" s="304"/>
      <c r="N9" s="305"/>
      <c r="O9" s="308"/>
      <c r="P9" s="309"/>
      <c r="Q9" s="40"/>
      <c r="R9" s="337"/>
      <c r="S9" s="337"/>
      <c r="T9" s="338"/>
      <c r="U9" s="338"/>
      <c r="V9" s="40"/>
      <c r="W9" s="300" t="s">
        <v>11</v>
      </c>
      <c r="X9" s="225" t="s">
        <v>6</v>
      </c>
      <c r="Y9" s="225">
        <v>3</v>
      </c>
      <c r="Z9" s="225">
        <v>3</v>
      </c>
      <c r="AA9" s="226">
        <f t="shared" si="1"/>
        <v>0.5</v>
      </c>
      <c r="AB9" s="58"/>
      <c r="AC9" s="43"/>
      <c r="AD9" s="44"/>
      <c r="AE9" s="44"/>
      <c r="AF9" s="73"/>
      <c r="AG9" s="58"/>
      <c r="AH9" s="58"/>
      <c r="AI9" s="58"/>
      <c r="AJ9" s="58"/>
      <c r="AK9" s="32"/>
      <c r="AL9" s="32"/>
      <c r="AM9" s="32"/>
    </row>
    <row r="10" spans="1:39" s="1" customFormat="1" ht="18.75" customHeight="1" x14ac:dyDescent="0.3">
      <c r="A10" s="30"/>
      <c r="B10" s="68"/>
      <c r="C10" s="279"/>
      <c r="D10" s="172" t="s">
        <v>7</v>
      </c>
      <c r="E10" s="172"/>
      <c r="F10" s="172"/>
      <c r="G10" s="17">
        <f t="shared" si="3"/>
        <v>0</v>
      </c>
      <c r="H10" s="113">
        <f t="shared" si="2"/>
        <v>0</v>
      </c>
      <c r="I10" s="36"/>
      <c r="J10" s="131"/>
      <c r="K10" s="37"/>
      <c r="L10" s="53"/>
      <c r="M10" s="316" t="s">
        <v>74</v>
      </c>
      <c r="N10" s="316"/>
      <c r="O10" s="316"/>
      <c r="P10" s="316"/>
      <c r="Q10" s="57"/>
      <c r="R10" s="57"/>
      <c r="S10" s="57"/>
      <c r="T10" s="57"/>
      <c r="U10" s="57"/>
      <c r="V10" s="57"/>
      <c r="W10" s="279"/>
      <c r="X10" s="172" t="s">
        <v>7</v>
      </c>
      <c r="Y10" s="172">
        <v>42</v>
      </c>
      <c r="Z10" s="172">
        <v>39</v>
      </c>
      <c r="AA10" s="17">
        <f t="shared" si="1"/>
        <v>0.51851851851851849</v>
      </c>
      <c r="AB10" s="57"/>
      <c r="AC10" s="57"/>
      <c r="AD10" s="57"/>
      <c r="AE10" s="57"/>
      <c r="AF10" s="74"/>
      <c r="AG10" s="57"/>
      <c r="AH10" s="57"/>
      <c r="AI10" s="57"/>
      <c r="AJ10" s="57"/>
      <c r="AK10" s="30"/>
      <c r="AL10" s="30"/>
      <c r="AM10" s="30"/>
    </row>
    <row r="11" spans="1:39" s="1" customFormat="1" ht="19.5" customHeight="1" thickBot="1" x14ac:dyDescent="0.35">
      <c r="A11" s="30"/>
      <c r="B11" s="68"/>
      <c r="C11" s="279"/>
      <c r="D11" s="144" t="s">
        <v>8</v>
      </c>
      <c r="E11" s="144">
        <v>1</v>
      </c>
      <c r="F11" s="144">
        <v>0</v>
      </c>
      <c r="G11" s="17">
        <f t="shared" si="3"/>
        <v>1</v>
      </c>
      <c r="H11" s="113">
        <f t="shared" si="2"/>
        <v>1</v>
      </c>
      <c r="I11" s="36"/>
      <c r="J11" s="37"/>
      <c r="K11" s="37"/>
      <c r="L11" s="54"/>
      <c r="M11" s="317"/>
      <c r="N11" s="317"/>
      <c r="O11" s="317"/>
      <c r="P11" s="317"/>
      <c r="Q11" s="57"/>
      <c r="R11" s="57"/>
      <c r="S11" s="57"/>
      <c r="T11" s="57"/>
      <c r="U11" s="57"/>
      <c r="V11" s="57"/>
      <c r="W11" s="279"/>
      <c r="X11" s="144" t="s">
        <v>8</v>
      </c>
      <c r="Y11" s="144">
        <v>11</v>
      </c>
      <c r="Z11" s="144">
        <v>6</v>
      </c>
      <c r="AA11" s="17">
        <f t="shared" si="1"/>
        <v>0.64705882352941191</v>
      </c>
      <c r="AB11" s="57"/>
      <c r="AC11" s="36"/>
      <c r="AD11" s="37"/>
      <c r="AE11" s="37"/>
      <c r="AF11" s="75"/>
      <c r="AG11" s="57"/>
      <c r="AH11" s="57"/>
      <c r="AI11" s="57"/>
      <c r="AJ11" s="57"/>
      <c r="AK11" s="30"/>
      <c r="AL11" s="30"/>
      <c r="AM11" s="30"/>
    </row>
    <row r="12" spans="1:39" s="2" customFormat="1" ht="18.75" x14ac:dyDescent="0.3">
      <c r="A12" s="31"/>
      <c r="B12" s="69"/>
      <c r="C12" s="279"/>
      <c r="D12" s="172" t="s">
        <v>9</v>
      </c>
      <c r="E12" s="172"/>
      <c r="F12" s="172"/>
      <c r="G12" s="17">
        <f t="shared" si="3"/>
        <v>0</v>
      </c>
      <c r="H12" s="113">
        <f t="shared" si="2"/>
        <v>0</v>
      </c>
      <c r="I12" s="38"/>
      <c r="J12" s="39"/>
      <c r="K12" s="39"/>
      <c r="L12" s="55"/>
      <c r="M12" s="318" t="s">
        <v>25</v>
      </c>
      <c r="N12" s="319"/>
      <c r="O12" s="319" t="s">
        <v>26</v>
      </c>
      <c r="P12" s="339"/>
      <c r="Q12" s="42"/>
      <c r="R12" s="42"/>
      <c r="S12" s="42"/>
      <c r="T12" s="42"/>
      <c r="U12" s="42"/>
      <c r="V12" s="42"/>
      <c r="W12" s="279"/>
      <c r="X12" s="172" t="s">
        <v>9</v>
      </c>
      <c r="Y12" s="172">
        <v>8</v>
      </c>
      <c r="Z12" s="172">
        <v>4</v>
      </c>
      <c r="AA12" s="17">
        <f t="shared" si="1"/>
        <v>0.66666666666666674</v>
      </c>
      <c r="AB12" s="42"/>
      <c r="AC12" s="38"/>
      <c r="AD12" s="39"/>
      <c r="AE12" s="39"/>
      <c r="AF12" s="76"/>
      <c r="AG12" s="42"/>
      <c r="AH12" s="42"/>
      <c r="AI12" s="42"/>
      <c r="AJ12" s="42"/>
      <c r="AK12" s="31"/>
      <c r="AL12" s="31"/>
      <c r="AM12" s="31"/>
    </row>
    <row r="13" spans="1:39" s="1" customFormat="1" ht="18.75" customHeight="1" thickBot="1" x14ac:dyDescent="0.35">
      <c r="A13" s="30"/>
      <c r="B13" s="68"/>
      <c r="C13" s="280"/>
      <c r="D13" s="144" t="s">
        <v>10</v>
      </c>
      <c r="E13" s="144"/>
      <c r="F13" s="144"/>
      <c r="G13" s="17">
        <f t="shared" si="3"/>
        <v>0</v>
      </c>
      <c r="H13" s="113">
        <f t="shared" si="2"/>
        <v>0</v>
      </c>
      <c r="I13" s="36"/>
      <c r="J13" s="37"/>
      <c r="K13" s="37"/>
      <c r="L13" s="54"/>
      <c r="M13" s="302">
        <f>COUNTIF(AA6:AA23,"&gt;=0.5")</f>
        <v>10</v>
      </c>
      <c r="N13" s="303"/>
      <c r="O13" s="306">
        <f>COUNTIF(AA6:AA23,"&lt;0.5")</f>
        <v>8</v>
      </c>
      <c r="P13" s="307"/>
      <c r="Q13" s="57"/>
      <c r="R13" s="57"/>
      <c r="S13" s="57"/>
      <c r="T13" s="57"/>
      <c r="U13" s="57"/>
      <c r="V13" s="57"/>
      <c r="W13" s="301"/>
      <c r="X13" s="229" t="s">
        <v>10</v>
      </c>
      <c r="Y13" s="229">
        <v>11</v>
      </c>
      <c r="Z13" s="229">
        <v>2</v>
      </c>
      <c r="AA13" s="228">
        <f t="shared" si="1"/>
        <v>0.84615384615384615</v>
      </c>
      <c r="AB13" s="57"/>
      <c r="AC13" s="36"/>
      <c r="AD13" s="37"/>
      <c r="AE13" s="37"/>
      <c r="AF13" s="75"/>
      <c r="AG13" s="57"/>
      <c r="AH13" s="57"/>
      <c r="AI13" s="57"/>
      <c r="AJ13" s="57"/>
      <c r="AK13" s="30"/>
      <c r="AL13" s="30"/>
      <c r="AM13" s="30"/>
    </row>
    <row r="14" spans="1:39" s="2" customFormat="1" ht="19.5" customHeight="1" thickBot="1" x14ac:dyDescent="0.35">
      <c r="A14" s="31"/>
      <c r="B14" s="69"/>
      <c r="C14" s="281" t="s">
        <v>28</v>
      </c>
      <c r="D14" s="173" t="s">
        <v>65</v>
      </c>
      <c r="E14" s="173">
        <v>3</v>
      </c>
      <c r="F14" s="173">
        <v>0</v>
      </c>
      <c r="G14" s="17">
        <f t="shared" si="3"/>
        <v>1</v>
      </c>
      <c r="H14" s="113">
        <f t="shared" si="2"/>
        <v>1</v>
      </c>
      <c r="I14" s="38"/>
      <c r="J14" s="39"/>
      <c r="K14" s="41"/>
      <c r="L14" s="56"/>
      <c r="M14" s="304"/>
      <c r="N14" s="305"/>
      <c r="O14" s="308"/>
      <c r="P14" s="309"/>
      <c r="Q14" s="42" t="s">
        <v>27</v>
      </c>
      <c r="R14" s="42"/>
      <c r="S14" s="42"/>
      <c r="T14" s="42"/>
      <c r="U14" s="42"/>
      <c r="V14" s="42"/>
      <c r="W14" s="350" t="s">
        <v>28</v>
      </c>
      <c r="X14" s="230" t="s">
        <v>65</v>
      </c>
      <c r="Y14" s="230">
        <v>13</v>
      </c>
      <c r="Z14" s="230">
        <v>1</v>
      </c>
      <c r="AA14" s="226">
        <f t="shared" si="1"/>
        <v>0.9285714285714286</v>
      </c>
      <c r="AB14" s="42"/>
      <c r="AC14" s="38"/>
      <c r="AD14" s="39"/>
      <c r="AE14" s="39"/>
      <c r="AF14" s="76"/>
      <c r="AG14" s="42"/>
      <c r="AH14" s="42"/>
      <c r="AI14" s="42"/>
      <c r="AJ14" s="42"/>
      <c r="AK14" s="31"/>
      <c r="AL14" s="31"/>
      <c r="AM14" s="31"/>
    </row>
    <row r="15" spans="1:39" s="2" customFormat="1" ht="19.5" thickBot="1" x14ac:dyDescent="0.35">
      <c r="A15" s="31"/>
      <c r="B15" s="69"/>
      <c r="C15" s="282"/>
      <c r="D15" s="173" t="s">
        <v>66</v>
      </c>
      <c r="E15" s="173">
        <v>2</v>
      </c>
      <c r="F15" s="173">
        <v>1</v>
      </c>
      <c r="G15" s="17">
        <f t="shared" si="3"/>
        <v>0.66666666666666674</v>
      </c>
      <c r="H15" s="113">
        <f t="shared" si="2"/>
        <v>1</v>
      </c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351"/>
      <c r="X15" s="183" t="s">
        <v>66</v>
      </c>
      <c r="Y15" s="183">
        <v>6</v>
      </c>
      <c r="Z15" s="183">
        <v>7</v>
      </c>
      <c r="AA15" s="228">
        <f t="shared" si="1"/>
        <v>0.46153846153846151</v>
      </c>
      <c r="AB15" s="42"/>
      <c r="AC15" s="38"/>
      <c r="AD15" s="39"/>
      <c r="AE15" s="41"/>
      <c r="AF15" s="77"/>
      <c r="AG15" s="42"/>
      <c r="AH15" s="42"/>
      <c r="AI15" s="42"/>
      <c r="AJ15" s="42"/>
      <c r="AK15" s="31"/>
      <c r="AL15" s="31"/>
      <c r="AM15" s="31"/>
    </row>
    <row r="16" spans="1:39" s="112" customFormat="1" ht="19.5" thickBot="1" x14ac:dyDescent="0.35">
      <c r="A16" s="105"/>
      <c r="B16" s="106"/>
      <c r="C16" s="22"/>
      <c r="D16" s="144" t="s">
        <v>23</v>
      </c>
      <c r="E16" s="144">
        <v>11</v>
      </c>
      <c r="F16" s="144">
        <v>8</v>
      </c>
      <c r="G16" s="17">
        <f t="shared" si="3"/>
        <v>0.57894736842105265</v>
      </c>
      <c r="H16" s="113">
        <f t="shared" si="2"/>
        <v>1</v>
      </c>
      <c r="I16" s="107"/>
      <c r="J16" s="108"/>
      <c r="K16" s="108"/>
      <c r="L16" s="109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231"/>
      <c r="X16" s="237" t="s">
        <v>23</v>
      </c>
      <c r="Y16" s="238">
        <v>32</v>
      </c>
      <c r="Z16" s="238">
        <v>42</v>
      </c>
      <c r="AA16" s="226">
        <f t="shared" si="1"/>
        <v>0.4324324324324324</v>
      </c>
      <c r="AB16" s="110"/>
      <c r="AC16" s="110"/>
      <c r="AD16" s="110"/>
      <c r="AE16" s="110"/>
      <c r="AF16" s="111"/>
      <c r="AG16" s="110"/>
      <c r="AH16" s="110"/>
      <c r="AI16" s="110"/>
      <c r="AJ16" s="110"/>
      <c r="AK16" s="105"/>
      <c r="AL16" s="105"/>
      <c r="AM16" s="105"/>
    </row>
    <row r="17" spans="1:39" s="3" customFormat="1" ht="18.75" customHeight="1" x14ac:dyDescent="0.3">
      <c r="A17" s="32"/>
      <c r="B17" s="72"/>
      <c r="C17" s="137"/>
      <c r="D17" s="141" t="s">
        <v>31</v>
      </c>
      <c r="E17" s="141">
        <v>0</v>
      </c>
      <c r="F17" s="141">
        <v>1</v>
      </c>
      <c r="G17" s="17">
        <f t="shared" si="3"/>
        <v>0</v>
      </c>
      <c r="H17" s="113">
        <f t="shared" si="2"/>
        <v>0</v>
      </c>
      <c r="I17" s="43"/>
      <c r="J17" s="44"/>
      <c r="K17" s="44"/>
      <c r="L17" s="340" t="s">
        <v>73</v>
      </c>
      <c r="M17" s="341"/>
      <c r="N17" s="341"/>
      <c r="O17" s="341"/>
      <c r="P17" s="341"/>
      <c r="Q17" s="341"/>
      <c r="R17" s="342"/>
      <c r="S17" s="58"/>
      <c r="T17" s="58"/>
      <c r="U17" s="58"/>
      <c r="V17" s="58"/>
      <c r="W17" s="232"/>
      <c r="X17" s="239" t="s">
        <v>31</v>
      </c>
      <c r="Y17" s="141">
        <v>4</v>
      </c>
      <c r="Z17" s="141">
        <v>0</v>
      </c>
      <c r="AA17" s="17">
        <f t="shared" si="1"/>
        <v>1</v>
      </c>
      <c r="AB17" s="58"/>
      <c r="AC17" s="43"/>
      <c r="AD17" s="44"/>
      <c r="AE17" s="44"/>
      <c r="AF17" s="79"/>
      <c r="AG17" s="58"/>
      <c r="AH17" s="58"/>
      <c r="AI17" s="58"/>
      <c r="AJ17" s="58"/>
      <c r="AK17" s="32"/>
      <c r="AL17" s="32"/>
      <c r="AM17" s="32"/>
    </row>
    <row r="18" spans="1:39" s="3" customFormat="1" ht="18.75" customHeight="1" x14ac:dyDescent="0.3">
      <c r="A18" s="32"/>
      <c r="B18" s="72"/>
      <c r="C18" s="138"/>
      <c r="D18" s="141" t="s">
        <v>29</v>
      </c>
      <c r="E18" s="141">
        <v>0</v>
      </c>
      <c r="F18" s="141">
        <v>1</v>
      </c>
      <c r="G18" s="17">
        <f t="shared" si="3"/>
        <v>0</v>
      </c>
      <c r="H18" s="113">
        <f t="shared" si="2"/>
        <v>0</v>
      </c>
      <c r="I18" s="43"/>
      <c r="J18" s="44"/>
      <c r="K18" s="44"/>
      <c r="L18" s="343"/>
      <c r="M18" s="344"/>
      <c r="N18" s="344"/>
      <c r="O18" s="344"/>
      <c r="P18" s="344"/>
      <c r="Q18" s="344"/>
      <c r="R18" s="345"/>
      <c r="S18" s="58"/>
      <c r="T18" s="58"/>
      <c r="U18" s="58"/>
      <c r="V18" s="58"/>
      <c r="W18" s="233"/>
      <c r="X18" s="239" t="s">
        <v>29</v>
      </c>
      <c r="Y18" s="141">
        <v>0</v>
      </c>
      <c r="Z18" s="141">
        <v>3</v>
      </c>
      <c r="AA18" s="17">
        <f t="shared" si="1"/>
        <v>0</v>
      </c>
      <c r="AB18" s="58"/>
      <c r="AC18" s="43"/>
      <c r="AD18" s="44"/>
      <c r="AE18" s="44"/>
      <c r="AF18" s="80"/>
      <c r="AG18" s="58"/>
      <c r="AH18" s="58"/>
      <c r="AI18" s="58"/>
      <c r="AJ18" s="58"/>
      <c r="AK18" s="32"/>
      <c r="AL18" s="32"/>
      <c r="AM18" s="32"/>
    </row>
    <row r="19" spans="1:39" s="11" customFormat="1" ht="18.75" customHeight="1" x14ac:dyDescent="0.3">
      <c r="A19" s="33"/>
      <c r="B19" s="81"/>
      <c r="C19" s="138"/>
      <c r="D19" s="144" t="s">
        <v>72</v>
      </c>
      <c r="E19" s="144"/>
      <c r="F19" s="144"/>
      <c r="G19" s="17">
        <f t="shared" si="3"/>
        <v>0</v>
      </c>
      <c r="H19" s="113">
        <f t="shared" si="2"/>
        <v>0</v>
      </c>
      <c r="I19" s="45"/>
      <c r="J19" s="46"/>
      <c r="K19" s="46"/>
      <c r="L19" s="343"/>
      <c r="M19" s="344"/>
      <c r="N19" s="344"/>
      <c r="O19" s="344"/>
      <c r="P19" s="344"/>
      <c r="Q19" s="344"/>
      <c r="R19" s="345"/>
      <c r="S19" s="59"/>
      <c r="T19" s="59"/>
      <c r="U19" s="59"/>
      <c r="V19" s="59"/>
      <c r="W19" s="233"/>
      <c r="X19" s="240" t="s">
        <v>72</v>
      </c>
      <c r="Y19" s="144">
        <v>34</v>
      </c>
      <c r="Z19" s="144">
        <v>9</v>
      </c>
      <c r="AA19" s="17">
        <f t="shared" si="1"/>
        <v>0.79069767441860461</v>
      </c>
      <c r="AB19" s="59"/>
      <c r="AC19" s="45"/>
      <c r="AD19" s="46"/>
      <c r="AE19" s="46"/>
      <c r="AF19" s="82"/>
      <c r="AG19" s="59"/>
      <c r="AH19" s="59"/>
      <c r="AI19" s="59"/>
      <c r="AJ19" s="59"/>
      <c r="AK19" s="33"/>
      <c r="AL19" s="33"/>
      <c r="AM19" s="33"/>
    </row>
    <row r="20" spans="1:39" s="10" customFormat="1" ht="18.75" customHeight="1" x14ac:dyDescent="0.3">
      <c r="A20" s="34"/>
      <c r="B20" s="83"/>
      <c r="C20" s="139"/>
      <c r="D20" s="173" t="s">
        <v>67</v>
      </c>
      <c r="E20" s="173">
        <v>1</v>
      </c>
      <c r="F20" s="173">
        <v>0</v>
      </c>
      <c r="G20" s="17">
        <f t="shared" si="3"/>
        <v>1</v>
      </c>
      <c r="H20" s="113">
        <f t="shared" si="2"/>
        <v>1</v>
      </c>
      <c r="I20" s="47"/>
      <c r="J20" s="48"/>
      <c r="K20" s="49"/>
      <c r="L20" s="343"/>
      <c r="M20" s="344"/>
      <c r="N20" s="344"/>
      <c r="O20" s="344"/>
      <c r="P20" s="344"/>
      <c r="Q20" s="344"/>
      <c r="R20" s="345"/>
      <c r="S20" s="40"/>
      <c r="T20" s="40"/>
      <c r="U20" s="40"/>
      <c r="V20" s="40"/>
      <c r="W20" s="234"/>
      <c r="X20" s="241" t="s">
        <v>67</v>
      </c>
      <c r="Y20" s="173">
        <v>2</v>
      </c>
      <c r="Z20" s="173">
        <v>3</v>
      </c>
      <c r="AA20" s="17">
        <f t="shared" si="1"/>
        <v>0.4</v>
      </c>
      <c r="AB20" s="40"/>
      <c r="AC20" s="47"/>
      <c r="AD20" s="48"/>
      <c r="AE20" s="48"/>
      <c r="AF20" s="84"/>
      <c r="AG20" s="40"/>
      <c r="AH20" s="40"/>
      <c r="AI20" s="40"/>
      <c r="AJ20" s="40"/>
      <c r="AK20" s="34"/>
      <c r="AL20" s="34"/>
      <c r="AM20" s="34"/>
    </row>
    <row r="21" spans="1:39" s="12" customFormat="1" ht="18.75" customHeight="1" thickBot="1" x14ac:dyDescent="0.35">
      <c r="A21" s="35"/>
      <c r="B21" s="85"/>
      <c r="C21" s="24"/>
      <c r="D21" s="173" t="s">
        <v>69</v>
      </c>
      <c r="E21" s="173">
        <v>0</v>
      </c>
      <c r="F21" s="173">
        <v>6</v>
      </c>
      <c r="G21" s="17">
        <f t="shared" si="3"/>
        <v>0</v>
      </c>
      <c r="H21" s="113">
        <f t="shared" si="2"/>
        <v>0</v>
      </c>
      <c r="I21" s="50"/>
      <c r="J21" s="50"/>
      <c r="K21" s="50"/>
      <c r="L21" s="343"/>
      <c r="M21" s="344"/>
      <c r="N21" s="344"/>
      <c r="O21" s="344"/>
      <c r="P21" s="344"/>
      <c r="Q21" s="344"/>
      <c r="R21" s="345"/>
      <c r="S21" s="50"/>
      <c r="T21" s="50"/>
      <c r="U21" s="50"/>
      <c r="V21" s="50"/>
      <c r="W21" s="235"/>
      <c r="X21" s="242" t="s">
        <v>69</v>
      </c>
      <c r="Y21" s="183">
        <v>3</v>
      </c>
      <c r="Z21" s="183">
        <v>8</v>
      </c>
      <c r="AA21" s="228">
        <f t="shared" si="1"/>
        <v>0.27272727272727271</v>
      </c>
      <c r="AB21" s="50"/>
      <c r="AC21" s="60"/>
      <c r="AD21" s="61"/>
      <c r="AE21" s="62"/>
      <c r="AF21" s="86"/>
      <c r="AG21" s="50"/>
      <c r="AH21" s="50"/>
      <c r="AI21" s="50"/>
      <c r="AJ21" s="50"/>
      <c r="AK21" s="35"/>
      <c r="AL21" s="35"/>
      <c r="AM21" s="35"/>
    </row>
    <row r="22" spans="1:39" s="10" customFormat="1" ht="19.5" customHeight="1" thickBot="1" x14ac:dyDescent="0.35">
      <c r="A22" s="34"/>
      <c r="B22" s="83"/>
      <c r="C22" s="352" t="s">
        <v>80</v>
      </c>
      <c r="D22" s="141" t="s">
        <v>81</v>
      </c>
      <c r="E22" s="141">
        <v>19</v>
      </c>
      <c r="F22" s="141">
        <v>22</v>
      </c>
      <c r="G22" s="17">
        <f>IF(AND(E22=0,F22=0),0,100/(E22+F22)*E22/100)</f>
        <v>0.46341463414634149</v>
      </c>
      <c r="H22" s="113">
        <f t="shared" si="2"/>
        <v>0</v>
      </c>
      <c r="I22" s="47"/>
      <c r="J22" s="47"/>
      <c r="K22" s="48"/>
      <c r="L22" s="346"/>
      <c r="M22" s="347"/>
      <c r="N22" s="347"/>
      <c r="O22" s="347"/>
      <c r="P22" s="347"/>
      <c r="Q22" s="347"/>
      <c r="R22" s="348"/>
      <c r="S22" s="40"/>
      <c r="T22" s="40"/>
      <c r="U22" s="40"/>
      <c r="V22" s="40"/>
      <c r="W22" s="175" t="s">
        <v>32</v>
      </c>
      <c r="X22" s="236" t="s">
        <v>33</v>
      </c>
      <c r="Y22" s="236">
        <v>1</v>
      </c>
      <c r="Z22" s="236">
        <v>0</v>
      </c>
      <c r="AA22" s="224">
        <f>IF(AND(Y22=0,Z22=0),0,100/(Y22+Z22)*Y22/100)</f>
        <v>1</v>
      </c>
      <c r="AB22" s="40"/>
      <c r="AC22" s="40"/>
      <c r="AD22" s="40"/>
      <c r="AE22" s="40"/>
      <c r="AF22" s="87"/>
      <c r="AG22" s="40"/>
      <c r="AH22" s="40"/>
      <c r="AI22" s="40"/>
      <c r="AJ22" s="40"/>
      <c r="AK22" s="34"/>
      <c r="AL22" s="34"/>
      <c r="AM22" s="34"/>
    </row>
    <row r="23" spans="1:39" ht="18.75" x14ac:dyDescent="0.3">
      <c r="A23" s="26"/>
      <c r="B23" s="66"/>
      <c r="C23" s="353"/>
      <c r="D23" s="174" t="s">
        <v>82</v>
      </c>
      <c r="E23" s="174">
        <v>7</v>
      </c>
      <c r="F23" s="174">
        <v>3</v>
      </c>
      <c r="G23" s="17">
        <f>IF(AND(E23=0,F23=0),0,100/(E23+F23)*E23/100)</f>
        <v>0.7</v>
      </c>
      <c r="H23" s="113">
        <v>0</v>
      </c>
      <c r="I23" s="26"/>
      <c r="J23" s="26"/>
      <c r="K23" s="26"/>
      <c r="L23" s="325">
        <f>COUNTIF(H6:H23,1)+COUNTIF(G39:G83,1)+COUNTIF(G31:G35,1)</f>
        <v>16</v>
      </c>
      <c r="M23" s="326"/>
      <c r="N23" s="327"/>
      <c r="O23" s="331">
        <f>COUNTIF(H6:H23,0)+COUNTIF(G31:G83,0)</f>
        <v>38</v>
      </c>
      <c r="P23" s="332"/>
      <c r="Q23" s="332"/>
      <c r="R23" s="333"/>
      <c r="S23" s="26"/>
      <c r="T23" s="26"/>
      <c r="U23" s="26"/>
      <c r="V23" s="26"/>
      <c r="W23" s="175" t="s">
        <v>70</v>
      </c>
      <c r="X23" s="174" t="s">
        <v>71</v>
      </c>
      <c r="Y23" s="174">
        <v>0</v>
      </c>
      <c r="Z23" s="174">
        <v>0</v>
      </c>
      <c r="AA23" s="17">
        <f>IF(AND(Y23=0,Z23=0),0,100/(Y23+Z23)*Y23/100)</f>
        <v>0</v>
      </c>
      <c r="AB23" s="26"/>
      <c r="AC23" s="27"/>
      <c r="AD23" s="28"/>
      <c r="AE23" s="28"/>
      <c r="AF23" s="88"/>
      <c r="AG23" s="26"/>
      <c r="AH23" s="26"/>
      <c r="AI23" s="26"/>
      <c r="AJ23" s="26"/>
      <c r="AK23" s="26"/>
      <c r="AL23" s="26"/>
      <c r="AM23" s="26"/>
    </row>
    <row r="24" spans="1:39" ht="19.5" thickBot="1" x14ac:dyDescent="0.35">
      <c r="A24" s="26"/>
      <c r="B24" s="66"/>
      <c r="C24" s="243"/>
      <c r="D24" s="5" t="s">
        <v>79</v>
      </c>
      <c r="E24" s="5">
        <v>2</v>
      </c>
      <c r="F24" s="5">
        <v>3</v>
      </c>
      <c r="G24" s="17">
        <f>IF(AND(E24=0,F24=0),0,100/(E24+F24)*E24/100)</f>
        <v>0.4</v>
      </c>
      <c r="H24" s="113">
        <f t="shared" ref="H24:H28" si="4">IF(G24&gt;AA24,1,0)</f>
        <v>1</v>
      </c>
      <c r="I24" s="26"/>
      <c r="J24" s="26"/>
      <c r="K24" s="26"/>
      <c r="L24" s="328"/>
      <c r="M24" s="329"/>
      <c r="N24" s="330"/>
      <c r="O24" s="334"/>
      <c r="P24" s="335"/>
      <c r="Q24" s="335"/>
      <c r="R24" s="336"/>
      <c r="S24" s="26"/>
      <c r="T24" s="26"/>
      <c r="U24" s="26"/>
      <c r="V24" s="26"/>
      <c r="W24" s="4"/>
      <c r="X24" s="5"/>
      <c r="Y24" s="5"/>
      <c r="Z24" s="5"/>
      <c r="AA24" s="6"/>
      <c r="AB24" s="26"/>
      <c r="AC24" s="27"/>
      <c r="AD24" s="28"/>
      <c r="AE24" s="28"/>
      <c r="AF24" s="88"/>
      <c r="AG24" s="26"/>
      <c r="AH24" s="26"/>
      <c r="AI24" s="26"/>
      <c r="AJ24" s="26"/>
      <c r="AK24" s="26"/>
      <c r="AL24" s="26"/>
      <c r="AM24" s="26"/>
    </row>
    <row r="25" spans="1:39" ht="18.75" x14ac:dyDescent="0.3">
      <c r="A25" s="26"/>
      <c r="B25" s="66"/>
      <c r="C25" s="140"/>
      <c r="D25" s="141"/>
      <c r="E25" s="141"/>
      <c r="F25" s="141"/>
      <c r="G25" s="143"/>
      <c r="H25" s="113">
        <f t="shared" si="4"/>
        <v>0</v>
      </c>
      <c r="I25" s="26"/>
      <c r="J25" s="26"/>
      <c r="K25" s="26"/>
      <c r="L25" s="26"/>
      <c r="M25" s="103"/>
      <c r="N25" s="104"/>
      <c r="O25" s="100"/>
      <c r="P25" s="101"/>
      <c r="Q25" s="26"/>
      <c r="R25" s="26"/>
      <c r="S25" s="26"/>
      <c r="T25" s="26"/>
      <c r="U25" s="26"/>
      <c r="V25" s="26"/>
      <c r="W25" s="140"/>
      <c r="X25" s="141"/>
      <c r="Y25" s="141"/>
      <c r="Z25" s="141"/>
      <c r="AA25" s="143"/>
      <c r="AB25" s="26"/>
      <c r="AC25" s="27"/>
      <c r="AD25" s="28"/>
      <c r="AE25" s="28"/>
      <c r="AF25" s="88"/>
      <c r="AG25" s="26"/>
      <c r="AH25" s="26"/>
      <c r="AI25" s="26"/>
      <c r="AJ25" s="26"/>
      <c r="AK25" s="26"/>
      <c r="AL25" s="26"/>
      <c r="AM25" s="26"/>
    </row>
    <row r="26" spans="1:39" ht="18.75" x14ac:dyDescent="0.3">
      <c r="A26" s="26"/>
      <c r="B26" s="66"/>
      <c r="C26" s="142"/>
      <c r="D26" s="144"/>
      <c r="E26" s="144"/>
      <c r="F26" s="144"/>
      <c r="G26" s="143"/>
      <c r="H26" s="113">
        <f t="shared" si="4"/>
        <v>0</v>
      </c>
      <c r="I26" s="26"/>
      <c r="J26" s="26"/>
      <c r="K26" s="26"/>
      <c r="L26" s="26"/>
      <c r="M26" s="103"/>
      <c r="N26" s="104"/>
      <c r="O26" s="100"/>
      <c r="P26" s="101"/>
      <c r="Q26" s="26"/>
      <c r="R26" s="26"/>
      <c r="S26" s="26"/>
      <c r="T26" s="26"/>
      <c r="U26" s="26"/>
      <c r="V26" s="26"/>
      <c r="W26" s="142"/>
      <c r="X26" s="144"/>
      <c r="Y26" s="144"/>
      <c r="Z26" s="144"/>
      <c r="AA26" s="143"/>
      <c r="AB26" s="26"/>
      <c r="AC26" s="27"/>
      <c r="AD26" s="28"/>
      <c r="AE26" s="28"/>
      <c r="AF26" s="88"/>
      <c r="AG26" s="26"/>
      <c r="AH26" s="26"/>
      <c r="AI26" s="26"/>
      <c r="AJ26" s="26"/>
      <c r="AK26" s="26"/>
      <c r="AL26" s="26"/>
      <c r="AM26" s="26"/>
    </row>
    <row r="27" spans="1:39" ht="18.75" x14ac:dyDescent="0.3">
      <c r="A27" s="26"/>
      <c r="B27" s="66"/>
      <c r="C27" s="4"/>
      <c r="D27" s="5"/>
      <c r="E27" s="5"/>
      <c r="F27" s="5"/>
      <c r="G27" s="6"/>
      <c r="H27" s="113">
        <f t="shared" si="4"/>
        <v>0</v>
      </c>
      <c r="I27" s="26"/>
      <c r="J27" s="26"/>
      <c r="K27" s="26"/>
      <c r="L27" s="26"/>
      <c r="M27" s="103"/>
      <c r="N27" s="104"/>
      <c r="O27" s="100"/>
      <c r="P27" s="101"/>
      <c r="Q27" s="26"/>
      <c r="R27" s="26"/>
      <c r="S27" s="26"/>
      <c r="T27" s="26"/>
      <c r="U27" s="26"/>
      <c r="V27" s="26"/>
      <c r="W27" s="4"/>
      <c r="X27" s="5"/>
      <c r="Y27" s="5"/>
      <c r="Z27" s="5"/>
      <c r="AA27" s="6"/>
      <c r="AB27" s="26"/>
      <c r="AC27" s="27"/>
      <c r="AD27" s="28"/>
      <c r="AE27" s="28"/>
      <c r="AF27" s="88"/>
      <c r="AG27" s="26"/>
      <c r="AH27" s="26"/>
      <c r="AI27" s="26"/>
      <c r="AJ27" s="26"/>
      <c r="AK27" s="26"/>
      <c r="AL27" s="26"/>
      <c r="AM27" s="26"/>
    </row>
    <row r="28" spans="1:39" ht="19.5" thickBot="1" x14ac:dyDescent="0.35">
      <c r="A28" s="26"/>
      <c r="B28" s="66"/>
      <c r="C28" s="7"/>
      <c r="D28" s="8"/>
      <c r="E28" s="8"/>
      <c r="F28" s="8"/>
      <c r="G28" s="9"/>
      <c r="H28" s="113">
        <f t="shared" si="4"/>
        <v>0</v>
      </c>
      <c r="I28" s="26"/>
      <c r="J28" s="26"/>
      <c r="K28" s="26"/>
      <c r="L28" s="26"/>
      <c r="M28" s="103"/>
      <c r="N28" s="93"/>
      <c r="O28" s="93"/>
      <c r="P28" s="102"/>
      <c r="Q28" s="26"/>
      <c r="R28" s="26"/>
      <c r="S28" s="26"/>
      <c r="T28" s="26"/>
      <c r="U28" s="26"/>
      <c r="V28" s="26"/>
      <c r="W28" s="7"/>
      <c r="X28" s="8"/>
      <c r="Y28" s="8"/>
      <c r="Z28" s="8"/>
      <c r="AA28" s="9"/>
      <c r="AB28" s="26"/>
      <c r="AC28" s="27"/>
      <c r="AD28" s="28"/>
      <c r="AE28" s="28"/>
      <c r="AF28" s="88"/>
      <c r="AG28" s="26"/>
      <c r="AH28" s="26"/>
      <c r="AI28" s="26"/>
      <c r="AJ28" s="26"/>
      <c r="AK28" s="26"/>
      <c r="AL28" s="26"/>
      <c r="AM28" s="26"/>
    </row>
    <row r="29" spans="1:39" ht="18.75" x14ac:dyDescent="0.3">
      <c r="A29" s="26"/>
      <c r="B29" s="6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323"/>
      <c r="N29" s="349"/>
      <c r="O29" s="100"/>
      <c r="P29" s="101"/>
      <c r="Q29" s="147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7"/>
      <c r="AD29" s="28"/>
      <c r="AE29" s="28"/>
      <c r="AF29" s="88"/>
      <c r="AG29" s="26"/>
      <c r="AH29" s="26"/>
      <c r="AI29" s="26"/>
      <c r="AJ29" s="26"/>
      <c r="AK29" s="26"/>
      <c r="AL29" s="26"/>
      <c r="AM29" s="26"/>
    </row>
    <row r="30" spans="1:39" ht="19.5" thickBot="1" x14ac:dyDescent="0.35">
      <c r="A30" s="26"/>
      <c r="B30" s="6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323"/>
      <c r="N30" s="349"/>
      <c r="O30" s="100"/>
      <c r="P30" s="101"/>
      <c r="Q30" s="147"/>
      <c r="R30" s="26"/>
      <c r="S30" s="26"/>
      <c r="T30" s="26"/>
      <c r="U30" s="26"/>
      <c r="V30" s="26"/>
      <c r="W30" s="27"/>
      <c r="X30" s="28"/>
      <c r="Y30" s="28"/>
      <c r="Z30" s="29"/>
      <c r="AA30" s="26"/>
      <c r="AB30" s="26"/>
      <c r="AC30" s="27"/>
      <c r="AD30" s="28"/>
      <c r="AE30" s="28"/>
      <c r="AF30" s="88"/>
      <c r="AG30" s="26"/>
      <c r="AH30" s="26"/>
      <c r="AI30" s="26"/>
      <c r="AJ30" s="26"/>
      <c r="AK30" s="26"/>
      <c r="AL30" s="26"/>
      <c r="AM30" s="26"/>
    </row>
    <row r="31" spans="1:39" s="2" customFormat="1" ht="18.75" x14ac:dyDescent="0.3">
      <c r="A31" s="31"/>
      <c r="B31" s="69"/>
      <c r="C31" s="261" t="s">
        <v>12</v>
      </c>
      <c r="D31" s="178" t="s">
        <v>13</v>
      </c>
      <c r="E31" s="178"/>
      <c r="F31" s="179" t="e">
        <f>(100/(E31+E32+E33+E34+E35)*E31)/100</f>
        <v>#DIV/0!</v>
      </c>
      <c r="G31" s="114">
        <f>IF(E31&gt;Y31,1,0)</f>
        <v>0</v>
      </c>
      <c r="H31" s="42"/>
      <c r="I31" s="38"/>
      <c r="J31" s="39"/>
      <c r="K31" s="39"/>
      <c r="L31" s="63"/>
      <c r="M31" s="323"/>
      <c r="N31" s="349"/>
      <c r="O31" s="100"/>
      <c r="P31" s="101"/>
      <c r="Q31" s="147"/>
      <c r="R31" s="42"/>
      <c r="S31" s="42"/>
      <c r="T31" s="42"/>
      <c r="U31" s="42"/>
      <c r="V31" s="42"/>
      <c r="W31" s="258" t="s">
        <v>12</v>
      </c>
      <c r="X31" s="185" t="s">
        <v>13</v>
      </c>
      <c r="Y31" s="185">
        <v>10</v>
      </c>
      <c r="Z31" s="186">
        <f>(100/(Y31+Y32+Y33+Y34+Y35)*Y31)/100</f>
        <v>0.22222222222222221</v>
      </c>
      <c r="AA31" s="42"/>
      <c r="AB31" s="42"/>
      <c r="AC31" s="38"/>
      <c r="AD31" s="39"/>
      <c r="AE31" s="39"/>
      <c r="AF31" s="89"/>
      <c r="AG31" s="42"/>
      <c r="AH31" s="42"/>
      <c r="AI31" s="42"/>
      <c r="AJ31" s="42"/>
      <c r="AK31" s="31"/>
      <c r="AL31" s="31"/>
      <c r="AM31" s="31"/>
    </row>
    <row r="32" spans="1:39" s="1" customFormat="1" ht="18.75" x14ac:dyDescent="0.3">
      <c r="A32" s="30"/>
      <c r="B32" s="68"/>
      <c r="C32" s="262"/>
      <c r="D32" s="180" t="s">
        <v>14</v>
      </c>
      <c r="E32" s="180"/>
      <c r="F32" s="181" t="e">
        <f>(100/(E31+E32+E33+E34+E35)*E32)/100</f>
        <v>#DIV/0!</v>
      </c>
      <c r="G32" s="114">
        <f>IF(E32&gt;Y32,1,0)</f>
        <v>0</v>
      </c>
      <c r="H32" s="57"/>
      <c r="I32" s="57"/>
      <c r="J32" s="57"/>
      <c r="K32" s="57"/>
      <c r="L32" s="57"/>
      <c r="M32" s="323"/>
      <c r="N32" s="349"/>
      <c r="O32" s="100"/>
      <c r="P32" s="101"/>
      <c r="Q32" s="147"/>
      <c r="R32" s="57"/>
      <c r="S32" s="57"/>
      <c r="T32" s="57"/>
      <c r="U32" s="57"/>
      <c r="V32" s="57"/>
      <c r="W32" s="259"/>
      <c r="X32" s="187" t="s">
        <v>14</v>
      </c>
      <c r="Y32" s="187">
        <v>17</v>
      </c>
      <c r="Z32" s="188">
        <f>(100/(Y31+Y32+Y33+Y34+Y35)*Y32)/100</f>
        <v>0.37777777777777777</v>
      </c>
      <c r="AA32" s="57"/>
      <c r="AB32" s="57"/>
      <c r="AC32" s="36"/>
      <c r="AD32" s="37"/>
      <c r="AE32" s="37"/>
      <c r="AF32" s="90"/>
      <c r="AG32" s="57"/>
      <c r="AH32" s="57"/>
      <c r="AI32" s="57"/>
      <c r="AJ32" s="57"/>
      <c r="AK32" s="30"/>
      <c r="AL32" s="30"/>
      <c r="AM32" s="30"/>
    </row>
    <row r="33" spans="1:39" s="1" customFormat="1" ht="18.75" x14ac:dyDescent="0.3">
      <c r="A33" s="30"/>
      <c r="B33" s="68"/>
      <c r="C33" s="262"/>
      <c r="D33" s="173" t="s">
        <v>15</v>
      </c>
      <c r="E33" s="173"/>
      <c r="F33" s="182" t="e">
        <f>(100/(E31+E32+E33+E34+E35)*E33)/100</f>
        <v>#DIV/0!</v>
      </c>
      <c r="G33" s="114">
        <f t="shared" ref="G33:G35" si="5">IF(E33&gt;Y33,1,0)</f>
        <v>0</v>
      </c>
      <c r="H33" s="57"/>
      <c r="I33" s="57"/>
      <c r="J33" s="57"/>
      <c r="K33" s="57"/>
      <c r="L33" s="57"/>
      <c r="M33" s="323"/>
      <c r="N33" s="93"/>
      <c r="O33" s="93"/>
      <c r="P33" s="148"/>
      <c r="Q33" s="149"/>
      <c r="R33" s="57"/>
      <c r="S33" s="57"/>
      <c r="T33" s="57"/>
      <c r="U33" s="57"/>
      <c r="V33" s="57"/>
      <c r="W33" s="259"/>
      <c r="X33" s="187" t="s">
        <v>15</v>
      </c>
      <c r="Y33" s="187">
        <v>7</v>
      </c>
      <c r="Z33" s="188">
        <f>(100/(Y31+Y32+Y33+Y34+Y35)*Y33)/100</f>
        <v>0.15555555555555556</v>
      </c>
      <c r="AA33" s="57"/>
      <c r="AB33" s="57"/>
      <c r="AC33" s="57"/>
      <c r="AD33" s="57"/>
      <c r="AE33" s="57"/>
      <c r="AF33" s="74"/>
      <c r="AG33" s="57"/>
      <c r="AH33" s="57"/>
      <c r="AI33" s="57"/>
      <c r="AJ33" s="57"/>
      <c r="AK33" s="30"/>
      <c r="AL33" s="30"/>
      <c r="AM33" s="30"/>
    </row>
    <row r="34" spans="1:39" s="1" customFormat="1" ht="18.75" x14ac:dyDescent="0.3">
      <c r="A34" s="30"/>
      <c r="B34" s="68"/>
      <c r="C34" s="262"/>
      <c r="D34" s="173" t="s">
        <v>16</v>
      </c>
      <c r="E34" s="173"/>
      <c r="F34" s="182" t="e">
        <f>(100/(E31+E32+E33+E34+E35)*E34)/100</f>
        <v>#DIV/0!</v>
      </c>
      <c r="G34" s="114">
        <f t="shared" si="5"/>
        <v>0</v>
      </c>
      <c r="H34" s="57"/>
      <c r="I34" s="57"/>
      <c r="J34" s="57"/>
      <c r="K34" s="57"/>
      <c r="L34" s="57"/>
      <c r="M34" s="323"/>
      <c r="N34" s="150"/>
      <c r="O34" s="150"/>
      <c r="P34" s="150"/>
      <c r="Q34" s="149"/>
      <c r="R34" s="57"/>
      <c r="S34" s="57"/>
      <c r="T34" s="57"/>
      <c r="U34" s="57"/>
      <c r="V34" s="57"/>
      <c r="W34" s="259"/>
      <c r="X34" s="187" t="s">
        <v>16</v>
      </c>
      <c r="Y34" s="187">
        <v>10</v>
      </c>
      <c r="Z34" s="188">
        <f>(100/(Y31+Y32+Y33+Y34+Y35)*Y34)/100</f>
        <v>0.22222222222222221</v>
      </c>
      <c r="AA34" s="57"/>
      <c r="AB34" s="57"/>
      <c r="AC34" s="57"/>
      <c r="AD34" s="57"/>
      <c r="AE34" s="57"/>
      <c r="AF34" s="74"/>
      <c r="AG34" s="57"/>
      <c r="AH34" s="57"/>
      <c r="AI34" s="57"/>
      <c r="AJ34" s="57"/>
      <c r="AK34" s="30"/>
      <c r="AL34" s="30"/>
      <c r="AM34" s="30"/>
    </row>
    <row r="35" spans="1:39" s="2" customFormat="1" ht="19.5" thickBot="1" x14ac:dyDescent="0.35">
      <c r="A35" s="31"/>
      <c r="B35" s="69"/>
      <c r="C35" s="263"/>
      <c r="D35" s="183" t="s">
        <v>30</v>
      </c>
      <c r="E35" s="183"/>
      <c r="F35" s="184" t="e">
        <f>(100/(E31+E32+E33+E34+E35)*E35)/100</f>
        <v>#DIV/0!</v>
      </c>
      <c r="G35" s="114">
        <f t="shared" si="5"/>
        <v>0</v>
      </c>
      <c r="H35" s="42"/>
      <c r="I35" s="42"/>
      <c r="J35" s="42"/>
      <c r="K35" s="42"/>
      <c r="L35" s="42"/>
      <c r="M35" s="323"/>
      <c r="N35" s="151"/>
      <c r="O35" s="151"/>
      <c r="P35" s="151"/>
      <c r="Q35" s="149"/>
      <c r="R35" s="42"/>
      <c r="S35" s="42"/>
      <c r="T35" s="42"/>
      <c r="U35" s="42"/>
      <c r="V35" s="42"/>
      <c r="W35" s="260"/>
      <c r="X35" s="189" t="s">
        <v>30</v>
      </c>
      <c r="Y35" s="189">
        <v>1</v>
      </c>
      <c r="Z35" s="190">
        <f>(100/(Y31+Y32+Y33+Y34+Y35)*Y35)/100</f>
        <v>2.2222222222222223E-2</v>
      </c>
      <c r="AA35" s="42"/>
      <c r="AB35" s="42"/>
      <c r="AC35" s="42"/>
      <c r="AD35" s="42"/>
      <c r="AE35" s="42"/>
      <c r="AF35" s="78"/>
      <c r="AG35" s="42"/>
      <c r="AH35" s="42"/>
      <c r="AI35" s="42"/>
      <c r="AJ35" s="42"/>
      <c r="AK35" s="31"/>
      <c r="AL35" s="31"/>
      <c r="AM35" s="31"/>
    </row>
    <row r="36" spans="1:39" ht="18.75" x14ac:dyDescent="0.3">
      <c r="A36" s="26"/>
      <c r="B36" s="6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323"/>
      <c r="N36" s="324"/>
      <c r="O36" s="152"/>
      <c r="P36" s="152"/>
      <c r="Q36" s="153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67"/>
      <c r="AG36" s="26"/>
      <c r="AH36" s="26"/>
      <c r="AI36" s="26"/>
      <c r="AJ36" s="26"/>
      <c r="AK36" s="26"/>
      <c r="AL36" s="26"/>
      <c r="AM36" s="26"/>
    </row>
    <row r="37" spans="1:39" ht="19.5" thickBot="1" x14ac:dyDescent="0.35">
      <c r="A37" s="26"/>
      <c r="B37" s="6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323"/>
      <c r="N37" s="324"/>
      <c r="O37" s="152"/>
      <c r="P37" s="152"/>
      <c r="Q37" s="153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67"/>
      <c r="AG37" s="26"/>
      <c r="AH37" s="26"/>
      <c r="AI37" s="26"/>
      <c r="AJ37" s="26"/>
      <c r="AK37" s="26"/>
      <c r="AL37" s="26"/>
      <c r="AM37" s="26"/>
    </row>
    <row r="38" spans="1:39" ht="18.75" x14ac:dyDescent="0.3">
      <c r="A38" s="26"/>
      <c r="B38" s="66"/>
      <c r="C38" s="261" t="s">
        <v>4</v>
      </c>
      <c r="D38" s="125" t="s">
        <v>19</v>
      </c>
      <c r="E38" s="125">
        <v>6</v>
      </c>
      <c r="F38" s="126" t="s">
        <v>22</v>
      </c>
      <c r="G38" s="26"/>
      <c r="H38" s="26"/>
      <c r="I38" s="26"/>
      <c r="J38" s="26"/>
      <c r="K38" s="26"/>
      <c r="L38" s="26"/>
      <c r="M38" s="323"/>
      <c r="N38" s="299"/>
      <c r="O38" s="94"/>
      <c r="P38" s="94"/>
      <c r="Q38" s="149"/>
      <c r="R38" s="26"/>
      <c r="S38" s="26"/>
      <c r="T38" s="26"/>
      <c r="U38" s="26"/>
      <c r="V38" s="26"/>
      <c r="W38" s="261" t="s">
        <v>4</v>
      </c>
      <c r="X38" s="125" t="s">
        <v>19</v>
      </c>
      <c r="Y38" s="125">
        <v>10</v>
      </c>
      <c r="Z38" s="126" t="s">
        <v>22</v>
      </c>
      <c r="AA38" s="26"/>
      <c r="AB38" s="26"/>
      <c r="AC38" s="26"/>
      <c r="AD38" s="26"/>
      <c r="AE38" s="26"/>
      <c r="AF38" s="67"/>
      <c r="AG38" s="26"/>
      <c r="AH38" s="26"/>
      <c r="AI38" s="26"/>
      <c r="AJ38" s="26"/>
      <c r="AK38" s="26"/>
      <c r="AL38" s="26"/>
      <c r="AM38" s="26"/>
    </row>
    <row r="39" spans="1:39" s="2" customFormat="1" ht="18.75" x14ac:dyDescent="0.3">
      <c r="A39" s="31"/>
      <c r="B39" s="69"/>
      <c r="C39" s="262"/>
      <c r="D39" s="192" t="s">
        <v>17</v>
      </c>
      <c r="E39" s="192">
        <v>149</v>
      </c>
      <c r="F39" s="195">
        <f>E39/E38</f>
        <v>24.833333333333332</v>
      </c>
      <c r="G39" s="114">
        <f>IF(F39&gt;Z39,1,0)</f>
        <v>1</v>
      </c>
      <c r="H39" s="114"/>
      <c r="I39" s="114"/>
      <c r="J39" s="114"/>
      <c r="K39" s="114"/>
      <c r="L39" s="114"/>
      <c r="M39" s="323"/>
      <c r="N39" s="299"/>
      <c r="O39" s="151"/>
      <c r="P39" s="151"/>
      <c r="Q39" s="149"/>
      <c r="R39" s="114"/>
      <c r="S39" s="114"/>
      <c r="T39" s="114"/>
      <c r="U39" s="114"/>
      <c r="V39" s="114"/>
      <c r="W39" s="262"/>
      <c r="X39" s="192" t="s">
        <v>17</v>
      </c>
      <c r="Y39" s="192">
        <v>176</v>
      </c>
      <c r="Z39" s="195">
        <f>Y39/Y38</f>
        <v>17.600000000000001</v>
      </c>
      <c r="AA39" s="42"/>
      <c r="AB39" s="42"/>
      <c r="AC39" s="42"/>
      <c r="AD39" s="42"/>
      <c r="AE39" s="42"/>
      <c r="AF39" s="78"/>
      <c r="AG39" s="42"/>
      <c r="AH39" s="42"/>
      <c r="AI39" s="42"/>
      <c r="AJ39" s="42"/>
      <c r="AK39" s="31"/>
      <c r="AL39" s="31"/>
      <c r="AM39" s="31"/>
    </row>
    <row r="40" spans="1:39" s="1" customFormat="1" ht="18.75" x14ac:dyDescent="0.3">
      <c r="A40" s="30"/>
      <c r="B40" s="68"/>
      <c r="C40" s="262"/>
      <c r="D40" s="187" t="s">
        <v>18</v>
      </c>
      <c r="E40" s="187">
        <v>2</v>
      </c>
      <c r="F40" s="191">
        <f>E40/E38</f>
        <v>0.33333333333333331</v>
      </c>
      <c r="G40" s="114">
        <f t="shared" ref="G40" si="6">IF(F40&gt;Z40,1,0)</f>
        <v>0</v>
      </c>
      <c r="H40" s="113"/>
      <c r="I40" s="113"/>
      <c r="J40" s="113"/>
      <c r="K40" s="113"/>
      <c r="L40" s="113"/>
      <c r="M40" s="323"/>
      <c r="N40" s="299"/>
      <c r="O40" s="150"/>
      <c r="P40" s="150"/>
      <c r="Q40" s="149"/>
      <c r="R40" s="113"/>
      <c r="S40" s="113"/>
      <c r="T40" s="113"/>
      <c r="U40" s="113"/>
      <c r="V40" s="113"/>
      <c r="W40" s="262"/>
      <c r="X40" s="187" t="s">
        <v>18</v>
      </c>
      <c r="Y40" s="187">
        <v>23</v>
      </c>
      <c r="Z40" s="191">
        <f>Y40/Y38</f>
        <v>2.2999999999999998</v>
      </c>
      <c r="AA40" s="57"/>
      <c r="AB40" s="57"/>
      <c r="AC40" s="57"/>
      <c r="AD40" s="57"/>
      <c r="AE40" s="57"/>
      <c r="AF40" s="74"/>
      <c r="AG40" s="57"/>
      <c r="AH40" s="57"/>
      <c r="AI40" s="57"/>
      <c r="AJ40" s="57"/>
      <c r="AK40" s="30"/>
      <c r="AL40" s="30"/>
      <c r="AM40" s="30"/>
    </row>
    <row r="41" spans="1:39" s="3" customFormat="1" ht="18.75" x14ac:dyDescent="0.3">
      <c r="A41" s="32"/>
      <c r="B41" s="72"/>
      <c r="C41" s="262"/>
      <c r="D41" s="174" t="s">
        <v>20</v>
      </c>
      <c r="E41" s="174">
        <v>105</v>
      </c>
      <c r="F41" s="193">
        <f>E41/E38</f>
        <v>17.5</v>
      </c>
      <c r="G41" s="114">
        <f>IF(F41&lt;Z41,1,0)</f>
        <v>1</v>
      </c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262"/>
      <c r="X41" s="174" t="s">
        <v>20</v>
      </c>
      <c r="Y41" s="174">
        <v>177</v>
      </c>
      <c r="Z41" s="193">
        <f>Y41/Y38</f>
        <v>17.7</v>
      </c>
      <c r="AA41" s="58"/>
      <c r="AB41" s="58"/>
      <c r="AC41" s="58"/>
      <c r="AD41" s="58"/>
      <c r="AE41" s="58"/>
      <c r="AF41" s="91"/>
      <c r="AG41" s="58"/>
      <c r="AH41" s="58"/>
      <c r="AI41" s="58"/>
      <c r="AJ41" s="58"/>
      <c r="AK41" s="32"/>
      <c r="AL41" s="32"/>
      <c r="AM41" s="32"/>
    </row>
    <row r="42" spans="1:39" ht="19.5" thickBot="1" x14ac:dyDescent="0.35">
      <c r="A42" s="26"/>
      <c r="B42" s="66"/>
      <c r="C42" s="263"/>
      <c r="D42" s="124" t="s">
        <v>21</v>
      </c>
      <c r="E42" s="194">
        <f>E39/E41</f>
        <v>1.4190476190476191</v>
      </c>
      <c r="F42" s="13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263"/>
      <c r="X42" s="124" t="s">
        <v>21</v>
      </c>
      <c r="Y42" s="194">
        <f>Y39/Y41</f>
        <v>0.99435028248587576</v>
      </c>
      <c r="Z42" s="13"/>
      <c r="AA42" s="26"/>
      <c r="AB42" s="26"/>
      <c r="AC42" s="26"/>
      <c r="AD42" s="26"/>
      <c r="AE42" s="26"/>
      <c r="AF42" s="67"/>
      <c r="AG42" s="26"/>
      <c r="AH42" s="26"/>
      <c r="AI42" s="26"/>
      <c r="AJ42" s="26"/>
      <c r="AK42" s="26"/>
      <c r="AL42" s="26"/>
      <c r="AM42" s="26"/>
    </row>
    <row r="43" spans="1:39" x14ac:dyDescent="0.25">
      <c r="A43" s="26"/>
      <c r="B43" s="66"/>
      <c r="C43" s="26"/>
      <c r="D43" s="26"/>
      <c r="E43" s="26"/>
      <c r="F43" s="26"/>
      <c r="G43" s="2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26"/>
      <c r="X43" s="26"/>
      <c r="Y43" s="26"/>
      <c r="Z43" s="26"/>
      <c r="AA43" s="26"/>
      <c r="AB43" s="26"/>
      <c r="AC43" s="26"/>
      <c r="AD43" s="26"/>
      <c r="AE43" s="26"/>
      <c r="AF43" s="67"/>
      <c r="AG43" s="26"/>
      <c r="AH43" s="26"/>
      <c r="AI43" s="26"/>
      <c r="AJ43" s="26"/>
      <c r="AK43" s="26"/>
      <c r="AL43" s="26"/>
      <c r="AM43" s="26"/>
    </row>
    <row r="44" spans="1:39" ht="15.75" thickBot="1" x14ac:dyDescent="0.3">
      <c r="A44" s="26"/>
      <c r="B44" s="66"/>
      <c r="C44" s="26"/>
      <c r="D44" s="26"/>
      <c r="E44" s="26"/>
      <c r="F44" s="26"/>
      <c r="G44" s="2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26"/>
      <c r="X44" s="26"/>
      <c r="Y44" s="26"/>
      <c r="Z44" s="26"/>
      <c r="AA44" s="26"/>
      <c r="AB44" s="26"/>
      <c r="AC44" s="26"/>
      <c r="AD44" s="26"/>
      <c r="AE44" s="26"/>
      <c r="AF44" s="67"/>
      <c r="AG44" s="26"/>
      <c r="AH44" s="26"/>
      <c r="AI44" s="26"/>
      <c r="AJ44" s="26"/>
      <c r="AK44" s="26"/>
      <c r="AL44" s="26"/>
      <c r="AM44" s="26"/>
    </row>
    <row r="45" spans="1:39" ht="18.75" x14ac:dyDescent="0.3">
      <c r="A45" s="26"/>
      <c r="B45" s="66"/>
      <c r="C45" s="261" t="s">
        <v>4</v>
      </c>
      <c r="D45" s="121" t="s">
        <v>19</v>
      </c>
      <c r="E45" s="121">
        <v>12</v>
      </c>
      <c r="F45" s="122" t="s">
        <v>0</v>
      </c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261" t="s">
        <v>4</v>
      </c>
      <c r="X45" s="121" t="s">
        <v>19</v>
      </c>
      <c r="Y45" s="121">
        <v>19</v>
      </c>
      <c r="Z45" s="122" t="s">
        <v>0</v>
      </c>
      <c r="AA45" s="26"/>
      <c r="AB45" s="26"/>
      <c r="AC45" s="26"/>
      <c r="AD45" s="26"/>
      <c r="AE45" s="26"/>
      <c r="AF45" s="67"/>
      <c r="AG45" s="26"/>
      <c r="AH45" s="26"/>
      <c r="AI45" s="26"/>
      <c r="AJ45" s="26"/>
      <c r="AK45" s="26"/>
      <c r="AL45" s="26"/>
      <c r="AM45" s="26"/>
    </row>
    <row r="46" spans="1:39" s="1" customFormat="1" ht="18.75" x14ac:dyDescent="0.3">
      <c r="A46" s="30"/>
      <c r="B46" s="68"/>
      <c r="C46" s="262"/>
      <c r="D46" s="187" t="s">
        <v>17</v>
      </c>
      <c r="E46" s="187">
        <v>111</v>
      </c>
      <c r="F46" s="191">
        <f>E46/E45</f>
        <v>9.25</v>
      </c>
      <c r="G46" s="114">
        <f t="shared" ref="G46:G47" si="7">IF(F46&gt;Z46,1,0)</f>
        <v>1</v>
      </c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262"/>
      <c r="X46" s="187" t="s">
        <v>17</v>
      </c>
      <c r="Y46" s="187">
        <v>174</v>
      </c>
      <c r="Z46" s="191">
        <f>Y46/Y45</f>
        <v>9.1578947368421044</v>
      </c>
      <c r="AA46" s="42"/>
      <c r="AB46" s="57"/>
      <c r="AC46" s="57"/>
      <c r="AD46" s="57"/>
      <c r="AE46" s="57"/>
      <c r="AF46" s="74"/>
      <c r="AG46" s="57"/>
      <c r="AH46" s="57"/>
      <c r="AI46" s="57"/>
      <c r="AJ46" s="57"/>
      <c r="AK46" s="30"/>
      <c r="AL46" s="30"/>
      <c r="AM46" s="30"/>
    </row>
    <row r="47" spans="1:39" s="2" customFormat="1" ht="18.75" x14ac:dyDescent="0.3">
      <c r="A47" s="31"/>
      <c r="B47" s="69"/>
      <c r="C47" s="262"/>
      <c r="D47" s="192" t="s">
        <v>18</v>
      </c>
      <c r="E47" s="192">
        <v>12</v>
      </c>
      <c r="F47" s="195">
        <f>E47/E45</f>
        <v>1</v>
      </c>
      <c r="G47" s="114">
        <f t="shared" si="7"/>
        <v>0</v>
      </c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262"/>
      <c r="X47" s="192" t="s">
        <v>18</v>
      </c>
      <c r="Y47" s="192">
        <v>23</v>
      </c>
      <c r="Z47" s="195">
        <f>Y47/Y45</f>
        <v>1.2105263157894737</v>
      </c>
      <c r="AA47" s="42"/>
      <c r="AB47" s="42"/>
      <c r="AC47" s="42"/>
      <c r="AD47" s="42"/>
      <c r="AE47" s="42"/>
      <c r="AF47" s="78"/>
      <c r="AG47" s="42"/>
      <c r="AH47" s="42"/>
      <c r="AI47" s="42"/>
      <c r="AJ47" s="42"/>
      <c r="AK47" s="31"/>
      <c r="AL47" s="31"/>
      <c r="AM47" s="31"/>
    </row>
    <row r="48" spans="1:39" s="2" customFormat="1" ht="18.75" x14ac:dyDescent="0.3">
      <c r="A48" s="31"/>
      <c r="B48" s="69"/>
      <c r="C48" s="262"/>
      <c r="D48" s="192" t="s">
        <v>20</v>
      </c>
      <c r="E48" s="192">
        <v>95</v>
      </c>
      <c r="F48" s="195">
        <f>E48/E45</f>
        <v>7.916666666666667</v>
      </c>
      <c r="G48" s="114">
        <f>IF(F48&lt;Z48,1,0)</f>
        <v>1</v>
      </c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262"/>
      <c r="X48" s="192" t="s">
        <v>20</v>
      </c>
      <c r="Y48" s="192">
        <v>163</v>
      </c>
      <c r="Z48" s="195">
        <f>Y48/Y45</f>
        <v>8.5789473684210531</v>
      </c>
      <c r="AA48" s="42"/>
      <c r="AB48" s="42"/>
      <c r="AC48" s="42"/>
      <c r="AD48" s="42"/>
      <c r="AE48" s="42"/>
      <c r="AF48" s="78"/>
      <c r="AG48" s="42"/>
      <c r="AH48" s="42"/>
      <c r="AI48" s="42"/>
      <c r="AJ48" s="42"/>
      <c r="AK48" s="31"/>
      <c r="AL48" s="31"/>
      <c r="AM48" s="31"/>
    </row>
    <row r="49" spans="1:39" ht="19.5" thickBot="1" x14ac:dyDescent="0.35">
      <c r="A49" s="26"/>
      <c r="B49" s="66"/>
      <c r="C49" s="263"/>
      <c r="D49" s="123" t="s">
        <v>21</v>
      </c>
      <c r="E49" s="197">
        <f>E46/E48</f>
        <v>1.168421052631579</v>
      </c>
      <c r="F49" s="25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263"/>
      <c r="X49" s="123" t="s">
        <v>21</v>
      </c>
      <c r="Y49" s="197">
        <f>Y46/Y48</f>
        <v>1.0674846625766872</v>
      </c>
      <c r="Z49" s="25"/>
      <c r="AA49" s="26"/>
      <c r="AB49" s="26"/>
      <c r="AC49" s="26"/>
      <c r="AD49" s="26"/>
      <c r="AE49" s="26"/>
      <c r="AF49" s="67"/>
      <c r="AG49" s="26"/>
      <c r="AH49" s="26"/>
      <c r="AI49" s="26"/>
      <c r="AJ49" s="26"/>
      <c r="AK49" s="26"/>
      <c r="AL49" s="26"/>
      <c r="AM49" s="26"/>
    </row>
    <row r="50" spans="1:39" x14ac:dyDescent="0.25">
      <c r="A50" s="26"/>
      <c r="B50" s="66"/>
      <c r="C50" s="26"/>
      <c r="D50" s="26"/>
      <c r="E50" s="26"/>
      <c r="F50" s="2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26"/>
      <c r="X50" s="26"/>
      <c r="Y50" s="26"/>
      <c r="Z50" s="26"/>
      <c r="AA50" s="26"/>
      <c r="AB50" s="26"/>
      <c r="AC50" s="26"/>
      <c r="AD50" s="26"/>
      <c r="AE50" s="26"/>
      <c r="AF50" s="67"/>
      <c r="AG50" s="26"/>
      <c r="AH50" s="26"/>
      <c r="AI50" s="26"/>
      <c r="AJ50" s="26"/>
      <c r="AK50" s="26"/>
      <c r="AL50" s="26"/>
      <c r="AM50" s="26"/>
    </row>
    <row r="51" spans="1:39" ht="15.75" thickBot="1" x14ac:dyDescent="0.3">
      <c r="A51" s="26"/>
      <c r="B51" s="66"/>
      <c r="C51" s="26"/>
      <c r="D51" s="26"/>
      <c r="E51" s="26"/>
      <c r="F51" s="2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26"/>
      <c r="X51" s="26"/>
      <c r="Y51" s="26"/>
      <c r="Z51" s="26"/>
      <c r="AA51" s="26"/>
      <c r="AB51" s="26"/>
      <c r="AC51" s="26"/>
      <c r="AD51" s="26"/>
      <c r="AE51" s="26"/>
      <c r="AF51" s="67"/>
      <c r="AG51" s="26"/>
      <c r="AH51" s="26"/>
      <c r="AI51" s="26"/>
      <c r="AJ51" s="26"/>
      <c r="AK51" s="26"/>
      <c r="AL51" s="26"/>
      <c r="AM51" s="26"/>
    </row>
    <row r="52" spans="1:39" ht="19.5" thickBot="1" x14ac:dyDescent="0.35">
      <c r="A52" s="26"/>
      <c r="B52" s="66"/>
      <c r="C52" s="26"/>
      <c r="D52" s="285" t="s">
        <v>35</v>
      </c>
      <c r="E52" s="286"/>
      <c r="F52" s="92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26"/>
      <c r="X52" s="285" t="s">
        <v>35</v>
      </c>
      <c r="Y52" s="286"/>
      <c r="Z52" s="92"/>
      <c r="AA52" s="26"/>
      <c r="AB52" s="26"/>
      <c r="AC52" s="26"/>
      <c r="AD52" s="26"/>
      <c r="AE52" s="26"/>
      <c r="AF52" s="67"/>
      <c r="AG52" s="26"/>
      <c r="AH52" s="26"/>
      <c r="AI52" s="26"/>
      <c r="AJ52" s="26"/>
      <c r="AK52" s="26"/>
      <c r="AL52" s="26"/>
      <c r="AM52" s="26"/>
    </row>
    <row r="53" spans="1:39" ht="18.75" x14ac:dyDescent="0.3">
      <c r="A53" s="26"/>
      <c r="B53" s="66"/>
      <c r="C53" s="120" t="s">
        <v>36</v>
      </c>
      <c r="D53" s="291">
        <v>0</v>
      </c>
      <c r="E53" s="292"/>
      <c r="F53" s="14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20" t="s">
        <v>36</v>
      </c>
      <c r="X53" s="291">
        <v>3</v>
      </c>
      <c r="Y53" s="292"/>
      <c r="Z53" s="14"/>
      <c r="AA53" s="26"/>
      <c r="AB53" s="26"/>
      <c r="AC53" s="26"/>
      <c r="AD53" s="26"/>
      <c r="AE53" s="26"/>
      <c r="AF53" s="67"/>
      <c r="AG53" s="26"/>
      <c r="AH53" s="26"/>
      <c r="AI53" s="26"/>
      <c r="AJ53" s="26"/>
      <c r="AK53" s="26"/>
      <c r="AL53" s="26"/>
      <c r="AM53" s="26"/>
    </row>
    <row r="54" spans="1:39" ht="18.75" x14ac:dyDescent="0.3">
      <c r="A54" s="26"/>
      <c r="B54" s="66"/>
      <c r="C54" s="248" t="s">
        <v>37</v>
      </c>
      <c r="D54" s="264"/>
      <c r="E54" s="264" t="s">
        <v>38</v>
      </c>
      <c r="F54" s="275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248" t="s">
        <v>37</v>
      </c>
      <c r="X54" s="264"/>
      <c r="Y54" s="264" t="s">
        <v>38</v>
      </c>
      <c r="Z54" s="275"/>
      <c r="AA54" s="26"/>
      <c r="AB54" s="26"/>
      <c r="AC54" s="26"/>
      <c r="AD54" s="26"/>
      <c r="AE54" s="26"/>
      <c r="AF54" s="67"/>
      <c r="AG54" s="26"/>
      <c r="AH54" s="26"/>
      <c r="AI54" s="26"/>
      <c r="AJ54" s="26"/>
      <c r="AK54" s="26"/>
      <c r="AL54" s="26"/>
      <c r="AM54" s="26"/>
    </row>
    <row r="55" spans="1:39" s="1" customFormat="1" ht="18.75" x14ac:dyDescent="0.3">
      <c r="A55" s="30"/>
      <c r="B55" s="68"/>
      <c r="C55" s="132" t="s">
        <v>39</v>
      </c>
      <c r="D55" s="289"/>
      <c r="E55" s="290"/>
      <c r="F55" s="143">
        <f>IF(D55=0,0,(100/D53)*D56/100)</f>
        <v>0</v>
      </c>
      <c r="G55" s="113">
        <f>IF(D55&gt;X55,1,0)</f>
        <v>0</v>
      </c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32" t="s">
        <v>39</v>
      </c>
      <c r="X55" s="289">
        <v>0</v>
      </c>
      <c r="Y55" s="290"/>
      <c r="Z55" s="143">
        <f>IF(X55=0,0,(100/X53)*X56/100)</f>
        <v>0</v>
      </c>
      <c r="AA55" s="57"/>
      <c r="AB55" s="57"/>
      <c r="AC55" s="57"/>
      <c r="AD55" s="57"/>
      <c r="AE55" s="57"/>
      <c r="AF55" s="74"/>
      <c r="AG55" s="30"/>
      <c r="AH55" s="30"/>
      <c r="AI55" s="30"/>
      <c r="AJ55" s="30"/>
      <c r="AK55" s="30"/>
      <c r="AL55" s="30"/>
      <c r="AM55" s="30"/>
    </row>
    <row r="56" spans="1:39" s="1" customFormat="1" ht="18.75" x14ac:dyDescent="0.3">
      <c r="A56" s="30"/>
      <c r="B56" s="68"/>
      <c r="C56" s="132" t="s">
        <v>40</v>
      </c>
      <c r="D56" s="289"/>
      <c r="E56" s="290"/>
      <c r="F56" s="143">
        <f t="shared" ref="F56:F67" si="8">IF(D56=0,0,(100/D54)*D57/100)</f>
        <v>0</v>
      </c>
      <c r="G56" s="113">
        <f t="shared" ref="G56" si="9">IF(D56&gt;X56,1,0)</f>
        <v>0</v>
      </c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32" t="s">
        <v>40</v>
      </c>
      <c r="X56" s="289">
        <v>0</v>
      </c>
      <c r="Y56" s="290"/>
      <c r="Z56" s="143">
        <f t="shared" ref="Z56" si="10">IF(X56=0,0,(100/X54)*X57/100)</f>
        <v>0</v>
      </c>
      <c r="AA56" s="57"/>
      <c r="AB56" s="57"/>
      <c r="AC56" s="57"/>
      <c r="AD56" s="57"/>
      <c r="AE56" s="57"/>
      <c r="AF56" s="74"/>
      <c r="AG56" s="30"/>
      <c r="AH56" s="30"/>
      <c r="AI56" s="30"/>
      <c r="AJ56" s="30"/>
      <c r="AK56" s="30"/>
      <c r="AL56" s="30"/>
      <c r="AM56" s="30"/>
    </row>
    <row r="57" spans="1:39" s="3" customFormat="1" ht="18.75" x14ac:dyDescent="0.3">
      <c r="A57" s="32"/>
      <c r="B57" s="72"/>
      <c r="C57" s="133" t="s">
        <v>41</v>
      </c>
      <c r="D57" s="276"/>
      <c r="E57" s="277"/>
      <c r="F57" s="198">
        <f>IF(D57=0,0,(100/D53)*D57/100)</f>
        <v>0</v>
      </c>
      <c r="G57" s="113">
        <f>IF(D57=1,1,0)</f>
        <v>0</v>
      </c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33" t="s">
        <v>41</v>
      </c>
      <c r="X57" s="276">
        <v>2</v>
      </c>
      <c r="Y57" s="277"/>
      <c r="Z57" s="198">
        <f>IF(X57=0,0,(100/X53)*X57/100)</f>
        <v>0.66666666666666674</v>
      </c>
      <c r="AA57" s="58"/>
      <c r="AB57" s="58"/>
      <c r="AC57" s="58"/>
      <c r="AD57" s="58"/>
      <c r="AE57" s="58"/>
      <c r="AF57" s="91"/>
      <c r="AG57" s="32"/>
      <c r="AH57" s="32"/>
      <c r="AI57" s="32"/>
      <c r="AJ57" s="32"/>
      <c r="AK57" s="32"/>
      <c r="AL57" s="32"/>
      <c r="AM57" s="32"/>
    </row>
    <row r="58" spans="1:39" s="1" customFormat="1" ht="18.75" x14ac:dyDescent="0.3">
      <c r="A58" s="30"/>
      <c r="B58" s="68"/>
      <c r="C58" s="132" t="s">
        <v>42</v>
      </c>
      <c r="D58" s="287"/>
      <c r="E58" s="288"/>
      <c r="F58" s="199">
        <f>IF(D58=0,0,(100/D53)*D58/100)</f>
        <v>0</v>
      </c>
      <c r="G58" s="113">
        <f>IF(D58&gt;X58,1,0)</f>
        <v>0</v>
      </c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32" t="s">
        <v>42</v>
      </c>
      <c r="X58" s="287">
        <v>1</v>
      </c>
      <c r="Y58" s="288"/>
      <c r="Z58" s="199">
        <f>IF(X58=0,0,(100/X53)*X58/100)</f>
        <v>0.33333333333333337</v>
      </c>
      <c r="AA58" s="57"/>
      <c r="AB58" s="57"/>
      <c r="AC58" s="57"/>
      <c r="AD58" s="57"/>
      <c r="AE58" s="57"/>
      <c r="AF58" s="74"/>
      <c r="AG58" s="30"/>
      <c r="AH58" s="30"/>
      <c r="AI58" s="30"/>
      <c r="AJ58" s="30"/>
      <c r="AK58" s="30"/>
      <c r="AL58" s="30"/>
      <c r="AM58" s="30"/>
    </row>
    <row r="59" spans="1:39" s="3" customFormat="1" ht="18.75" x14ac:dyDescent="0.3">
      <c r="A59" s="32"/>
      <c r="B59" s="72"/>
      <c r="C59" s="133" t="s">
        <v>43</v>
      </c>
      <c r="D59" s="276"/>
      <c r="E59" s="277"/>
      <c r="F59" s="198">
        <f t="shared" si="8"/>
        <v>0</v>
      </c>
      <c r="G59" s="113">
        <f>IF(D59=1,1,0)</f>
        <v>0</v>
      </c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33" t="s">
        <v>43</v>
      </c>
      <c r="X59" s="276">
        <v>0</v>
      </c>
      <c r="Y59" s="277"/>
      <c r="Z59" s="198">
        <f t="shared" ref="Z59:Z67" si="11">IF(X59=0,0,(100/X57)*X60/100)</f>
        <v>0</v>
      </c>
      <c r="AA59" s="58"/>
      <c r="AB59" s="58"/>
      <c r="AC59" s="58"/>
      <c r="AD59" s="58"/>
      <c r="AE59" s="58"/>
      <c r="AF59" s="91"/>
      <c r="AG59" s="32"/>
      <c r="AH59" s="32"/>
      <c r="AI59" s="32"/>
      <c r="AJ59" s="32"/>
      <c r="AK59" s="32"/>
      <c r="AL59" s="32"/>
      <c r="AM59" s="32"/>
    </row>
    <row r="60" spans="1:39" s="12" customFormat="1" ht="18.75" x14ac:dyDescent="0.3">
      <c r="B60" s="85"/>
      <c r="C60" s="134" t="s">
        <v>44</v>
      </c>
      <c r="D60" s="287"/>
      <c r="E60" s="288"/>
      <c r="F60" s="199">
        <f t="shared" si="8"/>
        <v>0</v>
      </c>
      <c r="G60" s="145">
        <f>IF(D60&lt;X60,1,0)</f>
        <v>0</v>
      </c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134" t="s">
        <v>44</v>
      </c>
      <c r="X60" s="287">
        <v>0</v>
      </c>
      <c r="Y60" s="288"/>
      <c r="Z60" s="199">
        <f t="shared" si="11"/>
        <v>0</v>
      </c>
      <c r="AA60" s="50"/>
      <c r="AB60" s="50"/>
      <c r="AC60" s="50"/>
      <c r="AD60" s="50"/>
      <c r="AE60" s="50"/>
      <c r="AF60" s="117"/>
      <c r="AG60" s="35"/>
      <c r="AH60" s="35"/>
      <c r="AI60" s="35"/>
      <c r="AJ60" s="35"/>
      <c r="AK60" s="35"/>
      <c r="AL60" s="35"/>
      <c r="AM60" s="35"/>
    </row>
    <row r="61" spans="1:39" s="3" customFormat="1" ht="18.75" x14ac:dyDescent="0.3">
      <c r="A61" s="32"/>
      <c r="B61" s="72"/>
      <c r="C61" s="133" t="s">
        <v>45</v>
      </c>
      <c r="D61" s="276"/>
      <c r="E61" s="277"/>
      <c r="F61" s="198">
        <f t="shared" si="8"/>
        <v>0</v>
      </c>
      <c r="G61" s="145">
        <f t="shared" ref="G61:G67" si="12">IF(D61&lt;X61,1,0)</f>
        <v>0</v>
      </c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33" t="s">
        <v>45</v>
      </c>
      <c r="X61" s="276">
        <v>0</v>
      </c>
      <c r="Y61" s="277"/>
      <c r="Z61" s="198">
        <f t="shared" si="11"/>
        <v>0</v>
      </c>
      <c r="AA61" s="58"/>
      <c r="AB61" s="58"/>
      <c r="AC61" s="58"/>
      <c r="AD61" s="58"/>
      <c r="AE61" s="58"/>
      <c r="AF61" s="91"/>
      <c r="AG61" s="32"/>
      <c r="AH61" s="32"/>
      <c r="AI61" s="32"/>
      <c r="AJ61" s="32"/>
      <c r="AK61" s="32"/>
      <c r="AL61" s="32"/>
      <c r="AM61" s="32"/>
    </row>
    <row r="62" spans="1:39" s="12" customFormat="1" ht="18.75" x14ac:dyDescent="0.3">
      <c r="B62" s="85"/>
      <c r="C62" s="134" t="s">
        <v>46</v>
      </c>
      <c r="D62" s="287"/>
      <c r="E62" s="288"/>
      <c r="F62" s="199">
        <f t="shared" si="8"/>
        <v>0</v>
      </c>
      <c r="G62" s="145">
        <f>IF(D62&lt;X62,1,0)</f>
        <v>0</v>
      </c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134" t="s">
        <v>46</v>
      </c>
      <c r="X62" s="287">
        <v>0</v>
      </c>
      <c r="Y62" s="288"/>
      <c r="Z62" s="199">
        <f t="shared" si="11"/>
        <v>0</v>
      </c>
      <c r="AA62" s="50"/>
      <c r="AB62" s="50"/>
      <c r="AC62" s="50"/>
      <c r="AD62" s="50"/>
      <c r="AE62" s="50"/>
      <c r="AF62" s="117"/>
      <c r="AG62" s="35"/>
      <c r="AH62" s="35"/>
      <c r="AI62" s="35"/>
      <c r="AJ62" s="35"/>
      <c r="AK62" s="35"/>
      <c r="AL62" s="35"/>
      <c r="AM62" s="35"/>
    </row>
    <row r="63" spans="1:39" s="3" customFormat="1" ht="18.75" x14ac:dyDescent="0.3">
      <c r="A63" s="32"/>
      <c r="B63" s="72"/>
      <c r="C63" s="133" t="s">
        <v>47</v>
      </c>
      <c r="D63" s="276"/>
      <c r="E63" s="277"/>
      <c r="F63" s="198">
        <f t="shared" si="8"/>
        <v>0</v>
      </c>
      <c r="G63" s="145">
        <f t="shared" si="12"/>
        <v>0</v>
      </c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33" t="s">
        <v>47</v>
      </c>
      <c r="X63" s="276">
        <v>0</v>
      </c>
      <c r="Y63" s="277"/>
      <c r="Z63" s="198">
        <f t="shared" si="11"/>
        <v>0</v>
      </c>
      <c r="AA63" s="58"/>
      <c r="AB63" s="58"/>
      <c r="AC63" s="58"/>
      <c r="AD63" s="58"/>
      <c r="AE63" s="58"/>
      <c r="AF63" s="91"/>
      <c r="AG63" s="32"/>
      <c r="AH63" s="32"/>
      <c r="AI63" s="32"/>
      <c r="AJ63" s="32"/>
      <c r="AK63" s="32"/>
      <c r="AL63" s="32"/>
      <c r="AM63" s="32"/>
    </row>
    <row r="64" spans="1:39" s="3" customFormat="1" ht="18.75" x14ac:dyDescent="0.3">
      <c r="A64" s="32"/>
      <c r="B64" s="72"/>
      <c r="C64" s="135" t="s">
        <v>48</v>
      </c>
      <c r="D64" s="276"/>
      <c r="E64" s="277"/>
      <c r="F64" s="198">
        <f t="shared" si="8"/>
        <v>0</v>
      </c>
      <c r="G64" s="145">
        <f t="shared" si="12"/>
        <v>0</v>
      </c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35" t="s">
        <v>48</v>
      </c>
      <c r="X64" s="276">
        <v>0</v>
      </c>
      <c r="Y64" s="277"/>
      <c r="Z64" s="198">
        <f t="shared" si="11"/>
        <v>0</v>
      </c>
      <c r="AA64" s="58"/>
      <c r="AB64" s="58"/>
      <c r="AC64" s="58"/>
      <c r="AD64" s="58"/>
      <c r="AE64" s="58"/>
      <c r="AF64" s="91"/>
      <c r="AG64" s="32"/>
      <c r="AH64" s="32"/>
      <c r="AI64" s="32"/>
      <c r="AJ64" s="32"/>
      <c r="AK64" s="32"/>
      <c r="AL64" s="32"/>
      <c r="AM64" s="32"/>
    </row>
    <row r="65" spans="1:39" s="3" customFormat="1" ht="18.75" x14ac:dyDescent="0.3">
      <c r="A65" s="32"/>
      <c r="B65" s="72"/>
      <c r="C65" s="133" t="s">
        <v>49</v>
      </c>
      <c r="D65" s="276"/>
      <c r="E65" s="277"/>
      <c r="F65" s="198">
        <f t="shared" si="8"/>
        <v>0</v>
      </c>
      <c r="G65" s="145">
        <f t="shared" si="12"/>
        <v>0</v>
      </c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33" t="s">
        <v>49</v>
      </c>
      <c r="X65" s="276">
        <v>0</v>
      </c>
      <c r="Y65" s="277"/>
      <c r="Z65" s="198">
        <f t="shared" si="11"/>
        <v>0</v>
      </c>
      <c r="AA65" s="58"/>
      <c r="AB65" s="58"/>
      <c r="AC65" s="58"/>
      <c r="AD65" s="58"/>
      <c r="AE65" s="58"/>
      <c r="AF65" s="91"/>
      <c r="AG65" s="32"/>
      <c r="AH65" s="32"/>
      <c r="AI65" s="32"/>
      <c r="AJ65" s="32"/>
      <c r="AK65" s="32"/>
      <c r="AL65" s="32"/>
      <c r="AM65" s="32"/>
    </row>
    <row r="66" spans="1:39" s="12" customFormat="1" ht="18.75" x14ac:dyDescent="0.3">
      <c r="B66" s="85"/>
      <c r="C66" s="134" t="s">
        <v>50</v>
      </c>
      <c r="D66" s="287"/>
      <c r="E66" s="288"/>
      <c r="F66" s="199">
        <f t="shared" si="8"/>
        <v>0</v>
      </c>
      <c r="G66" s="145">
        <f t="shared" si="12"/>
        <v>0</v>
      </c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134" t="s">
        <v>50</v>
      </c>
      <c r="X66" s="287">
        <v>0</v>
      </c>
      <c r="Y66" s="288"/>
      <c r="Z66" s="199">
        <f t="shared" si="11"/>
        <v>0</v>
      </c>
      <c r="AA66" s="50"/>
      <c r="AB66" s="50"/>
      <c r="AC66" s="50"/>
      <c r="AD66" s="50"/>
      <c r="AE66" s="50"/>
      <c r="AF66" s="117"/>
      <c r="AG66" s="35"/>
      <c r="AH66" s="35"/>
      <c r="AI66" s="35"/>
      <c r="AJ66" s="35"/>
      <c r="AK66" s="35"/>
      <c r="AL66" s="35"/>
      <c r="AM66" s="35"/>
    </row>
    <row r="67" spans="1:39" s="3" customFormat="1" ht="19.5" thickBot="1" x14ac:dyDescent="0.35">
      <c r="A67" s="32"/>
      <c r="B67" s="72"/>
      <c r="C67" s="136" t="s">
        <v>51</v>
      </c>
      <c r="D67" s="283"/>
      <c r="E67" s="284"/>
      <c r="F67" s="198">
        <f t="shared" si="8"/>
        <v>0</v>
      </c>
      <c r="G67" s="145">
        <f t="shared" si="12"/>
        <v>0</v>
      </c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  <c r="W67" s="136" t="s">
        <v>51</v>
      </c>
      <c r="X67" s="283">
        <v>0</v>
      </c>
      <c r="Y67" s="284"/>
      <c r="Z67" s="198">
        <f t="shared" si="11"/>
        <v>0</v>
      </c>
      <c r="AA67" s="58"/>
      <c r="AB67" s="58"/>
      <c r="AC67" s="58"/>
      <c r="AD67" s="58"/>
      <c r="AE67" s="58"/>
      <c r="AF67" s="91"/>
      <c r="AG67" s="32"/>
      <c r="AH67" s="32"/>
      <c r="AI67" s="32"/>
      <c r="AJ67" s="32"/>
      <c r="AK67" s="32"/>
      <c r="AL67" s="32"/>
      <c r="AM67" s="32"/>
    </row>
    <row r="68" spans="1:39" x14ac:dyDescent="0.25">
      <c r="A68" s="26"/>
      <c r="B68" s="66"/>
      <c r="C68" s="26"/>
      <c r="D68" s="26"/>
      <c r="E68" s="26"/>
      <c r="F68" s="2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26"/>
      <c r="X68" s="26"/>
      <c r="Y68" s="26"/>
      <c r="Z68" s="26"/>
      <c r="AA68" s="26"/>
      <c r="AB68" s="26"/>
      <c r="AC68" s="26"/>
      <c r="AD68" s="26"/>
      <c r="AE68" s="26"/>
      <c r="AF68" s="67"/>
      <c r="AG68" s="26"/>
      <c r="AH68" s="26"/>
      <c r="AI68" s="26"/>
      <c r="AJ68" s="26"/>
      <c r="AK68" s="26"/>
      <c r="AL68" s="26"/>
      <c r="AM68" s="26"/>
    </row>
    <row r="69" spans="1:39" ht="15.75" thickBot="1" x14ac:dyDescent="0.3">
      <c r="A69" s="26"/>
      <c r="B69" s="66"/>
      <c r="C69" s="26"/>
      <c r="D69" s="26"/>
      <c r="E69" s="26"/>
      <c r="F69" s="2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26"/>
      <c r="X69" s="26"/>
      <c r="Y69" s="26"/>
      <c r="Z69" s="26"/>
      <c r="AA69" s="26"/>
      <c r="AB69" s="26"/>
      <c r="AC69" s="26"/>
      <c r="AD69" s="26"/>
      <c r="AE69" s="26"/>
      <c r="AF69" s="67"/>
      <c r="AG69" s="26"/>
      <c r="AH69" s="26"/>
      <c r="AI69" s="26"/>
      <c r="AJ69" s="26"/>
      <c r="AK69" s="26"/>
      <c r="AL69" s="26"/>
      <c r="AM69" s="26"/>
    </row>
    <row r="70" spans="1:39" ht="19.5" thickBot="1" x14ac:dyDescent="0.35">
      <c r="A70" s="26"/>
      <c r="B70" s="66"/>
      <c r="C70" s="93"/>
      <c r="D70" s="293" t="s">
        <v>52</v>
      </c>
      <c r="E70" s="294"/>
      <c r="F70" s="93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94"/>
      <c r="X70" s="246" t="s">
        <v>52</v>
      </c>
      <c r="Y70" s="247"/>
      <c r="Z70" s="94"/>
      <c r="AA70" s="26"/>
      <c r="AB70" s="26"/>
      <c r="AC70" s="26"/>
      <c r="AD70" s="26"/>
      <c r="AE70" s="26"/>
      <c r="AF70" s="67"/>
      <c r="AG70" s="26"/>
      <c r="AH70" s="26"/>
      <c r="AI70" s="26"/>
      <c r="AJ70" s="26"/>
      <c r="AK70" s="26"/>
      <c r="AL70" s="26"/>
      <c r="AM70" s="26"/>
    </row>
    <row r="71" spans="1:39" ht="18.75" x14ac:dyDescent="0.3">
      <c r="A71" s="26"/>
      <c r="B71" s="66"/>
      <c r="C71" s="15"/>
      <c r="D71" s="127" t="s">
        <v>53</v>
      </c>
      <c r="E71" s="127" t="s">
        <v>54</v>
      </c>
      <c r="F71" s="119" t="s">
        <v>55</v>
      </c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6"/>
      <c r="X71" s="146" t="s">
        <v>53</v>
      </c>
      <c r="Y71" s="146" t="s">
        <v>54</v>
      </c>
      <c r="Z71" s="118" t="s">
        <v>55</v>
      </c>
      <c r="AA71" s="26"/>
      <c r="AB71" s="26"/>
      <c r="AC71" s="26"/>
      <c r="AD71" s="26"/>
      <c r="AE71" s="26"/>
      <c r="AF71" s="67"/>
      <c r="AG71" s="26"/>
      <c r="AH71" s="26"/>
      <c r="AI71" s="26"/>
      <c r="AJ71" s="26"/>
      <c r="AK71" s="26"/>
      <c r="AL71" s="26"/>
      <c r="AM71" s="26"/>
    </row>
    <row r="72" spans="1:39" s="1" customFormat="1" ht="18.75" x14ac:dyDescent="0.3">
      <c r="A72" s="30"/>
      <c r="B72" s="68"/>
      <c r="C72" s="154" t="s">
        <v>60</v>
      </c>
      <c r="D72" s="203"/>
      <c r="E72" s="203"/>
      <c r="F72" s="204">
        <f t="shared" ref="F72:F80" si="13">E72-D72</f>
        <v>0</v>
      </c>
      <c r="G72" s="114">
        <f>IF(F72&gt;Z72,1,0)</f>
        <v>0</v>
      </c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54" t="s">
        <v>60</v>
      </c>
      <c r="X72" s="212">
        <v>150000</v>
      </c>
      <c r="Y72" s="212">
        <v>254000</v>
      </c>
      <c r="Z72" s="213">
        <f t="shared" ref="Z72:Z80" si="14">Y72-X72</f>
        <v>104000</v>
      </c>
      <c r="AA72" s="57"/>
      <c r="AB72" s="57"/>
      <c r="AC72" s="57"/>
      <c r="AD72" s="57"/>
      <c r="AE72" s="57"/>
      <c r="AF72" s="74"/>
      <c r="AG72" s="30"/>
      <c r="AH72" s="30"/>
      <c r="AI72" s="30"/>
      <c r="AJ72" s="30"/>
      <c r="AK72" s="30"/>
      <c r="AL72" s="30"/>
      <c r="AM72" s="30"/>
    </row>
    <row r="73" spans="1:39" s="2" customFormat="1" ht="18.75" x14ac:dyDescent="0.3">
      <c r="A73" s="31"/>
      <c r="B73" s="69"/>
      <c r="C73" s="154" t="s">
        <v>56</v>
      </c>
      <c r="D73" s="205"/>
      <c r="E73" s="205"/>
      <c r="F73" s="206">
        <f t="shared" si="13"/>
        <v>0</v>
      </c>
      <c r="G73" s="114">
        <f t="shared" ref="G73:G83" si="15">IF(F73&gt;Z73,1,0)</f>
        <v>1</v>
      </c>
      <c r="H73" s="114"/>
      <c r="I73" s="114"/>
      <c r="J73" s="114"/>
      <c r="K73" s="114"/>
      <c r="L73" s="114"/>
      <c r="M73" s="114"/>
      <c r="N73" s="114"/>
      <c r="O73" s="114"/>
      <c r="P73" s="114"/>
      <c r="Q73" s="114"/>
      <c r="R73" s="114"/>
      <c r="S73" s="114"/>
      <c r="T73" s="114"/>
      <c r="U73" s="114"/>
      <c r="V73" s="114"/>
      <c r="W73" s="154" t="s">
        <v>56</v>
      </c>
      <c r="X73" s="214">
        <v>75000</v>
      </c>
      <c r="Y73" s="214">
        <v>0</v>
      </c>
      <c r="Z73" s="215">
        <f t="shared" si="14"/>
        <v>-75000</v>
      </c>
      <c r="AA73" s="42"/>
      <c r="AB73" s="42"/>
      <c r="AC73" s="42"/>
      <c r="AD73" s="42"/>
      <c r="AE73" s="42"/>
      <c r="AF73" s="78"/>
      <c r="AG73" s="31"/>
      <c r="AH73" s="31"/>
      <c r="AI73" s="31"/>
      <c r="AJ73" s="31"/>
      <c r="AK73" s="31"/>
      <c r="AL73" s="31"/>
      <c r="AM73" s="31"/>
    </row>
    <row r="74" spans="1:39" s="3" customFormat="1" ht="18" customHeight="1" x14ac:dyDescent="0.3">
      <c r="A74" s="32"/>
      <c r="B74" s="72"/>
      <c r="C74" s="155" t="s">
        <v>64</v>
      </c>
      <c r="D74" s="207"/>
      <c r="E74" s="207"/>
      <c r="F74" s="208">
        <f t="shared" si="13"/>
        <v>0</v>
      </c>
      <c r="G74" s="114">
        <f t="shared" si="15"/>
        <v>0</v>
      </c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55" t="s">
        <v>64</v>
      </c>
      <c r="X74" s="216">
        <v>0</v>
      </c>
      <c r="Y74" s="216">
        <v>0</v>
      </c>
      <c r="Z74" s="217">
        <f t="shared" si="14"/>
        <v>0</v>
      </c>
      <c r="AA74" s="58"/>
      <c r="AB74" s="58"/>
      <c r="AC74" s="58"/>
      <c r="AD74" s="58"/>
      <c r="AE74" s="58"/>
      <c r="AF74" s="91"/>
      <c r="AG74" s="32"/>
      <c r="AH74" s="32"/>
      <c r="AI74" s="32"/>
      <c r="AJ74" s="32"/>
      <c r="AK74" s="32"/>
      <c r="AL74" s="32"/>
      <c r="AM74" s="32"/>
    </row>
    <row r="75" spans="1:39" s="1" customFormat="1" ht="18.75" x14ac:dyDescent="0.3">
      <c r="A75" s="30"/>
      <c r="B75" s="68"/>
      <c r="C75" s="155" t="s">
        <v>61</v>
      </c>
      <c r="D75" s="203"/>
      <c r="E75" s="203"/>
      <c r="F75" s="204">
        <f t="shared" si="13"/>
        <v>0</v>
      </c>
      <c r="G75" s="114">
        <f t="shared" si="15"/>
        <v>0</v>
      </c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55" t="s">
        <v>61</v>
      </c>
      <c r="X75" s="212">
        <v>75000</v>
      </c>
      <c r="Y75" s="212">
        <v>275000</v>
      </c>
      <c r="Z75" s="213">
        <f t="shared" si="14"/>
        <v>200000</v>
      </c>
      <c r="AA75" s="57"/>
      <c r="AB75" s="57"/>
      <c r="AC75" s="57"/>
      <c r="AD75" s="57"/>
      <c r="AE75" s="57"/>
      <c r="AF75" s="74"/>
      <c r="AG75" s="30"/>
      <c r="AH75" s="30"/>
      <c r="AI75" s="30"/>
      <c r="AJ75" s="30"/>
      <c r="AK75" s="30"/>
      <c r="AL75" s="30"/>
      <c r="AM75" s="30"/>
    </row>
    <row r="76" spans="1:39" s="1" customFormat="1" ht="18.75" x14ac:dyDescent="0.3">
      <c r="A76" s="30"/>
      <c r="B76" s="68"/>
      <c r="C76" s="155" t="s">
        <v>62</v>
      </c>
      <c r="D76" s="203"/>
      <c r="E76" s="203"/>
      <c r="F76" s="204">
        <f t="shared" si="13"/>
        <v>0</v>
      </c>
      <c r="G76" s="114">
        <f t="shared" si="15"/>
        <v>0</v>
      </c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55" t="s">
        <v>62</v>
      </c>
      <c r="X76" s="212">
        <v>0</v>
      </c>
      <c r="Y76" s="212">
        <v>101000</v>
      </c>
      <c r="Z76" s="213">
        <f t="shared" si="14"/>
        <v>101000</v>
      </c>
      <c r="AA76" s="57"/>
      <c r="AB76" s="57"/>
      <c r="AC76" s="57"/>
      <c r="AD76" s="57"/>
      <c r="AE76" s="57"/>
      <c r="AF76" s="74"/>
      <c r="AG76" s="30"/>
      <c r="AH76" s="30"/>
      <c r="AI76" s="30"/>
      <c r="AJ76" s="30"/>
      <c r="AK76" s="30"/>
      <c r="AL76" s="30"/>
      <c r="AM76" s="30"/>
    </row>
    <row r="77" spans="1:39" s="1" customFormat="1" ht="18.75" x14ac:dyDescent="0.3">
      <c r="A77" s="30"/>
      <c r="B77" s="68"/>
      <c r="C77" s="156" t="s">
        <v>63</v>
      </c>
      <c r="D77" s="203"/>
      <c r="E77" s="203"/>
      <c r="F77" s="204">
        <f t="shared" si="13"/>
        <v>0</v>
      </c>
      <c r="G77" s="114">
        <f t="shared" si="15"/>
        <v>0</v>
      </c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56" t="s">
        <v>63</v>
      </c>
      <c r="X77" s="212">
        <v>195000</v>
      </c>
      <c r="Y77" s="212">
        <v>330000</v>
      </c>
      <c r="Z77" s="213">
        <f t="shared" si="14"/>
        <v>135000</v>
      </c>
      <c r="AA77" s="57"/>
      <c r="AB77" s="57"/>
      <c r="AC77" s="57"/>
      <c r="AD77" s="57"/>
      <c r="AE77" s="57"/>
      <c r="AF77" s="74"/>
      <c r="AG77" s="30"/>
      <c r="AH77" s="30"/>
      <c r="AI77" s="30"/>
      <c r="AJ77" s="30"/>
      <c r="AK77" s="30"/>
      <c r="AL77" s="30"/>
      <c r="AM77" s="30"/>
    </row>
    <row r="78" spans="1:39" s="2" customFormat="1" ht="18.75" x14ac:dyDescent="0.3">
      <c r="A78" s="31"/>
      <c r="B78" s="69"/>
      <c r="C78" s="156" t="s">
        <v>57</v>
      </c>
      <c r="D78" s="205"/>
      <c r="E78" s="205"/>
      <c r="F78" s="206">
        <f t="shared" si="13"/>
        <v>0</v>
      </c>
      <c r="G78" s="114">
        <f t="shared" si="15"/>
        <v>1</v>
      </c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56" t="s">
        <v>57</v>
      </c>
      <c r="X78" s="214">
        <v>16000</v>
      </c>
      <c r="Y78" s="214">
        <v>0</v>
      </c>
      <c r="Z78" s="215">
        <f t="shared" si="14"/>
        <v>-16000</v>
      </c>
      <c r="AA78" s="42"/>
      <c r="AB78" s="42"/>
      <c r="AC78" s="42"/>
      <c r="AD78" s="42"/>
      <c r="AE78" s="42"/>
      <c r="AF78" s="78"/>
      <c r="AG78" s="31"/>
      <c r="AH78" s="31"/>
      <c r="AI78" s="31"/>
      <c r="AJ78" s="31"/>
      <c r="AK78" s="31"/>
      <c r="AL78" s="31"/>
      <c r="AM78" s="31"/>
    </row>
    <row r="79" spans="1:39" s="1" customFormat="1" ht="18.75" x14ac:dyDescent="0.3">
      <c r="A79" s="30"/>
      <c r="B79" s="68"/>
      <c r="C79" s="156" t="s">
        <v>58</v>
      </c>
      <c r="D79" s="203">
        <v>31000</v>
      </c>
      <c r="E79" s="203">
        <v>98000</v>
      </c>
      <c r="F79" s="204">
        <f t="shared" si="13"/>
        <v>67000</v>
      </c>
      <c r="G79" s="114">
        <f t="shared" si="15"/>
        <v>0</v>
      </c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56" t="s">
        <v>58</v>
      </c>
      <c r="X79" s="212">
        <v>45000</v>
      </c>
      <c r="Y79" s="212">
        <v>180000</v>
      </c>
      <c r="Z79" s="213">
        <f t="shared" si="14"/>
        <v>135000</v>
      </c>
      <c r="AA79" s="57"/>
      <c r="AB79" s="57"/>
      <c r="AC79" s="57"/>
      <c r="AD79" s="57"/>
      <c r="AE79" s="57"/>
      <c r="AF79" s="74"/>
      <c r="AG79" s="30"/>
      <c r="AH79" s="30"/>
      <c r="AI79" s="30"/>
      <c r="AJ79" s="30"/>
      <c r="AK79" s="30"/>
      <c r="AL79" s="30"/>
      <c r="AM79" s="30"/>
    </row>
    <row r="80" spans="1:39" s="2" customFormat="1" ht="18.75" x14ac:dyDescent="0.3">
      <c r="A80" s="31"/>
      <c r="B80" s="69"/>
      <c r="C80" s="156" t="s">
        <v>75</v>
      </c>
      <c r="D80" s="205"/>
      <c r="E80" s="205"/>
      <c r="F80" s="206">
        <f t="shared" si="13"/>
        <v>0</v>
      </c>
      <c r="G80" s="114">
        <f t="shared" si="15"/>
        <v>0</v>
      </c>
      <c r="H80" s="114"/>
      <c r="I80" s="114"/>
      <c r="J80" s="114"/>
      <c r="K80" s="114"/>
      <c r="L80" s="114"/>
      <c r="M80" s="114"/>
      <c r="N80" s="114"/>
      <c r="O80" s="114"/>
      <c r="P80" s="114"/>
      <c r="Q80" s="114"/>
      <c r="R80" s="114"/>
      <c r="S80" s="114"/>
      <c r="T80" s="114"/>
      <c r="U80" s="114"/>
      <c r="V80" s="114"/>
      <c r="W80" s="156" t="s">
        <v>75</v>
      </c>
      <c r="X80" s="214">
        <v>0</v>
      </c>
      <c r="Y80" s="214">
        <v>0</v>
      </c>
      <c r="Z80" s="215">
        <f t="shared" si="14"/>
        <v>0</v>
      </c>
      <c r="AA80" s="42"/>
      <c r="AB80" s="42"/>
      <c r="AC80" s="42"/>
      <c r="AD80" s="42"/>
      <c r="AE80" s="42"/>
      <c r="AF80" s="78"/>
      <c r="AG80" s="31"/>
      <c r="AH80" s="31"/>
      <c r="AI80" s="31"/>
      <c r="AJ80" s="31"/>
      <c r="AK80" s="31"/>
      <c r="AL80" s="31"/>
      <c r="AM80" s="31"/>
    </row>
    <row r="81" spans="1:39" s="1" customFormat="1" ht="18.75" x14ac:dyDescent="0.3">
      <c r="A81" s="30"/>
      <c r="B81" s="68"/>
      <c r="C81" s="157" t="s">
        <v>68</v>
      </c>
      <c r="D81" s="203"/>
      <c r="E81" s="203"/>
      <c r="F81" s="209">
        <f>E81-D81</f>
        <v>0</v>
      </c>
      <c r="G81" s="114">
        <f t="shared" si="15"/>
        <v>1</v>
      </c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57" t="s">
        <v>68</v>
      </c>
      <c r="X81" s="212">
        <v>75000</v>
      </c>
      <c r="Y81" s="212">
        <v>0</v>
      </c>
      <c r="Z81" s="218">
        <f>Y81-X81</f>
        <v>-75000</v>
      </c>
      <c r="AA81" s="57"/>
      <c r="AB81" s="57"/>
      <c r="AC81" s="57"/>
      <c r="AD81" s="57"/>
      <c r="AE81" s="57"/>
      <c r="AF81" s="74"/>
      <c r="AG81" s="30"/>
      <c r="AH81" s="30"/>
      <c r="AI81" s="30"/>
      <c r="AJ81" s="30"/>
      <c r="AK81" s="30"/>
      <c r="AL81" s="30"/>
      <c r="AM81" s="30"/>
    </row>
    <row r="82" spans="1:39" ht="18.75" x14ac:dyDescent="0.3">
      <c r="A82" s="26"/>
      <c r="B82" s="66"/>
      <c r="C82" s="158" t="s">
        <v>76</v>
      </c>
      <c r="D82" s="203"/>
      <c r="E82" s="203"/>
      <c r="F82" s="209">
        <f>E82-D82</f>
        <v>0</v>
      </c>
      <c r="G82" s="114">
        <f t="shared" si="15"/>
        <v>0</v>
      </c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132" t="s">
        <v>76</v>
      </c>
      <c r="X82" s="212">
        <v>0</v>
      </c>
      <c r="Y82" s="212">
        <v>0</v>
      </c>
      <c r="Z82" s="218">
        <f>Y82-X82</f>
        <v>0</v>
      </c>
      <c r="AA82" s="26"/>
      <c r="AB82" s="26"/>
      <c r="AC82" s="26"/>
      <c r="AD82" s="26"/>
      <c r="AE82" s="26"/>
      <c r="AF82" s="67"/>
      <c r="AG82" s="26"/>
      <c r="AH82" s="26"/>
      <c r="AI82" s="26"/>
      <c r="AJ82" s="26"/>
      <c r="AK82" s="26"/>
      <c r="AL82" s="26"/>
      <c r="AM82" s="26"/>
    </row>
    <row r="83" spans="1:39" ht="19.5" thickBot="1" x14ac:dyDescent="0.35">
      <c r="A83" s="26"/>
      <c r="B83" s="66"/>
      <c r="C83" s="159" t="s">
        <v>83</v>
      </c>
      <c r="D83" s="210">
        <v>0</v>
      </c>
      <c r="E83" s="210">
        <f>880000+600000</f>
        <v>1480000</v>
      </c>
      <c r="F83" s="211">
        <f>E83-D83</f>
        <v>1480000</v>
      </c>
      <c r="G83" s="114">
        <f t="shared" si="15"/>
        <v>1</v>
      </c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160" t="s">
        <v>77</v>
      </c>
      <c r="X83" s="212">
        <v>0</v>
      </c>
      <c r="Y83" s="212">
        <v>0</v>
      </c>
      <c r="Z83" s="218">
        <f>Y83-X83</f>
        <v>0</v>
      </c>
      <c r="AA83" s="26"/>
      <c r="AB83" s="26"/>
      <c r="AC83" s="26"/>
      <c r="AD83" s="26"/>
      <c r="AE83" s="26"/>
      <c r="AF83" s="67"/>
      <c r="AG83" s="26"/>
      <c r="AH83" s="26"/>
      <c r="AI83" s="26"/>
      <c r="AJ83" s="26"/>
      <c r="AK83" s="26"/>
      <c r="AL83" s="26"/>
      <c r="AM83" s="26"/>
    </row>
    <row r="84" spans="1:39" ht="19.5" thickBot="1" x14ac:dyDescent="0.35">
      <c r="A84" s="26"/>
      <c r="B84" s="66"/>
      <c r="C84" s="159" t="s">
        <v>59</v>
      </c>
      <c r="D84" s="162">
        <f>SUM(D72:D83)</f>
        <v>31000</v>
      </c>
      <c r="E84" s="162">
        <f>SUM(E72:E83)</f>
        <v>1578000</v>
      </c>
      <c r="F84" s="163">
        <f>E84-D84</f>
        <v>1547000</v>
      </c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161" t="s">
        <v>59</v>
      </c>
      <c r="X84" s="164">
        <f>X75+X76+X77+X78+X79+X80+X81+X82+X83</f>
        <v>406000</v>
      </c>
      <c r="Y84" s="164">
        <f>Y75+Y76+Y77+Y78+Y79+Y80+Y81+Y82+Y83</f>
        <v>886000</v>
      </c>
      <c r="Z84" s="165">
        <f>Y84-X84</f>
        <v>480000</v>
      </c>
      <c r="AA84" s="26"/>
      <c r="AB84" s="26"/>
      <c r="AC84" s="26"/>
      <c r="AD84" s="26"/>
      <c r="AE84" s="26"/>
      <c r="AF84" s="67"/>
      <c r="AG84" s="26"/>
      <c r="AH84" s="26"/>
      <c r="AI84" s="26"/>
      <c r="AJ84" s="26"/>
      <c r="AK84" s="26"/>
      <c r="AL84" s="26"/>
      <c r="AM84" s="26"/>
    </row>
    <row r="85" spans="1:39" x14ac:dyDescent="0.25">
      <c r="A85" s="26"/>
      <c r="B85" s="6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67"/>
      <c r="AG85" s="26"/>
      <c r="AH85" s="26"/>
      <c r="AI85" s="26"/>
      <c r="AJ85" s="26"/>
      <c r="AK85" s="26"/>
      <c r="AL85" s="26"/>
      <c r="AM85" s="26"/>
    </row>
    <row r="86" spans="1:39" ht="15.75" thickBot="1" x14ac:dyDescent="0.3">
      <c r="A86" s="26"/>
      <c r="B86" s="95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Y86" s="96"/>
      <c r="Z86" s="96"/>
      <c r="AA86" s="96"/>
      <c r="AB86" s="96"/>
      <c r="AC86" s="96"/>
      <c r="AD86" s="96"/>
      <c r="AE86" s="96"/>
      <c r="AF86" s="97"/>
      <c r="AG86" s="26"/>
      <c r="AH86" s="26"/>
      <c r="AI86" s="26"/>
      <c r="AJ86" s="26"/>
      <c r="AK86" s="26"/>
      <c r="AL86" s="26"/>
      <c r="AM86" s="26"/>
    </row>
    <row r="88" spans="1:39" ht="15.75" thickBot="1" x14ac:dyDescent="0.3"/>
    <row r="89" spans="1:39" ht="19.5" thickBot="1" x14ac:dyDescent="0.35">
      <c r="C89" s="250" t="s">
        <v>59</v>
      </c>
      <c r="D89" s="251"/>
      <c r="E89" s="251"/>
      <c r="F89" s="251"/>
      <c r="G89" s="252"/>
      <c r="I89" s="258" t="s">
        <v>12</v>
      </c>
      <c r="J89" s="185" t="s">
        <v>13</v>
      </c>
      <c r="K89" s="185">
        <v>10</v>
      </c>
      <c r="L89" s="186">
        <f>(100/(K89+K90+K91+K92+K93)*K89)/100</f>
        <v>0.1818181818181818</v>
      </c>
      <c r="N89" s="92"/>
      <c r="O89" s="271" t="s">
        <v>35</v>
      </c>
      <c r="P89" s="272"/>
      <c r="Q89" s="26"/>
      <c r="S89" s="94"/>
      <c r="T89" s="246" t="s">
        <v>52</v>
      </c>
      <c r="U89" s="247"/>
      <c r="V89" s="94"/>
    </row>
    <row r="90" spans="1:39" ht="18.75" x14ac:dyDescent="0.3">
      <c r="C90" s="253"/>
      <c r="D90" s="254"/>
      <c r="E90" s="254"/>
      <c r="F90" s="254"/>
      <c r="G90" s="255"/>
      <c r="I90" s="259"/>
      <c r="J90" s="187" t="s">
        <v>14</v>
      </c>
      <c r="K90" s="187">
        <v>22</v>
      </c>
      <c r="L90" s="188">
        <f>(100/(K89+K90+K91+K92+K93)*K90)/100</f>
        <v>0.4</v>
      </c>
      <c r="N90" s="120" t="s">
        <v>36</v>
      </c>
      <c r="O90" s="273">
        <v>11</v>
      </c>
      <c r="P90" s="274"/>
      <c r="Q90" s="118"/>
      <c r="S90" s="16"/>
      <c r="T90" s="146" t="s">
        <v>53</v>
      </c>
      <c r="U90" s="146" t="s">
        <v>54</v>
      </c>
      <c r="V90" s="118" t="s">
        <v>55</v>
      </c>
    </row>
    <row r="91" spans="1:39" ht="18.75" x14ac:dyDescent="0.3">
      <c r="C91" s="248" t="s">
        <v>34</v>
      </c>
      <c r="D91" s="249"/>
      <c r="E91" s="21" t="s">
        <v>1</v>
      </c>
      <c r="F91" s="23" t="s">
        <v>2</v>
      </c>
      <c r="G91" s="128" t="s">
        <v>3</v>
      </c>
      <c r="I91" s="259"/>
      <c r="J91" s="187" t="s">
        <v>15</v>
      </c>
      <c r="K91" s="187">
        <v>9</v>
      </c>
      <c r="L91" s="188">
        <f>(100/(K89+K90+K91+K92+K93)*K91)/100</f>
        <v>0.16363636363636364</v>
      </c>
      <c r="N91" s="248" t="s">
        <v>37</v>
      </c>
      <c r="O91" s="264"/>
      <c r="P91" s="264" t="s">
        <v>38</v>
      </c>
      <c r="Q91" s="275"/>
      <c r="S91" s="154" t="s">
        <v>60</v>
      </c>
      <c r="T91" s="212">
        <v>150000</v>
      </c>
      <c r="U91" s="212">
        <v>274000</v>
      </c>
      <c r="V91" s="213">
        <f t="shared" ref="V91:V99" si="16">U91-T91</f>
        <v>124000</v>
      </c>
    </row>
    <row r="92" spans="1:39" ht="18.75" x14ac:dyDescent="0.3">
      <c r="C92" s="256" t="s">
        <v>4</v>
      </c>
      <c r="D92" s="144" t="s">
        <v>0</v>
      </c>
      <c r="E92" s="144">
        <v>12</v>
      </c>
      <c r="F92" s="144">
        <v>15</v>
      </c>
      <c r="G92" s="17">
        <f t="shared" ref="G92:G109" si="17">IF(AND(E92=0,F92=0),0,100/(E92+F92)*E92/100)</f>
        <v>0.44444444444444442</v>
      </c>
      <c r="I92" s="259"/>
      <c r="J92" s="187" t="s">
        <v>16</v>
      </c>
      <c r="K92" s="187">
        <v>13</v>
      </c>
      <c r="L92" s="188">
        <f>(100/(K89+K90+K91+K92+K93)*K92)/100</f>
        <v>0.23636363636363636</v>
      </c>
      <c r="N92" s="134" t="s">
        <v>39</v>
      </c>
      <c r="O92" s="265">
        <v>1</v>
      </c>
      <c r="P92" s="266"/>
      <c r="Q92" s="200">
        <f>IF(O92=0,0,(100/O90)*O92/100)</f>
        <v>9.0909090909090912E-2</v>
      </c>
      <c r="S92" s="154" t="s">
        <v>56</v>
      </c>
      <c r="T92" s="214">
        <v>75000</v>
      </c>
      <c r="U92" s="214">
        <v>0</v>
      </c>
      <c r="V92" s="215">
        <f t="shared" si="16"/>
        <v>-75000</v>
      </c>
    </row>
    <row r="93" spans="1:39" ht="19.5" thickBot="1" x14ac:dyDescent="0.35">
      <c r="C93" s="256"/>
      <c r="D93" s="172" t="s">
        <v>5</v>
      </c>
      <c r="E93" s="172">
        <v>7</v>
      </c>
      <c r="F93" s="172">
        <v>12</v>
      </c>
      <c r="G93" s="17">
        <f t="shared" si="17"/>
        <v>0.36842105263157898</v>
      </c>
      <c r="I93" s="260"/>
      <c r="J93" s="189" t="s">
        <v>30</v>
      </c>
      <c r="K93" s="189">
        <v>1</v>
      </c>
      <c r="L93" s="190">
        <f>(100/(K89+K90+K91+K92+K93)*K93)/100</f>
        <v>1.8181818181818181E-2</v>
      </c>
      <c r="N93" s="134" t="s">
        <v>40</v>
      </c>
      <c r="O93" s="265">
        <v>1</v>
      </c>
      <c r="P93" s="266"/>
      <c r="Q93" s="200">
        <f>IF(O93=0,0,(100/O90)*O93/100)</f>
        <v>9.0909090909090912E-2</v>
      </c>
      <c r="S93" s="155" t="s">
        <v>64</v>
      </c>
      <c r="T93" s="216">
        <v>0</v>
      </c>
      <c r="U93" s="216">
        <v>0</v>
      </c>
      <c r="V93" s="217">
        <f t="shared" si="16"/>
        <v>0</v>
      </c>
    </row>
    <row r="94" spans="1:39" ht="18.75" x14ac:dyDescent="0.3">
      <c r="C94" s="256"/>
      <c r="D94" s="144" t="s">
        <v>24</v>
      </c>
      <c r="E94" s="144">
        <v>18</v>
      </c>
      <c r="F94" s="144">
        <v>10</v>
      </c>
      <c r="G94" s="17">
        <f t="shared" si="17"/>
        <v>0.6428571428571429</v>
      </c>
      <c r="N94" s="133" t="s">
        <v>41</v>
      </c>
      <c r="O94" s="267">
        <v>2</v>
      </c>
      <c r="P94" s="268"/>
      <c r="Q94" s="201">
        <f>IF(O94=0,0,(100/O90)*O94/100)</f>
        <v>0.18181818181818182</v>
      </c>
      <c r="S94" s="155" t="s">
        <v>61</v>
      </c>
      <c r="T94" s="212">
        <v>150000</v>
      </c>
      <c r="U94" s="212">
        <f>275000+216000</f>
        <v>491000</v>
      </c>
      <c r="V94" s="213">
        <f t="shared" si="16"/>
        <v>341000</v>
      </c>
    </row>
    <row r="95" spans="1:39" ht="19.5" thickBot="1" x14ac:dyDescent="0.35">
      <c r="C95" s="256" t="s">
        <v>11</v>
      </c>
      <c r="D95" s="144" t="s">
        <v>6</v>
      </c>
      <c r="E95" s="144">
        <v>12</v>
      </c>
      <c r="F95" s="144">
        <v>6</v>
      </c>
      <c r="G95" s="17">
        <f t="shared" si="17"/>
        <v>0.66666666666666652</v>
      </c>
      <c r="N95" s="132" t="s">
        <v>42</v>
      </c>
      <c r="O95" s="269">
        <v>2</v>
      </c>
      <c r="P95" s="270"/>
      <c r="Q95" s="202">
        <f>IF(O95=0,0,(100/O90)*O95/100)</f>
        <v>0.18181818181818182</v>
      </c>
      <c r="S95" s="155" t="s">
        <v>62</v>
      </c>
      <c r="T95" s="212">
        <v>100000</v>
      </c>
      <c r="U95" s="212">
        <v>193000</v>
      </c>
      <c r="V95" s="213">
        <f t="shared" si="16"/>
        <v>93000</v>
      </c>
    </row>
    <row r="96" spans="1:39" ht="18.75" x14ac:dyDescent="0.3">
      <c r="C96" s="256"/>
      <c r="D96" s="144" t="s">
        <v>7</v>
      </c>
      <c r="E96" s="144">
        <v>55</v>
      </c>
      <c r="F96" s="144">
        <v>49</v>
      </c>
      <c r="G96" s="17">
        <f t="shared" si="17"/>
        <v>0.52884615384615385</v>
      </c>
      <c r="I96" s="258" t="s">
        <v>4</v>
      </c>
      <c r="J96" s="125" t="s">
        <v>19</v>
      </c>
      <c r="K96" s="125">
        <v>18</v>
      </c>
      <c r="L96" s="126" t="s">
        <v>22</v>
      </c>
      <c r="N96" s="133" t="s">
        <v>43</v>
      </c>
      <c r="O96" s="267">
        <v>0</v>
      </c>
      <c r="P96" s="268"/>
      <c r="Q96" s="201">
        <f>IF(O96=0,0,(100/O93)*O96/100)</f>
        <v>0</v>
      </c>
      <c r="S96" s="156" t="s">
        <v>63</v>
      </c>
      <c r="T96" s="212">
        <f>195000+75000</f>
        <v>270000</v>
      </c>
      <c r="U96" s="212">
        <f>330000+100000</f>
        <v>430000</v>
      </c>
      <c r="V96" s="213">
        <f t="shared" si="16"/>
        <v>160000</v>
      </c>
    </row>
    <row r="97" spans="3:22" ht="18.75" x14ac:dyDescent="0.3">
      <c r="C97" s="256"/>
      <c r="D97" s="172" t="s">
        <v>8</v>
      </c>
      <c r="E97" s="172">
        <v>12</v>
      </c>
      <c r="F97" s="172">
        <v>11</v>
      </c>
      <c r="G97" s="17">
        <f t="shared" si="17"/>
        <v>0.52173913043478259</v>
      </c>
      <c r="I97" s="259"/>
      <c r="J97" s="187" t="s">
        <v>17</v>
      </c>
      <c r="K97" s="187">
        <v>304</v>
      </c>
      <c r="L97" s="191">
        <f>K97/K96</f>
        <v>16.888888888888889</v>
      </c>
      <c r="N97" s="132" t="s">
        <v>44</v>
      </c>
      <c r="O97" s="269">
        <v>2</v>
      </c>
      <c r="P97" s="270"/>
      <c r="Q97" s="202">
        <f>IF(O97=0,0,(100/O90)*O97/100)</f>
        <v>0.18181818181818182</v>
      </c>
      <c r="S97" s="156" t="s">
        <v>57</v>
      </c>
      <c r="T97" s="214">
        <v>16000</v>
      </c>
      <c r="U97" s="214">
        <v>0</v>
      </c>
      <c r="V97" s="215">
        <f t="shared" si="16"/>
        <v>-16000</v>
      </c>
    </row>
    <row r="98" spans="3:22" ht="18.75" x14ac:dyDescent="0.3">
      <c r="C98" s="256"/>
      <c r="D98" s="144" t="s">
        <v>9</v>
      </c>
      <c r="E98" s="144">
        <v>12</v>
      </c>
      <c r="F98" s="144">
        <v>5</v>
      </c>
      <c r="G98" s="17">
        <f t="shared" si="17"/>
        <v>0.70588235294117652</v>
      </c>
      <c r="I98" s="259"/>
      <c r="J98" s="192" t="s">
        <v>18</v>
      </c>
      <c r="K98" s="192">
        <v>59</v>
      </c>
      <c r="L98" s="195">
        <f>K98/K96</f>
        <v>3.2777777777777777</v>
      </c>
      <c r="N98" s="133" t="s">
        <v>45</v>
      </c>
      <c r="O98" s="267">
        <v>0</v>
      </c>
      <c r="P98" s="268"/>
      <c r="Q98" s="201">
        <f>IF(O98=0,0,(100/O95)*O98/100)</f>
        <v>0</v>
      </c>
      <c r="S98" s="156" t="s">
        <v>58</v>
      </c>
      <c r="T98" s="212">
        <v>45000</v>
      </c>
      <c r="U98" s="212">
        <v>180000</v>
      </c>
      <c r="V98" s="213">
        <f t="shared" si="16"/>
        <v>135000</v>
      </c>
    </row>
    <row r="99" spans="3:22" ht="18.75" x14ac:dyDescent="0.3">
      <c r="C99" s="256"/>
      <c r="D99" s="172" t="s">
        <v>10</v>
      </c>
      <c r="E99" s="172">
        <v>15</v>
      </c>
      <c r="F99" s="172">
        <v>5</v>
      </c>
      <c r="G99" s="17">
        <f t="shared" si="17"/>
        <v>0.75</v>
      </c>
      <c r="I99" s="259"/>
      <c r="J99" s="174" t="s">
        <v>20</v>
      </c>
      <c r="K99" s="174">
        <v>315</v>
      </c>
      <c r="L99" s="193">
        <f>K99/K96</f>
        <v>17.5</v>
      </c>
      <c r="N99" s="132" t="s">
        <v>46</v>
      </c>
      <c r="O99" s="269">
        <v>2</v>
      </c>
      <c r="P99" s="270"/>
      <c r="Q99" s="202">
        <f>IF(O99=0,0,(100/O90)*O99/100)</f>
        <v>0.18181818181818182</v>
      </c>
      <c r="S99" s="156" t="s">
        <v>75</v>
      </c>
      <c r="T99" s="214">
        <v>0</v>
      </c>
      <c r="U99" s="214">
        <v>18000</v>
      </c>
      <c r="V99" s="215">
        <f t="shared" si="16"/>
        <v>18000</v>
      </c>
    </row>
    <row r="100" spans="3:22" ht="19.5" thickBot="1" x14ac:dyDescent="0.35">
      <c r="C100" s="257" t="s">
        <v>28</v>
      </c>
      <c r="D100" s="172" t="s">
        <v>65</v>
      </c>
      <c r="E100" s="172">
        <v>13</v>
      </c>
      <c r="F100" s="172">
        <v>1</v>
      </c>
      <c r="G100" s="17">
        <f t="shared" si="17"/>
        <v>0.9285714285714286</v>
      </c>
      <c r="I100" s="260"/>
      <c r="J100" s="124" t="s">
        <v>21</v>
      </c>
      <c r="K100" s="194">
        <f>K97/K99</f>
        <v>0.96507936507936509</v>
      </c>
      <c r="L100" s="13"/>
      <c r="N100" s="133" t="s">
        <v>47</v>
      </c>
      <c r="O100" s="267">
        <v>0</v>
      </c>
      <c r="P100" s="268"/>
      <c r="Q100" s="201">
        <f t="shared" ref="Q100:Q102" si="18">IF(O100=0,0,(100/O97)*O100/100)</f>
        <v>0</v>
      </c>
      <c r="S100" s="157" t="s">
        <v>68</v>
      </c>
      <c r="T100" s="212">
        <v>75000</v>
      </c>
      <c r="U100" s="212">
        <v>36000</v>
      </c>
      <c r="V100" s="218">
        <f>U100-T100</f>
        <v>-39000</v>
      </c>
    </row>
    <row r="101" spans="3:22" ht="18.75" x14ac:dyDescent="0.3">
      <c r="C101" s="257"/>
      <c r="D101" s="172" t="s">
        <v>66</v>
      </c>
      <c r="E101" s="172">
        <v>6</v>
      </c>
      <c r="F101" s="172">
        <v>7</v>
      </c>
      <c r="G101" s="17">
        <f t="shared" si="17"/>
        <v>0.46153846153846151</v>
      </c>
      <c r="N101" s="135" t="s">
        <v>48</v>
      </c>
      <c r="O101" s="267">
        <v>0</v>
      </c>
      <c r="P101" s="268"/>
      <c r="Q101" s="201">
        <f t="shared" si="18"/>
        <v>0</v>
      </c>
      <c r="S101" s="132" t="s">
        <v>76</v>
      </c>
      <c r="T101" s="212">
        <v>50000</v>
      </c>
      <c r="U101" s="212">
        <v>173000</v>
      </c>
      <c r="V101" s="218">
        <f>U101-T101</f>
        <v>123000</v>
      </c>
    </row>
    <row r="102" spans="3:22" ht="19.5" thickBot="1" x14ac:dyDescent="0.35">
      <c r="C102" s="171"/>
      <c r="D102" s="172" t="s">
        <v>23</v>
      </c>
      <c r="E102" s="172">
        <v>50</v>
      </c>
      <c r="F102" s="172">
        <v>70</v>
      </c>
      <c r="G102" s="17">
        <f t="shared" si="17"/>
        <v>0.41666666666666674</v>
      </c>
      <c r="N102" s="133" t="s">
        <v>49</v>
      </c>
      <c r="O102" s="267">
        <v>0</v>
      </c>
      <c r="P102" s="268"/>
      <c r="Q102" s="201">
        <f t="shared" si="18"/>
        <v>0</v>
      </c>
      <c r="S102" s="160" t="s">
        <v>77</v>
      </c>
      <c r="T102" s="212">
        <v>0</v>
      </c>
      <c r="U102" s="212">
        <v>85000</v>
      </c>
      <c r="V102" s="218">
        <f>U102-T102</f>
        <v>85000</v>
      </c>
    </row>
    <row r="103" spans="3:22" ht="19.5" thickBot="1" x14ac:dyDescent="0.35">
      <c r="C103" s="24"/>
      <c r="D103" s="141" t="s">
        <v>31</v>
      </c>
      <c r="E103" s="141">
        <v>4</v>
      </c>
      <c r="F103" s="141">
        <v>0</v>
      </c>
      <c r="G103" s="17">
        <f t="shared" si="17"/>
        <v>1</v>
      </c>
      <c r="I103" s="261" t="s">
        <v>4</v>
      </c>
      <c r="J103" s="121" t="s">
        <v>19</v>
      </c>
      <c r="K103" s="121">
        <v>22</v>
      </c>
      <c r="L103" s="122" t="s">
        <v>0</v>
      </c>
      <c r="N103" s="132" t="s">
        <v>50</v>
      </c>
      <c r="O103" s="269">
        <v>1</v>
      </c>
      <c r="P103" s="270"/>
      <c r="Q103" s="202">
        <f>IF(O103=0,0,(100/O90)*O103/100)</f>
        <v>9.0909090909090912E-2</v>
      </c>
      <c r="S103" s="161" t="s">
        <v>59</v>
      </c>
      <c r="T103" s="164">
        <f>T94+T95+T96+T97+T98+T99+T100+T101+T102</f>
        <v>706000</v>
      </c>
      <c r="U103" s="164">
        <f>U94+U95+U96+U97+U98+U99+U100+U101+U102</f>
        <v>1606000</v>
      </c>
      <c r="V103" s="165">
        <f>U103-T103</f>
        <v>900000</v>
      </c>
    </row>
    <row r="104" spans="3:22" ht="19.5" thickBot="1" x14ac:dyDescent="0.35">
      <c r="C104" s="24"/>
      <c r="D104" s="141" t="s">
        <v>29</v>
      </c>
      <c r="E104" s="141">
        <v>0</v>
      </c>
      <c r="F104" s="141">
        <v>3</v>
      </c>
      <c r="G104" s="17">
        <f t="shared" si="17"/>
        <v>0</v>
      </c>
      <c r="I104" s="262"/>
      <c r="J104" s="192" t="s">
        <v>17</v>
      </c>
      <c r="K104" s="192">
        <v>199</v>
      </c>
      <c r="L104" s="195">
        <f>K104/K103</f>
        <v>9.045454545454545</v>
      </c>
      <c r="N104" s="136" t="s">
        <v>51</v>
      </c>
      <c r="O104" s="244">
        <v>0</v>
      </c>
      <c r="P104" s="245"/>
      <c r="Q104" s="201">
        <f>IF(O104=0,0,(100/O101)*O104/100)</f>
        <v>0</v>
      </c>
    </row>
    <row r="105" spans="3:22" ht="18.75" x14ac:dyDescent="0.3">
      <c r="C105" s="24"/>
      <c r="D105" s="141" t="s">
        <v>72</v>
      </c>
      <c r="E105" s="141">
        <v>34</v>
      </c>
      <c r="F105" s="141">
        <v>9</v>
      </c>
      <c r="G105" s="17">
        <f t="shared" si="17"/>
        <v>0.79069767441860461</v>
      </c>
      <c r="I105" s="262"/>
      <c r="J105" s="187" t="s">
        <v>18</v>
      </c>
      <c r="K105" s="187">
        <v>25</v>
      </c>
      <c r="L105" s="191">
        <f>K105/K103</f>
        <v>1.1363636363636365</v>
      </c>
    </row>
    <row r="106" spans="3:22" ht="18.75" x14ac:dyDescent="0.3">
      <c r="C106" s="24"/>
      <c r="D106" s="172" t="s">
        <v>67</v>
      </c>
      <c r="E106" s="172">
        <v>2</v>
      </c>
      <c r="F106" s="172">
        <v>3</v>
      </c>
      <c r="G106" s="17">
        <f t="shared" si="17"/>
        <v>0.4</v>
      </c>
      <c r="I106" s="262"/>
      <c r="J106" s="187" t="s">
        <v>20</v>
      </c>
      <c r="K106" s="187">
        <v>190</v>
      </c>
      <c r="L106" s="191">
        <f>K106/K103</f>
        <v>8.6363636363636367</v>
      </c>
    </row>
    <row r="107" spans="3:22" ht="19.5" thickBot="1" x14ac:dyDescent="0.35">
      <c r="C107" s="24"/>
      <c r="D107" s="172" t="s">
        <v>69</v>
      </c>
      <c r="E107" s="173">
        <v>3</v>
      </c>
      <c r="F107" s="173">
        <v>8</v>
      </c>
      <c r="G107" s="17">
        <f t="shared" si="17"/>
        <v>0.27272727272727271</v>
      </c>
      <c r="I107" s="263"/>
      <c r="J107" s="129" t="s">
        <v>21</v>
      </c>
      <c r="K107" s="196">
        <f>K104/K106</f>
        <v>1.0473684210526315</v>
      </c>
      <c r="L107" s="130"/>
    </row>
    <row r="108" spans="3:22" ht="18.75" x14ac:dyDescent="0.3">
      <c r="C108" s="175" t="s">
        <v>32</v>
      </c>
      <c r="D108" s="141" t="s">
        <v>33</v>
      </c>
      <c r="E108" s="141">
        <v>1</v>
      </c>
      <c r="F108" s="141">
        <v>0</v>
      </c>
      <c r="G108" s="17">
        <f t="shared" si="17"/>
        <v>1</v>
      </c>
    </row>
    <row r="109" spans="3:22" ht="19.5" thickBot="1" x14ac:dyDescent="0.35">
      <c r="C109" s="177" t="s">
        <v>70</v>
      </c>
      <c r="D109" s="176" t="s">
        <v>71</v>
      </c>
      <c r="E109" s="176"/>
      <c r="F109" s="176"/>
      <c r="G109" s="17">
        <f t="shared" si="17"/>
        <v>0</v>
      </c>
    </row>
    <row r="110" spans="3:22" ht="18.75" x14ac:dyDescent="0.3">
      <c r="C110" s="166"/>
      <c r="D110" s="167"/>
      <c r="E110" s="167"/>
      <c r="F110" s="167"/>
      <c r="G110" s="168"/>
    </row>
    <row r="111" spans="3:22" ht="18.75" x14ac:dyDescent="0.3">
      <c r="C111" s="169"/>
      <c r="D111" s="170"/>
      <c r="E111" s="170"/>
      <c r="F111" s="170"/>
    </row>
    <row r="112" spans="3:22" ht="18.75" x14ac:dyDescent="0.3">
      <c r="C112" s="166"/>
      <c r="D112" s="166"/>
      <c r="E112" s="166"/>
      <c r="F112" s="166"/>
      <c r="G112" s="166"/>
    </row>
    <row r="113" spans="3:7" ht="18.75" x14ac:dyDescent="0.3">
      <c r="C113" s="166"/>
      <c r="D113" s="166"/>
      <c r="E113" s="166"/>
      <c r="F113" s="166"/>
      <c r="G113" s="166"/>
    </row>
    <row r="114" spans="3:7" ht="18.75" x14ac:dyDescent="0.3">
      <c r="C114" s="166"/>
      <c r="D114" s="166"/>
      <c r="E114" s="166"/>
      <c r="F114" s="166"/>
      <c r="G114" s="166"/>
    </row>
  </sheetData>
  <sheetProtection formatCells="0" formatColumns="0" formatRows="0" insertColumns="0" insertRows="0" insertHyperlinks="0" deleteColumns="0" deleteRows="0" sort="0" autoFilter="0" pivotTables="0"/>
  <mergeCells count="104">
    <mergeCell ref="C3:G4"/>
    <mergeCell ref="M29:M40"/>
    <mergeCell ref="N36:N37"/>
    <mergeCell ref="N38:N40"/>
    <mergeCell ref="L23:N24"/>
    <mergeCell ref="O23:R24"/>
    <mergeCell ref="X52:Y52"/>
    <mergeCell ref="W38:W42"/>
    <mergeCell ref="W45:W49"/>
    <mergeCell ref="R8:S9"/>
    <mergeCell ref="T8:U9"/>
    <mergeCell ref="M12:N12"/>
    <mergeCell ref="O12:P12"/>
    <mergeCell ref="M10:P11"/>
    <mergeCell ref="L17:R22"/>
    <mergeCell ref="N29:N32"/>
    <mergeCell ref="W31:W35"/>
    <mergeCell ref="M13:N14"/>
    <mergeCell ref="O13:P14"/>
    <mergeCell ref="W9:W13"/>
    <mergeCell ref="W14:W15"/>
    <mergeCell ref="C22:C23"/>
    <mergeCell ref="AE4:AF4"/>
    <mergeCell ref="AE5:AF6"/>
    <mergeCell ref="M4:N4"/>
    <mergeCell ref="O4:P4"/>
    <mergeCell ref="W6:W8"/>
    <mergeCell ref="M8:N9"/>
    <mergeCell ref="O8:P9"/>
    <mergeCell ref="W3:AA4"/>
    <mergeCell ref="M5:P6"/>
    <mergeCell ref="R7:S7"/>
    <mergeCell ref="T7:U7"/>
    <mergeCell ref="M7:N7"/>
    <mergeCell ref="O7:P7"/>
    <mergeCell ref="AC4:AD4"/>
    <mergeCell ref="AC5:AD6"/>
    <mergeCell ref="D60:E60"/>
    <mergeCell ref="X70:Y70"/>
    <mergeCell ref="D70:E70"/>
    <mergeCell ref="X53:Y53"/>
    <mergeCell ref="X55:Y55"/>
    <mergeCell ref="X56:Y56"/>
    <mergeCell ref="X57:Y57"/>
    <mergeCell ref="X58:Y58"/>
    <mergeCell ref="X59:Y59"/>
    <mergeCell ref="X60:Y60"/>
    <mergeCell ref="X61:Y61"/>
    <mergeCell ref="X63:Y63"/>
    <mergeCell ref="X62:Y62"/>
    <mergeCell ref="X64:Y64"/>
    <mergeCell ref="X65:Y65"/>
    <mergeCell ref="X66:Y66"/>
    <mergeCell ref="X67:Y67"/>
    <mergeCell ref="W54:X54"/>
    <mergeCell ref="Y54:Z54"/>
    <mergeCell ref="O102:P102"/>
    <mergeCell ref="O103:P103"/>
    <mergeCell ref="D61:E61"/>
    <mergeCell ref="C45:C49"/>
    <mergeCell ref="C6:C8"/>
    <mergeCell ref="C31:C35"/>
    <mergeCell ref="C38:C42"/>
    <mergeCell ref="C9:C13"/>
    <mergeCell ref="C14:C15"/>
    <mergeCell ref="D67:E67"/>
    <mergeCell ref="D52:E52"/>
    <mergeCell ref="D66:E66"/>
    <mergeCell ref="D55:E55"/>
    <mergeCell ref="D56:E56"/>
    <mergeCell ref="C54:D54"/>
    <mergeCell ref="E54:F54"/>
    <mergeCell ref="D53:E53"/>
    <mergeCell ref="D62:E62"/>
    <mergeCell ref="D63:E63"/>
    <mergeCell ref="D64:E64"/>
    <mergeCell ref="D65:E65"/>
    <mergeCell ref="D57:E57"/>
    <mergeCell ref="D58:E58"/>
    <mergeCell ref="D59:E59"/>
    <mergeCell ref="O104:P104"/>
    <mergeCell ref="T89:U89"/>
    <mergeCell ref="C91:D91"/>
    <mergeCell ref="C89:G90"/>
    <mergeCell ref="C92:C94"/>
    <mergeCell ref="C95:C99"/>
    <mergeCell ref="C100:C101"/>
    <mergeCell ref="I89:I93"/>
    <mergeCell ref="I96:I100"/>
    <mergeCell ref="I103:I107"/>
    <mergeCell ref="N91:O91"/>
    <mergeCell ref="O92:P92"/>
    <mergeCell ref="O93:P93"/>
    <mergeCell ref="O94:P94"/>
    <mergeCell ref="O95:P95"/>
    <mergeCell ref="O89:P89"/>
    <mergeCell ref="O90:P90"/>
    <mergeCell ref="P91:Q91"/>
    <mergeCell ref="O96:P96"/>
    <mergeCell ref="O97:P97"/>
    <mergeCell ref="O98:P98"/>
    <mergeCell ref="O99:P99"/>
    <mergeCell ref="O100:P100"/>
    <mergeCell ref="O101:P101"/>
  </mergeCells>
  <conditionalFormatting sqref="G6:G24">
    <cfRule type="cellIs" dxfId="5" priority="19" operator="between">
      <formula>0.5</formula>
      <formula>1</formula>
    </cfRule>
    <cfRule type="cellIs" dxfId="4" priority="20" operator="between">
      <formula>0</formula>
      <formula>0.49</formula>
    </cfRule>
  </conditionalFormatting>
  <conditionalFormatting sqref="G92:G109">
    <cfRule type="cellIs" dxfId="3" priority="17" operator="between">
      <formula>0.5</formula>
      <formula>1</formula>
    </cfRule>
    <cfRule type="cellIs" dxfId="2" priority="18" operator="between">
      <formula>0</formula>
      <formula>0.49</formula>
    </cfRule>
  </conditionalFormatting>
  <conditionalFormatting sqref="AA6:AA23">
    <cfRule type="cellIs" dxfId="1" priority="1" operator="between">
      <formula>0.5</formula>
      <formula>1</formula>
    </cfRule>
    <cfRule type="cellIs" dxfId="0" priority="2" operator="between">
      <formula>0</formula>
      <formula>0.49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Giedrius Peseckas</dc:creator>
  <cp:lastModifiedBy>nn zz</cp:lastModifiedBy>
  <dcterms:created xsi:type="dcterms:W3CDTF">2015-06-05T18:17:20Z</dcterms:created>
  <dcterms:modified xsi:type="dcterms:W3CDTF">2023-05-06T22:46:43Z</dcterms:modified>
</cp:coreProperties>
</file>