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6" i="1"/>
  <c r="D14"/>
  <c r="C14"/>
  <c r="D5"/>
  <c r="C5"/>
  <c r="D13"/>
  <c r="C13"/>
  <c r="D12"/>
  <c r="C12"/>
  <c r="D11"/>
  <c r="C11"/>
  <c r="D10"/>
  <c r="C10"/>
  <c r="D9"/>
  <c r="C9"/>
  <c r="D8"/>
  <c r="C8"/>
  <c r="D7"/>
  <c r="C7"/>
  <c r="D6"/>
  <c r="D4"/>
  <c r="C4"/>
  <c r="C3"/>
  <c r="D3"/>
  <c r="D2"/>
  <c r="C2"/>
</calcChain>
</file>

<file path=xl/sharedStrings.xml><?xml version="1.0" encoding="utf-8"?>
<sst xmlns="http://schemas.openxmlformats.org/spreadsheetml/2006/main" count="31" uniqueCount="22">
  <si>
    <t>lat</t>
    <phoneticPr fontId="1" type="noConversion"/>
  </si>
  <si>
    <t>long</t>
    <phoneticPr fontId="1" type="noConversion"/>
  </si>
  <si>
    <t>name</t>
    <phoneticPr fontId="1" type="noConversion"/>
  </si>
  <si>
    <t>type</t>
    <phoneticPr fontId="1" type="noConversion"/>
  </si>
  <si>
    <t>Sauk River, Sauk, WA</t>
    <phoneticPr fontId="1" type="noConversion"/>
  </si>
  <si>
    <t>F</t>
    <phoneticPr fontId="1" type="noConversion"/>
  </si>
  <si>
    <t>Nisqually River, Natinoal, WA</t>
    <phoneticPr fontId="1" type="noConversion"/>
  </si>
  <si>
    <t>Carbon River, Fairfax, WA</t>
    <phoneticPr fontId="1" type="noConversion"/>
  </si>
  <si>
    <t>Puyallup River, Puyallup WA</t>
    <phoneticPr fontId="1" type="noConversion"/>
  </si>
  <si>
    <t>Skagit, Mount Vernon, WA</t>
    <phoneticPr fontId="1" type="noConversion"/>
  </si>
  <si>
    <t>Rainier, Longmire</t>
    <phoneticPr fontId="1" type="noConversion"/>
  </si>
  <si>
    <t>P</t>
    <phoneticPr fontId="1" type="noConversion"/>
  </si>
  <si>
    <t>Packwood,Nisqually</t>
    <phoneticPr fontId="1" type="noConversion"/>
  </si>
  <si>
    <t>Darrington, Sauk</t>
    <phoneticPr fontId="1" type="noConversion"/>
  </si>
  <si>
    <t>Sauk River, White Chuck river</t>
    <phoneticPr fontId="1" type="noConversion"/>
  </si>
  <si>
    <t>F</t>
    <phoneticPr fontId="1" type="noConversion"/>
  </si>
  <si>
    <t>area [mi2]</t>
    <phoneticPr fontId="1" type="noConversion"/>
  </si>
  <si>
    <t>F</t>
    <phoneticPr fontId="1" type="noConversion"/>
  </si>
  <si>
    <t>Cascade River, near Marble Mount</t>
    <phoneticPr fontId="1" type="noConversion"/>
  </si>
  <si>
    <t>Clearwater, Buckley</t>
    <phoneticPr fontId="1" type="noConversion"/>
  </si>
  <si>
    <t>White River, Below Clearwater, WA</t>
    <phoneticPr fontId="1" type="noConversion"/>
  </si>
  <si>
    <t>Puyallup River, Electron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</si>
</sst>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6" sqref="D6"/>
    </sheetView>
  </sheetViews>
  <sheetFormatPr defaultRowHeight="16.2"/>
  <cols>
    <col min="1" max="1" width="28.77734375" customWidth="1"/>
    <col min="2" max="2" width="12.21875" customWidth="1"/>
  </cols>
  <sheetData>
    <row r="1" spans="1:7">
      <c r="A1" s="2" t="s">
        <v>2</v>
      </c>
      <c r="B1" s="2" t="s">
        <v>3</v>
      </c>
      <c r="C1" s="2" t="s">
        <v>0</v>
      </c>
      <c r="D1" s="2" t="s">
        <v>1</v>
      </c>
      <c r="E1" s="2" t="s">
        <v>16</v>
      </c>
    </row>
    <row r="2" spans="1:7">
      <c r="A2" s="2" t="s">
        <v>4</v>
      </c>
      <c r="B2" s="2" t="s">
        <v>5</v>
      </c>
      <c r="C2" s="2">
        <f>48+(25+29/60)/60</f>
        <v>48.424722222222222</v>
      </c>
      <c r="D2" s="2">
        <f>121+(34+2/60)/60</f>
        <v>121.56722222222223</v>
      </c>
      <c r="E2">
        <v>714</v>
      </c>
      <c r="G2" s="1"/>
    </row>
    <row r="3" spans="1:7">
      <c r="A3" t="s">
        <v>6</v>
      </c>
      <c r="B3" s="2" t="s">
        <v>5</v>
      </c>
      <c r="C3">
        <f>46+(45+10/60)/60</f>
        <v>46.75277777777778</v>
      </c>
      <c r="D3">
        <f>122+(45+10/60)/60</f>
        <v>122.75277777777778</v>
      </c>
      <c r="E3">
        <v>133</v>
      </c>
    </row>
    <row r="4" spans="1:7">
      <c r="A4" t="s">
        <v>7</v>
      </c>
      <c r="B4" s="2" t="s">
        <v>5</v>
      </c>
      <c r="C4">
        <f>47+(1+41/60)/60</f>
        <v>47.028055555555554</v>
      </c>
      <c r="D4">
        <f>122+(1+53/60)/60</f>
        <v>122.03138888888888</v>
      </c>
      <c r="E4">
        <v>78.900000000000006</v>
      </c>
    </row>
    <row r="5" spans="1:7">
      <c r="A5" t="s">
        <v>20</v>
      </c>
      <c r="B5" s="2" t="s">
        <v>5</v>
      </c>
      <c r="C5">
        <f>47+(8+49/60)/60</f>
        <v>47.146944444444443</v>
      </c>
      <c r="D5">
        <f>122+(51+32/60)/60</f>
        <v>122.85888888888888</v>
      </c>
      <c r="E5">
        <v>375</v>
      </c>
    </row>
    <row r="6" spans="1:7">
      <c r="A6" t="s">
        <v>8</v>
      </c>
      <c r="B6" s="2" t="s">
        <v>5</v>
      </c>
      <c r="C6">
        <f>47+(12+31/60)/60</f>
        <v>47.208611111111111</v>
      </c>
      <c r="D6">
        <f>122+(19+33/60)/60</f>
        <v>122.32583333333334</v>
      </c>
      <c r="E6">
        <v>948</v>
      </c>
    </row>
    <row r="7" spans="1:7">
      <c r="A7" t="s">
        <v>9</v>
      </c>
      <c r="B7" s="2" t="s">
        <v>5</v>
      </c>
      <c r="C7">
        <f>48+(26+42/60)/60</f>
        <v>48.445</v>
      </c>
      <c r="D7">
        <f>122+(20+3/60)/60</f>
        <v>122.33416666666666</v>
      </c>
      <c r="E7">
        <v>3093</v>
      </c>
    </row>
    <row r="8" spans="1:7">
      <c r="A8" t="s">
        <v>10</v>
      </c>
      <c r="B8" s="2" t="s">
        <v>11</v>
      </c>
      <c r="C8">
        <f>46+45/60</f>
        <v>46.75</v>
      </c>
      <c r="D8">
        <f>121+49/60</f>
        <v>121.81666666666666</v>
      </c>
    </row>
    <row r="9" spans="1:7">
      <c r="A9" t="s">
        <v>12</v>
      </c>
      <c r="B9" s="2" t="s">
        <v>11</v>
      </c>
      <c r="C9">
        <f>46+(37/60)</f>
        <v>46.616666666666667</v>
      </c>
      <c r="D9">
        <f>121+40/60</f>
        <v>121.66666666666667</v>
      </c>
    </row>
    <row r="10" spans="1:7">
      <c r="A10" t="s">
        <v>13</v>
      </c>
      <c r="B10" s="2" t="s">
        <v>11</v>
      </c>
      <c r="C10">
        <f>48+15/60</f>
        <v>48.25</v>
      </c>
      <c r="D10">
        <f>121+36/60</f>
        <v>121.6</v>
      </c>
    </row>
    <row r="11" spans="1:7">
      <c r="A11" t="s">
        <v>14</v>
      </c>
      <c r="B11" s="2" t="s">
        <v>15</v>
      </c>
      <c r="C11">
        <f>48+(10+8/60)/60</f>
        <v>48.168888888888887</v>
      </c>
      <c r="D11">
        <f>121+(28+10/60)/60</f>
        <v>121.46944444444445</v>
      </c>
      <c r="E11">
        <v>152</v>
      </c>
    </row>
    <row r="12" spans="1:7">
      <c r="A12" t="s">
        <v>18</v>
      </c>
      <c r="B12" s="2" t="s">
        <v>17</v>
      </c>
      <c r="C12">
        <f>48+(31+35/60)/60</f>
        <v>48.526388888888889</v>
      </c>
      <c r="D12">
        <f>121+(24+51/60)/60</f>
        <v>121.41416666666667</v>
      </c>
      <c r="E12">
        <v>172</v>
      </c>
    </row>
    <row r="13" spans="1:7">
      <c r="A13" t="s">
        <v>19</v>
      </c>
      <c r="B13" s="2" t="s">
        <v>17</v>
      </c>
      <c r="C13">
        <f>47+(7+39/60)/60</f>
        <v>47.127499999999998</v>
      </c>
      <c r="D13">
        <f>121+(48+5/60)/60</f>
        <v>121.80138888888889</v>
      </c>
      <c r="E13">
        <v>34.299999999999997</v>
      </c>
    </row>
    <row r="14" spans="1:7">
      <c r="A14" t="s">
        <v>21</v>
      </c>
      <c r="B14" s="2" t="s">
        <v>17</v>
      </c>
      <c r="C14">
        <f>46+(54+14/60)/60</f>
        <v>46.903888888888886</v>
      </c>
      <c r="D14">
        <f>122+(2+2/60)/60</f>
        <v>122.0338888888889</v>
      </c>
      <c r="E14">
        <v>92.8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2018-02-13T21:11:06Z</dcterms:modified>
</cp:coreProperties>
</file>